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ivathsanseshadri/Documents/OR/"/>
    </mc:Choice>
  </mc:AlternateContent>
  <bookViews>
    <workbookView xWindow="-3980" yWindow="-21140" windowWidth="38400" windowHeight="21140" activeTab="2"/>
  </bookViews>
  <sheets>
    <sheet name="Scenario1" sheetId="2" r:id="rId1"/>
    <sheet name="Scenario2" sheetId="3" r:id="rId2"/>
    <sheet name="Sheet1" sheetId="8" r:id="rId3"/>
    <sheet name="Scenario2 (2)" sheetId="6" r:id="rId4"/>
    <sheet name="P1" sheetId="4" r:id="rId5"/>
    <sheet name="P2" sheetId="5" r:id="rId6"/>
    <sheet name="P3" sheetId="7" r:id="rId7"/>
  </sheets>
  <definedNames>
    <definedName name="_xlnm._FilterDatabase" localSheetId="2" hidden="1">Sheet1!$A$1:$E$11</definedName>
    <definedName name="solver_adj" localSheetId="4" hidden="1">'P1'!$G$6:$G$8</definedName>
    <definedName name="solver_adj" localSheetId="5" hidden="1">'P2'!$B$4:$E$4</definedName>
    <definedName name="solver_adj" localSheetId="6" hidden="1">'P3'!$B$3:$G$3</definedName>
    <definedName name="solver_adj" localSheetId="0" hidden="1">Scenario1!$B$7:$I$7</definedName>
    <definedName name="solver_adj" localSheetId="1" hidden="1">Scenario2!$B$7:$I$7</definedName>
    <definedName name="solver_adj" localSheetId="3" hidden="1">'Scenario2 (2)'!$B$7:$I$7</definedName>
    <definedName name="solver_adj_ob" localSheetId="4" hidden="1">1</definedName>
    <definedName name="solver_adj_ob" localSheetId="5" hidden="1">1</definedName>
    <definedName name="solver_adj_ob" localSheetId="6" hidden="1">1</definedName>
    <definedName name="solver_adj_ob" localSheetId="0" hidden="1">1</definedName>
    <definedName name="solver_adj_ob" localSheetId="1" hidden="1">1</definedName>
    <definedName name="solver_adj_ob" localSheetId="3" hidden="1">1</definedName>
    <definedName name="solver_cha" localSheetId="4" hidden="1">0</definedName>
    <definedName name="solver_cha" localSheetId="5" hidden="1">0</definedName>
    <definedName name="solver_cha" localSheetId="6" hidden="1">0</definedName>
    <definedName name="solver_cha" localSheetId="0" hidden="1">0</definedName>
    <definedName name="solver_cha" localSheetId="1" hidden="1">0</definedName>
    <definedName name="solver_cha" localSheetId="3" hidden="1">0</definedName>
    <definedName name="solver_chc1" localSheetId="4" hidden="1">0</definedName>
    <definedName name="solver_chc1" localSheetId="5" hidden="1">0</definedName>
    <definedName name="solver_chc1" localSheetId="6" hidden="1">0</definedName>
    <definedName name="solver_chc1" localSheetId="0" hidden="1">0</definedName>
    <definedName name="solver_chc1" localSheetId="1" hidden="1">0</definedName>
    <definedName name="solver_chc1" localSheetId="3" hidden="1">0</definedName>
    <definedName name="solver_chc10" localSheetId="0" hidden="1">0</definedName>
    <definedName name="solver_chc10" localSheetId="1" hidden="1">0</definedName>
    <definedName name="solver_chc10" localSheetId="3" hidden="1">0</definedName>
    <definedName name="solver_chc11" localSheetId="0" hidden="1">0</definedName>
    <definedName name="solver_chc11" localSheetId="1" hidden="1">0</definedName>
    <definedName name="solver_chc11" localSheetId="3" hidden="1">0</definedName>
    <definedName name="solver_chc12" localSheetId="0" hidden="1">0</definedName>
    <definedName name="solver_chc12" localSheetId="1" hidden="1">0</definedName>
    <definedName name="solver_chc12" localSheetId="3" hidden="1">0</definedName>
    <definedName name="solver_chc13" localSheetId="0" hidden="1">0</definedName>
    <definedName name="solver_chc13" localSheetId="1" hidden="1">0</definedName>
    <definedName name="solver_chc13" localSheetId="3" hidden="1">0</definedName>
    <definedName name="solver_chc14" localSheetId="0" hidden="1">0</definedName>
    <definedName name="solver_chc14" localSheetId="1" hidden="1">0</definedName>
    <definedName name="solver_chc14" localSheetId="3" hidden="1">0</definedName>
    <definedName name="solver_chc15" localSheetId="0" hidden="1">0</definedName>
    <definedName name="solver_chc15" localSheetId="1" hidden="1">0</definedName>
    <definedName name="solver_chc15" localSheetId="3" hidden="1">0</definedName>
    <definedName name="solver_chc16" localSheetId="0" hidden="1">0</definedName>
    <definedName name="solver_chc16" localSheetId="1" hidden="1">0</definedName>
    <definedName name="solver_chc16" localSheetId="3" hidden="1">0</definedName>
    <definedName name="solver_chc2" localSheetId="4" hidden="1">0</definedName>
    <definedName name="solver_chc2" localSheetId="5" hidden="1">0</definedName>
    <definedName name="solver_chc2" localSheetId="6" hidden="1">0</definedName>
    <definedName name="solver_chc2" localSheetId="0" hidden="1">0</definedName>
    <definedName name="solver_chc2" localSheetId="1" hidden="1">0</definedName>
    <definedName name="solver_chc2" localSheetId="3" hidden="1">0</definedName>
    <definedName name="solver_chc3" localSheetId="4" hidden="1">0</definedName>
    <definedName name="solver_chc3" localSheetId="5" hidden="1">0</definedName>
    <definedName name="solver_chc3" localSheetId="6" hidden="1">0</definedName>
    <definedName name="solver_chc3" localSheetId="0" hidden="1">0</definedName>
    <definedName name="solver_chc3" localSheetId="1" hidden="1">0</definedName>
    <definedName name="solver_chc3" localSheetId="3" hidden="1">0</definedName>
    <definedName name="solver_chc4" localSheetId="4" hidden="1">0</definedName>
    <definedName name="solver_chc4" localSheetId="5" hidden="1">0</definedName>
    <definedName name="solver_chc4" localSheetId="0" hidden="1">0</definedName>
    <definedName name="solver_chc4" localSheetId="1" hidden="1">0</definedName>
    <definedName name="solver_chc4" localSheetId="3" hidden="1">0</definedName>
    <definedName name="solver_chc5" localSheetId="5" hidden="1">0</definedName>
    <definedName name="solver_chc5" localSheetId="0" hidden="1">0</definedName>
    <definedName name="solver_chc5" localSheetId="1" hidden="1">0</definedName>
    <definedName name="solver_chc5" localSheetId="3" hidden="1">0</definedName>
    <definedName name="solver_chc6" localSheetId="0" hidden="1">0</definedName>
    <definedName name="solver_chc6" localSheetId="1" hidden="1">0</definedName>
    <definedName name="solver_chc6" localSheetId="3" hidden="1">0</definedName>
    <definedName name="solver_chc7" localSheetId="0" hidden="1">0</definedName>
    <definedName name="solver_chc7" localSheetId="1" hidden="1">0</definedName>
    <definedName name="solver_chc7" localSheetId="3" hidden="1">0</definedName>
    <definedName name="solver_chc8" localSheetId="0" hidden="1">0</definedName>
    <definedName name="solver_chc8" localSheetId="1" hidden="1">0</definedName>
    <definedName name="solver_chc8" localSheetId="3" hidden="1">0</definedName>
    <definedName name="solver_chc9" localSheetId="0" hidden="1">0</definedName>
    <definedName name="solver_chc9" localSheetId="1" hidden="1">0</definedName>
    <definedName name="solver_chc9" localSheetId="3" hidden="1">0</definedName>
    <definedName name="solver_chn" localSheetId="4" hidden="1">4</definedName>
    <definedName name="solver_chn" localSheetId="5" hidden="1">4</definedName>
    <definedName name="solver_chn" localSheetId="6" hidden="1">4</definedName>
    <definedName name="solver_chn" localSheetId="0" hidden="1">4</definedName>
    <definedName name="solver_chn" localSheetId="1" hidden="1">4</definedName>
    <definedName name="solver_chn" localSheetId="3" hidden="1">4</definedName>
    <definedName name="solver_chp1" localSheetId="4" hidden="1">0</definedName>
    <definedName name="solver_chp1" localSheetId="5" hidden="1">0</definedName>
    <definedName name="solver_chp1" localSheetId="6" hidden="1">0</definedName>
    <definedName name="solver_chp1" localSheetId="0" hidden="1">0</definedName>
    <definedName name="solver_chp1" localSheetId="1" hidden="1">0</definedName>
    <definedName name="solver_chp1" localSheetId="3" hidden="1">0</definedName>
    <definedName name="solver_chp10" localSheetId="0" hidden="1">0</definedName>
    <definedName name="solver_chp10" localSheetId="1" hidden="1">0</definedName>
    <definedName name="solver_chp10" localSheetId="3" hidden="1">0</definedName>
    <definedName name="solver_chp11" localSheetId="0" hidden="1">0</definedName>
    <definedName name="solver_chp11" localSheetId="1" hidden="1">0</definedName>
    <definedName name="solver_chp11" localSheetId="3" hidden="1">0</definedName>
    <definedName name="solver_chp12" localSheetId="0" hidden="1">0</definedName>
    <definedName name="solver_chp12" localSheetId="1" hidden="1">0</definedName>
    <definedName name="solver_chp12" localSheetId="3" hidden="1">0</definedName>
    <definedName name="solver_chp13" localSheetId="0" hidden="1">0</definedName>
    <definedName name="solver_chp13" localSheetId="1" hidden="1">0</definedName>
    <definedName name="solver_chp13" localSheetId="3" hidden="1">0</definedName>
    <definedName name="solver_chp14" localSheetId="0" hidden="1">0</definedName>
    <definedName name="solver_chp14" localSheetId="1" hidden="1">0</definedName>
    <definedName name="solver_chp14" localSheetId="3" hidden="1">0</definedName>
    <definedName name="solver_chp15" localSheetId="0" hidden="1">0</definedName>
    <definedName name="solver_chp15" localSheetId="1" hidden="1">0</definedName>
    <definedName name="solver_chp15" localSheetId="3" hidden="1">0</definedName>
    <definedName name="solver_chp16" localSheetId="0" hidden="1">0</definedName>
    <definedName name="solver_chp16" localSheetId="1" hidden="1">0</definedName>
    <definedName name="solver_chp16" localSheetId="3" hidden="1">0</definedName>
    <definedName name="solver_chp2" localSheetId="4" hidden="1">0</definedName>
    <definedName name="solver_chp2" localSheetId="5" hidden="1">0</definedName>
    <definedName name="solver_chp2" localSheetId="6" hidden="1">0</definedName>
    <definedName name="solver_chp2" localSheetId="0" hidden="1">0</definedName>
    <definedName name="solver_chp2" localSheetId="1" hidden="1">0</definedName>
    <definedName name="solver_chp2" localSheetId="3" hidden="1">0</definedName>
    <definedName name="solver_chp3" localSheetId="4" hidden="1">0</definedName>
    <definedName name="solver_chp3" localSheetId="5" hidden="1">0</definedName>
    <definedName name="solver_chp3" localSheetId="6" hidden="1">0</definedName>
    <definedName name="solver_chp3" localSheetId="0" hidden="1">0</definedName>
    <definedName name="solver_chp3" localSheetId="1" hidden="1">0</definedName>
    <definedName name="solver_chp3" localSheetId="3" hidden="1">0</definedName>
    <definedName name="solver_chp4" localSheetId="4" hidden="1">0</definedName>
    <definedName name="solver_chp4" localSheetId="5" hidden="1">0</definedName>
    <definedName name="solver_chp4" localSheetId="0" hidden="1">0</definedName>
    <definedName name="solver_chp4" localSheetId="1" hidden="1">0</definedName>
    <definedName name="solver_chp4" localSheetId="3" hidden="1">0</definedName>
    <definedName name="solver_chp5" localSheetId="5" hidden="1">0</definedName>
    <definedName name="solver_chp5" localSheetId="0" hidden="1">0</definedName>
    <definedName name="solver_chp5" localSheetId="1" hidden="1">0</definedName>
    <definedName name="solver_chp5" localSheetId="3" hidden="1">0</definedName>
    <definedName name="solver_chp6" localSheetId="0" hidden="1">0</definedName>
    <definedName name="solver_chp6" localSheetId="1" hidden="1">0</definedName>
    <definedName name="solver_chp6" localSheetId="3" hidden="1">0</definedName>
    <definedName name="solver_chp7" localSheetId="0" hidden="1">0</definedName>
    <definedName name="solver_chp7" localSheetId="1" hidden="1">0</definedName>
    <definedName name="solver_chp7" localSheetId="3" hidden="1">0</definedName>
    <definedName name="solver_chp8" localSheetId="0" hidden="1">0</definedName>
    <definedName name="solver_chp8" localSheetId="1" hidden="1">0</definedName>
    <definedName name="solver_chp8" localSheetId="3" hidden="1">0</definedName>
    <definedName name="solver_chp9" localSheetId="0" hidden="1">0</definedName>
    <definedName name="solver_chp9" localSheetId="1" hidden="1">0</definedName>
    <definedName name="solver_chp9" localSheetId="3" hidden="1">0</definedName>
    <definedName name="solver_cht" localSheetId="4" hidden="1">0</definedName>
    <definedName name="solver_cht" localSheetId="5" hidden="1">0</definedName>
    <definedName name="solver_cht" localSheetId="6" hidden="1">0</definedName>
    <definedName name="solver_cht" localSheetId="0" hidden="1">0</definedName>
    <definedName name="solver_cht" localSheetId="1" hidden="1">0</definedName>
    <definedName name="solver_cht" localSheetId="3" hidden="1">0</definedName>
    <definedName name="solver_cir1" localSheetId="4" hidden="1">1</definedName>
    <definedName name="solver_cir1" localSheetId="5" hidden="1">1</definedName>
    <definedName name="solver_cir1" localSheetId="6" hidden="1">1</definedName>
    <definedName name="solver_cir1" localSheetId="0" hidden="1">1</definedName>
    <definedName name="solver_cir1" localSheetId="1" hidden="1">1</definedName>
    <definedName name="solver_cir1" localSheetId="3" hidden="1">1</definedName>
    <definedName name="solver_cir10" localSheetId="0" hidden="1">1</definedName>
    <definedName name="solver_cir10" localSheetId="1" hidden="1">1</definedName>
    <definedName name="solver_cir10" localSheetId="3" hidden="1">1</definedName>
    <definedName name="solver_cir11" localSheetId="0" hidden="1">1</definedName>
    <definedName name="solver_cir11" localSheetId="1" hidden="1">1</definedName>
    <definedName name="solver_cir11" localSheetId="3" hidden="1">1</definedName>
    <definedName name="solver_cir12" localSheetId="0" hidden="1">1</definedName>
    <definedName name="solver_cir12" localSheetId="1" hidden="1">1</definedName>
    <definedName name="solver_cir12" localSheetId="3" hidden="1">1</definedName>
    <definedName name="solver_cir13" localSheetId="0" hidden="1">1</definedName>
    <definedName name="solver_cir13" localSheetId="1" hidden="1">1</definedName>
    <definedName name="solver_cir13" localSheetId="3" hidden="1">1</definedName>
    <definedName name="solver_cir14" localSheetId="0" hidden="1">1</definedName>
    <definedName name="solver_cir14" localSheetId="1" hidden="1">1</definedName>
    <definedName name="solver_cir14" localSheetId="3" hidden="1">1</definedName>
    <definedName name="solver_cir15" localSheetId="0" hidden="1">1</definedName>
    <definedName name="solver_cir15" localSheetId="1" hidden="1">1</definedName>
    <definedName name="solver_cir15" localSheetId="3" hidden="1">1</definedName>
    <definedName name="solver_cir16" localSheetId="0" hidden="1">1</definedName>
    <definedName name="solver_cir16" localSheetId="1" hidden="1">1</definedName>
    <definedName name="solver_cir16" localSheetId="3" hidden="1">1</definedName>
    <definedName name="solver_cir2" localSheetId="4" hidden="1">1</definedName>
    <definedName name="solver_cir2" localSheetId="5" hidden="1">1</definedName>
    <definedName name="solver_cir2" localSheetId="6" hidden="1">1</definedName>
    <definedName name="solver_cir2" localSheetId="0" hidden="1">1</definedName>
    <definedName name="solver_cir2" localSheetId="1" hidden="1">1</definedName>
    <definedName name="solver_cir2" localSheetId="3" hidden="1">1</definedName>
    <definedName name="solver_cir3" localSheetId="4" hidden="1">1</definedName>
    <definedName name="solver_cir3" localSheetId="5" hidden="1">1</definedName>
    <definedName name="solver_cir3" localSheetId="6" hidden="1">1</definedName>
    <definedName name="solver_cir3" localSheetId="0" hidden="1">1</definedName>
    <definedName name="solver_cir3" localSheetId="1" hidden="1">1</definedName>
    <definedName name="solver_cir3" localSheetId="3" hidden="1">1</definedName>
    <definedName name="solver_cir4" localSheetId="4" hidden="1">1</definedName>
    <definedName name="solver_cir4" localSheetId="5" hidden="1">1</definedName>
    <definedName name="solver_cir4" localSheetId="0" hidden="1">1</definedName>
    <definedName name="solver_cir4" localSheetId="1" hidden="1">1</definedName>
    <definedName name="solver_cir4" localSheetId="3" hidden="1">1</definedName>
    <definedName name="solver_cir5" localSheetId="5" hidden="1">1</definedName>
    <definedName name="solver_cir5" localSheetId="0" hidden="1">1</definedName>
    <definedName name="solver_cir5" localSheetId="1" hidden="1">1</definedName>
    <definedName name="solver_cir5" localSheetId="3" hidden="1">1</definedName>
    <definedName name="solver_cir6" localSheetId="0" hidden="1">1</definedName>
    <definedName name="solver_cir6" localSheetId="1" hidden="1">1</definedName>
    <definedName name="solver_cir6" localSheetId="3" hidden="1">1</definedName>
    <definedName name="solver_cir7" localSheetId="0" hidden="1">1</definedName>
    <definedName name="solver_cir7" localSheetId="1" hidden="1">1</definedName>
    <definedName name="solver_cir7" localSheetId="3" hidden="1">1</definedName>
    <definedName name="solver_cir8" localSheetId="0" hidden="1">1</definedName>
    <definedName name="solver_cir8" localSheetId="1" hidden="1">1</definedName>
    <definedName name="solver_cir8" localSheetId="3" hidden="1">1</definedName>
    <definedName name="solver_cir9" localSheetId="0" hidden="1">1</definedName>
    <definedName name="solver_cir9" localSheetId="1" hidden="1">1</definedName>
    <definedName name="solver_cir9" localSheetId="3" hidden="1">1</definedName>
    <definedName name="solver_con" localSheetId="4" hidden="1">" "</definedName>
    <definedName name="solver_con" localSheetId="5" hidden="1">" "</definedName>
    <definedName name="solver_con" localSheetId="6" hidden="1">" "</definedName>
    <definedName name="solver_con" localSheetId="0" hidden="1">" "</definedName>
    <definedName name="solver_con" localSheetId="1" hidden="1">" "</definedName>
    <definedName name="solver_con" localSheetId="3" hidden="1">" "</definedName>
    <definedName name="solver_con1" localSheetId="4" hidden="1">" "</definedName>
    <definedName name="solver_con1" localSheetId="5" hidden="1">" "</definedName>
    <definedName name="solver_con1" localSheetId="6" hidden="1">" "</definedName>
    <definedName name="solver_con1" localSheetId="0" hidden="1">" "</definedName>
    <definedName name="solver_con1" localSheetId="1" hidden="1">" "</definedName>
    <definedName name="solver_con1" localSheetId="3" hidden="1">" "</definedName>
    <definedName name="solver_con10" localSheetId="0" hidden="1">" "</definedName>
    <definedName name="solver_con10" localSheetId="1" hidden="1">" "</definedName>
    <definedName name="solver_con10" localSheetId="3" hidden="1">" "</definedName>
    <definedName name="solver_con11" localSheetId="0" hidden="1">" "</definedName>
    <definedName name="solver_con11" localSheetId="1" hidden="1">" "</definedName>
    <definedName name="solver_con11" localSheetId="3" hidden="1">" "</definedName>
    <definedName name="solver_con12" localSheetId="0" hidden="1">" "</definedName>
    <definedName name="solver_con12" localSheetId="1" hidden="1">" "</definedName>
    <definedName name="solver_con12" localSheetId="3" hidden="1">" "</definedName>
    <definedName name="solver_con13" localSheetId="0" hidden="1">" "</definedName>
    <definedName name="solver_con13" localSheetId="1" hidden="1">" "</definedName>
    <definedName name="solver_con13" localSheetId="3" hidden="1">" "</definedName>
    <definedName name="solver_con14" localSheetId="0" hidden="1">" "</definedName>
    <definedName name="solver_con14" localSheetId="1" hidden="1">" "</definedName>
    <definedName name="solver_con14" localSheetId="3" hidden="1">" "</definedName>
    <definedName name="solver_con15" localSheetId="0" hidden="1">" "</definedName>
    <definedName name="solver_con15" localSheetId="1" hidden="1">" "</definedName>
    <definedName name="solver_con15" localSheetId="3" hidden="1">" "</definedName>
    <definedName name="solver_con16" localSheetId="0" hidden="1">" "</definedName>
    <definedName name="solver_con16" localSheetId="1" hidden="1">" "</definedName>
    <definedName name="solver_con16" localSheetId="3" hidden="1">" "</definedName>
    <definedName name="solver_con2" localSheetId="4" hidden="1">" "</definedName>
    <definedName name="solver_con2" localSheetId="5" hidden="1">" "</definedName>
    <definedName name="solver_con2" localSheetId="6" hidden="1">" "</definedName>
    <definedName name="solver_con2" localSheetId="0" hidden="1">" "</definedName>
    <definedName name="solver_con2" localSheetId="1" hidden="1">" "</definedName>
    <definedName name="solver_con2" localSheetId="3" hidden="1">" "</definedName>
    <definedName name="solver_con3" localSheetId="4" hidden="1">" "</definedName>
    <definedName name="solver_con3" localSheetId="5" hidden="1">" "</definedName>
    <definedName name="solver_con3" localSheetId="6" hidden="1">" "</definedName>
    <definedName name="solver_con3" localSheetId="0" hidden="1">" "</definedName>
    <definedName name="solver_con3" localSheetId="1" hidden="1">" "</definedName>
    <definedName name="solver_con3" localSheetId="3" hidden="1">" "</definedName>
    <definedName name="solver_con4" localSheetId="4" hidden="1">" "</definedName>
    <definedName name="solver_con4" localSheetId="5" hidden="1">" "</definedName>
    <definedName name="solver_con4" localSheetId="0" hidden="1">" "</definedName>
    <definedName name="solver_con4" localSheetId="1" hidden="1">" "</definedName>
    <definedName name="solver_con4" localSheetId="3" hidden="1">" "</definedName>
    <definedName name="solver_con5" localSheetId="5" hidden="1">" "</definedName>
    <definedName name="solver_con5" localSheetId="0" hidden="1">" "</definedName>
    <definedName name="solver_con5" localSheetId="1" hidden="1">" "</definedName>
    <definedName name="solver_con5" localSheetId="3" hidden="1">" "</definedName>
    <definedName name="solver_con6" localSheetId="0" hidden="1">" "</definedName>
    <definedName name="solver_con6" localSheetId="1" hidden="1">" "</definedName>
    <definedName name="solver_con6" localSheetId="3" hidden="1">" "</definedName>
    <definedName name="solver_con7" localSheetId="0" hidden="1">" "</definedName>
    <definedName name="solver_con7" localSheetId="1" hidden="1">" "</definedName>
    <definedName name="solver_con7" localSheetId="3" hidden="1">" "</definedName>
    <definedName name="solver_con8" localSheetId="0" hidden="1">" "</definedName>
    <definedName name="solver_con8" localSheetId="1" hidden="1">" "</definedName>
    <definedName name="solver_con8" localSheetId="3" hidden="1">" "</definedName>
    <definedName name="solver_con9" localSheetId="0" hidden="1">" "</definedName>
    <definedName name="solver_con9" localSheetId="1" hidden="1">" "</definedName>
    <definedName name="solver_con9" localSheetId="3" hidden="1">" "</definedName>
    <definedName name="solver_dia" localSheetId="4" hidden="1">5</definedName>
    <definedName name="solver_dia" localSheetId="5" hidden="1">5</definedName>
    <definedName name="solver_dia" localSheetId="6" hidden="1">5</definedName>
    <definedName name="solver_dia" localSheetId="0" hidden="1">5</definedName>
    <definedName name="solver_dia" localSheetId="1" hidden="1">5</definedName>
    <definedName name="solver_dia" localSheetId="3" hidden="1">5</definedName>
    <definedName name="solver_iao" localSheetId="4" hidden="1">0</definedName>
    <definedName name="solver_iao" localSheetId="5" hidden="1">0</definedName>
    <definedName name="solver_iao" localSheetId="6" hidden="1">0</definedName>
    <definedName name="solver_iao" localSheetId="0" hidden="1">0</definedName>
    <definedName name="solver_iao" localSheetId="1" hidden="1">0</definedName>
    <definedName name="solver_iao" localSheetId="3" hidden="1">0</definedName>
    <definedName name="solver_int" localSheetId="4" hidden="1">0</definedName>
    <definedName name="solver_int" localSheetId="5" hidden="1">0</definedName>
    <definedName name="solver_int" localSheetId="6" hidden="1">0</definedName>
    <definedName name="solver_int" localSheetId="0" hidden="1">0</definedName>
    <definedName name="solver_int" localSheetId="1" hidden="1">0</definedName>
    <definedName name="solver_int" localSheetId="3" hidden="1">0</definedName>
    <definedName name="solver_irs" localSheetId="4" hidden="1">0</definedName>
    <definedName name="solver_irs" localSheetId="5" hidden="1">0</definedName>
    <definedName name="solver_irs" localSheetId="6" hidden="1">0</definedName>
    <definedName name="solver_irs" localSheetId="0" hidden="1">0</definedName>
    <definedName name="solver_irs" localSheetId="1" hidden="1">0</definedName>
    <definedName name="solver_irs" localSheetId="3" hidden="1">0</definedName>
    <definedName name="solver_ism" localSheetId="4" hidden="1">0</definedName>
    <definedName name="solver_ism" localSheetId="5" hidden="1">0</definedName>
    <definedName name="solver_ism" localSheetId="6" hidden="1">0</definedName>
    <definedName name="solver_ism" localSheetId="0" hidden="1">0</definedName>
    <definedName name="solver_ism" localSheetId="1" hidden="1">0</definedName>
    <definedName name="solver_ism" localSheetId="3" hidden="1">0</definedName>
    <definedName name="solver_lhs_ob1" localSheetId="4" hidden="1">0</definedName>
    <definedName name="solver_lhs_ob1" localSheetId="5" hidden="1">0</definedName>
    <definedName name="solver_lhs_ob1" localSheetId="6" hidden="1">0</definedName>
    <definedName name="solver_lhs_ob1" localSheetId="0" hidden="1">0</definedName>
    <definedName name="solver_lhs_ob1" localSheetId="1" hidden="1">0</definedName>
    <definedName name="solver_lhs_ob1" localSheetId="3" hidden="1">0</definedName>
    <definedName name="solver_lhs_ob10" localSheetId="0" hidden="1">0</definedName>
    <definedName name="solver_lhs_ob10" localSheetId="1" hidden="1">0</definedName>
    <definedName name="solver_lhs_ob10" localSheetId="3" hidden="1">0</definedName>
    <definedName name="solver_lhs_ob11" localSheetId="0" hidden="1">0</definedName>
    <definedName name="solver_lhs_ob11" localSheetId="1" hidden="1">0</definedName>
    <definedName name="solver_lhs_ob11" localSheetId="3" hidden="1">0</definedName>
    <definedName name="solver_lhs_ob12" localSheetId="0" hidden="1">0</definedName>
    <definedName name="solver_lhs_ob12" localSheetId="1" hidden="1">0</definedName>
    <definedName name="solver_lhs_ob12" localSheetId="3" hidden="1">0</definedName>
    <definedName name="solver_lhs_ob13" localSheetId="0" hidden="1">0</definedName>
    <definedName name="solver_lhs_ob13" localSheetId="1" hidden="1">0</definedName>
    <definedName name="solver_lhs_ob13" localSheetId="3" hidden="1">0</definedName>
    <definedName name="solver_lhs_ob14" localSheetId="0" hidden="1">0</definedName>
    <definedName name="solver_lhs_ob14" localSheetId="1" hidden="1">0</definedName>
    <definedName name="solver_lhs_ob14" localSheetId="3" hidden="1">0</definedName>
    <definedName name="solver_lhs_ob15" localSheetId="0" hidden="1">0</definedName>
    <definedName name="solver_lhs_ob15" localSheetId="1" hidden="1">0</definedName>
    <definedName name="solver_lhs_ob15" localSheetId="3" hidden="1">0</definedName>
    <definedName name="solver_lhs_ob16" localSheetId="0" hidden="1">0</definedName>
    <definedName name="solver_lhs_ob16" localSheetId="1" hidden="1">0</definedName>
    <definedName name="solver_lhs_ob16" localSheetId="3" hidden="1">0</definedName>
    <definedName name="solver_lhs_ob2" localSheetId="4" hidden="1">0</definedName>
    <definedName name="solver_lhs_ob2" localSheetId="5" hidden="1">0</definedName>
    <definedName name="solver_lhs_ob2" localSheetId="6" hidden="1">0</definedName>
    <definedName name="solver_lhs_ob2" localSheetId="0" hidden="1">0</definedName>
    <definedName name="solver_lhs_ob2" localSheetId="1" hidden="1">0</definedName>
    <definedName name="solver_lhs_ob2" localSheetId="3" hidden="1">0</definedName>
    <definedName name="solver_lhs_ob3" localSheetId="4" hidden="1">0</definedName>
    <definedName name="solver_lhs_ob3" localSheetId="5" hidden="1">0</definedName>
    <definedName name="solver_lhs_ob3" localSheetId="6" hidden="1">0</definedName>
    <definedName name="solver_lhs_ob3" localSheetId="0" hidden="1">0</definedName>
    <definedName name="solver_lhs_ob3" localSheetId="1" hidden="1">0</definedName>
    <definedName name="solver_lhs_ob3" localSheetId="3" hidden="1">0</definedName>
    <definedName name="solver_lhs_ob4" localSheetId="4" hidden="1">0</definedName>
    <definedName name="solver_lhs_ob4" localSheetId="5" hidden="1">0</definedName>
    <definedName name="solver_lhs_ob4" localSheetId="0" hidden="1">0</definedName>
    <definedName name="solver_lhs_ob4" localSheetId="1" hidden="1">0</definedName>
    <definedName name="solver_lhs_ob4" localSheetId="3" hidden="1">0</definedName>
    <definedName name="solver_lhs_ob5" localSheetId="5" hidden="1">0</definedName>
    <definedName name="solver_lhs_ob5" localSheetId="0" hidden="1">0</definedName>
    <definedName name="solver_lhs_ob5" localSheetId="1" hidden="1">0</definedName>
    <definedName name="solver_lhs_ob5" localSheetId="3" hidden="1">0</definedName>
    <definedName name="solver_lhs_ob6" localSheetId="0" hidden="1">0</definedName>
    <definedName name="solver_lhs_ob6" localSheetId="1" hidden="1">0</definedName>
    <definedName name="solver_lhs_ob6" localSheetId="3" hidden="1">0</definedName>
    <definedName name="solver_lhs_ob7" localSheetId="0" hidden="1">0</definedName>
    <definedName name="solver_lhs_ob7" localSheetId="1" hidden="1">0</definedName>
    <definedName name="solver_lhs_ob7" localSheetId="3" hidden="1">0</definedName>
    <definedName name="solver_lhs_ob8" localSheetId="0" hidden="1">0</definedName>
    <definedName name="solver_lhs_ob8" localSheetId="1" hidden="1">0</definedName>
    <definedName name="solver_lhs_ob8" localSheetId="3" hidden="1">0</definedName>
    <definedName name="solver_lhs_ob9" localSheetId="0" hidden="1">0</definedName>
    <definedName name="solver_lhs_ob9" localSheetId="1" hidden="1">0</definedName>
    <definedName name="solver_lhs_ob9" localSheetId="3" hidden="1">0</definedName>
    <definedName name="solver_lhs1" localSheetId="4" hidden="1">'P1'!$H$9:$J$9</definedName>
    <definedName name="solver_lhs1" localSheetId="5" hidden="1">'P2'!$F$6:$F$8</definedName>
    <definedName name="solver_lhs1" localSheetId="6" hidden="1">'P3'!$B$4:$G$4</definedName>
    <definedName name="solver_lhs1" localSheetId="0" hidden="1">Scenario1!$B$10</definedName>
    <definedName name="solver_lhs1" localSheetId="1" hidden="1">Scenario2!$B$10</definedName>
    <definedName name="solver_lhs1" localSheetId="3" hidden="1">'Scenario2 (2)'!$B$10</definedName>
    <definedName name="solver_lhs10" localSheetId="0" hidden="1">Scenario1!$H$13</definedName>
    <definedName name="solver_lhs10" localSheetId="1" hidden="1">Scenario2!$H$13</definedName>
    <definedName name="solver_lhs10" localSheetId="3" hidden="1">'Scenario2 (2)'!$H$13</definedName>
    <definedName name="solver_lhs11" localSheetId="0" hidden="1">Scenario1!$B$7:$I$7</definedName>
    <definedName name="solver_lhs11" localSheetId="1" hidden="1">Scenario2!$B$7:$I$7</definedName>
    <definedName name="solver_lhs11" localSheetId="3" hidden="1">'Scenario2 (2)'!$B$7:$I$7</definedName>
    <definedName name="solver_lhs12" localSheetId="0" hidden="1">Scenario1!$B$9:$I$9</definedName>
    <definedName name="solver_lhs12" localSheetId="1" hidden="1">Scenario2!$B$9:$I$9</definedName>
    <definedName name="solver_lhs12" localSheetId="3" hidden="1">'Scenario2 (2)'!$B$9:$I$9</definedName>
    <definedName name="solver_lhs13" localSheetId="0" hidden="1">Scenario1!$B$13</definedName>
    <definedName name="solver_lhs13" localSheetId="1" hidden="1">Scenario2!$B$13</definedName>
    <definedName name="solver_lhs13" localSheetId="3" hidden="1">'Scenario2 (2)'!$B$13</definedName>
    <definedName name="solver_lhs14" localSheetId="0" hidden="1">Scenario1!$D$13</definedName>
    <definedName name="solver_lhs14" localSheetId="1" hidden="1">Scenario2!$D$13</definedName>
    <definedName name="solver_lhs14" localSheetId="3" hidden="1">'Scenario2 (2)'!$D$13</definedName>
    <definedName name="solver_lhs15" localSheetId="0" hidden="1">Scenario1!$F$13</definedName>
    <definedName name="solver_lhs15" localSheetId="1" hidden="1">Scenario2!$F$13</definedName>
    <definedName name="solver_lhs15" localSheetId="3" hidden="1">'Scenario2 (2)'!$F$13</definedName>
    <definedName name="solver_lhs16" localSheetId="0" hidden="1">Scenario1!$H$13</definedName>
    <definedName name="solver_lhs16" localSheetId="1" hidden="1">Scenario2!$H$13</definedName>
    <definedName name="solver_lhs16" localSheetId="3" hidden="1">'Scenario2 (2)'!$H$13</definedName>
    <definedName name="solver_lhs2" localSheetId="4" hidden="1">'P1'!$G$6:$G$8</definedName>
    <definedName name="solver_lhs2" localSheetId="5" hidden="1">'P2'!$G$6:$G$8</definedName>
    <definedName name="solver_lhs2" localSheetId="6" hidden="1">'P3'!$B$3:$G$3</definedName>
    <definedName name="solver_lhs2" localSheetId="0" hidden="1">Scenario1!$D$10</definedName>
    <definedName name="solver_lhs2" localSheetId="1" hidden="1">Scenario2!$D$10</definedName>
    <definedName name="solver_lhs2" localSheetId="3" hidden="1">'Scenario2 (2)'!$D$10</definedName>
    <definedName name="solver_lhs3" localSheetId="4" hidden="1">'P1'!$G$8</definedName>
    <definedName name="solver_lhs3" localSheetId="5" hidden="1">'P2'!$B$4:$E$4</definedName>
    <definedName name="solver_lhs3" localSheetId="6" hidden="1">'P3'!$B$3:$G$3</definedName>
    <definedName name="solver_lhs3" localSheetId="0" hidden="1">Scenario1!$F$10</definedName>
    <definedName name="solver_lhs3" localSheetId="1" hidden="1">Scenario2!$F$10</definedName>
    <definedName name="solver_lhs3" localSheetId="3" hidden="1">'Scenario2 (2)'!$F$10</definedName>
    <definedName name="solver_lhs4" localSheetId="4" hidden="1">'P1'!$G$6:$G$8</definedName>
    <definedName name="solver_lhs4" localSheetId="5" hidden="1">'P2'!$B$13:$C$13</definedName>
    <definedName name="solver_lhs4" localSheetId="0" hidden="1">Scenario1!$H$10</definedName>
    <definedName name="solver_lhs4" localSheetId="1" hidden="1">Scenario2!$H$10</definedName>
    <definedName name="solver_lhs4" localSheetId="3" hidden="1">'Scenario2 (2)'!$H$10</definedName>
    <definedName name="solver_lhs5" localSheetId="5" hidden="1">'P2'!$B$4:$E$4</definedName>
    <definedName name="solver_lhs5" localSheetId="0" hidden="1">Scenario1!$H$9</definedName>
    <definedName name="solver_lhs5" localSheetId="1" hidden="1">Scenario2!$H$9</definedName>
    <definedName name="solver_lhs5" localSheetId="3" hidden="1">'Scenario2 (2)'!$H$9</definedName>
    <definedName name="solver_lhs6" localSheetId="0" hidden="1">Scenario1!$I$9</definedName>
    <definedName name="solver_lhs6" localSheetId="1" hidden="1">Scenario2!$I$9</definedName>
    <definedName name="solver_lhs6" localSheetId="3" hidden="1">'Scenario2 (2)'!$I$9</definedName>
    <definedName name="solver_lhs7" localSheetId="0" hidden="1">Scenario1!$B$13</definedName>
    <definedName name="solver_lhs7" localSheetId="1" hidden="1">Scenario2!$B$13</definedName>
    <definedName name="solver_lhs7" localSheetId="3" hidden="1">'Scenario2 (2)'!$B$13</definedName>
    <definedName name="solver_lhs8" localSheetId="0" hidden="1">Scenario1!$D$13</definedName>
    <definedName name="solver_lhs8" localSheetId="1" hidden="1">Scenario2!$D$13</definedName>
    <definedName name="solver_lhs8" localSheetId="3" hidden="1">'Scenario2 (2)'!$D$13</definedName>
    <definedName name="solver_lhs9" localSheetId="0" hidden="1">Scenario1!$F$13</definedName>
    <definedName name="solver_lhs9" localSheetId="1" hidden="1">Scenario2!$F$13</definedName>
    <definedName name="solver_lhs9" localSheetId="3" hidden="1">'Scenario2 (2)'!$F$13</definedName>
    <definedName name="solver_mda" localSheetId="4" hidden="1">4</definedName>
    <definedName name="solver_mda" localSheetId="5" hidden="1">4</definedName>
    <definedName name="solver_mda" localSheetId="6" hidden="1">4</definedName>
    <definedName name="solver_mda" localSheetId="0" hidden="1">4</definedName>
    <definedName name="solver_mda" localSheetId="1" hidden="1">4</definedName>
    <definedName name="solver_mda" localSheetId="3" hidden="1">4</definedName>
    <definedName name="solver_mod" localSheetId="4" hidden="1">3</definedName>
    <definedName name="solver_mod" localSheetId="5" hidden="1">3</definedName>
    <definedName name="solver_mod" localSheetId="6" hidden="1">3</definedName>
    <definedName name="solver_mod" localSheetId="0" hidden="1">3</definedName>
    <definedName name="solver_mod" localSheetId="1" hidden="1">3</definedName>
    <definedName name="solver_mod" localSheetId="3" hidden="1">3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tr" localSheetId="4" hidden="1">0</definedName>
    <definedName name="solver_ntr" localSheetId="5" hidden="1">0</definedName>
    <definedName name="solver_ntr" localSheetId="6" hidden="1">0</definedName>
    <definedName name="solver_ntr" localSheetId="0" hidden="1">0</definedName>
    <definedName name="solver_ntr" localSheetId="1" hidden="1">0</definedName>
    <definedName name="solver_ntr" localSheetId="3" hidden="1">0</definedName>
    <definedName name="solver_ntri" hidden="1">1000</definedName>
    <definedName name="solver_num" localSheetId="4" hidden="1">4</definedName>
    <definedName name="solver_num" localSheetId="5" hidden="1">5</definedName>
    <definedName name="solver_num" localSheetId="6" hidden="1">3</definedName>
    <definedName name="solver_num" localSheetId="0" hidden="1">16</definedName>
    <definedName name="solver_num" localSheetId="1" hidden="1">16</definedName>
    <definedName name="solver_num" localSheetId="3" hidden="1">16</definedName>
    <definedName name="solver_obc" localSheetId="4" hidden="1">0</definedName>
    <definedName name="solver_obc" localSheetId="5" hidden="1">0</definedName>
    <definedName name="solver_obc" localSheetId="6" hidden="1">0</definedName>
    <definedName name="solver_obc" localSheetId="0" hidden="1">0</definedName>
    <definedName name="solver_obc" localSheetId="1" hidden="1">0</definedName>
    <definedName name="solver_obc" localSheetId="3" hidden="1">0</definedName>
    <definedName name="solver_obp" localSheetId="4" hidden="1">0</definedName>
    <definedName name="solver_obp" localSheetId="5" hidden="1">0</definedName>
    <definedName name="solver_obp" localSheetId="6" hidden="1">0</definedName>
    <definedName name="solver_obp" localSheetId="0" hidden="1">0</definedName>
    <definedName name="solver_obp" localSheetId="1" hidden="1">0</definedName>
    <definedName name="solver_obp" localSheetId="3" hidden="1">0</definedName>
    <definedName name="solver_opt" localSheetId="4" hidden="1">'P1'!$L$11</definedName>
    <definedName name="solver_opt" localSheetId="5" hidden="1">'P2'!$B$16</definedName>
    <definedName name="solver_opt" localSheetId="6" hidden="1">'P3'!$B$7</definedName>
    <definedName name="solver_opt" localSheetId="0" hidden="1">Scenario1!$B$23</definedName>
    <definedName name="solver_opt" localSheetId="1" hidden="1">Scenario2!$B$23</definedName>
    <definedName name="solver_opt" localSheetId="3" hidden="1">'Scenario2 (2)'!$B$23</definedName>
    <definedName name="solver_opt_ob" localSheetId="4" hidden="1">1</definedName>
    <definedName name="solver_opt_ob" localSheetId="5" hidden="1">1</definedName>
    <definedName name="solver_opt_ob" localSheetId="6" hidden="1">1</definedName>
    <definedName name="solver_opt_ob" localSheetId="0" hidden="1">1</definedName>
    <definedName name="solver_opt_ob" localSheetId="1" hidden="1">1</definedName>
    <definedName name="solver_opt_ob" localSheetId="3" hidden="1">1</definedName>
    <definedName name="solver_psi" localSheetId="4" hidden="1">0</definedName>
    <definedName name="solver_psi" localSheetId="5" hidden="1">0</definedName>
    <definedName name="solver_psi" localSheetId="6" hidden="1">0</definedName>
    <definedName name="solver_psi" localSheetId="0" hidden="1">0</definedName>
    <definedName name="solver_psi" localSheetId="1" hidden="1">0</definedName>
    <definedName name="solver_psi" localSheetId="3" hidden="1">0</definedName>
    <definedName name="solver_rdp" localSheetId="4" hidden="1">0</definedName>
    <definedName name="solver_rdp" localSheetId="5" hidden="1">0</definedName>
    <definedName name="solver_rdp" localSheetId="6" hidden="1">0</definedName>
    <definedName name="solver_rdp" localSheetId="0" hidden="1">0</definedName>
    <definedName name="solver_rdp" localSheetId="1" hidden="1">0</definedName>
    <definedName name="solver_rdp" localSheetId="3" hidden="1">0</definedName>
    <definedName name="solver_reco1" localSheetId="4" hidden="1">0</definedName>
    <definedName name="solver_reco1" localSheetId="5" hidden="1">0</definedName>
    <definedName name="solver_reco1" localSheetId="6" hidden="1">0</definedName>
    <definedName name="solver_reco1" localSheetId="0" hidden="1">0</definedName>
    <definedName name="solver_reco1" localSheetId="1" hidden="1">0</definedName>
    <definedName name="solver_reco1" localSheetId="3" hidden="1">0</definedName>
    <definedName name="solver_reco10" localSheetId="0" hidden="1">0</definedName>
    <definedName name="solver_reco10" localSheetId="1" hidden="1">0</definedName>
    <definedName name="solver_reco10" localSheetId="3" hidden="1">0</definedName>
    <definedName name="solver_reco11" localSheetId="0" hidden="1">0</definedName>
    <definedName name="solver_reco11" localSheetId="1" hidden="1">0</definedName>
    <definedName name="solver_reco11" localSheetId="3" hidden="1">0</definedName>
    <definedName name="solver_reco12" localSheetId="0" hidden="1">0</definedName>
    <definedName name="solver_reco12" localSheetId="1" hidden="1">0</definedName>
    <definedName name="solver_reco12" localSheetId="3" hidden="1">0</definedName>
    <definedName name="solver_reco13" localSheetId="0" hidden="1">0</definedName>
    <definedName name="solver_reco13" localSheetId="1" hidden="1">0</definedName>
    <definedName name="solver_reco13" localSheetId="3" hidden="1">0</definedName>
    <definedName name="solver_reco14" localSheetId="0" hidden="1">0</definedName>
    <definedName name="solver_reco14" localSheetId="1" hidden="1">0</definedName>
    <definedName name="solver_reco14" localSheetId="3" hidden="1">0</definedName>
    <definedName name="solver_reco15" localSheetId="0" hidden="1">0</definedName>
    <definedName name="solver_reco15" localSheetId="1" hidden="1">0</definedName>
    <definedName name="solver_reco15" localSheetId="3" hidden="1">0</definedName>
    <definedName name="solver_reco16" localSheetId="0" hidden="1">0</definedName>
    <definedName name="solver_reco16" localSheetId="1" hidden="1">0</definedName>
    <definedName name="solver_reco16" localSheetId="3" hidden="1">0</definedName>
    <definedName name="solver_reco2" localSheetId="4" hidden="1">0</definedName>
    <definedName name="solver_reco2" localSheetId="5" hidden="1">0</definedName>
    <definedName name="solver_reco2" localSheetId="6" hidden="1">0</definedName>
    <definedName name="solver_reco2" localSheetId="0" hidden="1">0</definedName>
    <definedName name="solver_reco2" localSheetId="1" hidden="1">0</definedName>
    <definedName name="solver_reco2" localSheetId="3" hidden="1">0</definedName>
    <definedName name="solver_reco3" localSheetId="4" hidden="1">0</definedName>
    <definedName name="solver_reco3" localSheetId="5" hidden="1">0</definedName>
    <definedName name="solver_reco3" localSheetId="6" hidden="1">0</definedName>
    <definedName name="solver_reco3" localSheetId="0" hidden="1">0</definedName>
    <definedName name="solver_reco3" localSheetId="1" hidden="1">0</definedName>
    <definedName name="solver_reco3" localSheetId="3" hidden="1">0</definedName>
    <definedName name="solver_reco4" localSheetId="4" hidden="1">0</definedName>
    <definedName name="solver_reco4" localSheetId="5" hidden="1">0</definedName>
    <definedName name="solver_reco4" localSheetId="0" hidden="1">0</definedName>
    <definedName name="solver_reco4" localSheetId="1" hidden="1">0</definedName>
    <definedName name="solver_reco4" localSheetId="3" hidden="1">0</definedName>
    <definedName name="solver_reco5" localSheetId="5" hidden="1">0</definedName>
    <definedName name="solver_reco5" localSheetId="0" hidden="1">0</definedName>
    <definedName name="solver_reco5" localSheetId="1" hidden="1">0</definedName>
    <definedName name="solver_reco5" localSheetId="3" hidden="1">0</definedName>
    <definedName name="solver_reco6" localSheetId="0" hidden="1">0</definedName>
    <definedName name="solver_reco6" localSheetId="1" hidden="1">0</definedName>
    <definedName name="solver_reco6" localSheetId="3" hidden="1">0</definedName>
    <definedName name="solver_reco7" localSheetId="0" hidden="1">0</definedName>
    <definedName name="solver_reco7" localSheetId="1" hidden="1">0</definedName>
    <definedName name="solver_reco7" localSheetId="3" hidden="1">0</definedName>
    <definedName name="solver_reco8" localSheetId="0" hidden="1">0</definedName>
    <definedName name="solver_reco8" localSheetId="1" hidden="1">0</definedName>
    <definedName name="solver_reco8" localSheetId="3" hidden="1">0</definedName>
    <definedName name="solver_reco9" localSheetId="0" hidden="1">0</definedName>
    <definedName name="solver_reco9" localSheetId="1" hidden="1">0</definedName>
    <definedName name="solver_reco9" localSheetId="3" hidden="1">0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0" hidden="1">1</definedName>
    <definedName name="solver_rel1" localSheetId="1" hidden="1">1</definedName>
    <definedName name="solver_rel1" localSheetId="3" hidden="1">1</definedName>
    <definedName name="solver_rel10" localSheetId="0" hidden="1">3</definedName>
    <definedName name="solver_rel10" localSheetId="1" hidden="1">3</definedName>
    <definedName name="solver_rel10" localSheetId="3" hidden="1">3</definedName>
    <definedName name="solver_rel11" localSheetId="0" hidden="1">4</definedName>
    <definedName name="solver_rel11" localSheetId="1" hidden="1">4</definedName>
    <definedName name="solver_rel11" localSheetId="3" hidden="1">4</definedName>
    <definedName name="solver_rel12" localSheetId="0" hidden="1">3</definedName>
    <definedName name="solver_rel12" localSheetId="1" hidden="1">3</definedName>
    <definedName name="solver_rel12" localSheetId="3" hidden="1">3</definedName>
    <definedName name="solver_rel13" localSheetId="0" hidden="1">1</definedName>
    <definedName name="solver_rel13" localSheetId="1" hidden="1">1</definedName>
    <definedName name="solver_rel13" localSheetId="3" hidden="1">1</definedName>
    <definedName name="solver_rel14" localSheetId="0" hidden="1">1</definedName>
    <definedName name="solver_rel14" localSheetId="1" hidden="1">1</definedName>
    <definedName name="solver_rel14" localSheetId="3" hidden="1">1</definedName>
    <definedName name="solver_rel15" localSheetId="0" hidden="1">1</definedName>
    <definedName name="solver_rel15" localSheetId="1" hidden="1">1</definedName>
    <definedName name="solver_rel15" localSheetId="3" hidden="1">1</definedName>
    <definedName name="solver_rel16" localSheetId="0" hidden="1">1</definedName>
    <definedName name="solver_rel16" localSheetId="1" hidden="1">1</definedName>
    <definedName name="solver_rel16" localSheetId="3" hidden="1">1</definedName>
    <definedName name="solver_rel2" localSheetId="4" hidden="1">4</definedName>
    <definedName name="solver_rel2" localSheetId="5" hidden="1">1</definedName>
    <definedName name="solver_rel2" localSheetId="6" hidden="1">4</definedName>
    <definedName name="solver_rel2" localSheetId="0" hidden="1">1</definedName>
    <definedName name="solver_rel2" localSheetId="1" hidden="1">1</definedName>
    <definedName name="solver_rel2" localSheetId="3" hidden="1">1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4" localSheetId="4" hidden="1">3</definedName>
    <definedName name="solver_rel4" localSheetId="5" hidden="1">2</definedName>
    <definedName name="solver_rel4" localSheetId="0" hidden="1">1</definedName>
    <definedName name="solver_rel4" localSheetId="1" hidden="1">1</definedName>
    <definedName name="solver_rel4" localSheetId="3" hidden="1">1</definedName>
    <definedName name="solver_rel5" localSheetId="5" hidden="1">4</definedName>
    <definedName name="solver_rel5" localSheetId="0" hidden="1">3</definedName>
    <definedName name="solver_rel5" localSheetId="1" hidden="1">3</definedName>
    <definedName name="solver_rel5" localSheetId="3" hidden="1">3</definedName>
    <definedName name="solver_rel6" localSheetId="0" hidden="1">3</definedName>
    <definedName name="solver_rel6" localSheetId="1" hidden="1">3</definedName>
    <definedName name="solver_rel6" localSheetId="3" hidden="1">3</definedName>
    <definedName name="solver_rel7" localSheetId="0" hidden="1">3</definedName>
    <definedName name="solver_rel7" localSheetId="1" hidden="1">3</definedName>
    <definedName name="solver_rel7" localSheetId="3" hidden="1">3</definedName>
    <definedName name="solver_rel8" localSheetId="0" hidden="1">3</definedName>
    <definedName name="solver_rel8" localSheetId="1" hidden="1">3</definedName>
    <definedName name="solver_rel8" localSheetId="3" hidden="1">3</definedName>
    <definedName name="solver_rel9" localSheetId="0" hidden="1">3</definedName>
    <definedName name="solver_rel9" localSheetId="1" hidden="1">3</definedName>
    <definedName name="solver_rel9" localSheetId="3" hidden="1">3</definedName>
    <definedName name="solver_rhs1" localSheetId="4" hidden="1">'P1'!$B$10:$D$10</definedName>
    <definedName name="solver_rhs1" localSheetId="5" hidden="1">'P2'!$H$6:$H$8</definedName>
    <definedName name="solver_rhs1" localSheetId="6" hidden="1">'P3'!$B$5:$G$5</definedName>
    <definedName name="solver_rhs1" localSheetId="0" hidden="1">Scenario1!$N$4</definedName>
    <definedName name="solver_rhs1" localSheetId="1" hidden="1">Scenario2!$N$4</definedName>
    <definedName name="solver_rhs1" localSheetId="3" hidden="1">'Scenario2 (2)'!$N$4</definedName>
    <definedName name="solver_rhs10" localSheetId="0" hidden="1">Scenario1!$N$7</definedName>
    <definedName name="solver_rhs10" localSheetId="1" hidden="1">Scenario2!$N$7</definedName>
    <definedName name="solver_rhs10" localSheetId="3" hidden="1">'Scenario2 (2)'!$N$7</definedName>
    <definedName name="solver_rhs12" localSheetId="0" hidden="1">0</definedName>
    <definedName name="solver_rhs12" localSheetId="1" hidden="1">0</definedName>
    <definedName name="solver_rhs12" localSheetId="3" hidden="1">0</definedName>
    <definedName name="solver_rhs13" localSheetId="0" hidden="1">Scenario1!$B$25</definedName>
    <definedName name="solver_rhs13" localSheetId="1" hidden="1">Scenario2!$B$25</definedName>
    <definedName name="solver_rhs13" localSheetId="3" hidden="1">'Scenario2 (2)'!$B$25</definedName>
    <definedName name="solver_rhs14" localSheetId="0" hidden="1">Scenario1!$D$25</definedName>
    <definedName name="solver_rhs14" localSheetId="1" hidden="1">Scenario2!$D$25</definedName>
    <definedName name="solver_rhs14" localSheetId="3" hidden="1">'Scenario2 (2)'!$D$25</definedName>
    <definedName name="solver_rhs15" localSheetId="0" hidden="1">Scenario1!$F$25</definedName>
    <definedName name="solver_rhs15" localSheetId="1" hidden="1">Scenario2!$F$25</definedName>
    <definedName name="solver_rhs15" localSheetId="3" hidden="1">'Scenario2 (2)'!$F$25</definedName>
    <definedName name="solver_rhs16" localSheetId="0" hidden="1">Scenario1!$H$25</definedName>
    <definedName name="solver_rhs16" localSheetId="1" hidden="1">Scenario2!$H$25</definedName>
    <definedName name="solver_rhs16" localSheetId="3" hidden="1">'Scenario2 (2)'!$H$25</definedName>
    <definedName name="solver_rhs2" localSheetId="5" hidden="1">'P2'!$I$6:$I$8</definedName>
    <definedName name="solver_rhs2" localSheetId="0" hidden="1">Scenario1!$N$4</definedName>
    <definedName name="solver_rhs2" localSheetId="1" hidden="1">Scenario2!$N$4</definedName>
    <definedName name="solver_rhs2" localSheetId="3" hidden="1">'Scenario2 (2)'!$N$4</definedName>
    <definedName name="solver_rhs3" localSheetId="4" hidden="1">'P1'!$F$8</definedName>
    <definedName name="solver_rhs3" localSheetId="5" hidden="1">0</definedName>
    <definedName name="solver_rhs3" localSheetId="6" hidden="1">0</definedName>
    <definedName name="solver_rhs3" localSheetId="0" hidden="1">Scenario1!$N$4</definedName>
    <definedName name="solver_rhs3" localSheetId="1" hidden="1">Scenario2!$N$4</definedName>
    <definedName name="solver_rhs3" localSheetId="3" hidden="1">'Scenario2 (2)'!$N$4</definedName>
    <definedName name="solver_rhs4" localSheetId="4" hidden="1">'P1'!$F$6:$F$8</definedName>
    <definedName name="solver_rhs4" localSheetId="5" hidden="1">'P2'!$B$14:$C$14</definedName>
    <definedName name="solver_rhs4" localSheetId="0" hidden="1">Scenario1!$N$4</definedName>
    <definedName name="solver_rhs4" localSheetId="1" hidden="1">Scenario2!$N$4</definedName>
    <definedName name="solver_rhs4" localSheetId="3" hidden="1">'Scenario2 (2)'!$N$4</definedName>
    <definedName name="solver_rhs5" localSheetId="0" hidden="1">Scenario1!$N$5</definedName>
    <definedName name="solver_rhs5" localSheetId="1" hidden="1">Scenario2!$N$5</definedName>
    <definedName name="solver_rhs5" localSheetId="3" hidden="1">'Scenario2 (2)'!$N$5</definedName>
    <definedName name="solver_rhs6" localSheetId="0" hidden="1">Scenario1!$N$6</definedName>
    <definedName name="solver_rhs6" localSheetId="1" hidden="1">Scenario2!$N$6</definedName>
    <definedName name="solver_rhs6" localSheetId="3" hidden="1">'Scenario2 (2)'!$N$6</definedName>
    <definedName name="solver_rhs7" localSheetId="0" hidden="1">Scenario1!$N$7</definedName>
    <definedName name="solver_rhs7" localSheetId="1" hidden="1">Scenario2!$N$7</definedName>
    <definedName name="solver_rhs7" localSheetId="3" hidden="1">'Scenario2 (2)'!$N$7</definedName>
    <definedName name="solver_rhs8" localSheetId="0" hidden="1">Scenario1!$N$7</definedName>
    <definedName name="solver_rhs8" localSheetId="1" hidden="1">Scenario2!$N$7</definedName>
    <definedName name="solver_rhs8" localSheetId="3" hidden="1">'Scenario2 (2)'!$N$7</definedName>
    <definedName name="solver_rhs9" localSheetId="0" hidden="1">Scenario1!$N$7</definedName>
    <definedName name="solver_rhs9" localSheetId="1" hidden="1">Scenario2!$N$7</definedName>
    <definedName name="solver_rhs9" localSheetId="3" hidden="1">'Scenario2 (2)'!$N$7</definedName>
    <definedName name="solver_rlx" localSheetId="4" hidden="1">0</definedName>
    <definedName name="solver_rlx" localSheetId="5" hidden="1">0</definedName>
    <definedName name="solver_rlx" localSheetId="6" hidden="1">0</definedName>
    <definedName name="solver_rlx" localSheetId="0" hidden="1">0</definedName>
    <definedName name="solver_rlx" localSheetId="1" hidden="1">0</definedName>
    <definedName name="solver_rlx" localSheetId="3" hidden="1">0</definedName>
    <definedName name="solver_rsmp" hidden="1">2</definedName>
    <definedName name="solver_rtr" localSheetId="4" hidden="1">0</definedName>
    <definedName name="solver_rtr" localSheetId="5" hidden="1">0</definedName>
    <definedName name="solver_rtr" localSheetId="6" hidden="1">0</definedName>
    <definedName name="solver_rtr" localSheetId="0" hidden="1">0</definedName>
    <definedName name="solver_rtr" localSheetId="1" hidden="1">0</definedName>
    <definedName name="solver_rtr" localSheetId="3" hidden="1">0</definedName>
    <definedName name="solver_rxc1" localSheetId="4" hidden="1">1</definedName>
    <definedName name="solver_rxc1" localSheetId="5" hidden="1">1</definedName>
    <definedName name="solver_rxc1" localSheetId="6" hidden="1">1</definedName>
    <definedName name="solver_rxc1" localSheetId="0" hidden="1">1</definedName>
    <definedName name="solver_rxc1" localSheetId="1" hidden="1">1</definedName>
    <definedName name="solver_rxc1" localSheetId="3" hidden="1">1</definedName>
    <definedName name="solver_rxc10" localSheetId="0" hidden="1">1</definedName>
    <definedName name="solver_rxc10" localSheetId="1" hidden="1">1</definedName>
    <definedName name="solver_rxc10" localSheetId="3" hidden="1">1</definedName>
    <definedName name="solver_rxc11" localSheetId="0" hidden="1">1</definedName>
    <definedName name="solver_rxc11" localSheetId="1" hidden="1">1</definedName>
    <definedName name="solver_rxc11" localSheetId="3" hidden="1">1</definedName>
    <definedName name="solver_rxc12" localSheetId="0" hidden="1">1</definedName>
    <definedName name="solver_rxc12" localSheetId="1" hidden="1">1</definedName>
    <definedName name="solver_rxc12" localSheetId="3" hidden="1">1</definedName>
    <definedName name="solver_rxc13" localSheetId="0" hidden="1">1</definedName>
    <definedName name="solver_rxc13" localSheetId="1" hidden="1">1</definedName>
    <definedName name="solver_rxc13" localSheetId="3" hidden="1">1</definedName>
    <definedName name="solver_rxc14" localSheetId="0" hidden="1">1</definedName>
    <definedName name="solver_rxc14" localSheetId="1" hidden="1">1</definedName>
    <definedName name="solver_rxc14" localSheetId="3" hidden="1">1</definedName>
    <definedName name="solver_rxc15" localSheetId="0" hidden="1">1</definedName>
    <definedName name="solver_rxc15" localSheetId="1" hidden="1">1</definedName>
    <definedName name="solver_rxc15" localSheetId="3" hidden="1">1</definedName>
    <definedName name="solver_rxc16" localSheetId="0" hidden="1">1</definedName>
    <definedName name="solver_rxc16" localSheetId="1" hidden="1">1</definedName>
    <definedName name="solver_rxc16" localSheetId="3" hidden="1">1</definedName>
    <definedName name="solver_rxc2" localSheetId="4" hidden="1">0</definedName>
    <definedName name="solver_rxc2" localSheetId="5" hidden="1">1</definedName>
    <definedName name="solver_rxc2" localSheetId="6" hidden="1">1</definedName>
    <definedName name="solver_rxc2" localSheetId="0" hidden="1">1</definedName>
    <definedName name="solver_rxc2" localSheetId="1" hidden="1">1</definedName>
    <definedName name="solver_rxc2" localSheetId="3" hidden="1">1</definedName>
    <definedName name="solver_rxc3" localSheetId="4" hidden="1">0</definedName>
    <definedName name="solver_rxc3" localSheetId="5" hidden="1">1</definedName>
    <definedName name="solver_rxc3" localSheetId="6" hidden="1">1</definedName>
    <definedName name="solver_rxc3" localSheetId="0" hidden="1">1</definedName>
    <definedName name="solver_rxc3" localSheetId="1" hidden="1">1</definedName>
    <definedName name="solver_rxc3" localSheetId="3" hidden="1">1</definedName>
    <definedName name="solver_rxc4" localSheetId="4" hidden="1">1</definedName>
    <definedName name="solver_rxc4" localSheetId="5" hidden="1">1</definedName>
    <definedName name="solver_rxc4" localSheetId="0" hidden="1">1</definedName>
    <definedName name="solver_rxc4" localSheetId="1" hidden="1">1</definedName>
    <definedName name="solver_rxc4" localSheetId="3" hidden="1">1</definedName>
    <definedName name="solver_rxc5" localSheetId="5" hidden="1">1</definedName>
    <definedName name="solver_rxc5" localSheetId="0" hidden="1">1</definedName>
    <definedName name="solver_rxc5" localSheetId="1" hidden="1">1</definedName>
    <definedName name="solver_rxc5" localSheetId="3" hidden="1">1</definedName>
    <definedName name="solver_rxc6" localSheetId="0" hidden="1">1</definedName>
    <definedName name="solver_rxc6" localSheetId="1" hidden="1">1</definedName>
    <definedName name="solver_rxc6" localSheetId="3" hidden="1">1</definedName>
    <definedName name="solver_rxc7" localSheetId="0" hidden="1">1</definedName>
    <definedName name="solver_rxc7" localSheetId="1" hidden="1">1</definedName>
    <definedName name="solver_rxc7" localSheetId="3" hidden="1">1</definedName>
    <definedName name="solver_rxc8" localSheetId="0" hidden="1">1</definedName>
    <definedName name="solver_rxc8" localSheetId="1" hidden="1">1</definedName>
    <definedName name="solver_rxc8" localSheetId="3" hidden="1">1</definedName>
    <definedName name="solver_rxc9" localSheetId="0" hidden="1">1</definedName>
    <definedName name="solver_rxc9" localSheetId="1" hidden="1">1</definedName>
    <definedName name="solver_rxc9" localSheetId="3" hidden="1">1</definedName>
    <definedName name="solver_rxv" localSheetId="4" hidden="1">1</definedName>
    <definedName name="solver_rxv" localSheetId="5" hidden="1">1</definedName>
    <definedName name="solver_rxv" localSheetId="6" hidden="1">1</definedName>
    <definedName name="solver_rxv" localSheetId="0" hidden="1">1</definedName>
    <definedName name="solver_rxv" localSheetId="1" hidden="1">1</definedName>
    <definedName name="solver_rxv" localSheetId="3" hidden="1">1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eed" hidden="1">0</definedName>
    <definedName name="solver_sel" localSheetId="4" hidden="1">1</definedName>
    <definedName name="solver_sel" localSheetId="5" hidden="1">1</definedName>
    <definedName name="solver_sel" localSheetId="6" hidden="1">1</definedName>
    <definedName name="solver_sel" localSheetId="0" hidden="1">1</definedName>
    <definedName name="solver_sel" localSheetId="1" hidden="1">1</definedName>
    <definedName name="solver_sel" localSheetId="3" hidden="1">1</definedName>
    <definedName name="solver_slv" localSheetId="4" hidden="1">0</definedName>
    <definedName name="solver_slv" localSheetId="5" hidden="1">0</definedName>
    <definedName name="solver_slv" localSheetId="6" hidden="1">0</definedName>
    <definedName name="solver_slv" localSheetId="0" hidden="1">0</definedName>
    <definedName name="solver_slv" localSheetId="1" hidden="1">0</definedName>
    <definedName name="solver_slv" localSheetId="3" hidden="1">0</definedName>
    <definedName name="solver_slvu" localSheetId="4" hidden="1">0</definedName>
    <definedName name="solver_slvu" localSheetId="5" hidden="1">0</definedName>
    <definedName name="solver_slvu" localSheetId="6" hidden="1">0</definedName>
    <definedName name="solver_slvu" localSheetId="0" hidden="1">0</definedName>
    <definedName name="solver_slvu" localSheetId="1" hidden="1">0</definedName>
    <definedName name="solver_slvu" localSheetId="3" hidden="1">0</definedName>
    <definedName name="solver_spid" localSheetId="4" hidden="1">" "</definedName>
    <definedName name="solver_spid" localSheetId="5" hidden="1">" "</definedName>
    <definedName name="solver_spid" localSheetId="6" hidden="1">" "</definedName>
    <definedName name="solver_spid" localSheetId="0" hidden="1">" "</definedName>
    <definedName name="solver_spid" localSheetId="1" hidden="1">" "</definedName>
    <definedName name="solver_spid" localSheetId="3" hidden="1">" "</definedName>
    <definedName name="solver_srvr" localSheetId="4" hidden="1">" "</definedName>
    <definedName name="solver_srvr" localSheetId="5" hidden="1">" "</definedName>
    <definedName name="solver_srvr" localSheetId="6" hidden="1">" "</definedName>
    <definedName name="solver_srvr" localSheetId="0" hidden="1">" "</definedName>
    <definedName name="solver_srvr" localSheetId="1" hidden="1">" "</definedName>
    <definedName name="solver_srvr" localSheetId="3" hidden="1">" "</definedName>
    <definedName name="solver_typ" localSheetId="4" hidden="1">1</definedName>
    <definedName name="solver_typ" localSheetId="5" hidden="1">2</definedName>
    <definedName name="solver_typ" localSheetId="6" hidden="1">2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umod" localSheetId="4" hidden="1">1</definedName>
    <definedName name="solver_umod" localSheetId="5" hidden="1">1</definedName>
    <definedName name="solver_umod" localSheetId="6" hidden="1">1</definedName>
    <definedName name="solver_umod" localSheetId="0" hidden="1">1</definedName>
    <definedName name="solver_umod" localSheetId="1" hidden="1">1</definedName>
    <definedName name="solver_umod" localSheetId="3" hidden="1">1</definedName>
    <definedName name="solver_urs" localSheetId="4" hidden="1">0</definedName>
    <definedName name="solver_urs" localSheetId="5" hidden="1">0</definedName>
    <definedName name="solver_urs" localSheetId="6" hidden="1">0</definedName>
    <definedName name="solver_urs" localSheetId="0" hidden="1">0</definedName>
    <definedName name="solver_urs" localSheetId="1" hidden="1">0</definedName>
    <definedName name="solver_urs" localSheetId="3" hidden="1">0</definedName>
    <definedName name="solver_userid" localSheetId="4" hidden="1">" "</definedName>
    <definedName name="solver_userid" localSheetId="5" hidden="1">" "</definedName>
    <definedName name="solver_userid" localSheetId="6" hidden="1">" "</definedName>
    <definedName name="solver_userid" localSheetId="0" hidden="1">" "</definedName>
    <definedName name="solver_userid" localSheetId="1" hidden="1">" "</definedName>
    <definedName name="solver_userid" localSheetId="3" hidden="1">" "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r" localSheetId="4" hidden="1">" "</definedName>
    <definedName name="solver_var" localSheetId="5" hidden="1">" "</definedName>
    <definedName name="solver_var" localSheetId="6" hidden="1">" "</definedName>
    <definedName name="solver_var" localSheetId="0" hidden="1">" "</definedName>
    <definedName name="solver_var" localSheetId="1" hidden="1">" "</definedName>
    <definedName name="solver_var" localSheetId="3" hidden="1">" "</definedName>
    <definedName name="solver_ver" localSheetId="4" hidden="1">17</definedName>
    <definedName name="solver_ver" localSheetId="5" hidden="1">17</definedName>
    <definedName name="solver_ver" localSheetId="6" hidden="1">17</definedName>
    <definedName name="solver_ver" localSheetId="0" hidden="1">17</definedName>
    <definedName name="solver_ver" localSheetId="1" hidden="1">17</definedName>
    <definedName name="solver_ver" localSheetId="3" hidden="1">17</definedName>
    <definedName name="solver_vir" localSheetId="4" hidden="1">1</definedName>
    <definedName name="solver_vir" localSheetId="5" hidden="1">1</definedName>
    <definedName name="solver_vir" localSheetId="6" hidden="1">1</definedName>
    <definedName name="solver_vir" localSheetId="0" hidden="1">1</definedName>
    <definedName name="solver_vir" localSheetId="1" hidden="1">1</definedName>
    <definedName name="solver_vir" localSheetId="3" hidden="1">1</definedName>
    <definedName name="solver_vol" localSheetId="4" hidden="1">0</definedName>
    <definedName name="solver_vol" localSheetId="5" hidden="1">0</definedName>
    <definedName name="solver_vol" localSheetId="6" hidden="1">0</definedName>
    <definedName name="solver_vol" localSheetId="0" hidden="1">0</definedName>
    <definedName name="solver_vol" localSheetId="1" hidden="1">0</definedName>
    <definedName name="solver_vol" localSheetId="3" hidden="1">0</definedName>
    <definedName name="solver_vst" localSheetId="4" hidden="1">0</definedName>
    <definedName name="solver_vst" localSheetId="5" hidden="1">0</definedName>
    <definedName name="solver_vst" localSheetId="6" hidden="1">0</definedName>
    <definedName name="solver_vst" localSheetId="0" hidden="1">0</definedName>
    <definedName name="solver_vst" localSheetId="1" hidden="1">0</definedName>
    <definedName name="solver_vst" localSheetId="3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8" l="1"/>
  <c r="F3" i="8"/>
  <c r="B7" i="7"/>
  <c r="G4" i="7"/>
  <c r="F4" i="7"/>
  <c r="E4" i="7"/>
  <c r="D4" i="7"/>
  <c r="C4" i="7"/>
  <c r="B4" i="7"/>
  <c r="C13" i="5"/>
  <c r="B13" i="5"/>
  <c r="E8" i="5"/>
  <c r="D8" i="5"/>
  <c r="C8" i="5"/>
  <c r="B8" i="5"/>
  <c r="G7" i="5"/>
  <c r="E7" i="5"/>
  <c r="C7" i="5"/>
  <c r="D7" i="5"/>
  <c r="B7" i="5"/>
  <c r="G4" i="5"/>
  <c r="F4" i="5"/>
  <c r="E6" i="5"/>
  <c r="C6" i="5"/>
  <c r="D6" i="5"/>
  <c r="B6" i="5"/>
  <c r="F6" i="5"/>
  <c r="E5" i="5"/>
  <c r="D5" i="5"/>
  <c r="C5" i="5"/>
  <c r="B5" i="5"/>
  <c r="H25" i="6"/>
  <c r="F25" i="6"/>
  <c r="D25" i="6"/>
  <c r="B25" i="6"/>
  <c r="L17" i="6"/>
  <c r="L16" i="6"/>
  <c r="C16" i="6"/>
  <c r="B16" i="6"/>
  <c r="G15" i="6"/>
  <c r="G16" i="6"/>
  <c r="F15" i="6"/>
  <c r="F16" i="6"/>
  <c r="E15" i="6"/>
  <c r="E16" i="6"/>
  <c r="D15" i="6"/>
  <c r="D16" i="6"/>
  <c r="I12" i="6"/>
  <c r="H12" i="6"/>
  <c r="H13" i="6"/>
  <c r="H19" i="6"/>
  <c r="G12" i="6"/>
  <c r="F12" i="6"/>
  <c r="F13" i="6"/>
  <c r="F19" i="6"/>
  <c r="E12" i="6"/>
  <c r="D12" i="6"/>
  <c r="D13" i="6"/>
  <c r="D19" i="6"/>
  <c r="C12" i="6"/>
  <c r="B12" i="6"/>
  <c r="B13" i="6"/>
  <c r="B19" i="6"/>
  <c r="C9" i="6"/>
  <c r="E6" i="6"/>
  <c r="E9" i="6"/>
  <c r="G6" i="6"/>
  <c r="G9" i="6"/>
  <c r="I6" i="6"/>
  <c r="I9" i="6"/>
  <c r="B9" i="6"/>
  <c r="B10" i="6"/>
  <c r="B18" i="6"/>
  <c r="H7" i="4"/>
  <c r="I7" i="4"/>
  <c r="H8" i="4"/>
  <c r="L8" i="4"/>
  <c r="I8" i="4"/>
  <c r="I6" i="4"/>
  <c r="H6" i="4"/>
  <c r="J7" i="4"/>
  <c r="J8" i="4"/>
  <c r="J6" i="4"/>
  <c r="K7" i="4"/>
  <c r="K8" i="4"/>
  <c r="K6" i="4"/>
  <c r="G6" i="5"/>
  <c r="G5" i="5"/>
  <c r="G8" i="5"/>
  <c r="F7" i="5"/>
  <c r="F5" i="5"/>
  <c r="F8" i="5"/>
  <c r="D6" i="6"/>
  <c r="D9" i="6"/>
  <c r="F6" i="6"/>
  <c r="F9" i="6"/>
  <c r="D17" i="6"/>
  <c r="B17" i="6"/>
  <c r="B20" i="6"/>
  <c r="F17" i="6"/>
  <c r="D10" i="6"/>
  <c r="D18" i="6"/>
  <c r="H15" i="6"/>
  <c r="H16" i="6"/>
  <c r="I15" i="6"/>
  <c r="I16" i="6"/>
  <c r="L6" i="4"/>
  <c r="L9" i="4"/>
  <c r="L7" i="4"/>
  <c r="H9" i="4"/>
  <c r="J9" i="4"/>
  <c r="I9" i="4"/>
  <c r="K9" i="4"/>
  <c r="H25" i="3"/>
  <c r="F25" i="3"/>
  <c r="D25" i="3"/>
  <c r="B25" i="3"/>
  <c r="L17" i="3"/>
  <c r="L16" i="3"/>
  <c r="C16" i="3"/>
  <c r="B16" i="3"/>
  <c r="F15" i="3"/>
  <c r="H15" i="3"/>
  <c r="H16" i="3"/>
  <c r="E15" i="3"/>
  <c r="G15" i="3"/>
  <c r="D15" i="3"/>
  <c r="D16" i="3"/>
  <c r="I12" i="3"/>
  <c r="H12" i="3"/>
  <c r="G12" i="3"/>
  <c r="F12" i="3"/>
  <c r="E12" i="3"/>
  <c r="D12" i="3"/>
  <c r="C12" i="3"/>
  <c r="B12" i="3"/>
  <c r="C9" i="3"/>
  <c r="E6" i="3"/>
  <c r="E9" i="3"/>
  <c r="G6" i="3"/>
  <c r="G9" i="3"/>
  <c r="I6" i="3"/>
  <c r="I9" i="3"/>
  <c r="B9" i="3"/>
  <c r="D6" i="3"/>
  <c r="D9" i="3"/>
  <c r="L17" i="2"/>
  <c r="L16" i="2"/>
  <c r="C16" i="2"/>
  <c r="B16" i="2"/>
  <c r="F15" i="2"/>
  <c r="H15" i="2"/>
  <c r="H16" i="2"/>
  <c r="E15" i="2"/>
  <c r="G15" i="2"/>
  <c r="D15" i="2"/>
  <c r="D16" i="2"/>
  <c r="I12" i="2"/>
  <c r="H12" i="2"/>
  <c r="G12" i="2"/>
  <c r="F12" i="2"/>
  <c r="E12" i="2"/>
  <c r="D12" i="2"/>
  <c r="C12" i="2"/>
  <c r="B12" i="2"/>
  <c r="C9" i="2"/>
  <c r="E6" i="2"/>
  <c r="E9" i="2"/>
  <c r="G6" i="2"/>
  <c r="G9" i="2"/>
  <c r="I6" i="2"/>
  <c r="I9" i="2"/>
  <c r="B9" i="2"/>
  <c r="B10" i="2"/>
  <c r="B18" i="2"/>
  <c r="B16" i="5"/>
  <c r="D20" i="6"/>
  <c r="H17" i="6"/>
  <c r="F10" i="6"/>
  <c r="F18" i="6"/>
  <c r="F20" i="6"/>
  <c r="H6" i="6"/>
  <c r="H9" i="6"/>
  <c r="H10" i="6"/>
  <c r="H18" i="6"/>
  <c r="L11" i="4"/>
  <c r="D13" i="3"/>
  <c r="D19" i="3"/>
  <c r="F13" i="3"/>
  <c r="F19" i="3"/>
  <c r="B13" i="3"/>
  <c r="B19" i="3"/>
  <c r="B17" i="3"/>
  <c r="B10" i="3"/>
  <c r="B18" i="3"/>
  <c r="H13" i="3"/>
  <c r="H19" i="3"/>
  <c r="F6" i="3"/>
  <c r="F9" i="3"/>
  <c r="D10" i="3"/>
  <c r="D18" i="3"/>
  <c r="G16" i="3"/>
  <c r="I15" i="3"/>
  <c r="I16" i="3"/>
  <c r="H17" i="3"/>
  <c r="F16" i="3"/>
  <c r="E16" i="3"/>
  <c r="D17" i="3"/>
  <c r="D13" i="2"/>
  <c r="D19" i="2"/>
  <c r="B17" i="2"/>
  <c r="B20" i="2"/>
  <c r="B13" i="2"/>
  <c r="B19" i="2"/>
  <c r="H13" i="2"/>
  <c r="H19" i="2"/>
  <c r="D6" i="2"/>
  <c r="D9" i="2"/>
  <c r="D10" i="2"/>
  <c r="D18" i="2"/>
  <c r="F13" i="2"/>
  <c r="F19" i="2"/>
  <c r="G16" i="2"/>
  <c r="I15" i="2"/>
  <c r="I16" i="2"/>
  <c r="H17" i="2"/>
  <c r="F16" i="2"/>
  <c r="E16" i="2"/>
  <c r="D17" i="2"/>
  <c r="D20" i="2"/>
  <c r="H20" i="6"/>
  <c r="B23" i="6"/>
  <c r="F6" i="2"/>
  <c r="F9" i="2"/>
  <c r="D20" i="3"/>
  <c r="B20" i="3"/>
  <c r="F17" i="3"/>
  <c r="F10" i="3"/>
  <c r="F18" i="3"/>
  <c r="H6" i="3"/>
  <c r="H9" i="3"/>
  <c r="H10" i="3"/>
  <c r="H18" i="3"/>
  <c r="H20" i="3"/>
  <c r="F17" i="2"/>
  <c r="F10" i="2"/>
  <c r="F18" i="2"/>
  <c r="H6" i="2"/>
  <c r="H9" i="2"/>
  <c r="H10" i="2"/>
  <c r="H18" i="2"/>
  <c r="H20" i="2"/>
  <c r="F20" i="2"/>
  <c r="F20" i="3"/>
  <c r="B23" i="3"/>
  <c r="B23" i="2"/>
</calcChain>
</file>

<file path=xl/comments1.xml><?xml version="1.0" encoding="utf-8"?>
<comments xmlns="http://schemas.openxmlformats.org/spreadsheetml/2006/main">
  <authors>
    <author>sujat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 xml:space="preserve">Sri: </t>
        </r>
        <r>
          <rPr>
            <sz val="9"/>
            <color indexed="81"/>
            <rFont val="Tahoma"/>
            <family val="2"/>
          </rPr>
          <t>The assumption has no impact on decision variable since the formulation is LP. Can be made 200 or 1000. The optimal values would be the same.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 xml:space="preserve">sri:
</t>
        </r>
        <r>
          <rPr>
            <sz val="9"/>
            <color indexed="81"/>
            <rFont val="Tahoma"/>
            <family val="2"/>
          </rPr>
          <t xml:space="preserve">There is 24 hours available in a day to use for each of the product. 24*30*2 = 1440
if management uses upto 1200 hours of labor, they pay for 1000 hours. Else they pay for 1000 hours + (used hours - 1200) hours
</t>
        </r>
      </text>
    </comment>
  </commentList>
</comments>
</file>

<file path=xl/comments2.xml><?xml version="1.0" encoding="utf-8"?>
<comments xmlns="http://schemas.openxmlformats.org/spreadsheetml/2006/main">
  <authors>
    <author>sujat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 xml:space="preserve">Sri: </t>
        </r>
        <r>
          <rPr>
            <sz val="9"/>
            <color indexed="81"/>
            <rFont val="Tahoma"/>
            <family val="2"/>
          </rPr>
          <t>The assumption has no impact on decision variable since the formulation is LP. Can be made 200 or 1000. The optimal values would be the same.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 xml:space="preserve">sri:
</t>
        </r>
        <r>
          <rPr>
            <sz val="9"/>
            <color indexed="81"/>
            <rFont val="Tahoma"/>
            <family val="2"/>
          </rPr>
          <t xml:space="preserve">There is 24 hours available in a day to use for each of the product. 24*30*2 = 1440
if management uses upto 1200 hours of labor, they pay for 1000 hours. Else they pay for 1000 hours + (used hours - 1200) hours
</t>
        </r>
      </text>
    </comment>
  </commentList>
</comments>
</file>

<file path=xl/sharedStrings.xml><?xml version="1.0" encoding="utf-8"?>
<sst xmlns="http://schemas.openxmlformats.org/spreadsheetml/2006/main" count="248" uniqueCount="134">
  <si>
    <t>Problem # 4</t>
  </si>
  <si>
    <t>Pump</t>
  </si>
  <si>
    <t>Standard</t>
  </si>
  <si>
    <t>HeavyDuty</t>
  </si>
  <si>
    <t>SEP</t>
  </si>
  <si>
    <t>Oct</t>
  </si>
  <si>
    <t>NOV</t>
  </si>
  <si>
    <t>DEC</t>
  </si>
  <si>
    <t>Begin Inventory</t>
  </si>
  <si>
    <t>Ending Inventory</t>
  </si>
  <si>
    <t>Demand</t>
  </si>
  <si>
    <t>Produced</t>
  </si>
  <si>
    <t>Inventory</t>
  </si>
  <si>
    <t>Costs</t>
  </si>
  <si>
    <t>Constants</t>
  </si>
  <si>
    <t>&lt;=</t>
  </si>
  <si>
    <t>Constraints</t>
  </si>
  <si>
    <t>Holding cost</t>
  </si>
  <si>
    <t>constant</t>
  </si>
  <si>
    <t>Dec Std Ending inventory</t>
  </si>
  <si>
    <t>Dec Heavy Duty Ending inventory</t>
  </si>
  <si>
    <t>Production Cost/unit</t>
  </si>
  <si>
    <t>Monthly Production Cost</t>
  </si>
  <si>
    <t>Holding Costs</t>
  </si>
  <si>
    <t>Labor</t>
  </si>
  <si>
    <t>Labor for standard per unit (Hours)</t>
  </si>
  <si>
    <t>Labor for Heavy Duty per unit (hours)</t>
  </si>
  <si>
    <t>Labor cost per hour (assumed)</t>
  </si>
  <si>
    <t>Labor hours</t>
  </si>
  <si>
    <t>Labor Costs</t>
  </si>
  <si>
    <t>Total Costs</t>
  </si>
  <si>
    <t xml:space="preserve">Objective </t>
  </si>
  <si>
    <t>Minimize Total cost</t>
  </si>
  <si>
    <t>&gt;=</t>
  </si>
  <si>
    <t>Total Ending Inventory</t>
  </si>
  <si>
    <t>Total Labor Hours</t>
  </si>
  <si>
    <t>Monthly labor (Hours)</t>
  </si>
  <si>
    <t>Total Prod Cost</t>
  </si>
  <si>
    <t>Available hours</t>
  </si>
  <si>
    <t>Costs in US $</t>
  </si>
  <si>
    <t>Assumes max labor as 1200 except for Dec which is 1100</t>
  </si>
  <si>
    <t>Assumes Max labor hours is as in row # 25.</t>
  </si>
  <si>
    <t>Problem 1</t>
  </si>
  <si>
    <t>Product</t>
  </si>
  <si>
    <t>A</t>
  </si>
  <si>
    <t>B</t>
  </si>
  <si>
    <t>C</t>
  </si>
  <si>
    <t>Cost</t>
  </si>
  <si>
    <t>Cost per lb or hour</t>
  </si>
  <si>
    <t>Selling Price</t>
  </si>
  <si>
    <t>Availability
 (in lbs or hours)</t>
  </si>
  <si>
    <t>Min Weekly demand</t>
  </si>
  <si>
    <t>Assumption: What ever is produced is sold.</t>
  </si>
  <si>
    <t>Revenue</t>
  </si>
  <si>
    <t>Material 1(lbs)</t>
  </si>
  <si>
    <t>Material 2(lbs)</t>
  </si>
  <si>
    <t>Labor(hours)</t>
  </si>
  <si>
    <t>Profit</t>
  </si>
  <si>
    <t>Total</t>
  </si>
  <si>
    <t>Labor Used</t>
  </si>
  <si>
    <t>Material 2 Used</t>
  </si>
  <si>
    <t>Material 1 Used</t>
  </si>
  <si>
    <t>FootBall Morning</t>
  </si>
  <si>
    <t>FootBall Evening</t>
  </si>
  <si>
    <t>Baseball Morning</t>
  </si>
  <si>
    <t>Baseball Evening</t>
  </si>
  <si>
    <t>Manf Cost</t>
  </si>
  <si>
    <t>Morning Manf Cost/unit</t>
  </si>
  <si>
    <t>Evening Manf Cost/unit</t>
  </si>
  <si>
    <t>Labor Football (hours/unit)</t>
  </si>
  <si>
    <t>Labor Baseball (hours/unit)</t>
  </si>
  <si>
    <t>Leather Football lbs/unit</t>
  </si>
  <si>
    <t>Leather baseball lbs/unit</t>
  </si>
  <si>
    <t xml:space="preserve">Inner plastic football lbs/unit </t>
  </si>
  <si>
    <t>Inner plastic baseball lbs/unit</t>
  </si>
  <si>
    <t>Labor used hours</t>
  </si>
  <si>
    <t>Leather used</t>
  </si>
  <si>
    <t>Total Morning</t>
  </si>
  <si>
    <t>Total Evening</t>
  </si>
  <si>
    <t>Inner Plastic used</t>
  </si>
  <si>
    <t>Available Morning</t>
  </si>
  <si>
    <t>Available Evening</t>
  </si>
  <si>
    <t>Football</t>
  </si>
  <si>
    <t>Baseball</t>
  </si>
  <si>
    <t>Total prod</t>
  </si>
  <si>
    <t>Shifts</t>
  </si>
  <si>
    <t>Number starting</t>
  </si>
  <si>
    <t>Total firefighters</t>
  </si>
  <si>
    <t>Min Needed</t>
  </si>
  <si>
    <t>Total Firefighters</t>
  </si>
  <si>
    <t>Basic variables</t>
  </si>
  <si>
    <t>Non-Basic</t>
  </si>
  <si>
    <t>Solution</t>
  </si>
  <si>
    <t>Objective function</t>
  </si>
  <si>
    <t>X1, X2</t>
  </si>
  <si>
    <t>X1,X3</t>
  </si>
  <si>
    <t>X1,S1</t>
  </si>
  <si>
    <t>X1,S2</t>
  </si>
  <si>
    <t>X2,X3</t>
  </si>
  <si>
    <t>X2,S1</t>
  </si>
  <si>
    <t>X2,S2</t>
  </si>
  <si>
    <t>X3,S1</t>
  </si>
  <si>
    <t>X3,S2</t>
  </si>
  <si>
    <t>S1,S2</t>
  </si>
  <si>
    <t>S1,S2,X3</t>
  </si>
  <si>
    <t>S1,X2,S2</t>
  </si>
  <si>
    <t>X2,S2,X3</t>
  </si>
  <si>
    <t>X2,S1,X3</t>
  </si>
  <si>
    <t>X1,S1,S2</t>
  </si>
  <si>
    <t>X1,X3,S2</t>
  </si>
  <si>
    <t>X1,X3,S1</t>
  </si>
  <si>
    <t>X1,X2,S2</t>
  </si>
  <si>
    <t>X1,S1,X2</t>
  </si>
  <si>
    <t>X1,X2,X3</t>
  </si>
  <si>
    <t>X1 = -1/2, X2 = 11/2</t>
  </si>
  <si>
    <t>Fesible?</t>
  </si>
  <si>
    <t>No</t>
  </si>
  <si>
    <t>Yes</t>
  </si>
  <si>
    <t>X1 = -6,..</t>
  </si>
  <si>
    <t>X1= 5, S2 = 11</t>
  </si>
  <si>
    <t xml:space="preserve"> Yes</t>
  </si>
  <si>
    <t>X2 = 4, X3 = 1</t>
  </si>
  <si>
    <t>X2 =6,S1 = -1</t>
  </si>
  <si>
    <t>X2 = 5, S2 = 1</t>
  </si>
  <si>
    <t>X3 = 2, S1 = 2</t>
  </si>
  <si>
    <t>X1 = X2 = X3 =0</t>
  </si>
  <si>
    <t>X1= 4/3, X3 = 11/3,X2 = 0</t>
  </si>
  <si>
    <t>Corner point</t>
  </si>
  <si>
    <t>X1=5, X2 = X3 =0</t>
  </si>
  <si>
    <t>X1=0, X2=4,X3 = 1</t>
  </si>
  <si>
    <t>X1=X3=0, X2=5</t>
  </si>
  <si>
    <t>X1=X2=0,X3=3</t>
  </si>
  <si>
    <t>X1=X2=0,X3=2</t>
  </si>
  <si>
    <t>X3 = 3, S2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</si>
</sst>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&quot;$&quot;* #,##0_);_(&quot;$&quot;* \(#,##0\);_(&quot;$&quot;* &quot;-&quot;??_);_(@_)"/>
    <numFmt numFmtId="166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right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5" borderId="0" xfId="0" applyNumberFormat="1" applyFill="1"/>
    <xf numFmtId="0" fontId="2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2" borderId="0" xfId="0" applyFont="1" applyFill="1"/>
    <xf numFmtId="164" fontId="7" fillId="3" borderId="0" xfId="0" applyNumberFormat="1" applyFont="1" applyFill="1"/>
    <xf numFmtId="165" fontId="0" fillId="2" borderId="8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2" borderId="0" xfId="0" applyFill="1" applyBorder="1"/>
    <xf numFmtId="44" fontId="0" fillId="2" borderId="1" xfId="1" applyFont="1" applyFill="1" applyBorder="1" applyAlignment="1">
      <alignment horizontal="center"/>
    </xf>
    <xf numFmtId="44" fontId="0" fillId="2" borderId="1" xfId="1" applyFont="1" applyFill="1" applyBorder="1"/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0" fontId="0" fillId="2" borderId="12" xfId="0" applyFill="1" applyBorder="1"/>
    <xf numFmtId="44" fontId="8" fillId="7" borderId="13" xfId="1" applyFont="1" applyFill="1" applyBorder="1"/>
    <xf numFmtId="0" fontId="0" fillId="6" borderId="0" xfId="0" applyFill="1" applyAlignment="1">
      <alignment horizontal="center"/>
    </xf>
    <xf numFmtId="0" fontId="2" fillId="2" borderId="1" xfId="0" applyFont="1" applyFill="1" applyBorder="1"/>
    <xf numFmtId="0" fontId="0" fillId="6" borderId="1" xfId="0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8" fillId="0" borderId="0" xfId="0" applyFont="1"/>
    <xf numFmtId="0" fontId="9" fillId="0" borderId="0" xfId="0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130" zoomScaleNormal="130" zoomScalePageLayoutView="130" workbookViewId="0">
      <selection activeCell="B12" sqref="B12"/>
    </sheetView>
  </sheetViews>
  <sheetFormatPr baseColWidth="10" defaultColWidth="8.83203125" defaultRowHeight="15" x14ac:dyDescent="0.2"/>
  <cols>
    <col min="1" max="1" width="23.33203125" style="1" bestFit="1" customWidth="1"/>
    <col min="2" max="2" width="15.83203125" style="1" bestFit="1" customWidth="1"/>
    <col min="3" max="3" width="11.33203125" style="1" customWidth="1"/>
    <col min="4" max="4" width="8.83203125" style="1"/>
    <col min="5" max="5" width="12" style="1" customWidth="1"/>
    <col min="6" max="6" width="8.83203125" style="1"/>
    <col min="7" max="7" width="11.83203125" style="1" customWidth="1"/>
    <col min="8" max="8" width="8.83203125" style="1"/>
    <col min="9" max="9" width="10.5" style="1" customWidth="1"/>
    <col min="10" max="11" width="8.83203125" style="1"/>
    <col min="12" max="12" width="40.83203125" style="1" bestFit="1" customWidth="1"/>
    <col min="13" max="16384" width="8.83203125" style="1"/>
  </cols>
  <sheetData>
    <row r="1" spans="1:14" x14ac:dyDescent="0.2">
      <c r="A1" s="2" t="s">
        <v>0</v>
      </c>
      <c r="B1" s="23" t="s">
        <v>40</v>
      </c>
    </row>
    <row r="2" spans="1:14" x14ac:dyDescent="0.2">
      <c r="A2" s="2"/>
    </row>
    <row r="3" spans="1:14" x14ac:dyDescent="0.2">
      <c r="A3" s="7" t="s">
        <v>12</v>
      </c>
      <c r="L3" s="1" t="s">
        <v>16</v>
      </c>
    </row>
    <row r="4" spans="1:14" x14ac:dyDescent="0.2">
      <c r="A4" s="49" t="s">
        <v>1</v>
      </c>
      <c r="B4" s="48" t="s">
        <v>4</v>
      </c>
      <c r="C4" s="48"/>
      <c r="D4" s="48" t="s">
        <v>5</v>
      </c>
      <c r="E4" s="48"/>
      <c r="F4" s="48" t="s">
        <v>6</v>
      </c>
      <c r="G4" s="48"/>
      <c r="H4" s="48" t="s">
        <v>7</v>
      </c>
      <c r="I4" s="48"/>
      <c r="L4" s="1" t="s">
        <v>9</v>
      </c>
      <c r="M4" s="3" t="s">
        <v>15</v>
      </c>
      <c r="N4" s="1">
        <v>1800</v>
      </c>
    </row>
    <row r="5" spans="1:14" x14ac:dyDescent="0.2">
      <c r="A5" s="49"/>
      <c r="B5" s="4" t="s">
        <v>2</v>
      </c>
      <c r="C5" s="4" t="s">
        <v>3</v>
      </c>
      <c r="D5" s="4" t="s">
        <v>2</v>
      </c>
      <c r="E5" s="4" t="s">
        <v>3</v>
      </c>
      <c r="F5" s="4" t="s">
        <v>2</v>
      </c>
      <c r="G5" s="4" t="s">
        <v>3</v>
      </c>
      <c r="H5" s="4" t="s">
        <v>2</v>
      </c>
      <c r="I5" s="4" t="s">
        <v>3</v>
      </c>
      <c r="L5" s="1" t="s">
        <v>19</v>
      </c>
      <c r="M5" s="3" t="s">
        <v>33</v>
      </c>
      <c r="N5" s="1">
        <v>800</v>
      </c>
    </row>
    <row r="6" spans="1:14" x14ac:dyDescent="0.2">
      <c r="A6" s="5" t="s">
        <v>8</v>
      </c>
      <c r="B6" s="6">
        <v>0</v>
      </c>
      <c r="C6" s="6">
        <v>0</v>
      </c>
      <c r="D6" s="6">
        <f t="shared" ref="D6:I6" si="0">B9</f>
        <v>0</v>
      </c>
      <c r="E6" s="6">
        <f t="shared" si="0"/>
        <v>845</v>
      </c>
      <c r="F6" s="6">
        <f t="shared" si="0"/>
        <v>0</v>
      </c>
      <c r="G6" s="6">
        <f t="shared" si="0"/>
        <v>1760</v>
      </c>
      <c r="H6" s="6">
        <f t="shared" si="0"/>
        <v>0</v>
      </c>
      <c r="I6" s="6">
        <f t="shared" si="0"/>
        <v>1800</v>
      </c>
      <c r="L6" s="1" t="s">
        <v>20</v>
      </c>
      <c r="M6" s="3" t="s">
        <v>33</v>
      </c>
      <c r="N6" s="1">
        <v>850</v>
      </c>
    </row>
    <row r="7" spans="1:14" x14ac:dyDescent="0.2">
      <c r="A7" s="5" t="s">
        <v>11</v>
      </c>
      <c r="B7" s="9">
        <v>650</v>
      </c>
      <c r="C7" s="9">
        <v>1745</v>
      </c>
      <c r="D7" s="9">
        <v>875</v>
      </c>
      <c r="E7" s="9">
        <v>1265</v>
      </c>
      <c r="F7" s="9">
        <v>790</v>
      </c>
      <c r="G7" s="9">
        <v>1240</v>
      </c>
      <c r="H7" s="9">
        <v>1900</v>
      </c>
      <c r="I7" s="9">
        <v>350</v>
      </c>
      <c r="L7" s="1" t="s">
        <v>36</v>
      </c>
      <c r="M7" s="3" t="s">
        <v>33</v>
      </c>
      <c r="N7" s="8">
        <v>1000</v>
      </c>
    </row>
    <row r="8" spans="1:14" x14ac:dyDescent="0.2">
      <c r="A8" s="5" t="s">
        <v>10</v>
      </c>
      <c r="B8" s="6">
        <v>650</v>
      </c>
      <c r="C8" s="6">
        <v>900</v>
      </c>
      <c r="D8" s="6">
        <v>875</v>
      </c>
      <c r="E8" s="6">
        <v>350</v>
      </c>
      <c r="F8" s="6">
        <v>790</v>
      </c>
      <c r="G8" s="6">
        <v>1200</v>
      </c>
      <c r="H8" s="6">
        <v>1100</v>
      </c>
      <c r="I8" s="6">
        <v>1300</v>
      </c>
    </row>
    <row r="9" spans="1:14" x14ac:dyDescent="0.2">
      <c r="A9" s="5" t="s">
        <v>9</v>
      </c>
      <c r="B9" s="6">
        <f t="shared" ref="B9:I9" si="1">SUM(B6:B7)-B8</f>
        <v>0</v>
      </c>
      <c r="C9" s="6">
        <f t="shared" si="1"/>
        <v>845</v>
      </c>
      <c r="D9" s="6">
        <f t="shared" si="1"/>
        <v>0</v>
      </c>
      <c r="E9" s="6">
        <f t="shared" si="1"/>
        <v>1760</v>
      </c>
      <c r="F9" s="6">
        <f t="shared" si="1"/>
        <v>0</v>
      </c>
      <c r="G9" s="6">
        <f t="shared" si="1"/>
        <v>1800</v>
      </c>
      <c r="H9" s="6">
        <f t="shared" si="1"/>
        <v>800</v>
      </c>
      <c r="I9" s="6">
        <f t="shared" si="1"/>
        <v>850</v>
      </c>
    </row>
    <row r="10" spans="1:14" x14ac:dyDescent="0.2">
      <c r="A10" s="5" t="s">
        <v>34</v>
      </c>
      <c r="B10" s="48">
        <f>SUM(B9:C9)</f>
        <v>845</v>
      </c>
      <c r="C10" s="48"/>
      <c r="D10" s="48">
        <f>SUM(D9:E9)</f>
        <v>1760</v>
      </c>
      <c r="E10" s="48"/>
      <c r="F10" s="48">
        <f>SUM(F9:G9)</f>
        <v>1800</v>
      </c>
      <c r="G10" s="48"/>
      <c r="H10" s="48">
        <f>SUM(H9:I9)</f>
        <v>1650</v>
      </c>
      <c r="I10" s="48"/>
      <c r="L10" s="1" t="s">
        <v>18</v>
      </c>
    </row>
    <row r="11" spans="1:14" x14ac:dyDescent="0.2">
      <c r="A11" s="7" t="s">
        <v>24</v>
      </c>
      <c r="L11" s="1" t="s">
        <v>17</v>
      </c>
      <c r="M11" s="8">
        <v>5</v>
      </c>
    </row>
    <row r="12" spans="1:14" x14ac:dyDescent="0.2">
      <c r="A12" s="5" t="s">
        <v>28</v>
      </c>
      <c r="B12" s="6">
        <f>B7*$M$12</f>
        <v>292.5</v>
      </c>
      <c r="C12" s="6">
        <f>C7*$M$13</f>
        <v>907.4</v>
      </c>
      <c r="D12" s="6">
        <f>D7*$M$12</f>
        <v>393.75</v>
      </c>
      <c r="E12" s="6">
        <f>E7*$M$13</f>
        <v>657.80000000000007</v>
      </c>
      <c r="F12" s="6">
        <f>F7*$M$12</f>
        <v>355.5</v>
      </c>
      <c r="G12" s="6">
        <f>G7*$M$13</f>
        <v>644.80000000000007</v>
      </c>
      <c r="H12" s="6">
        <f>H7*$M$12</f>
        <v>855</v>
      </c>
      <c r="I12" s="6">
        <f>I7*$M$13</f>
        <v>182</v>
      </c>
      <c r="L12" s="1" t="s">
        <v>25</v>
      </c>
      <c r="M12" s="8">
        <v>0.45</v>
      </c>
    </row>
    <row r="13" spans="1:14" x14ac:dyDescent="0.2">
      <c r="A13" s="5" t="s">
        <v>35</v>
      </c>
      <c r="B13" s="48">
        <f>SUM(B12:C12)</f>
        <v>1199.9000000000001</v>
      </c>
      <c r="C13" s="48"/>
      <c r="D13" s="48">
        <f>SUM(D12:E12)</f>
        <v>1051.5500000000002</v>
      </c>
      <c r="E13" s="48"/>
      <c r="F13" s="48">
        <f>SUM(F12:G12)</f>
        <v>1000.3000000000001</v>
      </c>
      <c r="G13" s="48"/>
      <c r="H13" s="48">
        <f>SUM(H12:I12)</f>
        <v>1037</v>
      </c>
      <c r="I13" s="48"/>
      <c r="L13" s="1" t="s">
        <v>26</v>
      </c>
      <c r="M13" s="8">
        <v>0.52</v>
      </c>
    </row>
    <row r="14" spans="1:14" x14ac:dyDescent="0.2">
      <c r="A14" s="7" t="s">
        <v>13</v>
      </c>
    </row>
    <row r="15" spans="1:14" x14ac:dyDescent="0.2">
      <c r="A15" s="5" t="s">
        <v>21</v>
      </c>
      <c r="B15" s="6">
        <v>125</v>
      </c>
      <c r="C15" s="6">
        <v>135</v>
      </c>
      <c r="D15" s="6">
        <f>1.05*B15</f>
        <v>131.25</v>
      </c>
      <c r="E15" s="6">
        <f>C15*1.05</f>
        <v>141.75</v>
      </c>
      <c r="F15" s="6">
        <f>1.05*D15</f>
        <v>137.8125</v>
      </c>
      <c r="G15" s="6">
        <f>E15*1.05</f>
        <v>148.83750000000001</v>
      </c>
      <c r="H15" s="6">
        <f>1.05*F15</f>
        <v>144.703125</v>
      </c>
      <c r="I15" s="6">
        <f>G15*1.05</f>
        <v>156.27937500000002</v>
      </c>
      <c r="L15" s="1" t="s">
        <v>27</v>
      </c>
      <c r="M15" s="8">
        <v>1</v>
      </c>
    </row>
    <row r="16" spans="1:14" x14ac:dyDescent="0.2">
      <c r="A16" s="5" t="s">
        <v>22</v>
      </c>
      <c r="B16" s="6">
        <f t="shared" ref="B16:I16" si="2">B15*B7</f>
        <v>81250</v>
      </c>
      <c r="C16" s="6">
        <f t="shared" si="2"/>
        <v>235575</v>
      </c>
      <c r="D16" s="6">
        <f t="shared" si="2"/>
        <v>114843.75</v>
      </c>
      <c r="E16" s="6">
        <f t="shared" si="2"/>
        <v>179313.75</v>
      </c>
      <c r="F16" s="6">
        <f t="shared" si="2"/>
        <v>108871.875</v>
      </c>
      <c r="G16" s="6">
        <f t="shared" si="2"/>
        <v>184558.5</v>
      </c>
      <c r="H16" s="6">
        <f t="shared" si="2"/>
        <v>274935.9375</v>
      </c>
      <c r="I16" s="6">
        <f t="shared" si="2"/>
        <v>54697.781250000007</v>
      </c>
      <c r="L16" s="1" t="str">
        <f>"Free Labor after "&amp;$N$7&amp;" Hours (in hours)"</f>
        <v>Free Labor after 1000 Hours (in hours)</v>
      </c>
      <c r="M16" s="1">
        <v>200</v>
      </c>
    </row>
    <row r="17" spans="1:13" x14ac:dyDescent="0.2">
      <c r="A17" s="5" t="s">
        <v>37</v>
      </c>
      <c r="B17" s="48">
        <f>SUM(B16:C16)</f>
        <v>316825</v>
      </c>
      <c r="C17" s="48"/>
      <c r="D17" s="48">
        <f>SUM(D16:E16)</f>
        <v>294157.5</v>
      </c>
      <c r="E17" s="48"/>
      <c r="F17" s="48">
        <f>SUM(F16:G16)</f>
        <v>293430.375</v>
      </c>
      <c r="G17" s="48"/>
      <c r="H17" s="48">
        <f>SUM(H16:I16)</f>
        <v>329633.71875</v>
      </c>
      <c r="I17" s="48"/>
      <c r="L17" s="1" t="str">
        <f>"Free Labor after "&amp;$N$7&amp;" Hours (in hours) in Dec"</f>
        <v>Free Labor after 1000 Hours (in hours) in Dec</v>
      </c>
      <c r="M17" s="1">
        <v>100</v>
      </c>
    </row>
    <row r="18" spans="1:13" x14ac:dyDescent="0.2">
      <c r="A18" s="5" t="s">
        <v>23</v>
      </c>
      <c r="B18" s="50">
        <f>(B10+B6+C6)/2*$M$11</f>
        <v>2112.5</v>
      </c>
      <c r="C18" s="51"/>
      <c r="D18" s="50">
        <f>(D10+D6+E6)/2*$M$11</f>
        <v>6512.5</v>
      </c>
      <c r="E18" s="51"/>
      <c r="F18" s="50">
        <f>(F10+F6+G6)/2*$M$11</f>
        <v>8900</v>
      </c>
      <c r="G18" s="51"/>
      <c r="H18" s="50">
        <f>(H10+H6+I6)/2*$M$11</f>
        <v>8625</v>
      </c>
      <c r="I18" s="51"/>
      <c r="M18" s="3"/>
    </row>
    <row r="19" spans="1:13" x14ac:dyDescent="0.2">
      <c r="A19" s="5" t="s">
        <v>29</v>
      </c>
      <c r="B19" s="50">
        <f>B13</f>
        <v>1199.9000000000001</v>
      </c>
      <c r="C19" s="51"/>
      <c r="D19" s="50">
        <f>D13</f>
        <v>1051.5500000000002</v>
      </c>
      <c r="E19" s="51"/>
      <c r="F19" s="50">
        <f>F13</f>
        <v>1000.3000000000001</v>
      </c>
      <c r="G19" s="51"/>
      <c r="H19" s="50">
        <f>H13</f>
        <v>1037</v>
      </c>
      <c r="I19" s="51"/>
    </row>
    <row r="20" spans="1:13" x14ac:dyDescent="0.2">
      <c r="A20" s="5" t="s">
        <v>30</v>
      </c>
      <c r="B20" s="50">
        <f>SUM(B17:C18)</f>
        <v>318937.5</v>
      </c>
      <c r="C20" s="51"/>
      <c r="D20" s="50">
        <f>SUM(D17:E18)</f>
        <v>300670</v>
      </c>
      <c r="E20" s="51"/>
      <c r="F20" s="50">
        <f>SUM(F17:G18)</f>
        <v>302330.375</v>
      </c>
      <c r="G20" s="51"/>
      <c r="H20" s="50">
        <f>SUM(H17:I18)</f>
        <v>338258.71875</v>
      </c>
      <c r="I20" s="51"/>
    </row>
    <row r="22" spans="1:13" x14ac:dyDescent="0.2">
      <c r="A22" s="2" t="s">
        <v>31</v>
      </c>
    </row>
    <row r="23" spans="1:13" x14ac:dyDescent="0.2">
      <c r="A23" s="1" t="s">
        <v>32</v>
      </c>
      <c r="B23" s="11">
        <f>SUM(B20:I20)</f>
        <v>1260196.59375</v>
      </c>
    </row>
    <row r="25" spans="1:13" x14ac:dyDescent="0.2">
      <c r="A25" s="5" t="s">
        <v>38</v>
      </c>
      <c r="B25" s="48">
        <v>1200</v>
      </c>
      <c r="C25" s="48"/>
      <c r="D25" s="48">
        <v>1200</v>
      </c>
      <c r="E25" s="48"/>
      <c r="F25" s="48">
        <v>1200</v>
      </c>
      <c r="G25" s="48"/>
      <c r="H25" s="48">
        <v>1100</v>
      </c>
      <c r="I25" s="48"/>
    </row>
  </sheetData>
  <mergeCells count="33">
    <mergeCell ref="B20:C20"/>
    <mergeCell ref="D20:E20"/>
    <mergeCell ref="F20:G20"/>
    <mergeCell ref="H20:I20"/>
    <mergeCell ref="B25:C25"/>
    <mergeCell ref="D25:E25"/>
    <mergeCell ref="F25:G25"/>
    <mergeCell ref="H25:I25"/>
    <mergeCell ref="B18:C18"/>
    <mergeCell ref="D18:E18"/>
    <mergeCell ref="F18:G18"/>
    <mergeCell ref="H18:I18"/>
    <mergeCell ref="B19:C19"/>
    <mergeCell ref="D19:E19"/>
    <mergeCell ref="F19:G19"/>
    <mergeCell ref="H19:I19"/>
    <mergeCell ref="B13:C13"/>
    <mergeCell ref="D13:E13"/>
    <mergeCell ref="F13:G13"/>
    <mergeCell ref="H13:I13"/>
    <mergeCell ref="B17:C17"/>
    <mergeCell ref="D17:E17"/>
    <mergeCell ref="F17:G17"/>
    <mergeCell ref="H17:I17"/>
    <mergeCell ref="B10:C10"/>
    <mergeCell ref="D10:E10"/>
    <mergeCell ref="F10:G10"/>
    <mergeCell ref="H10:I10"/>
    <mergeCell ref="A4:A5"/>
    <mergeCell ref="B4:C4"/>
    <mergeCell ref="D4:E4"/>
    <mergeCell ref="F4:G4"/>
    <mergeCell ref="H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zoomScale="110" zoomScaleNormal="110" zoomScalePageLayoutView="110" workbookViewId="0">
      <selection activeCell="B19" sqref="B19:C19"/>
    </sheetView>
  </sheetViews>
  <sheetFormatPr baseColWidth="10" defaultColWidth="8.83203125" defaultRowHeight="15" x14ac:dyDescent="0.2"/>
  <cols>
    <col min="1" max="1" width="23.33203125" style="1" bestFit="1" customWidth="1"/>
    <col min="2" max="2" width="15.83203125" style="1" bestFit="1" customWidth="1"/>
    <col min="3" max="3" width="11.33203125" style="1" customWidth="1"/>
    <col min="4" max="4" width="8.83203125" style="1"/>
    <col min="5" max="5" width="12" style="1" customWidth="1"/>
    <col min="6" max="6" width="8.83203125" style="1"/>
    <col min="7" max="7" width="11.83203125" style="1" customWidth="1"/>
    <col min="8" max="8" width="8.83203125" style="1"/>
    <col min="9" max="9" width="10.5" style="1" customWidth="1"/>
    <col min="10" max="11" width="8.83203125" style="1"/>
    <col min="12" max="12" width="40.83203125" style="1" bestFit="1" customWidth="1"/>
    <col min="13" max="16384" width="8.83203125" style="1"/>
  </cols>
  <sheetData>
    <row r="1" spans="1:14" x14ac:dyDescent="0.2">
      <c r="A1" s="2" t="s">
        <v>0</v>
      </c>
      <c r="B1" s="23" t="s">
        <v>41</v>
      </c>
    </row>
    <row r="2" spans="1:14" x14ac:dyDescent="0.2">
      <c r="A2" s="2"/>
    </row>
    <row r="3" spans="1:14" x14ac:dyDescent="0.2">
      <c r="A3" s="23" t="s">
        <v>12</v>
      </c>
      <c r="L3" s="12" t="s">
        <v>16</v>
      </c>
      <c r="M3" s="13"/>
      <c r="N3" s="14"/>
    </row>
    <row r="4" spans="1:14" x14ac:dyDescent="0.2">
      <c r="A4" s="49" t="s">
        <v>1</v>
      </c>
      <c r="B4" s="48" t="s">
        <v>4</v>
      </c>
      <c r="C4" s="48"/>
      <c r="D4" s="48" t="s">
        <v>5</v>
      </c>
      <c r="E4" s="48"/>
      <c r="F4" s="48" t="s">
        <v>6</v>
      </c>
      <c r="G4" s="48"/>
      <c r="H4" s="48" t="s">
        <v>7</v>
      </c>
      <c r="I4" s="48"/>
      <c r="L4" s="15" t="s">
        <v>9</v>
      </c>
      <c r="M4" s="16" t="s">
        <v>15</v>
      </c>
      <c r="N4" s="17">
        <v>1800</v>
      </c>
    </row>
    <row r="5" spans="1:14" x14ac:dyDescent="0.2">
      <c r="A5" s="49"/>
      <c r="B5" s="4" t="s">
        <v>2</v>
      </c>
      <c r="C5" s="4" t="s">
        <v>3</v>
      </c>
      <c r="D5" s="4" t="s">
        <v>2</v>
      </c>
      <c r="E5" s="4" t="s">
        <v>3</v>
      </c>
      <c r="F5" s="4" t="s">
        <v>2</v>
      </c>
      <c r="G5" s="4" t="s">
        <v>3</v>
      </c>
      <c r="H5" s="4" t="s">
        <v>2</v>
      </c>
      <c r="I5" s="4" t="s">
        <v>3</v>
      </c>
      <c r="L5" s="15" t="s">
        <v>19</v>
      </c>
      <c r="M5" s="16" t="s">
        <v>33</v>
      </c>
      <c r="N5" s="17">
        <v>800</v>
      </c>
    </row>
    <row r="6" spans="1:14" x14ac:dyDescent="0.2">
      <c r="A6" s="5" t="s">
        <v>8</v>
      </c>
      <c r="B6" s="6">
        <v>0</v>
      </c>
      <c r="C6" s="6">
        <v>0</v>
      </c>
      <c r="D6" s="6">
        <f t="shared" ref="D6:I6" si="0">B9</f>
        <v>0</v>
      </c>
      <c r="E6" s="6">
        <f t="shared" si="0"/>
        <v>944</v>
      </c>
      <c r="F6" s="6">
        <f t="shared" si="0"/>
        <v>0</v>
      </c>
      <c r="G6" s="6">
        <f t="shared" si="0"/>
        <v>1760</v>
      </c>
      <c r="H6" s="6">
        <f t="shared" si="0"/>
        <v>0</v>
      </c>
      <c r="I6" s="6">
        <f t="shared" si="0"/>
        <v>1800</v>
      </c>
      <c r="L6" s="15" t="s">
        <v>20</v>
      </c>
      <c r="M6" s="16" t="s">
        <v>33</v>
      </c>
      <c r="N6" s="17">
        <v>850</v>
      </c>
    </row>
    <row r="7" spans="1:14" x14ac:dyDescent="0.2">
      <c r="A7" s="5" t="s">
        <v>11</v>
      </c>
      <c r="B7" s="9">
        <v>650</v>
      </c>
      <c r="C7" s="9">
        <v>1844</v>
      </c>
      <c r="D7" s="9">
        <v>875</v>
      </c>
      <c r="E7" s="9">
        <v>1166</v>
      </c>
      <c r="F7" s="9">
        <v>790</v>
      </c>
      <c r="G7" s="9">
        <v>1240</v>
      </c>
      <c r="H7" s="9">
        <v>1900</v>
      </c>
      <c r="I7" s="9">
        <v>350</v>
      </c>
      <c r="L7" s="18" t="s">
        <v>36</v>
      </c>
      <c r="M7" s="19" t="s">
        <v>33</v>
      </c>
      <c r="N7" s="20">
        <v>1000</v>
      </c>
    </row>
    <row r="8" spans="1:14" x14ac:dyDescent="0.2">
      <c r="A8" s="5" t="s">
        <v>10</v>
      </c>
      <c r="B8" s="6">
        <v>650</v>
      </c>
      <c r="C8" s="6">
        <v>900</v>
      </c>
      <c r="D8" s="6">
        <v>875</v>
      </c>
      <c r="E8" s="6">
        <v>350</v>
      </c>
      <c r="F8" s="6">
        <v>790</v>
      </c>
      <c r="G8" s="6">
        <v>1200</v>
      </c>
      <c r="H8" s="6">
        <v>1100</v>
      </c>
      <c r="I8" s="6">
        <v>1300</v>
      </c>
    </row>
    <row r="9" spans="1:14" x14ac:dyDescent="0.2">
      <c r="A9" s="5" t="s">
        <v>9</v>
      </c>
      <c r="B9" s="6">
        <f t="shared" ref="B9:I9" si="1">SUM(B6:B7)-B8</f>
        <v>0</v>
      </c>
      <c r="C9" s="6">
        <f t="shared" si="1"/>
        <v>944</v>
      </c>
      <c r="D9" s="6">
        <f t="shared" si="1"/>
        <v>0</v>
      </c>
      <c r="E9" s="6">
        <f t="shared" si="1"/>
        <v>1760</v>
      </c>
      <c r="F9" s="6">
        <f t="shared" si="1"/>
        <v>0</v>
      </c>
      <c r="G9" s="6">
        <f t="shared" si="1"/>
        <v>1800</v>
      </c>
      <c r="H9" s="6">
        <f t="shared" si="1"/>
        <v>800</v>
      </c>
      <c r="I9" s="6">
        <f t="shared" si="1"/>
        <v>850</v>
      </c>
    </row>
    <row r="10" spans="1:14" x14ac:dyDescent="0.2">
      <c r="A10" s="5" t="s">
        <v>34</v>
      </c>
      <c r="B10" s="48">
        <f>SUM(B9:C9)</f>
        <v>944</v>
      </c>
      <c r="C10" s="48"/>
      <c r="D10" s="48">
        <f>SUM(D9:E9)</f>
        <v>1760</v>
      </c>
      <c r="E10" s="48"/>
      <c r="F10" s="48">
        <f>SUM(F9:G9)</f>
        <v>1800</v>
      </c>
      <c r="G10" s="48"/>
      <c r="H10" s="48">
        <f>SUM(H9:I9)</f>
        <v>1650</v>
      </c>
      <c r="I10" s="48"/>
      <c r="L10" s="12" t="s">
        <v>14</v>
      </c>
      <c r="M10" s="14"/>
    </row>
    <row r="11" spans="1:14" x14ac:dyDescent="0.2">
      <c r="A11" s="23" t="s">
        <v>24</v>
      </c>
      <c r="L11" s="15" t="s">
        <v>17</v>
      </c>
      <c r="M11" s="21">
        <v>5</v>
      </c>
    </row>
    <row r="12" spans="1:14" x14ac:dyDescent="0.2">
      <c r="A12" s="5" t="s">
        <v>28</v>
      </c>
      <c r="B12" s="6">
        <f>B7*$M$12</f>
        <v>292.5</v>
      </c>
      <c r="C12" s="6">
        <f>C7*$M$13</f>
        <v>958.88</v>
      </c>
      <c r="D12" s="6">
        <f>D7*$M$12</f>
        <v>393.75</v>
      </c>
      <c r="E12" s="6">
        <f>E7*$M$13</f>
        <v>606.32000000000005</v>
      </c>
      <c r="F12" s="6">
        <f>F7*$M$12</f>
        <v>355.5</v>
      </c>
      <c r="G12" s="6">
        <f>G7*$M$13</f>
        <v>644.80000000000007</v>
      </c>
      <c r="H12" s="6">
        <f>H7*$M$12</f>
        <v>855</v>
      </c>
      <c r="I12" s="6">
        <f>I7*$M$13</f>
        <v>182</v>
      </c>
      <c r="L12" s="15" t="s">
        <v>25</v>
      </c>
      <c r="M12" s="21">
        <v>0.45</v>
      </c>
    </row>
    <row r="13" spans="1:14" x14ac:dyDescent="0.2">
      <c r="A13" s="5" t="s">
        <v>35</v>
      </c>
      <c r="B13" s="48">
        <f>SUM(B12:C12)</f>
        <v>1251.3800000000001</v>
      </c>
      <c r="C13" s="48"/>
      <c r="D13" s="48">
        <f>SUM(D12:E12)</f>
        <v>1000.07</v>
      </c>
      <c r="E13" s="48"/>
      <c r="F13" s="48">
        <f>SUM(F12:G12)</f>
        <v>1000.3000000000001</v>
      </c>
      <c r="G13" s="48"/>
      <c r="H13" s="48">
        <f>SUM(H12:I12)</f>
        <v>1037</v>
      </c>
      <c r="I13" s="48"/>
      <c r="L13" s="15" t="s">
        <v>26</v>
      </c>
      <c r="M13" s="21">
        <v>0.52</v>
      </c>
    </row>
    <row r="14" spans="1:14" x14ac:dyDescent="0.2">
      <c r="A14" s="23" t="s">
        <v>39</v>
      </c>
      <c r="L14" s="15"/>
      <c r="M14" s="21"/>
    </row>
    <row r="15" spans="1:14" x14ac:dyDescent="0.2">
      <c r="A15" s="5" t="s">
        <v>21</v>
      </c>
      <c r="B15" s="6">
        <v>125</v>
      </c>
      <c r="C15" s="6">
        <v>135</v>
      </c>
      <c r="D15" s="6">
        <f>1.05*B15</f>
        <v>131.25</v>
      </c>
      <c r="E15" s="6">
        <f>C15*1.05</f>
        <v>141.75</v>
      </c>
      <c r="F15" s="6">
        <f>1.05*D15</f>
        <v>137.8125</v>
      </c>
      <c r="G15" s="6">
        <f>E15*1.05</f>
        <v>148.83750000000001</v>
      </c>
      <c r="H15" s="6">
        <f>1.05*F15</f>
        <v>144.703125</v>
      </c>
      <c r="I15" s="6">
        <f>G15*1.05</f>
        <v>156.27937500000002</v>
      </c>
      <c r="L15" s="15" t="s">
        <v>27</v>
      </c>
      <c r="M15" s="25">
        <v>1</v>
      </c>
    </row>
    <row r="16" spans="1:14" x14ac:dyDescent="0.2">
      <c r="A16" s="5" t="s">
        <v>22</v>
      </c>
      <c r="B16" s="6">
        <f t="shared" ref="B16:I16" si="2">B15*B7</f>
        <v>81250</v>
      </c>
      <c r="C16" s="6">
        <f t="shared" si="2"/>
        <v>248940</v>
      </c>
      <c r="D16" s="6">
        <f t="shared" si="2"/>
        <v>114843.75</v>
      </c>
      <c r="E16" s="6">
        <f t="shared" si="2"/>
        <v>165280.5</v>
      </c>
      <c r="F16" s="6">
        <f t="shared" si="2"/>
        <v>108871.875</v>
      </c>
      <c r="G16" s="6">
        <f t="shared" si="2"/>
        <v>184558.5</v>
      </c>
      <c r="H16" s="6">
        <f t="shared" si="2"/>
        <v>274935.9375</v>
      </c>
      <c r="I16" s="6">
        <f t="shared" si="2"/>
        <v>54697.781250000007</v>
      </c>
      <c r="L16" s="15" t="str">
        <f>"Free Labor after "&amp;$N$7&amp;" Hours (in hours)"</f>
        <v>Free Labor after 1000 Hours (in hours)</v>
      </c>
      <c r="M16" s="21">
        <v>200</v>
      </c>
    </row>
    <row r="17" spans="1:13" x14ac:dyDescent="0.2">
      <c r="A17" s="5" t="s">
        <v>37</v>
      </c>
      <c r="B17" s="48">
        <f>SUM(B16:C16)</f>
        <v>330190</v>
      </c>
      <c r="C17" s="48"/>
      <c r="D17" s="48">
        <f>SUM(D16:E16)</f>
        <v>280124.25</v>
      </c>
      <c r="E17" s="48"/>
      <c r="F17" s="48">
        <f>SUM(F16:G16)</f>
        <v>293430.375</v>
      </c>
      <c r="G17" s="48"/>
      <c r="H17" s="48">
        <f>SUM(H16:I16)</f>
        <v>329633.71875</v>
      </c>
      <c r="I17" s="48"/>
      <c r="L17" s="18" t="str">
        <f>"Free Labor after "&amp;$N$7&amp;" Hours (in hours) in Dec"</f>
        <v>Free Labor after 1000 Hours (in hours) in Dec</v>
      </c>
      <c r="M17" s="22">
        <v>100</v>
      </c>
    </row>
    <row r="18" spans="1:13" x14ac:dyDescent="0.2">
      <c r="A18" s="5" t="s">
        <v>23</v>
      </c>
      <c r="B18" s="50">
        <f>(B10+B6+C6)/2*$M$11</f>
        <v>2360</v>
      </c>
      <c r="C18" s="51"/>
      <c r="D18" s="50">
        <f>(D10+D6+E6)/2*$M$11</f>
        <v>6760</v>
      </c>
      <c r="E18" s="51"/>
      <c r="F18" s="50">
        <f>(F10+F6+G6)/2*$M$11</f>
        <v>8900</v>
      </c>
      <c r="G18" s="51"/>
      <c r="H18" s="50">
        <f>(H10+H6+I6)/2*$M$11</f>
        <v>8625</v>
      </c>
      <c r="I18" s="51"/>
      <c r="M18" s="3"/>
    </row>
    <row r="19" spans="1:13" x14ac:dyDescent="0.2">
      <c r="A19" s="5" t="s">
        <v>29</v>
      </c>
      <c r="B19" s="50">
        <f>IF(B13&lt;=($N$7+$M$16),$N$7*$M$15,1000*$M$15+(B13-($N$7+$M$16)))</f>
        <v>1051.3800000000001</v>
      </c>
      <c r="C19" s="51"/>
      <c r="D19" s="50">
        <f>IF(D13&lt;=($N$7+$M$16),$N$7*$M$15,1000*$M$15+(D13-($N$7+$M$16)))</f>
        <v>1000</v>
      </c>
      <c r="E19" s="51"/>
      <c r="F19" s="50">
        <f>IF(F13&lt;=($N$7+$M$16),$N$7*$M$15,1000*$M$15+(F13-($N$7+$M$16)))</f>
        <v>1000</v>
      </c>
      <c r="G19" s="51"/>
      <c r="H19" s="50">
        <f>IF(H13&lt;=($N$7+$M$17),$N$7*$M$15,1000*$M$15+(H13-($N$7+$M$17)))</f>
        <v>1000</v>
      </c>
      <c r="I19" s="51"/>
    </row>
    <row r="20" spans="1:13" x14ac:dyDescent="0.2">
      <c r="A20" s="5" t="s">
        <v>30</v>
      </c>
      <c r="B20" s="50">
        <f>SUM(B17:C19)</f>
        <v>333601.38</v>
      </c>
      <c r="C20" s="51"/>
      <c r="D20" s="50">
        <f>SUM(D17:E19)</f>
        <v>287884.25</v>
      </c>
      <c r="E20" s="51"/>
      <c r="F20" s="50">
        <f>SUM(F17:G19)</f>
        <v>303330.375</v>
      </c>
      <c r="G20" s="51"/>
      <c r="H20" s="50">
        <f>SUM(H17:I19)</f>
        <v>339258.71875</v>
      </c>
      <c r="I20" s="51"/>
    </row>
    <row r="22" spans="1:13" x14ac:dyDescent="0.2">
      <c r="A22" s="2" t="s">
        <v>31</v>
      </c>
    </row>
    <row r="23" spans="1:13" x14ac:dyDescent="0.2">
      <c r="A23" s="1" t="s">
        <v>32</v>
      </c>
      <c r="B23" s="24">
        <f>SUM(B20:I20)</f>
        <v>1264074.7237499999</v>
      </c>
    </row>
    <row r="25" spans="1:13" x14ac:dyDescent="0.2">
      <c r="A25" s="5" t="s">
        <v>38</v>
      </c>
      <c r="B25" s="48">
        <f>30*24*2</f>
        <v>1440</v>
      </c>
      <c r="C25" s="48"/>
      <c r="D25" s="48">
        <f>31*24*2</f>
        <v>1488</v>
      </c>
      <c r="E25" s="48"/>
      <c r="F25" s="48">
        <f>30*24*2</f>
        <v>1440</v>
      </c>
      <c r="G25" s="48"/>
      <c r="H25" s="48">
        <f>31*24*2</f>
        <v>1488</v>
      </c>
      <c r="I25" s="48"/>
    </row>
  </sheetData>
  <mergeCells count="33">
    <mergeCell ref="B20:C20"/>
    <mergeCell ref="D20:E20"/>
    <mergeCell ref="F20:G20"/>
    <mergeCell ref="H20:I20"/>
    <mergeCell ref="B25:C25"/>
    <mergeCell ref="D25:E25"/>
    <mergeCell ref="F25:G25"/>
    <mergeCell ref="H25:I25"/>
    <mergeCell ref="B18:C18"/>
    <mergeCell ref="D18:E18"/>
    <mergeCell ref="F18:G18"/>
    <mergeCell ref="H18:I18"/>
    <mergeCell ref="B19:C19"/>
    <mergeCell ref="D19:E19"/>
    <mergeCell ref="F19:G19"/>
    <mergeCell ref="H19:I19"/>
    <mergeCell ref="B13:C13"/>
    <mergeCell ref="D13:E13"/>
    <mergeCell ref="F13:G13"/>
    <mergeCell ref="H13:I13"/>
    <mergeCell ref="B17:C17"/>
    <mergeCell ref="D17:E17"/>
    <mergeCell ref="F17:G17"/>
    <mergeCell ref="H17:I17"/>
    <mergeCell ref="B10:C10"/>
    <mergeCell ref="D10:E10"/>
    <mergeCell ref="F10:G10"/>
    <mergeCell ref="H10:I10"/>
    <mergeCell ref="A4:A5"/>
    <mergeCell ref="B4:C4"/>
    <mergeCell ref="D4:E4"/>
    <mergeCell ref="F4:G4"/>
    <mergeCell ref="H4:I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40" zoomScaleNormal="140" zoomScalePageLayoutView="140" workbookViewId="0">
      <selection activeCell="C10" sqref="C10"/>
    </sheetView>
  </sheetViews>
  <sheetFormatPr baseColWidth="10" defaultRowHeight="15" x14ac:dyDescent="0.2"/>
  <cols>
    <col min="1" max="1" width="12" bestFit="1" customWidth="1"/>
    <col min="3" max="3" width="19.83203125" bestFit="1" customWidth="1"/>
    <col min="4" max="4" width="14.83203125" bestFit="1" customWidth="1"/>
    <col min="6" max="6" width="19.83203125" bestFit="1" customWidth="1"/>
  </cols>
  <sheetData>
    <row r="1" spans="1:6" x14ac:dyDescent="0.2">
      <c r="A1" s="45" t="s">
        <v>90</v>
      </c>
      <c r="B1" s="45" t="s">
        <v>91</v>
      </c>
      <c r="C1" s="45" t="s">
        <v>92</v>
      </c>
      <c r="D1" s="45" t="s">
        <v>93</v>
      </c>
      <c r="E1" s="45" t="s">
        <v>115</v>
      </c>
      <c r="F1" s="45" t="s">
        <v>127</v>
      </c>
    </row>
    <row r="2" spans="1:6" x14ac:dyDescent="0.2">
      <c r="A2" t="s">
        <v>94</v>
      </c>
      <c r="B2" t="s">
        <v>104</v>
      </c>
      <c r="C2" t="s">
        <v>114</v>
      </c>
      <c r="D2" s="44">
        <v>5</v>
      </c>
      <c r="E2" s="44" t="s">
        <v>116</v>
      </c>
    </row>
    <row r="3" spans="1:6" x14ac:dyDescent="0.2">
      <c r="A3" t="s">
        <v>95</v>
      </c>
      <c r="B3" t="s">
        <v>105</v>
      </c>
      <c r="C3" t="s">
        <v>126</v>
      </c>
      <c r="D3" s="44">
        <v>5</v>
      </c>
      <c r="E3" s="44" t="s">
        <v>117</v>
      </c>
      <c r="F3" t="str">
        <f>C3</f>
        <v>X1= 4/3, X3 = 11/3,X2 = 0</v>
      </c>
    </row>
    <row r="4" spans="1:6" x14ac:dyDescent="0.2">
      <c r="A4" t="s">
        <v>96</v>
      </c>
      <c r="B4" t="s">
        <v>106</v>
      </c>
      <c r="C4" t="s">
        <v>118</v>
      </c>
      <c r="D4" s="44"/>
      <c r="E4" s="44" t="s">
        <v>116</v>
      </c>
    </row>
    <row r="5" spans="1:6" x14ac:dyDescent="0.2">
      <c r="A5" t="s">
        <v>97</v>
      </c>
      <c r="B5" t="s">
        <v>107</v>
      </c>
      <c r="C5" t="s">
        <v>119</v>
      </c>
      <c r="D5" s="44">
        <v>4</v>
      </c>
      <c r="E5" s="44" t="s">
        <v>120</v>
      </c>
      <c r="F5" s="47" t="s">
        <v>128</v>
      </c>
    </row>
    <row r="6" spans="1:6" x14ac:dyDescent="0.2">
      <c r="A6" t="s">
        <v>98</v>
      </c>
      <c r="B6" t="s">
        <v>108</v>
      </c>
      <c r="C6" t="s">
        <v>121</v>
      </c>
      <c r="D6" s="44">
        <v>5</v>
      </c>
      <c r="E6" s="44" t="s">
        <v>120</v>
      </c>
      <c r="F6" s="47" t="s">
        <v>129</v>
      </c>
    </row>
    <row r="7" spans="1:6" x14ac:dyDescent="0.2">
      <c r="A7" t="s">
        <v>99</v>
      </c>
      <c r="B7" t="s">
        <v>109</v>
      </c>
      <c r="C7" t="s">
        <v>122</v>
      </c>
      <c r="D7" s="44"/>
      <c r="E7" s="44" t="s">
        <v>116</v>
      </c>
    </row>
    <row r="8" spans="1:6" x14ac:dyDescent="0.2">
      <c r="A8" t="s">
        <v>100</v>
      </c>
      <c r="B8" t="s">
        <v>110</v>
      </c>
      <c r="C8" t="s">
        <v>123</v>
      </c>
      <c r="D8" s="44">
        <v>5</v>
      </c>
      <c r="E8" s="44" t="s">
        <v>120</v>
      </c>
      <c r="F8" s="47" t="s">
        <v>130</v>
      </c>
    </row>
    <row r="9" spans="1:6" x14ac:dyDescent="0.2">
      <c r="A9" t="s">
        <v>101</v>
      </c>
      <c r="B9" t="s">
        <v>111</v>
      </c>
      <c r="C9" t="s">
        <v>124</v>
      </c>
      <c r="D9" s="44">
        <v>2</v>
      </c>
      <c r="E9" s="44" t="s">
        <v>117</v>
      </c>
      <c r="F9" s="46" t="s">
        <v>132</v>
      </c>
    </row>
    <row r="10" spans="1:6" x14ac:dyDescent="0.2">
      <c r="A10" t="s">
        <v>102</v>
      </c>
      <c r="B10" t="s">
        <v>112</v>
      </c>
      <c r="C10" t="s">
        <v>133</v>
      </c>
      <c r="D10" s="44">
        <v>3</v>
      </c>
      <c r="E10" s="44" t="s">
        <v>117</v>
      </c>
      <c r="F10" s="47" t="s">
        <v>131</v>
      </c>
    </row>
    <row r="11" spans="1:6" x14ac:dyDescent="0.2">
      <c r="A11" t="s">
        <v>103</v>
      </c>
      <c r="B11" t="s">
        <v>113</v>
      </c>
      <c r="C11" t="s">
        <v>125</v>
      </c>
      <c r="D11" s="44">
        <v>0</v>
      </c>
      <c r="E11" s="44" t="s">
        <v>117</v>
      </c>
      <c r="F11" s="47" t="str">
        <f>C11</f>
        <v>X1 = X2 = X3 =0</v>
      </c>
    </row>
  </sheetData>
  <autoFilter ref="A1:E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"/>
  <sheetViews>
    <sheetView zoomScale="70" zoomScaleNormal="70" zoomScalePageLayoutView="70" workbookViewId="0">
      <selection activeCell="B20" sqref="B20:I20"/>
    </sheetView>
  </sheetViews>
  <sheetFormatPr baseColWidth="10" defaultColWidth="8.83203125" defaultRowHeight="15" x14ac:dyDescent="0.2"/>
  <cols>
    <col min="1" max="1" width="23.33203125" style="1" bestFit="1" customWidth="1"/>
    <col min="2" max="2" width="15.83203125" style="1" bestFit="1" customWidth="1"/>
    <col min="3" max="3" width="11.33203125" style="1" customWidth="1"/>
    <col min="4" max="4" width="8.83203125" style="1"/>
    <col min="5" max="5" width="12" style="1" customWidth="1"/>
    <col min="6" max="6" width="8.83203125" style="1"/>
    <col min="7" max="7" width="11.83203125" style="1" customWidth="1"/>
    <col min="8" max="8" width="8.83203125" style="1"/>
    <col min="9" max="9" width="10.5" style="1" customWidth="1"/>
    <col min="10" max="11" width="8.83203125" style="1"/>
    <col min="12" max="12" width="40.83203125" style="1" bestFit="1" customWidth="1"/>
    <col min="13" max="16384" width="8.83203125" style="1"/>
  </cols>
  <sheetData>
    <row r="1" spans="1:14" x14ac:dyDescent="0.2">
      <c r="A1" s="2" t="s">
        <v>0</v>
      </c>
      <c r="B1" s="23" t="s">
        <v>41</v>
      </c>
    </row>
    <row r="2" spans="1:14" x14ac:dyDescent="0.2">
      <c r="A2" s="2"/>
    </row>
    <row r="3" spans="1:14" x14ac:dyDescent="0.2">
      <c r="A3" s="23" t="s">
        <v>12</v>
      </c>
      <c r="L3" s="12" t="s">
        <v>16</v>
      </c>
      <c r="M3" s="13"/>
      <c r="N3" s="14"/>
    </row>
    <row r="4" spans="1:14" x14ac:dyDescent="0.2">
      <c r="A4" s="49" t="s">
        <v>1</v>
      </c>
      <c r="B4" s="48" t="s">
        <v>4</v>
      </c>
      <c r="C4" s="48"/>
      <c r="D4" s="48" t="s">
        <v>5</v>
      </c>
      <c r="E4" s="48"/>
      <c r="F4" s="48" t="s">
        <v>6</v>
      </c>
      <c r="G4" s="48"/>
      <c r="H4" s="48" t="s">
        <v>7</v>
      </c>
      <c r="I4" s="48"/>
      <c r="L4" s="15" t="s">
        <v>9</v>
      </c>
      <c r="M4" s="16" t="s">
        <v>15</v>
      </c>
      <c r="N4" s="17">
        <v>1800</v>
      </c>
    </row>
    <row r="5" spans="1:14" x14ac:dyDescent="0.2">
      <c r="A5" s="49"/>
      <c r="B5" s="4" t="s">
        <v>2</v>
      </c>
      <c r="C5" s="4" t="s">
        <v>3</v>
      </c>
      <c r="D5" s="4" t="s">
        <v>2</v>
      </c>
      <c r="E5" s="4" t="s">
        <v>3</v>
      </c>
      <c r="F5" s="4" t="s">
        <v>2</v>
      </c>
      <c r="G5" s="4" t="s">
        <v>3</v>
      </c>
      <c r="H5" s="4" t="s">
        <v>2</v>
      </c>
      <c r="I5" s="4" t="s">
        <v>3</v>
      </c>
      <c r="L5" s="15" t="s">
        <v>19</v>
      </c>
      <c r="M5" s="16" t="s">
        <v>33</v>
      </c>
      <c r="N5" s="17">
        <v>800</v>
      </c>
    </row>
    <row r="6" spans="1:14" x14ac:dyDescent="0.2">
      <c r="A6" s="5" t="s">
        <v>8</v>
      </c>
      <c r="B6" s="6">
        <v>0</v>
      </c>
      <c r="C6" s="6">
        <v>0</v>
      </c>
      <c r="D6" s="6">
        <f t="shared" ref="D6:I6" si="0">B9</f>
        <v>3</v>
      </c>
      <c r="E6" s="6">
        <f t="shared" si="0"/>
        <v>942</v>
      </c>
      <c r="F6" s="6">
        <f t="shared" si="0"/>
        <v>4</v>
      </c>
      <c r="G6" s="6">
        <f t="shared" si="0"/>
        <v>1757</v>
      </c>
      <c r="H6" s="6">
        <f t="shared" si="0"/>
        <v>0</v>
      </c>
      <c r="I6" s="6">
        <f t="shared" si="0"/>
        <v>1800</v>
      </c>
      <c r="L6" s="15" t="s">
        <v>20</v>
      </c>
      <c r="M6" s="16" t="s">
        <v>33</v>
      </c>
      <c r="N6" s="17">
        <v>850</v>
      </c>
    </row>
    <row r="7" spans="1:14" x14ac:dyDescent="0.2">
      <c r="A7" s="5" t="s">
        <v>11</v>
      </c>
      <c r="B7" s="9">
        <v>653</v>
      </c>
      <c r="C7" s="9">
        <v>1842</v>
      </c>
      <c r="D7" s="9">
        <v>876</v>
      </c>
      <c r="E7" s="9">
        <v>1165</v>
      </c>
      <c r="F7" s="9">
        <v>786</v>
      </c>
      <c r="G7" s="9">
        <v>1243</v>
      </c>
      <c r="H7" s="9">
        <v>1900</v>
      </c>
      <c r="I7" s="9">
        <v>350</v>
      </c>
      <c r="L7" s="18" t="s">
        <v>36</v>
      </c>
      <c r="M7" s="19" t="s">
        <v>33</v>
      </c>
      <c r="N7" s="20">
        <v>1000</v>
      </c>
    </row>
    <row r="8" spans="1:14" x14ac:dyDescent="0.2">
      <c r="A8" s="5" t="s">
        <v>10</v>
      </c>
      <c r="B8" s="6">
        <v>650</v>
      </c>
      <c r="C8" s="6">
        <v>900</v>
      </c>
      <c r="D8" s="6">
        <v>875</v>
      </c>
      <c r="E8" s="6">
        <v>350</v>
      </c>
      <c r="F8" s="6">
        <v>790</v>
      </c>
      <c r="G8" s="6">
        <v>1200</v>
      </c>
      <c r="H8" s="6">
        <v>1100</v>
      </c>
      <c r="I8" s="6">
        <v>1300</v>
      </c>
    </row>
    <row r="9" spans="1:14" x14ac:dyDescent="0.2">
      <c r="A9" s="5" t="s">
        <v>9</v>
      </c>
      <c r="B9" s="6">
        <f t="shared" ref="B9:I9" si="1">SUM(B6:B7)-B8</f>
        <v>3</v>
      </c>
      <c r="C9" s="6">
        <f t="shared" si="1"/>
        <v>942</v>
      </c>
      <c r="D9" s="6">
        <f t="shared" si="1"/>
        <v>4</v>
      </c>
      <c r="E9" s="6">
        <f t="shared" si="1"/>
        <v>1757</v>
      </c>
      <c r="F9" s="6">
        <f t="shared" si="1"/>
        <v>0</v>
      </c>
      <c r="G9" s="6">
        <f t="shared" si="1"/>
        <v>1800</v>
      </c>
      <c r="H9" s="6">
        <f t="shared" si="1"/>
        <v>800</v>
      </c>
      <c r="I9" s="6">
        <f t="shared" si="1"/>
        <v>850</v>
      </c>
    </row>
    <row r="10" spans="1:14" x14ac:dyDescent="0.2">
      <c r="A10" s="5" t="s">
        <v>34</v>
      </c>
      <c r="B10" s="48">
        <f>SUM(B9:C9)</f>
        <v>945</v>
      </c>
      <c r="C10" s="48"/>
      <c r="D10" s="48">
        <f>SUM(D9:E9)</f>
        <v>1761</v>
      </c>
      <c r="E10" s="48"/>
      <c r="F10" s="48">
        <f>SUM(F9:G9)</f>
        <v>1800</v>
      </c>
      <c r="G10" s="48"/>
      <c r="H10" s="48">
        <f>SUM(H9:I9)</f>
        <v>1650</v>
      </c>
      <c r="I10" s="48"/>
      <c r="L10" s="12" t="s">
        <v>14</v>
      </c>
      <c r="M10" s="14"/>
    </row>
    <row r="11" spans="1:14" x14ac:dyDescent="0.2">
      <c r="A11" s="23" t="s">
        <v>24</v>
      </c>
      <c r="L11" s="15" t="s">
        <v>17</v>
      </c>
      <c r="M11" s="21">
        <v>5</v>
      </c>
    </row>
    <row r="12" spans="1:14" x14ac:dyDescent="0.2">
      <c r="A12" s="5" t="s">
        <v>28</v>
      </c>
      <c r="B12" s="6">
        <f>B7*$M$12</f>
        <v>293.85000000000002</v>
      </c>
      <c r="C12" s="6">
        <f>C7*$M$13</f>
        <v>957.84</v>
      </c>
      <c r="D12" s="6">
        <f>D7*$M$12</f>
        <v>394.2</v>
      </c>
      <c r="E12" s="6">
        <f>E7*$M$13</f>
        <v>605.80000000000007</v>
      </c>
      <c r="F12" s="6">
        <f>F7*$M$12</f>
        <v>353.7</v>
      </c>
      <c r="G12" s="6">
        <f>G7*$M$13</f>
        <v>646.36</v>
      </c>
      <c r="H12" s="6">
        <f>H7*$M$12</f>
        <v>855</v>
      </c>
      <c r="I12" s="6">
        <f>I7*$M$13</f>
        <v>182</v>
      </c>
      <c r="L12" s="15" t="s">
        <v>25</v>
      </c>
      <c r="M12" s="21">
        <v>0.45</v>
      </c>
    </row>
    <row r="13" spans="1:14" x14ac:dyDescent="0.2">
      <c r="A13" s="5" t="s">
        <v>35</v>
      </c>
      <c r="B13" s="48">
        <f>SUM(B12:C12)</f>
        <v>1251.69</v>
      </c>
      <c r="C13" s="48"/>
      <c r="D13" s="48">
        <f>SUM(D12:E12)</f>
        <v>1000</v>
      </c>
      <c r="E13" s="48"/>
      <c r="F13" s="48">
        <f>SUM(F12:G12)</f>
        <v>1000.06</v>
      </c>
      <c r="G13" s="48"/>
      <c r="H13" s="48">
        <f>SUM(H12:I12)</f>
        <v>1037</v>
      </c>
      <c r="I13" s="48"/>
      <c r="L13" s="15" t="s">
        <v>26</v>
      </c>
      <c r="M13" s="21">
        <v>0.52</v>
      </c>
    </row>
    <row r="14" spans="1:14" x14ac:dyDescent="0.2">
      <c r="A14" s="23" t="s">
        <v>39</v>
      </c>
      <c r="L14" s="15"/>
      <c r="M14" s="21"/>
    </row>
    <row r="15" spans="1:14" x14ac:dyDescent="0.2">
      <c r="A15" s="5" t="s">
        <v>21</v>
      </c>
      <c r="B15" s="6">
        <v>125</v>
      </c>
      <c r="C15" s="6">
        <v>135</v>
      </c>
      <c r="D15" s="6">
        <f>1.05*B15</f>
        <v>131.25</v>
      </c>
      <c r="E15" s="6">
        <f>C15*1.05</f>
        <v>141.75</v>
      </c>
      <c r="F15" s="6">
        <f>1.05*D15</f>
        <v>137.8125</v>
      </c>
      <c r="G15" s="6">
        <f>E15*1.05</f>
        <v>148.83750000000001</v>
      </c>
      <c r="H15" s="6">
        <f>1.05*F15</f>
        <v>144.703125</v>
      </c>
      <c r="I15" s="6">
        <f>G15*1.05</f>
        <v>156.27937500000002</v>
      </c>
      <c r="L15" s="15" t="s">
        <v>27</v>
      </c>
      <c r="M15" s="25">
        <v>1</v>
      </c>
    </row>
    <row r="16" spans="1:14" x14ac:dyDescent="0.2">
      <c r="A16" s="5" t="s">
        <v>22</v>
      </c>
      <c r="B16" s="6">
        <f t="shared" ref="B16:I16" si="2">B15*B7</f>
        <v>81625</v>
      </c>
      <c r="C16" s="6">
        <f t="shared" si="2"/>
        <v>248670</v>
      </c>
      <c r="D16" s="6">
        <f t="shared" si="2"/>
        <v>114975</v>
      </c>
      <c r="E16" s="6">
        <f t="shared" si="2"/>
        <v>165138.75</v>
      </c>
      <c r="F16" s="6">
        <f t="shared" si="2"/>
        <v>108320.625</v>
      </c>
      <c r="G16" s="6">
        <f t="shared" si="2"/>
        <v>185005.01250000001</v>
      </c>
      <c r="H16" s="6">
        <f t="shared" si="2"/>
        <v>274935.9375</v>
      </c>
      <c r="I16" s="6">
        <f t="shared" si="2"/>
        <v>54697.781250000007</v>
      </c>
      <c r="L16" s="15" t="str">
        <f>"Free Labor after "&amp;$N$7&amp;" Hours (in hours)"</f>
        <v>Free Labor after 1000 Hours (in hours)</v>
      </c>
      <c r="M16" s="21">
        <v>200</v>
      </c>
    </row>
    <row r="17" spans="1:13" x14ac:dyDescent="0.2">
      <c r="A17" s="5" t="s">
        <v>37</v>
      </c>
      <c r="B17" s="48">
        <f>SUM(B16:C16)</f>
        <v>330295</v>
      </c>
      <c r="C17" s="48"/>
      <c r="D17" s="48">
        <f>SUM(D16:E16)</f>
        <v>280113.75</v>
      </c>
      <c r="E17" s="48"/>
      <c r="F17" s="48">
        <f>SUM(F16:G16)</f>
        <v>293325.63750000001</v>
      </c>
      <c r="G17" s="48"/>
      <c r="H17" s="48">
        <f>SUM(H16:I16)</f>
        <v>329633.71875</v>
      </c>
      <c r="I17" s="48"/>
      <c r="L17" s="18" t="str">
        <f>"Free Labor after "&amp;$N$7&amp;" Hours (in hours) in Dec"</f>
        <v>Free Labor after 1000 Hours (in hours) in Dec</v>
      </c>
      <c r="M17" s="22">
        <v>100</v>
      </c>
    </row>
    <row r="18" spans="1:13" x14ac:dyDescent="0.2">
      <c r="A18" s="5" t="s">
        <v>23</v>
      </c>
      <c r="B18" s="50">
        <f>(B10+B6+C6)/2*$M$11</f>
        <v>2362.5</v>
      </c>
      <c r="C18" s="51"/>
      <c r="D18" s="50">
        <f>(D10+D6+E6)/2*$M$11</f>
        <v>6765</v>
      </c>
      <c r="E18" s="51"/>
      <c r="F18" s="50">
        <f>(F10+F6+G6)/2*$M$11</f>
        <v>8902.5</v>
      </c>
      <c r="G18" s="51"/>
      <c r="H18" s="50">
        <f>(H10+H6+I6)/2*$M$11</f>
        <v>8625</v>
      </c>
      <c r="I18" s="51"/>
      <c r="M18" s="3"/>
    </row>
    <row r="19" spans="1:13" x14ac:dyDescent="0.2">
      <c r="A19" s="5" t="s">
        <v>29</v>
      </c>
      <c r="B19" s="50">
        <f>IF(B13&lt;=($N$7+$M$16),$N$7*$M$15,1000*$M$15+(B13-($N$7+$M$16)))</f>
        <v>1051.69</v>
      </c>
      <c r="C19" s="51"/>
      <c r="D19" s="50">
        <f>IF(D13&lt;=($N$7+$M$16),$N$7*$M$15,1000*$M$15+(D13-($N$7+$M$16)))</f>
        <v>1000</v>
      </c>
      <c r="E19" s="51"/>
      <c r="F19" s="50">
        <f>IF(F13&lt;=($N$7+$M$16),$N$7*$M$15,1000*$M$15+(F13-($N$7+$M$16)))</f>
        <v>1000</v>
      </c>
      <c r="G19" s="51"/>
      <c r="H19" s="50">
        <f>IF(H13&lt;=($N$7+$M$17),$N$7*$M$15,1000*$M$15+(H13-($N$7+$M$17)))</f>
        <v>1000</v>
      </c>
      <c r="I19" s="51"/>
    </row>
    <row r="20" spans="1:13" x14ac:dyDescent="0.2">
      <c r="A20" s="5" t="s">
        <v>30</v>
      </c>
      <c r="B20" s="50">
        <f>SUM(B17:C18)</f>
        <v>332657.5</v>
      </c>
      <c r="C20" s="51"/>
      <c r="D20" s="50">
        <f>SUM(D17:E18)</f>
        <v>286878.75</v>
      </c>
      <c r="E20" s="51"/>
      <c r="F20" s="50">
        <f>SUM(F17:G18)</f>
        <v>302228.13750000001</v>
      </c>
      <c r="G20" s="51"/>
      <c r="H20" s="50">
        <f>SUM(H17:I18)</f>
        <v>338258.71875</v>
      </c>
      <c r="I20" s="51"/>
    </row>
    <row r="22" spans="1:13" x14ac:dyDescent="0.2">
      <c r="A22" s="2" t="s">
        <v>31</v>
      </c>
    </row>
    <row r="23" spans="1:13" x14ac:dyDescent="0.2">
      <c r="A23" s="1" t="s">
        <v>32</v>
      </c>
      <c r="B23" s="24">
        <f>SUM(B20:I20)</f>
        <v>1260023.10625</v>
      </c>
    </row>
    <row r="25" spans="1:13" x14ac:dyDescent="0.2">
      <c r="A25" s="5" t="s">
        <v>38</v>
      </c>
      <c r="B25" s="48">
        <f>30*24*2</f>
        <v>1440</v>
      </c>
      <c r="C25" s="48"/>
      <c r="D25" s="48">
        <f>31*24*2</f>
        <v>1488</v>
      </c>
      <c r="E25" s="48"/>
      <c r="F25" s="48">
        <f>30*24*2</f>
        <v>1440</v>
      </c>
      <c r="G25" s="48"/>
      <c r="H25" s="48">
        <f>31*24*2</f>
        <v>1488</v>
      </c>
      <c r="I25" s="48"/>
    </row>
  </sheetData>
  <mergeCells count="33">
    <mergeCell ref="B10:C10"/>
    <mergeCell ref="D10:E10"/>
    <mergeCell ref="F10:G10"/>
    <mergeCell ref="H10:I10"/>
    <mergeCell ref="A4:A5"/>
    <mergeCell ref="B4:C4"/>
    <mergeCell ref="D4:E4"/>
    <mergeCell ref="F4:G4"/>
    <mergeCell ref="H4:I4"/>
    <mergeCell ref="B13:C13"/>
    <mergeCell ref="D13:E13"/>
    <mergeCell ref="F13:G13"/>
    <mergeCell ref="H13:I13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25:C25"/>
    <mergeCell ref="D25:E25"/>
    <mergeCell ref="F25:G25"/>
    <mergeCell ref="H25:I2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40" zoomScaleNormal="140" zoomScalePageLayoutView="140" workbookViewId="0">
      <selection activeCell="L6" sqref="L6"/>
    </sheetView>
  </sheetViews>
  <sheetFormatPr baseColWidth="10" defaultColWidth="8.83203125" defaultRowHeight="15" x14ac:dyDescent="0.2"/>
  <cols>
    <col min="1" max="1" width="27" style="1" bestFit="1" customWidth="1"/>
    <col min="2" max="2" width="15" style="1" customWidth="1"/>
    <col min="3" max="3" width="14" style="1" bestFit="1" customWidth="1"/>
    <col min="4" max="4" width="12.33203125" style="1" bestFit="1" customWidth="1"/>
    <col min="5" max="5" width="11.83203125" style="1" bestFit="1" customWidth="1"/>
    <col min="6" max="6" width="19.5" style="1" bestFit="1" customWidth="1"/>
    <col min="7" max="7" width="8.83203125" style="1"/>
    <col min="8" max="8" width="16.5" style="1" bestFit="1" customWidth="1"/>
    <col min="9" max="9" width="16.5" style="1" customWidth="1"/>
    <col min="10" max="10" width="12.1640625" style="1" bestFit="1" customWidth="1"/>
    <col min="11" max="12" width="11.33203125" style="1" bestFit="1" customWidth="1"/>
    <col min="13" max="16384" width="8.83203125" style="1"/>
  </cols>
  <sheetData>
    <row r="1" spans="1:12" x14ac:dyDescent="0.2">
      <c r="A1" s="1" t="s">
        <v>42</v>
      </c>
    </row>
    <row r="3" spans="1:12" x14ac:dyDescent="0.2">
      <c r="A3" s="1" t="s">
        <v>52</v>
      </c>
    </row>
    <row r="5" spans="1:12" x14ac:dyDescent="0.2">
      <c r="A5" s="6" t="s">
        <v>43</v>
      </c>
      <c r="B5" s="6" t="s">
        <v>54</v>
      </c>
      <c r="C5" s="6" t="s">
        <v>55</v>
      </c>
      <c r="D5" s="6" t="s">
        <v>56</v>
      </c>
      <c r="E5" s="5" t="s">
        <v>49</v>
      </c>
      <c r="F5" s="28" t="s">
        <v>51</v>
      </c>
      <c r="G5" s="5" t="s">
        <v>11</v>
      </c>
      <c r="H5" s="5" t="s">
        <v>61</v>
      </c>
      <c r="I5" s="5" t="s">
        <v>60</v>
      </c>
      <c r="J5" s="5" t="s">
        <v>59</v>
      </c>
      <c r="K5" s="5" t="s">
        <v>53</v>
      </c>
      <c r="L5" s="5" t="s">
        <v>47</v>
      </c>
    </row>
    <row r="6" spans="1:12" x14ac:dyDescent="0.2">
      <c r="A6" s="6" t="s">
        <v>44</v>
      </c>
      <c r="B6" s="6">
        <v>3</v>
      </c>
      <c r="C6" s="6">
        <v>2</v>
      </c>
      <c r="D6" s="6">
        <v>4</v>
      </c>
      <c r="E6" s="31">
        <v>101</v>
      </c>
      <c r="F6" s="6">
        <v>0</v>
      </c>
      <c r="G6" s="33">
        <v>0</v>
      </c>
      <c r="H6" s="34">
        <f t="shared" ref="H6:I8" si="0">$G6*B6</f>
        <v>0</v>
      </c>
      <c r="I6" s="34">
        <f t="shared" si="0"/>
        <v>0</v>
      </c>
      <c r="J6" s="34">
        <f>G6*D6</f>
        <v>0</v>
      </c>
      <c r="K6" s="32">
        <f>E6*G6</f>
        <v>0</v>
      </c>
      <c r="L6" s="32">
        <f>H6*$B$9+I6*$C$9+J6*$D$9</f>
        <v>0</v>
      </c>
    </row>
    <row r="7" spans="1:12" x14ac:dyDescent="0.2">
      <c r="A7" s="6" t="s">
        <v>45</v>
      </c>
      <c r="B7" s="6">
        <v>1</v>
      </c>
      <c r="C7" s="6">
        <v>4</v>
      </c>
      <c r="D7" s="6">
        <v>2</v>
      </c>
      <c r="E7" s="31">
        <v>67</v>
      </c>
      <c r="F7" s="6">
        <v>0</v>
      </c>
      <c r="G7" s="33">
        <v>82.5</v>
      </c>
      <c r="H7" s="34">
        <f t="shared" si="0"/>
        <v>82.5</v>
      </c>
      <c r="I7" s="34">
        <f t="shared" si="0"/>
        <v>330</v>
      </c>
      <c r="J7" s="34">
        <f>G7*D7</f>
        <v>165</v>
      </c>
      <c r="K7" s="32">
        <f>E7*G7</f>
        <v>5527.5</v>
      </c>
      <c r="L7" s="32">
        <f>H7*$B$9+I7*$C$9+J7*$D$9</f>
        <v>4702.5</v>
      </c>
    </row>
    <row r="8" spans="1:12" x14ac:dyDescent="0.2">
      <c r="A8" s="6" t="s">
        <v>46</v>
      </c>
      <c r="B8" s="6">
        <v>5</v>
      </c>
      <c r="C8" s="6">
        <v>0</v>
      </c>
      <c r="D8" s="6">
        <v>3.5</v>
      </c>
      <c r="E8" s="31">
        <v>97.5</v>
      </c>
      <c r="F8" s="6">
        <v>10</v>
      </c>
      <c r="G8" s="33">
        <v>10</v>
      </c>
      <c r="H8" s="34">
        <f t="shared" si="0"/>
        <v>50</v>
      </c>
      <c r="I8" s="34">
        <f t="shared" si="0"/>
        <v>0</v>
      </c>
      <c r="J8" s="34">
        <f>G8*D8</f>
        <v>35</v>
      </c>
      <c r="K8" s="32">
        <f>E8*G8</f>
        <v>975</v>
      </c>
      <c r="L8" s="32">
        <f>H8*$B$9+I8*$C$9+J8*$D$9</f>
        <v>875</v>
      </c>
    </row>
    <row r="9" spans="1:12" x14ac:dyDescent="0.2">
      <c r="A9" s="5" t="s">
        <v>48</v>
      </c>
      <c r="B9" s="31">
        <v>7</v>
      </c>
      <c r="C9" s="31">
        <v>5</v>
      </c>
      <c r="D9" s="31">
        <v>15</v>
      </c>
      <c r="E9" s="16"/>
      <c r="F9" s="30"/>
      <c r="G9" s="5" t="s">
        <v>58</v>
      </c>
      <c r="H9" s="35">
        <f>SUM(H6:H8)</f>
        <v>132.5</v>
      </c>
      <c r="I9" s="35">
        <f>SUM(I6:I8)</f>
        <v>330</v>
      </c>
      <c r="J9" s="35">
        <f>SUM(J6:J8)</f>
        <v>200</v>
      </c>
      <c r="K9" s="32">
        <f>SUM(K6:K8)</f>
        <v>6502.5</v>
      </c>
      <c r="L9" s="32">
        <f>SUM(L6:L8)</f>
        <v>5577.5</v>
      </c>
    </row>
    <row r="10" spans="1:12" ht="16" thickBot="1" x14ac:dyDescent="0.25">
      <c r="A10" s="5" t="s">
        <v>50</v>
      </c>
      <c r="B10" s="6">
        <v>300</v>
      </c>
      <c r="C10" s="6">
        <v>400</v>
      </c>
      <c r="D10" s="10">
        <v>200</v>
      </c>
      <c r="E10" s="27"/>
      <c r="F10" s="30"/>
      <c r="G10" s="30"/>
      <c r="H10" s="30"/>
      <c r="I10" s="30"/>
      <c r="J10" s="30"/>
    </row>
    <row r="11" spans="1:12" ht="16" thickBot="1" x14ac:dyDescent="0.25">
      <c r="K11" s="36" t="s">
        <v>57</v>
      </c>
      <c r="L11" s="37">
        <f>K9-L9</f>
        <v>925</v>
      </c>
    </row>
    <row r="13" spans="1:12" x14ac:dyDescent="0.2">
      <c r="A13" s="3"/>
    </row>
    <row r="14" spans="1:12" x14ac:dyDescent="0.2">
      <c r="A14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zoomScale="140" zoomScaleNormal="140" zoomScalePageLayoutView="140" workbookViewId="0">
      <selection activeCell="F5" sqref="F5"/>
    </sheetView>
  </sheetViews>
  <sheetFormatPr baseColWidth="10" defaultColWidth="8.83203125" defaultRowHeight="15" x14ac:dyDescent="0.2"/>
  <cols>
    <col min="1" max="1" width="15.5" style="1" customWidth="1"/>
    <col min="2" max="7" width="18.83203125" style="1" customWidth="1"/>
    <col min="8" max="8" width="19.5" style="1" bestFit="1" customWidth="1"/>
    <col min="9" max="9" width="22.1640625" style="1" bestFit="1" customWidth="1"/>
    <col min="10" max="10" width="8.83203125" style="1"/>
    <col min="11" max="11" width="27.6640625" style="1" bestFit="1" customWidth="1"/>
    <col min="12" max="16384" width="8.83203125" style="1"/>
  </cols>
  <sheetData>
    <row r="3" spans="1:12" x14ac:dyDescent="0.2">
      <c r="A3" s="5"/>
      <c r="B3" s="39" t="s">
        <v>62</v>
      </c>
      <c r="C3" s="39" t="s">
        <v>64</v>
      </c>
      <c r="D3" s="39" t="s">
        <v>63</v>
      </c>
      <c r="E3" s="39" t="s">
        <v>65</v>
      </c>
      <c r="F3" s="39" t="s">
        <v>77</v>
      </c>
      <c r="G3" s="39" t="s">
        <v>78</v>
      </c>
      <c r="H3" s="39" t="s">
        <v>80</v>
      </c>
      <c r="I3" s="39" t="s">
        <v>81</v>
      </c>
      <c r="K3" s="1" t="s">
        <v>14</v>
      </c>
    </row>
    <row r="4" spans="1:12" x14ac:dyDescent="0.2">
      <c r="A4" s="5" t="s">
        <v>11</v>
      </c>
      <c r="B4" s="40">
        <v>805</v>
      </c>
      <c r="C4" s="40">
        <v>624</v>
      </c>
      <c r="D4" s="40">
        <v>695</v>
      </c>
      <c r="E4" s="40">
        <v>576</v>
      </c>
      <c r="F4" s="6">
        <f>SUM(B4:C4)</f>
        <v>1429</v>
      </c>
      <c r="G4" s="6">
        <f>SUM(D4:E4)</f>
        <v>1271</v>
      </c>
      <c r="H4" s="6"/>
      <c r="I4" s="6"/>
      <c r="K4" s="1" t="s">
        <v>67</v>
      </c>
      <c r="L4" s="1">
        <v>20</v>
      </c>
    </row>
    <row r="5" spans="1:12" x14ac:dyDescent="0.2">
      <c r="A5" s="5" t="s">
        <v>66</v>
      </c>
      <c r="B5" s="6">
        <f>B4*$L$4</f>
        <v>16100</v>
      </c>
      <c r="C5" s="6">
        <f>C4*$L$4</f>
        <v>12480</v>
      </c>
      <c r="D5" s="6">
        <f>D4*$L$5</f>
        <v>17375</v>
      </c>
      <c r="E5" s="6">
        <f>E4*$L$5</f>
        <v>14400</v>
      </c>
      <c r="F5" s="6">
        <f>SUM(B5:C5)</f>
        <v>28580</v>
      </c>
      <c r="G5" s="6">
        <f>SUM(D5:E5)</f>
        <v>31775</v>
      </c>
      <c r="H5" s="6"/>
      <c r="I5" s="6"/>
      <c r="K5" s="1" t="s">
        <v>68</v>
      </c>
      <c r="L5" s="1">
        <v>25</v>
      </c>
    </row>
    <row r="6" spans="1:12" x14ac:dyDescent="0.2">
      <c r="A6" s="5" t="s">
        <v>75</v>
      </c>
      <c r="B6" s="6">
        <f>$L$6*B4</f>
        <v>603.75</v>
      </c>
      <c r="C6" s="6">
        <f>$L$7*C4</f>
        <v>1248</v>
      </c>
      <c r="D6" s="6">
        <f>$L$6*D4</f>
        <v>521.25</v>
      </c>
      <c r="E6" s="6">
        <f>$L$7*E4</f>
        <v>1152</v>
      </c>
      <c r="F6" s="6">
        <f>SUM(B6:C6)</f>
        <v>1851.75</v>
      </c>
      <c r="G6" s="6">
        <f>SUM(D6:E6)</f>
        <v>1673.25</v>
      </c>
      <c r="H6" s="6">
        <v>5000</v>
      </c>
      <c r="I6" s="6">
        <v>2000</v>
      </c>
      <c r="K6" s="1" t="s">
        <v>69</v>
      </c>
      <c r="L6" s="1">
        <v>0.75</v>
      </c>
    </row>
    <row r="7" spans="1:12" x14ac:dyDescent="0.2">
      <c r="A7" s="5" t="s">
        <v>76</v>
      </c>
      <c r="B7" s="6">
        <f>B4*$L$8</f>
        <v>5635</v>
      </c>
      <c r="C7" s="6">
        <f>C4*$L$9</f>
        <v>9360</v>
      </c>
      <c r="D7" s="6">
        <f>D4*$L$8</f>
        <v>4865</v>
      </c>
      <c r="E7" s="6">
        <f>E4*$L$9</f>
        <v>8640</v>
      </c>
      <c r="F7" s="6">
        <f>SUM(B7:C7)</f>
        <v>14995</v>
      </c>
      <c r="G7" s="6">
        <f>SUM(D7:E7)</f>
        <v>13505</v>
      </c>
      <c r="H7" s="6">
        <v>15000</v>
      </c>
      <c r="I7" s="6">
        <v>14000</v>
      </c>
      <c r="K7" s="1" t="s">
        <v>70</v>
      </c>
      <c r="L7" s="1">
        <v>2</v>
      </c>
    </row>
    <row r="8" spans="1:12" x14ac:dyDescent="0.2">
      <c r="A8" s="5" t="s">
        <v>79</v>
      </c>
      <c r="B8" s="6">
        <f>B4*$L$10</f>
        <v>402.5</v>
      </c>
      <c r="C8" s="6">
        <f>C4*$L$11</f>
        <v>1248</v>
      </c>
      <c r="D8" s="6">
        <f>D4*$L$10</f>
        <v>347.5</v>
      </c>
      <c r="E8" s="6">
        <f>E4*$L$11</f>
        <v>1152</v>
      </c>
      <c r="F8" s="6">
        <f>SUM(B8:C8)</f>
        <v>1650.5</v>
      </c>
      <c r="G8" s="6">
        <f>SUM(D8:E8)</f>
        <v>1499.5</v>
      </c>
      <c r="H8" s="6">
        <v>2000</v>
      </c>
      <c r="I8" s="6">
        <v>1500</v>
      </c>
      <c r="K8" s="1" t="s">
        <v>71</v>
      </c>
      <c r="L8" s="1">
        <v>7</v>
      </c>
    </row>
    <row r="9" spans="1:12" x14ac:dyDescent="0.2">
      <c r="K9" s="1" t="s">
        <v>72</v>
      </c>
      <c r="L9" s="1">
        <v>15</v>
      </c>
    </row>
    <row r="10" spans="1:12" x14ac:dyDescent="0.2">
      <c r="K10" s="1" t="s">
        <v>73</v>
      </c>
      <c r="L10" s="1">
        <v>0.5</v>
      </c>
    </row>
    <row r="11" spans="1:12" x14ac:dyDescent="0.2">
      <c r="K11" s="1" t="s">
        <v>74</v>
      </c>
      <c r="L11" s="1">
        <v>2</v>
      </c>
    </row>
    <row r="12" spans="1:12" x14ac:dyDescent="0.2">
      <c r="A12" s="41"/>
      <c r="B12" s="26" t="s">
        <v>82</v>
      </c>
      <c r="C12" s="42" t="s">
        <v>83</v>
      </c>
    </row>
    <row r="13" spans="1:12" x14ac:dyDescent="0.2">
      <c r="A13" s="15" t="s">
        <v>84</v>
      </c>
      <c r="B13" s="16">
        <f>SUM(B4,D4)</f>
        <v>1500</v>
      </c>
      <c r="C13" s="21">
        <f>SUM(C4,E4)</f>
        <v>1200</v>
      </c>
    </row>
    <row r="14" spans="1:12" x14ac:dyDescent="0.2">
      <c r="A14" s="18" t="s">
        <v>10</v>
      </c>
      <c r="B14" s="19">
        <v>1500</v>
      </c>
      <c r="C14" s="22">
        <v>1200</v>
      </c>
    </row>
    <row r="16" spans="1:12" x14ac:dyDescent="0.2">
      <c r="A16" s="29" t="s">
        <v>37</v>
      </c>
      <c r="B16" s="43">
        <f>SUM(F5:G5)</f>
        <v>60355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5.5" style="1" bestFit="1" customWidth="1"/>
    <col min="2" max="16384" width="8.83203125" style="1"/>
  </cols>
  <sheetData>
    <row r="2" spans="1:7" x14ac:dyDescent="0.2">
      <c r="A2" s="1" t="s">
        <v>85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</row>
    <row r="3" spans="1:7" x14ac:dyDescent="0.2">
      <c r="A3" s="1" t="s">
        <v>86</v>
      </c>
      <c r="B3" s="38">
        <v>5</v>
      </c>
      <c r="C3" s="38">
        <v>1</v>
      </c>
      <c r="D3" s="38">
        <v>9</v>
      </c>
      <c r="E3" s="38">
        <v>3</v>
      </c>
      <c r="F3" s="38">
        <v>5</v>
      </c>
      <c r="G3" s="38">
        <v>0</v>
      </c>
    </row>
    <row r="4" spans="1:7" x14ac:dyDescent="0.2">
      <c r="A4" s="1" t="s">
        <v>87</v>
      </c>
      <c r="B4" s="3">
        <f>B3+G3</f>
        <v>5</v>
      </c>
      <c r="C4" s="3">
        <f>B3+C3</f>
        <v>6</v>
      </c>
      <c r="D4" s="3">
        <f>C3+D3</f>
        <v>10</v>
      </c>
      <c r="E4" s="3">
        <f>D3+E3</f>
        <v>12</v>
      </c>
      <c r="F4" s="3">
        <f>E3+F3</f>
        <v>8</v>
      </c>
      <c r="G4" s="3">
        <f>F3+G3</f>
        <v>5</v>
      </c>
    </row>
    <row r="5" spans="1:7" x14ac:dyDescent="0.2">
      <c r="A5" s="1" t="s">
        <v>88</v>
      </c>
      <c r="B5" s="3">
        <v>5</v>
      </c>
      <c r="C5" s="3">
        <v>6</v>
      </c>
      <c r="D5" s="3">
        <v>10</v>
      </c>
      <c r="E5" s="3">
        <v>12</v>
      </c>
      <c r="F5" s="3">
        <v>8</v>
      </c>
      <c r="G5" s="3">
        <v>5</v>
      </c>
    </row>
    <row r="7" spans="1:7" x14ac:dyDescent="0.2">
      <c r="A7" s="1" t="s">
        <v>89</v>
      </c>
      <c r="B7" s="1">
        <f>SUM(B3:G3)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Scenario1</vt:lpstr>
      <vt:lpstr>Scenario2</vt:lpstr>
      <vt:lpstr>Sheet1</vt:lpstr>
      <vt:lpstr>Scenario2 (2)</vt:lpstr>
      <vt:lpstr>P1</vt:lpstr>
      <vt:lpstr>P2</vt:lpstr>
      <vt:lpstr>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</dc:creator>
  <cp:lastModifiedBy>Microsoft Office User</cp:lastModifiedBy>
  <dcterms:created xsi:type="dcterms:W3CDTF">2018-07-21T13:30:24Z</dcterms:created>
  <dcterms:modified xsi:type="dcterms:W3CDTF">2018-07-22T14:25:31Z</dcterms:modified>
</cp:coreProperties>
</file>