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t\Desktop\MSDS460\"/>
    </mc:Choice>
  </mc:AlternateContent>
  <xr:revisionPtr revIDLastSave="0" documentId="13_ncr:1_{F5DBB846-84AB-4594-B528-6C8D6D8355D6}" xr6:coauthVersionLast="34" xr6:coauthVersionMax="34" xr10:uidLastSave="{00000000-0000-0000-0000-000000000000}"/>
  <bookViews>
    <workbookView xWindow="0" yWindow="0" windowWidth="20490" windowHeight="7545" activeTab="5" xr2:uid="{077EB93E-CD72-4F45-AC23-2E3C8BAA75EC}"/>
  </bookViews>
  <sheets>
    <sheet name="Scenario1" sheetId="2" r:id="rId1"/>
    <sheet name="Scenario2" sheetId="3" r:id="rId2"/>
    <sheet name="Scenario2 (2)" sheetId="6" r:id="rId3"/>
    <sheet name="P1" sheetId="4" r:id="rId4"/>
    <sheet name="P2" sheetId="5" r:id="rId5"/>
    <sheet name="P3" sheetId="7" r:id="rId6"/>
  </sheets>
  <definedNames>
    <definedName name="solver_adj" localSheetId="3" hidden="1">'P1'!$G$6:$G$8</definedName>
    <definedName name="solver_adj" localSheetId="4" hidden="1">'P2'!$B$4:$E$4</definedName>
    <definedName name="solver_adj" localSheetId="5" hidden="1">'P3'!$B$3:$G$3</definedName>
    <definedName name="solver_adj" localSheetId="0" hidden="1">Scenario1!$B$7:$I$7</definedName>
    <definedName name="solver_adj" localSheetId="1" hidden="1">Scenario2!$B$7:$I$7</definedName>
    <definedName name="solver_adj" localSheetId="2" hidden="1">'Scenario2 (2)'!$B$7:$I$7</definedName>
    <definedName name="solver_adj_ob" localSheetId="3" hidden="1">1</definedName>
    <definedName name="solver_adj_ob" localSheetId="4" hidden="1">1</definedName>
    <definedName name="solver_adj_ob" localSheetId="5" hidden="1">1</definedName>
    <definedName name="solver_adj_ob" localSheetId="0" hidden="1">1</definedName>
    <definedName name="solver_adj_ob" localSheetId="1" hidden="1">1</definedName>
    <definedName name="solver_adj_ob" localSheetId="2" hidden="1">1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a" localSheetId="0" hidden="1">0</definedName>
    <definedName name="solver_cha" localSheetId="1" hidden="1">0</definedName>
    <definedName name="solver_cha" localSheetId="2" hidden="1">0</definedName>
    <definedName name="solver_chc1" localSheetId="3" hidden="1">0</definedName>
    <definedName name="solver_chc1" localSheetId="4" hidden="1">0</definedName>
    <definedName name="solver_chc1" localSheetId="5" hidden="1">0</definedName>
    <definedName name="solver_chc1" localSheetId="0" hidden="1">0</definedName>
    <definedName name="solver_chc1" localSheetId="1" hidden="1">0</definedName>
    <definedName name="solver_chc1" localSheetId="2" hidden="1">0</definedName>
    <definedName name="solver_chc10" localSheetId="0" hidden="1">0</definedName>
    <definedName name="solver_chc10" localSheetId="1" hidden="1">0</definedName>
    <definedName name="solver_chc10" localSheetId="2" hidden="1">0</definedName>
    <definedName name="solver_chc11" localSheetId="0" hidden="1">0</definedName>
    <definedName name="solver_chc11" localSheetId="1" hidden="1">0</definedName>
    <definedName name="solver_chc11" localSheetId="2" hidden="1">0</definedName>
    <definedName name="solver_chc12" localSheetId="0" hidden="1">0</definedName>
    <definedName name="solver_chc12" localSheetId="1" hidden="1">0</definedName>
    <definedName name="solver_chc12" localSheetId="2" hidden="1">0</definedName>
    <definedName name="solver_chc13" localSheetId="0" hidden="1">0</definedName>
    <definedName name="solver_chc13" localSheetId="1" hidden="1">0</definedName>
    <definedName name="solver_chc13" localSheetId="2" hidden="1">0</definedName>
    <definedName name="solver_chc14" localSheetId="0" hidden="1">0</definedName>
    <definedName name="solver_chc14" localSheetId="1" hidden="1">0</definedName>
    <definedName name="solver_chc14" localSheetId="2" hidden="1">0</definedName>
    <definedName name="solver_chc15" localSheetId="0" hidden="1">0</definedName>
    <definedName name="solver_chc15" localSheetId="1" hidden="1">0</definedName>
    <definedName name="solver_chc15" localSheetId="2" hidden="1">0</definedName>
    <definedName name="solver_chc16" localSheetId="0" hidden="1">0</definedName>
    <definedName name="solver_chc16" localSheetId="1" hidden="1">0</definedName>
    <definedName name="solver_chc16" localSheetId="2" hidden="1">0</definedName>
    <definedName name="solver_chc2" localSheetId="3" hidden="1">0</definedName>
    <definedName name="solver_chc2" localSheetId="4" hidden="1">0</definedName>
    <definedName name="solver_chc2" localSheetId="5" hidden="1">0</definedName>
    <definedName name="solver_chc2" localSheetId="0" hidden="1">0</definedName>
    <definedName name="solver_chc2" localSheetId="1" hidden="1">0</definedName>
    <definedName name="solver_chc2" localSheetId="2" hidden="1">0</definedName>
    <definedName name="solver_chc3" localSheetId="3" hidden="1">0</definedName>
    <definedName name="solver_chc3" localSheetId="4" hidden="1">0</definedName>
    <definedName name="solver_chc3" localSheetId="5" hidden="1">0</definedName>
    <definedName name="solver_chc3" localSheetId="0" hidden="1">0</definedName>
    <definedName name="solver_chc3" localSheetId="1" hidden="1">0</definedName>
    <definedName name="solver_chc3" localSheetId="2" hidden="1">0</definedName>
    <definedName name="solver_chc4" localSheetId="3" hidden="1">0</definedName>
    <definedName name="solver_chc4" localSheetId="4" hidden="1">0</definedName>
    <definedName name="solver_chc4" localSheetId="0" hidden="1">0</definedName>
    <definedName name="solver_chc4" localSheetId="1" hidden="1">0</definedName>
    <definedName name="solver_chc4" localSheetId="2" hidden="1">0</definedName>
    <definedName name="solver_chc5" localSheetId="4" hidden="1">0</definedName>
    <definedName name="solver_chc5" localSheetId="0" hidden="1">0</definedName>
    <definedName name="solver_chc5" localSheetId="1" hidden="1">0</definedName>
    <definedName name="solver_chc5" localSheetId="2" hidden="1">0</definedName>
    <definedName name="solver_chc6" localSheetId="0" hidden="1">0</definedName>
    <definedName name="solver_chc6" localSheetId="1" hidden="1">0</definedName>
    <definedName name="solver_chc6" localSheetId="2" hidden="1">0</definedName>
    <definedName name="solver_chc7" localSheetId="0" hidden="1">0</definedName>
    <definedName name="solver_chc7" localSheetId="1" hidden="1">0</definedName>
    <definedName name="solver_chc7" localSheetId="2" hidden="1">0</definedName>
    <definedName name="solver_chc8" localSheetId="0" hidden="1">0</definedName>
    <definedName name="solver_chc8" localSheetId="1" hidden="1">0</definedName>
    <definedName name="solver_chc8" localSheetId="2" hidden="1">0</definedName>
    <definedName name="solver_chc9" localSheetId="0" hidden="1">0</definedName>
    <definedName name="solver_chc9" localSheetId="1" hidden="1">0</definedName>
    <definedName name="solver_chc9" localSheetId="2" hidden="1">0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n" localSheetId="0" hidden="1">4</definedName>
    <definedName name="solver_chn" localSheetId="1" hidden="1">4</definedName>
    <definedName name="solver_chn" localSheetId="2" hidden="1">4</definedName>
    <definedName name="solver_chp1" localSheetId="3" hidden="1">0</definedName>
    <definedName name="solver_chp1" localSheetId="4" hidden="1">0</definedName>
    <definedName name="solver_chp1" localSheetId="5" hidden="1">0</definedName>
    <definedName name="solver_chp1" localSheetId="0" hidden="1">0</definedName>
    <definedName name="solver_chp1" localSheetId="1" hidden="1">0</definedName>
    <definedName name="solver_chp1" localSheetId="2" hidden="1">0</definedName>
    <definedName name="solver_chp10" localSheetId="0" hidden="1">0</definedName>
    <definedName name="solver_chp10" localSheetId="1" hidden="1">0</definedName>
    <definedName name="solver_chp10" localSheetId="2" hidden="1">0</definedName>
    <definedName name="solver_chp11" localSheetId="0" hidden="1">0</definedName>
    <definedName name="solver_chp11" localSheetId="1" hidden="1">0</definedName>
    <definedName name="solver_chp11" localSheetId="2" hidden="1">0</definedName>
    <definedName name="solver_chp12" localSheetId="0" hidden="1">0</definedName>
    <definedName name="solver_chp12" localSheetId="1" hidden="1">0</definedName>
    <definedName name="solver_chp12" localSheetId="2" hidden="1">0</definedName>
    <definedName name="solver_chp13" localSheetId="0" hidden="1">0</definedName>
    <definedName name="solver_chp13" localSheetId="1" hidden="1">0</definedName>
    <definedName name="solver_chp13" localSheetId="2" hidden="1">0</definedName>
    <definedName name="solver_chp14" localSheetId="0" hidden="1">0</definedName>
    <definedName name="solver_chp14" localSheetId="1" hidden="1">0</definedName>
    <definedName name="solver_chp14" localSheetId="2" hidden="1">0</definedName>
    <definedName name="solver_chp15" localSheetId="0" hidden="1">0</definedName>
    <definedName name="solver_chp15" localSheetId="1" hidden="1">0</definedName>
    <definedName name="solver_chp15" localSheetId="2" hidden="1">0</definedName>
    <definedName name="solver_chp16" localSheetId="0" hidden="1">0</definedName>
    <definedName name="solver_chp16" localSheetId="1" hidden="1">0</definedName>
    <definedName name="solver_chp16" localSheetId="2" hidden="1">0</definedName>
    <definedName name="solver_chp2" localSheetId="3" hidden="1">0</definedName>
    <definedName name="solver_chp2" localSheetId="4" hidden="1">0</definedName>
    <definedName name="solver_chp2" localSheetId="5" hidden="1">0</definedName>
    <definedName name="solver_chp2" localSheetId="0" hidden="1">0</definedName>
    <definedName name="solver_chp2" localSheetId="1" hidden="1">0</definedName>
    <definedName name="solver_chp2" localSheetId="2" hidden="1">0</definedName>
    <definedName name="solver_chp3" localSheetId="3" hidden="1">0</definedName>
    <definedName name="solver_chp3" localSheetId="4" hidden="1">0</definedName>
    <definedName name="solver_chp3" localSheetId="5" hidden="1">0</definedName>
    <definedName name="solver_chp3" localSheetId="0" hidden="1">0</definedName>
    <definedName name="solver_chp3" localSheetId="1" hidden="1">0</definedName>
    <definedName name="solver_chp3" localSheetId="2" hidden="1">0</definedName>
    <definedName name="solver_chp4" localSheetId="3" hidden="1">0</definedName>
    <definedName name="solver_chp4" localSheetId="4" hidden="1">0</definedName>
    <definedName name="solver_chp4" localSheetId="0" hidden="1">0</definedName>
    <definedName name="solver_chp4" localSheetId="1" hidden="1">0</definedName>
    <definedName name="solver_chp4" localSheetId="2" hidden="1">0</definedName>
    <definedName name="solver_chp5" localSheetId="4" hidden="1">0</definedName>
    <definedName name="solver_chp5" localSheetId="0" hidden="1">0</definedName>
    <definedName name="solver_chp5" localSheetId="1" hidden="1">0</definedName>
    <definedName name="solver_chp5" localSheetId="2" hidden="1">0</definedName>
    <definedName name="solver_chp6" localSheetId="0" hidden="1">0</definedName>
    <definedName name="solver_chp6" localSheetId="1" hidden="1">0</definedName>
    <definedName name="solver_chp6" localSheetId="2" hidden="1">0</definedName>
    <definedName name="solver_chp7" localSheetId="0" hidden="1">0</definedName>
    <definedName name="solver_chp7" localSheetId="1" hidden="1">0</definedName>
    <definedName name="solver_chp7" localSheetId="2" hidden="1">0</definedName>
    <definedName name="solver_chp8" localSheetId="0" hidden="1">0</definedName>
    <definedName name="solver_chp8" localSheetId="1" hidden="1">0</definedName>
    <definedName name="solver_chp8" localSheetId="2" hidden="1">0</definedName>
    <definedName name="solver_chp9" localSheetId="0" hidden="1">0</definedName>
    <definedName name="solver_chp9" localSheetId="1" hidden="1">0</definedName>
    <definedName name="solver_chp9" localSheetId="2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ht" localSheetId="0" hidden="1">0</definedName>
    <definedName name="solver_cht" localSheetId="1" hidden="1">0</definedName>
    <definedName name="solver_cht" localSheetId="2" hidden="1">0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ir1" localSheetId="0" hidden="1">1</definedName>
    <definedName name="solver_cir1" localSheetId="1" hidden="1">1</definedName>
    <definedName name="solver_cir1" localSheetId="2" hidden="1">1</definedName>
    <definedName name="solver_cir10" localSheetId="0" hidden="1">1</definedName>
    <definedName name="solver_cir10" localSheetId="1" hidden="1">1</definedName>
    <definedName name="solver_cir10" localSheetId="2" hidden="1">1</definedName>
    <definedName name="solver_cir11" localSheetId="0" hidden="1">1</definedName>
    <definedName name="solver_cir11" localSheetId="1" hidden="1">1</definedName>
    <definedName name="solver_cir11" localSheetId="2" hidden="1">1</definedName>
    <definedName name="solver_cir12" localSheetId="0" hidden="1">1</definedName>
    <definedName name="solver_cir12" localSheetId="1" hidden="1">1</definedName>
    <definedName name="solver_cir12" localSheetId="2" hidden="1">1</definedName>
    <definedName name="solver_cir13" localSheetId="0" hidden="1">1</definedName>
    <definedName name="solver_cir13" localSheetId="1" hidden="1">1</definedName>
    <definedName name="solver_cir13" localSheetId="2" hidden="1">1</definedName>
    <definedName name="solver_cir14" localSheetId="0" hidden="1">1</definedName>
    <definedName name="solver_cir14" localSheetId="1" hidden="1">1</definedName>
    <definedName name="solver_cir14" localSheetId="2" hidden="1">1</definedName>
    <definedName name="solver_cir15" localSheetId="0" hidden="1">1</definedName>
    <definedName name="solver_cir15" localSheetId="1" hidden="1">1</definedName>
    <definedName name="solver_cir15" localSheetId="2" hidden="1">1</definedName>
    <definedName name="solver_cir16" localSheetId="0" hidden="1">1</definedName>
    <definedName name="solver_cir16" localSheetId="1" hidden="1">1</definedName>
    <definedName name="solver_cir16" localSheetId="2" hidden="1">1</definedName>
    <definedName name="solver_cir2" localSheetId="3" hidden="1">1</definedName>
    <definedName name="solver_cir2" localSheetId="4" hidden="1">1</definedName>
    <definedName name="solver_cir2" localSheetId="5" hidden="1">1</definedName>
    <definedName name="solver_cir2" localSheetId="0" hidden="1">1</definedName>
    <definedName name="solver_cir2" localSheetId="1" hidden="1">1</definedName>
    <definedName name="solver_cir2" localSheetId="2" hidden="1">1</definedName>
    <definedName name="solver_cir3" localSheetId="3" hidden="1">1</definedName>
    <definedName name="solver_cir3" localSheetId="4" hidden="1">1</definedName>
    <definedName name="solver_cir3" localSheetId="5" hidden="1">1</definedName>
    <definedName name="solver_cir3" localSheetId="0" hidden="1">1</definedName>
    <definedName name="solver_cir3" localSheetId="1" hidden="1">1</definedName>
    <definedName name="solver_cir3" localSheetId="2" hidden="1">1</definedName>
    <definedName name="solver_cir4" localSheetId="3" hidden="1">1</definedName>
    <definedName name="solver_cir4" localSheetId="4" hidden="1">1</definedName>
    <definedName name="solver_cir4" localSheetId="0" hidden="1">1</definedName>
    <definedName name="solver_cir4" localSheetId="1" hidden="1">1</definedName>
    <definedName name="solver_cir4" localSheetId="2" hidden="1">1</definedName>
    <definedName name="solver_cir5" localSheetId="4" hidden="1">1</definedName>
    <definedName name="solver_cir5" localSheetId="0" hidden="1">1</definedName>
    <definedName name="solver_cir5" localSheetId="1" hidden="1">1</definedName>
    <definedName name="solver_cir5" localSheetId="2" hidden="1">1</definedName>
    <definedName name="solver_cir6" localSheetId="0" hidden="1">1</definedName>
    <definedName name="solver_cir6" localSheetId="1" hidden="1">1</definedName>
    <definedName name="solver_cir6" localSheetId="2" hidden="1">1</definedName>
    <definedName name="solver_cir7" localSheetId="0" hidden="1">1</definedName>
    <definedName name="solver_cir7" localSheetId="1" hidden="1">1</definedName>
    <definedName name="solver_cir7" localSheetId="2" hidden="1">1</definedName>
    <definedName name="solver_cir8" localSheetId="0" hidden="1">1</definedName>
    <definedName name="solver_cir8" localSheetId="1" hidden="1">1</definedName>
    <definedName name="solver_cir8" localSheetId="2" hidden="1">1</definedName>
    <definedName name="solver_cir9" localSheetId="0" hidden="1">1</definedName>
    <definedName name="solver_cir9" localSheetId="1" hidden="1">1</definedName>
    <definedName name="solver_cir9" localSheetId="2" hidden="1">1</definedName>
    <definedName name="solver_con" localSheetId="3" hidden="1">" "</definedName>
    <definedName name="solver_con" localSheetId="4" hidden="1">" "</definedName>
    <definedName name="solver_con" localSheetId="5" hidden="1">" "</definedName>
    <definedName name="solver_con" localSheetId="0" hidden="1">" "</definedName>
    <definedName name="solver_con" localSheetId="1" hidden="1">" "</definedName>
    <definedName name="solver_con" localSheetId="2" hidden="1">" "</definedName>
    <definedName name="solver_con1" localSheetId="3" hidden="1">" "</definedName>
    <definedName name="solver_con1" localSheetId="4" hidden="1">" "</definedName>
    <definedName name="solver_con1" localSheetId="5" hidden="1">" "</definedName>
    <definedName name="solver_con1" localSheetId="0" hidden="1">" "</definedName>
    <definedName name="solver_con1" localSheetId="1" hidden="1">" "</definedName>
    <definedName name="solver_con1" localSheetId="2" hidden="1">" "</definedName>
    <definedName name="solver_con10" localSheetId="0" hidden="1">" "</definedName>
    <definedName name="solver_con10" localSheetId="1" hidden="1">" "</definedName>
    <definedName name="solver_con10" localSheetId="2" hidden="1">" "</definedName>
    <definedName name="solver_con11" localSheetId="0" hidden="1">" "</definedName>
    <definedName name="solver_con11" localSheetId="1" hidden="1">" "</definedName>
    <definedName name="solver_con11" localSheetId="2" hidden="1">" "</definedName>
    <definedName name="solver_con12" localSheetId="0" hidden="1">" "</definedName>
    <definedName name="solver_con12" localSheetId="1" hidden="1">" "</definedName>
    <definedName name="solver_con12" localSheetId="2" hidden="1">" "</definedName>
    <definedName name="solver_con13" localSheetId="0" hidden="1">" "</definedName>
    <definedName name="solver_con13" localSheetId="1" hidden="1">" "</definedName>
    <definedName name="solver_con13" localSheetId="2" hidden="1">" "</definedName>
    <definedName name="solver_con14" localSheetId="0" hidden="1">" "</definedName>
    <definedName name="solver_con14" localSheetId="1" hidden="1">" "</definedName>
    <definedName name="solver_con14" localSheetId="2" hidden="1">" "</definedName>
    <definedName name="solver_con15" localSheetId="0" hidden="1">" "</definedName>
    <definedName name="solver_con15" localSheetId="1" hidden="1">" "</definedName>
    <definedName name="solver_con15" localSheetId="2" hidden="1">" "</definedName>
    <definedName name="solver_con16" localSheetId="0" hidden="1">" "</definedName>
    <definedName name="solver_con16" localSheetId="1" hidden="1">" "</definedName>
    <definedName name="solver_con16" localSheetId="2" hidden="1">" "</definedName>
    <definedName name="solver_con2" localSheetId="3" hidden="1">" "</definedName>
    <definedName name="solver_con2" localSheetId="4" hidden="1">" "</definedName>
    <definedName name="solver_con2" localSheetId="5" hidden="1">" "</definedName>
    <definedName name="solver_con2" localSheetId="0" hidden="1">" "</definedName>
    <definedName name="solver_con2" localSheetId="1" hidden="1">" "</definedName>
    <definedName name="solver_con2" localSheetId="2" hidden="1">" "</definedName>
    <definedName name="solver_con3" localSheetId="3" hidden="1">" "</definedName>
    <definedName name="solver_con3" localSheetId="4" hidden="1">" "</definedName>
    <definedName name="solver_con3" localSheetId="5" hidden="1">" "</definedName>
    <definedName name="solver_con3" localSheetId="0" hidden="1">" "</definedName>
    <definedName name="solver_con3" localSheetId="1" hidden="1">" "</definedName>
    <definedName name="solver_con3" localSheetId="2" hidden="1">" "</definedName>
    <definedName name="solver_con4" localSheetId="3" hidden="1">" "</definedName>
    <definedName name="solver_con4" localSheetId="4" hidden="1">" "</definedName>
    <definedName name="solver_con4" localSheetId="0" hidden="1">" "</definedName>
    <definedName name="solver_con4" localSheetId="1" hidden="1">" "</definedName>
    <definedName name="solver_con4" localSheetId="2" hidden="1">" "</definedName>
    <definedName name="solver_con5" localSheetId="4" hidden="1">" "</definedName>
    <definedName name="solver_con5" localSheetId="0" hidden="1">" "</definedName>
    <definedName name="solver_con5" localSheetId="1" hidden="1">" "</definedName>
    <definedName name="solver_con5" localSheetId="2" hidden="1">" "</definedName>
    <definedName name="solver_con6" localSheetId="0" hidden="1">" "</definedName>
    <definedName name="solver_con6" localSheetId="1" hidden="1">" "</definedName>
    <definedName name="solver_con6" localSheetId="2" hidden="1">" "</definedName>
    <definedName name="solver_con7" localSheetId="0" hidden="1">" "</definedName>
    <definedName name="solver_con7" localSheetId="1" hidden="1">" "</definedName>
    <definedName name="solver_con7" localSheetId="2" hidden="1">" "</definedName>
    <definedName name="solver_con8" localSheetId="0" hidden="1">" "</definedName>
    <definedName name="solver_con8" localSheetId="1" hidden="1">" "</definedName>
    <definedName name="solver_con8" localSheetId="2" hidden="1">" "</definedName>
    <definedName name="solver_con9" localSheetId="0" hidden="1">" "</definedName>
    <definedName name="solver_con9" localSheetId="1" hidden="1">" "</definedName>
    <definedName name="solver_con9" localSheetId="2" hidden="1">" "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ia" localSheetId="0" hidden="1">5</definedName>
    <definedName name="solver_dia" localSheetId="1" hidden="1">5</definedName>
    <definedName name="solver_dia" localSheetId="2" hidden="1">5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ao" localSheetId="0" hidden="1">0</definedName>
    <definedName name="solver_iao" localSheetId="1" hidden="1">0</definedName>
    <definedName name="solver_iao" localSheetId="2" hidden="1">0</definedName>
    <definedName name="solver_int" localSheetId="3" hidden="1">0</definedName>
    <definedName name="solver_int" localSheetId="4" hidden="1">0</definedName>
    <definedName name="solver_int" localSheetId="5" hidden="1">0</definedName>
    <definedName name="solver_int" localSheetId="0" hidden="1">0</definedName>
    <definedName name="solver_int" localSheetId="1" hidden="1">0</definedName>
    <definedName name="solver_int" localSheetId="2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rs" localSheetId="0" hidden="1">0</definedName>
    <definedName name="solver_irs" localSheetId="1" hidden="1">0</definedName>
    <definedName name="solver_irs" localSheetId="2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sm" localSheetId="0" hidden="1">0</definedName>
    <definedName name="solver_ism" localSheetId="1" hidden="1">0</definedName>
    <definedName name="solver_ism" localSheetId="2" hidden="1">0</definedName>
    <definedName name="solver_lhs_ob1" localSheetId="3" hidden="1">0</definedName>
    <definedName name="solver_lhs_ob1" localSheetId="4" hidden="1">0</definedName>
    <definedName name="solver_lhs_ob1" localSheetId="5" hidden="1">0</definedName>
    <definedName name="solver_lhs_ob1" localSheetId="0" hidden="1">0</definedName>
    <definedName name="solver_lhs_ob1" localSheetId="1" hidden="1">0</definedName>
    <definedName name="solver_lhs_ob1" localSheetId="2" hidden="1">0</definedName>
    <definedName name="solver_lhs_ob10" localSheetId="0" hidden="1">0</definedName>
    <definedName name="solver_lhs_ob10" localSheetId="1" hidden="1">0</definedName>
    <definedName name="solver_lhs_ob10" localSheetId="2" hidden="1">0</definedName>
    <definedName name="solver_lhs_ob11" localSheetId="0" hidden="1">0</definedName>
    <definedName name="solver_lhs_ob11" localSheetId="1" hidden="1">0</definedName>
    <definedName name="solver_lhs_ob11" localSheetId="2" hidden="1">0</definedName>
    <definedName name="solver_lhs_ob12" localSheetId="0" hidden="1">0</definedName>
    <definedName name="solver_lhs_ob12" localSheetId="1" hidden="1">0</definedName>
    <definedName name="solver_lhs_ob12" localSheetId="2" hidden="1">0</definedName>
    <definedName name="solver_lhs_ob13" localSheetId="0" hidden="1">0</definedName>
    <definedName name="solver_lhs_ob13" localSheetId="1" hidden="1">0</definedName>
    <definedName name="solver_lhs_ob13" localSheetId="2" hidden="1">0</definedName>
    <definedName name="solver_lhs_ob14" localSheetId="0" hidden="1">0</definedName>
    <definedName name="solver_lhs_ob14" localSheetId="1" hidden="1">0</definedName>
    <definedName name="solver_lhs_ob14" localSheetId="2" hidden="1">0</definedName>
    <definedName name="solver_lhs_ob15" localSheetId="0" hidden="1">0</definedName>
    <definedName name="solver_lhs_ob15" localSheetId="1" hidden="1">0</definedName>
    <definedName name="solver_lhs_ob15" localSheetId="2" hidden="1">0</definedName>
    <definedName name="solver_lhs_ob16" localSheetId="0" hidden="1">0</definedName>
    <definedName name="solver_lhs_ob16" localSheetId="1" hidden="1">0</definedName>
    <definedName name="solver_lhs_ob16" localSheetId="2" hidden="1">0</definedName>
    <definedName name="solver_lhs_ob2" localSheetId="3" hidden="1">0</definedName>
    <definedName name="solver_lhs_ob2" localSheetId="4" hidden="1">0</definedName>
    <definedName name="solver_lhs_ob2" localSheetId="5" hidden="1">0</definedName>
    <definedName name="solver_lhs_ob2" localSheetId="0" hidden="1">0</definedName>
    <definedName name="solver_lhs_ob2" localSheetId="1" hidden="1">0</definedName>
    <definedName name="solver_lhs_ob2" localSheetId="2" hidden="1">0</definedName>
    <definedName name="solver_lhs_ob3" localSheetId="3" hidden="1">0</definedName>
    <definedName name="solver_lhs_ob3" localSheetId="4" hidden="1">0</definedName>
    <definedName name="solver_lhs_ob3" localSheetId="5" hidden="1">0</definedName>
    <definedName name="solver_lhs_ob3" localSheetId="0" hidden="1">0</definedName>
    <definedName name="solver_lhs_ob3" localSheetId="1" hidden="1">0</definedName>
    <definedName name="solver_lhs_ob3" localSheetId="2" hidden="1">0</definedName>
    <definedName name="solver_lhs_ob4" localSheetId="3" hidden="1">0</definedName>
    <definedName name="solver_lhs_ob4" localSheetId="4" hidden="1">0</definedName>
    <definedName name="solver_lhs_ob4" localSheetId="0" hidden="1">0</definedName>
    <definedName name="solver_lhs_ob4" localSheetId="1" hidden="1">0</definedName>
    <definedName name="solver_lhs_ob4" localSheetId="2" hidden="1">0</definedName>
    <definedName name="solver_lhs_ob5" localSheetId="4" hidden="1">0</definedName>
    <definedName name="solver_lhs_ob5" localSheetId="0" hidden="1">0</definedName>
    <definedName name="solver_lhs_ob5" localSheetId="1" hidden="1">0</definedName>
    <definedName name="solver_lhs_ob5" localSheetId="2" hidden="1">0</definedName>
    <definedName name="solver_lhs_ob6" localSheetId="0" hidden="1">0</definedName>
    <definedName name="solver_lhs_ob6" localSheetId="1" hidden="1">0</definedName>
    <definedName name="solver_lhs_ob6" localSheetId="2" hidden="1">0</definedName>
    <definedName name="solver_lhs_ob7" localSheetId="0" hidden="1">0</definedName>
    <definedName name="solver_lhs_ob7" localSheetId="1" hidden="1">0</definedName>
    <definedName name="solver_lhs_ob7" localSheetId="2" hidden="1">0</definedName>
    <definedName name="solver_lhs_ob8" localSheetId="0" hidden="1">0</definedName>
    <definedName name="solver_lhs_ob8" localSheetId="1" hidden="1">0</definedName>
    <definedName name="solver_lhs_ob8" localSheetId="2" hidden="1">0</definedName>
    <definedName name="solver_lhs_ob9" localSheetId="0" hidden="1">0</definedName>
    <definedName name="solver_lhs_ob9" localSheetId="1" hidden="1">0</definedName>
    <definedName name="solver_lhs_ob9" localSheetId="2" hidden="1">0</definedName>
    <definedName name="solver_lhs1" localSheetId="3" hidden="1">'P1'!$H$9:$J$9</definedName>
    <definedName name="solver_lhs1" localSheetId="4" hidden="1">'P2'!$F$6:$F$8</definedName>
    <definedName name="solver_lhs1" localSheetId="5" hidden="1">'P3'!$B$4:$G$4</definedName>
    <definedName name="solver_lhs1" localSheetId="0" hidden="1">Scenario1!$B$10</definedName>
    <definedName name="solver_lhs1" localSheetId="1" hidden="1">Scenario2!$B$10</definedName>
    <definedName name="solver_lhs1" localSheetId="2" hidden="1">'Scenario2 (2)'!$B$10</definedName>
    <definedName name="solver_lhs10" localSheetId="0" hidden="1">Scenario1!$H$13</definedName>
    <definedName name="solver_lhs10" localSheetId="1" hidden="1">Scenario2!$H$13</definedName>
    <definedName name="solver_lhs10" localSheetId="2" hidden="1">'Scenario2 (2)'!$H$13</definedName>
    <definedName name="solver_lhs11" localSheetId="0" hidden="1">Scenario1!$B$7:$I$7</definedName>
    <definedName name="solver_lhs11" localSheetId="1" hidden="1">Scenario2!$B$7:$I$7</definedName>
    <definedName name="solver_lhs11" localSheetId="2" hidden="1">'Scenario2 (2)'!$B$7:$I$7</definedName>
    <definedName name="solver_lhs12" localSheetId="0" hidden="1">Scenario1!$B$9:$I$9</definedName>
    <definedName name="solver_lhs12" localSheetId="1" hidden="1">Scenario2!$B$9:$I$9</definedName>
    <definedName name="solver_lhs12" localSheetId="2" hidden="1">'Scenario2 (2)'!$B$9:$I$9</definedName>
    <definedName name="solver_lhs13" localSheetId="0" hidden="1">Scenario1!$B$13</definedName>
    <definedName name="solver_lhs13" localSheetId="1" hidden="1">Scenario2!$B$13</definedName>
    <definedName name="solver_lhs13" localSheetId="2" hidden="1">'Scenario2 (2)'!$B$13</definedName>
    <definedName name="solver_lhs14" localSheetId="0" hidden="1">Scenario1!$D$13</definedName>
    <definedName name="solver_lhs14" localSheetId="1" hidden="1">Scenario2!$D$13</definedName>
    <definedName name="solver_lhs14" localSheetId="2" hidden="1">'Scenario2 (2)'!$D$13</definedName>
    <definedName name="solver_lhs15" localSheetId="0" hidden="1">Scenario1!$F$13</definedName>
    <definedName name="solver_lhs15" localSheetId="1" hidden="1">Scenario2!$F$13</definedName>
    <definedName name="solver_lhs15" localSheetId="2" hidden="1">'Scenario2 (2)'!$F$13</definedName>
    <definedName name="solver_lhs16" localSheetId="0" hidden="1">Scenario1!$H$13</definedName>
    <definedName name="solver_lhs16" localSheetId="1" hidden="1">Scenario2!$H$13</definedName>
    <definedName name="solver_lhs16" localSheetId="2" hidden="1">'Scenario2 (2)'!$H$13</definedName>
    <definedName name="solver_lhs2" localSheetId="3" hidden="1">'P1'!$G$6:$G$8</definedName>
    <definedName name="solver_lhs2" localSheetId="4" hidden="1">'P2'!$G$6:$G$8</definedName>
    <definedName name="solver_lhs2" localSheetId="5" hidden="1">'P3'!$B$3:$G$3</definedName>
    <definedName name="solver_lhs2" localSheetId="0" hidden="1">Scenario1!$D$10</definedName>
    <definedName name="solver_lhs2" localSheetId="1" hidden="1">Scenario2!$D$10</definedName>
    <definedName name="solver_lhs2" localSheetId="2" hidden="1">'Scenario2 (2)'!$D$10</definedName>
    <definedName name="solver_lhs3" localSheetId="3" hidden="1">'P1'!$G$8</definedName>
    <definedName name="solver_lhs3" localSheetId="4" hidden="1">'P2'!$B$4:$E$4</definedName>
    <definedName name="solver_lhs3" localSheetId="5" hidden="1">'P3'!$B$3:$G$3</definedName>
    <definedName name="solver_lhs3" localSheetId="0" hidden="1">Scenario1!$F$10</definedName>
    <definedName name="solver_lhs3" localSheetId="1" hidden="1">Scenario2!$F$10</definedName>
    <definedName name="solver_lhs3" localSheetId="2" hidden="1">'Scenario2 (2)'!$F$10</definedName>
    <definedName name="solver_lhs4" localSheetId="3" hidden="1">'P1'!$G$6:$G$8</definedName>
    <definedName name="solver_lhs4" localSheetId="4" hidden="1">'P2'!$B$13:$C$13</definedName>
    <definedName name="solver_lhs4" localSheetId="0" hidden="1">Scenario1!$H$10</definedName>
    <definedName name="solver_lhs4" localSheetId="1" hidden="1">Scenario2!$H$10</definedName>
    <definedName name="solver_lhs4" localSheetId="2" hidden="1">'Scenario2 (2)'!$H$10</definedName>
    <definedName name="solver_lhs5" localSheetId="4" hidden="1">'P2'!$B$4:$E$4</definedName>
    <definedName name="solver_lhs5" localSheetId="0" hidden="1">Scenario1!$H$9</definedName>
    <definedName name="solver_lhs5" localSheetId="1" hidden="1">Scenario2!$H$9</definedName>
    <definedName name="solver_lhs5" localSheetId="2" hidden="1">'Scenario2 (2)'!$H$9</definedName>
    <definedName name="solver_lhs6" localSheetId="0" hidden="1">Scenario1!$I$9</definedName>
    <definedName name="solver_lhs6" localSheetId="1" hidden="1">Scenario2!$I$9</definedName>
    <definedName name="solver_lhs6" localSheetId="2" hidden="1">'Scenario2 (2)'!$I$9</definedName>
    <definedName name="solver_lhs7" localSheetId="0" hidden="1">Scenario1!$B$13</definedName>
    <definedName name="solver_lhs7" localSheetId="1" hidden="1">Scenario2!$B$13</definedName>
    <definedName name="solver_lhs7" localSheetId="2" hidden="1">'Scenario2 (2)'!$B$13</definedName>
    <definedName name="solver_lhs8" localSheetId="0" hidden="1">Scenario1!$D$13</definedName>
    <definedName name="solver_lhs8" localSheetId="1" hidden="1">Scenario2!$D$13</definedName>
    <definedName name="solver_lhs8" localSheetId="2" hidden="1">'Scenario2 (2)'!$D$13</definedName>
    <definedName name="solver_lhs9" localSheetId="0" hidden="1">Scenario1!$F$13</definedName>
    <definedName name="solver_lhs9" localSheetId="1" hidden="1">Scenario2!$F$13</definedName>
    <definedName name="solver_lhs9" localSheetId="2" hidden="1">'Scenario2 (2)'!$F$13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da" localSheetId="0" hidden="1">4</definedName>
    <definedName name="solver_mda" localSheetId="1" hidden="1">4</definedName>
    <definedName name="solver_mda" localSheetId="2" hidden="1">4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mod" localSheetId="0" hidden="1">3</definedName>
    <definedName name="solver_mod" localSheetId="1" hidden="1">3</definedName>
    <definedName name="solver_mod" localSheetId="2" hidden="1">3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tr" localSheetId="3" hidden="1">0</definedName>
    <definedName name="solver_ntr" localSheetId="4" hidden="1">0</definedName>
    <definedName name="solver_ntr" localSheetId="5" hidden="1">0</definedName>
    <definedName name="solver_ntr" localSheetId="0" hidden="1">0</definedName>
    <definedName name="solver_ntr" localSheetId="1" hidden="1">0</definedName>
    <definedName name="solver_ntr" localSheetId="2" hidden="1">0</definedName>
    <definedName name="solver_ntri" hidden="1">1000</definedName>
    <definedName name="solver_num" localSheetId="3" hidden="1">4</definedName>
    <definedName name="solver_num" localSheetId="4" hidden="1">5</definedName>
    <definedName name="solver_num" localSheetId="5" hidden="1">3</definedName>
    <definedName name="solver_num" localSheetId="0" hidden="1">16</definedName>
    <definedName name="solver_num" localSheetId="1" hidden="1">16</definedName>
    <definedName name="solver_num" localSheetId="2" hidden="1">16</definedName>
    <definedName name="solver_obc" localSheetId="3" hidden="1">0</definedName>
    <definedName name="solver_obc" localSheetId="4" hidden="1">0</definedName>
    <definedName name="solver_obc" localSheetId="5" hidden="1">0</definedName>
    <definedName name="solver_obc" localSheetId="0" hidden="1">0</definedName>
    <definedName name="solver_obc" localSheetId="1" hidden="1">0</definedName>
    <definedName name="solver_obc" localSheetId="2" hidden="1">0</definedName>
    <definedName name="solver_obp" localSheetId="3" hidden="1">0</definedName>
    <definedName name="solver_obp" localSheetId="4" hidden="1">0</definedName>
    <definedName name="solver_obp" localSheetId="5" hidden="1">0</definedName>
    <definedName name="solver_obp" localSheetId="0" hidden="1">0</definedName>
    <definedName name="solver_obp" localSheetId="1" hidden="1">0</definedName>
    <definedName name="solver_obp" localSheetId="2" hidden="1">0</definedName>
    <definedName name="solver_opt" localSheetId="3" hidden="1">'P1'!$L$11</definedName>
    <definedName name="solver_opt" localSheetId="4" hidden="1">'P2'!$B$16</definedName>
    <definedName name="solver_opt" localSheetId="5" hidden="1">'P3'!$B$7</definedName>
    <definedName name="solver_opt" localSheetId="0" hidden="1">Scenario1!$B$23</definedName>
    <definedName name="solver_opt" localSheetId="1" hidden="1">Scenario2!$B$23</definedName>
    <definedName name="solver_opt" localSheetId="2" hidden="1">'Scenario2 (2)'!$B$23</definedName>
    <definedName name="solver_opt_ob" localSheetId="3" hidden="1">1</definedName>
    <definedName name="solver_opt_ob" localSheetId="4" hidden="1">1</definedName>
    <definedName name="solver_opt_ob" localSheetId="5" hidden="1">1</definedName>
    <definedName name="solver_opt_ob" localSheetId="0" hidden="1">1</definedName>
    <definedName name="solver_opt_ob" localSheetId="1" hidden="1">1</definedName>
    <definedName name="solver_opt_ob" localSheetId="2" hidden="1">1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psi" localSheetId="0" hidden="1">0</definedName>
    <definedName name="solver_psi" localSheetId="1" hidden="1">0</definedName>
    <definedName name="solver_psi" localSheetId="2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dp" localSheetId="0" hidden="1">0</definedName>
    <definedName name="solver_rdp" localSheetId="1" hidden="1">0</definedName>
    <definedName name="solver_rdp" localSheetId="2" hidden="1">0</definedName>
    <definedName name="solver_reco1" localSheetId="3" hidden="1">0</definedName>
    <definedName name="solver_reco1" localSheetId="4" hidden="1">0</definedName>
    <definedName name="solver_reco1" localSheetId="5" hidden="1">0</definedName>
    <definedName name="solver_reco1" localSheetId="0" hidden="1">0</definedName>
    <definedName name="solver_reco1" localSheetId="1" hidden="1">0</definedName>
    <definedName name="solver_reco1" localSheetId="2" hidden="1">0</definedName>
    <definedName name="solver_reco10" localSheetId="0" hidden="1">0</definedName>
    <definedName name="solver_reco10" localSheetId="1" hidden="1">0</definedName>
    <definedName name="solver_reco10" localSheetId="2" hidden="1">0</definedName>
    <definedName name="solver_reco11" localSheetId="0" hidden="1">0</definedName>
    <definedName name="solver_reco11" localSheetId="1" hidden="1">0</definedName>
    <definedName name="solver_reco11" localSheetId="2" hidden="1">0</definedName>
    <definedName name="solver_reco12" localSheetId="0" hidden="1">0</definedName>
    <definedName name="solver_reco12" localSheetId="1" hidden="1">0</definedName>
    <definedName name="solver_reco12" localSheetId="2" hidden="1">0</definedName>
    <definedName name="solver_reco13" localSheetId="0" hidden="1">0</definedName>
    <definedName name="solver_reco13" localSheetId="1" hidden="1">0</definedName>
    <definedName name="solver_reco13" localSheetId="2" hidden="1">0</definedName>
    <definedName name="solver_reco14" localSheetId="0" hidden="1">0</definedName>
    <definedName name="solver_reco14" localSheetId="1" hidden="1">0</definedName>
    <definedName name="solver_reco14" localSheetId="2" hidden="1">0</definedName>
    <definedName name="solver_reco15" localSheetId="0" hidden="1">0</definedName>
    <definedName name="solver_reco15" localSheetId="1" hidden="1">0</definedName>
    <definedName name="solver_reco15" localSheetId="2" hidden="1">0</definedName>
    <definedName name="solver_reco16" localSheetId="0" hidden="1">0</definedName>
    <definedName name="solver_reco16" localSheetId="1" hidden="1">0</definedName>
    <definedName name="solver_reco16" localSheetId="2" hidden="1">0</definedName>
    <definedName name="solver_reco2" localSheetId="3" hidden="1">0</definedName>
    <definedName name="solver_reco2" localSheetId="4" hidden="1">0</definedName>
    <definedName name="solver_reco2" localSheetId="5" hidden="1">0</definedName>
    <definedName name="solver_reco2" localSheetId="0" hidden="1">0</definedName>
    <definedName name="solver_reco2" localSheetId="1" hidden="1">0</definedName>
    <definedName name="solver_reco2" localSheetId="2" hidden="1">0</definedName>
    <definedName name="solver_reco3" localSheetId="3" hidden="1">0</definedName>
    <definedName name="solver_reco3" localSheetId="4" hidden="1">0</definedName>
    <definedName name="solver_reco3" localSheetId="5" hidden="1">0</definedName>
    <definedName name="solver_reco3" localSheetId="0" hidden="1">0</definedName>
    <definedName name="solver_reco3" localSheetId="1" hidden="1">0</definedName>
    <definedName name="solver_reco3" localSheetId="2" hidden="1">0</definedName>
    <definedName name="solver_reco4" localSheetId="3" hidden="1">0</definedName>
    <definedName name="solver_reco4" localSheetId="4" hidden="1">0</definedName>
    <definedName name="solver_reco4" localSheetId="0" hidden="1">0</definedName>
    <definedName name="solver_reco4" localSheetId="1" hidden="1">0</definedName>
    <definedName name="solver_reco4" localSheetId="2" hidden="1">0</definedName>
    <definedName name="solver_reco5" localSheetId="4" hidden="1">0</definedName>
    <definedName name="solver_reco5" localSheetId="0" hidden="1">0</definedName>
    <definedName name="solver_reco5" localSheetId="1" hidden="1">0</definedName>
    <definedName name="solver_reco5" localSheetId="2" hidden="1">0</definedName>
    <definedName name="solver_reco6" localSheetId="0" hidden="1">0</definedName>
    <definedName name="solver_reco6" localSheetId="1" hidden="1">0</definedName>
    <definedName name="solver_reco6" localSheetId="2" hidden="1">0</definedName>
    <definedName name="solver_reco7" localSheetId="0" hidden="1">0</definedName>
    <definedName name="solver_reco7" localSheetId="1" hidden="1">0</definedName>
    <definedName name="solver_reco7" localSheetId="2" hidden="1">0</definedName>
    <definedName name="solver_reco8" localSheetId="0" hidden="1">0</definedName>
    <definedName name="solver_reco8" localSheetId="1" hidden="1">0</definedName>
    <definedName name="solver_reco8" localSheetId="2" hidden="1">0</definedName>
    <definedName name="solver_reco9" localSheetId="0" hidden="1">0</definedName>
    <definedName name="solver_reco9" localSheetId="1" hidden="1">0</definedName>
    <definedName name="solver_reco9" localSheetId="2" hidden="1">0</definedName>
    <definedName name="solver_rel1" localSheetId="3" hidden="1">1</definedName>
    <definedName name="solver_rel1" localSheetId="4" hidden="1">1</definedName>
    <definedName name="solver_rel1" localSheetId="5" hidden="1">3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0" hidden="1">3</definedName>
    <definedName name="solver_rel10" localSheetId="1" hidden="1">3</definedName>
    <definedName name="solver_rel10" localSheetId="2" hidden="1">3</definedName>
    <definedName name="solver_rel11" localSheetId="0" hidden="1">4</definedName>
    <definedName name="solver_rel11" localSheetId="1" hidden="1">4</definedName>
    <definedName name="solver_rel11" localSheetId="2" hidden="1">4</definedName>
    <definedName name="solver_rel12" localSheetId="0" hidden="1">3</definedName>
    <definedName name="solver_rel12" localSheetId="1" hidden="1">3</definedName>
    <definedName name="solver_rel12" localSheetId="2" hidden="1">3</definedName>
    <definedName name="solver_rel13" localSheetId="0" hidden="1">1</definedName>
    <definedName name="solver_rel13" localSheetId="1" hidden="1">1</definedName>
    <definedName name="solver_rel13" localSheetId="2" hidden="1">1</definedName>
    <definedName name="solver_rel14" localSheetId="0" hidden="1">1</definedName>
    <definedName name="solver_rel14" localSheetId="1" hidden="1">1</definedName>
    <definedName name="solver_rel14" localSheetId="2" hidden="1">1</definedName>
    <definedName name="solver_rel15" localSheetId="0" hidden="1">1</definedName>
    <definedName name="solver_rel15" localSheetId="1" hidden="1">1</definedName>
    <definedName name="solver_rel15" localSheetId="2" hidden="1">1</definedName>
    <definedName name="solver_rel16" localSheetId="0" hidden="1">1</definedName>
    <definedName name="solver_rel16" localSheetId="1" hidden="1">1</definedName>
    <definedName name="solver_rel16" localSheetId="2" hidden="1">1</definedName>
    <definedName name="solver_rel2" localSheetId="3" hidden="1">4</definedName>
    <definedName name="solver_rel2" localSheetId="4" hidden="1">1</definedName>
    <definedName name="solver_rel2" localSheetId="5" hidden="1">4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3" hidden="1">3</definedName>
    <definedName name="solver_rel4" localSheetId="4" hidden="1">2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5" localSheetId="4" hidden="1">4</definedName>
    <definedName name="solver_rel5" localSheetId="0" hidden="1">3</definedName>
    <definedName name="solver_rel5" localSheetId="1" hidden="1">3</definedName>
    <definedName name="solver_rel5" localSheetId="2" hidden="1">3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7" localSheetId="0" hidden="1">3</definedName>
    <definedName name="solver_rel7" localSheetId="1" hidden="1">3</definedName>
    <definedName name="solver_rel7" localSheetId="2" hidden="1">3</definedName>
    <definedName name="solver_rel8" localSheetId="0" hidden="1">3</definedName>
    <definedName name="solver_rel8" localSheetId="1" hidden="1">3</definedName>
    <definedName name="solver_rel8" localSheetId="2" hidden="1">3</definedName>
    <definedName name="solver_rel9" localSheetId="0" hidden="1">3</definedName>
    <definedName name="solver_rel9" localSheetId="1" hidden="1">3</definedName>
    <definedName name="solver_rel9" localSheetId="2" hidden="1">3</definedName>
    <definedName name="solver_rhs1" localSheetId="3" hidden="1">'P1'!$B$10:$D$10</definedName>
    <definedName name="solver_rhs1" localSheetId="4" hidden="1">'P2'!$H$6:$H$8</definedName>
    <definedName name="solver_rhs1" localSheetId="5" hidden="1">'P3'!$B$5:$G$5</definedName>
    <definedName name="solver_rhs1" localSheetId="0" hidden="1">Scenario1!$N$4</definedName>
    <definedName name="solver_rhs1" localSheetId="1" hidden="1">Scenario2!$N$4</definedName>
    <definedName name="solver_rhs1" localSheetId="2" hidden="1">'Scenario2 (2)'!$N$4</definedName>
    <definedName name="solver_rhs10" localSheetId="0" hidden="1">Scenario1!$N$7</definedName>
    <definedName name="solver_rhs10" localSheetId="1" hidden="1">Scenario2!$N$7</definedName>
    <definedName name="solver_rhs10" localSheetId="2" hidden="1">'Scenario2 (2)'!$N$7</definedName>
    <definedName name="solver_rhs12" localSheetId="0" hidden="1">0</definedName>
    <definedName name="solver_rhs12" localSheetId="1" hidden="1">0</definedName>
    <definedName name="solver_rhs12" localSheetId="2" hidden="1">0</definedName>
    <definedName name="solver_rhs13" localSheetId="0" hidden="1">Scenario1!$B$25</definedName>
    <definedName name="solver_rhs13" localSheetId="1" hidden="1">Scenario2!$B$25</definedName>
    <definedName name="solver_rhs13" localSheetId="2" hidden="1">'Scenario2 (2)'!$B$25</definedName>
    <definedName name="solver_rhs14" localSheetId="0" hidden="1">Scenario1!$D$25</definedName>
    <definedName name="solver_rhs14" localSheetId="1" hidden="1">Scenario2!$D$25</definedName>
    <definedName name="solver_rhs14" localSheetId="2" hidden="1">'Scenario2 (2)'!$D$25</definedName>
    <definedName name="solver_rhs15" localSheetId="0" hidden="1">Scenario1!$F$25</definedName>
    <definedName name="solver_rhs15" localSheetId="1" hidden="1">Scenario2!$F$25</definedName>
    <definedName name="solver_rhs15" localSheetId="2" hidden="1">'Scenario2 (2)'!$F$25</definedName>
    <definedName name="solver_rhs16" localSheetId="0" hidden="1">Scenario1!$H$25</definedName>
    <definedName name="solver_rhs16" localSheetId="1" hidden="1">Scenario2!$H$25</definedName>
    <definedName name="solver_rhs16" localSheetId="2" hidden="1">'Scenario2 (2)'!$H$25</definedName>
    <definedName name="solver_rhs2" localSheetId="4" hidden="1">'P2'!$I$6:$I$8</definedName>
    <definedName name="solver_rhs2" localSheetId="0" hidden="1">Scenario1!$N$4</definedName>
    <definedName name="solver_rhs2" localSheetId="1" hidden="1">Scenario2!$N$4</definedName>
    <definedName name="solver_rhs2" localSheetId="2" hidden="1">'Scenario2 (2)'!$N$4</definedName>
    <definedName name="solver_rhs3" localSheetId="3" hidden="1">'P1'!$F$8</definedName>
    <definedName name="solver_rhs3" localSheetId="4" hidden="1">0</definedName>
    <definedName name="solver_rhs3" localSheetId="5" hidden="1">0</definedName>
    <definedName name="solver_rhs3" localSheetId="0" hidden="1">Scenario1!$N$4</definedName>
    <definedName name="solver_rhs3" localSheetId="1" hidden="1">Scenario2!$N$4</definedName>
    <definedName name="solver_rhs3" localSheetId="2" hidden="1">'Scenario2 (2)'!$N$4</definedName>
    <definedName name="solver_rhs4" localSheetId="3" hidden="1">'P1'!$F$6:$F$8</definedName>
    <definedName name="solver_rhs4" localSheetId="4" hidden="1">'P2'!$B$14:$C$14</definedName>
    <definedName name="solver_rhs4" localSheetId="0" hidden="1">Scenario1!$N$4</definedName>
    <definedName name="solver_rhs4" localSheetId="1" hidden="1">Scenario2!$N$4</definedName>
    <definedName name="solver_rhs4" localSheetId="2" hidden="1">'Scenario2 (2)'!$N$4</definedName>
    <definedName name="solver_rhs5" localSheetId="0" hidden="1">Scenario1!$N$5</definedName>
    <definedName name="solver_rhs5" localSheetId="1" hidden="1">Scenario2!$N$5</definedName>
    <definedName name="solver_rhs5" localSheetId="2" hidden="1">'Scenario2 (2)'!$N$5</definedName>
    <definedName name="solver_rhs6" localSheetId="0" hidden="1">Scenario1!$N$6</definedName>
    <definedName name="solver_rhs6" localSheetId="1" hidden="1">Scenario2!$N$6</definedName>
    <definedName name="solver_rhs6" localSheetId="2" hidden="1">'Scenario2 (2)'!$N$6</definedName>
    <definedName name="solver_rhs7" localSheetId="0" hidden="1">Scenario1!$N$7</definedName>
    <definedName name="solver_rhs7" localSheetId="1" hidden="1">Scenario2!$N$7</definedName>
    <definedName name="solver_rhs7" localSheetId="2" hidden="1">'Scenario2 (2)'!$N$7</definedName>
    <definedName name="solver_rhs8" localSheetId="0" hidden="1">Scenario1!$N$7</definedName>
    <definedName name="solver_rhs8" localSheetId="1" hidden="1">Scenario2!$N$7</definedName>
    <definedName name="solver_rhs8" localSheetId="2" hidden="1">'Scenario2 (2)'!$N$7</definedName>
    <definedName name="solver_rhs9" localSheetId="0" hidden="1">Scenario1!$N$7</definedName>
    <definedName name="solver_rhs9" localSheetId="1" hidden="1">Scenario2!$N$7</definedName>
    <definedName name="solver_rhs9" localSheetId="2" hidden="1">'Scenario2 (2)'!$N$7</definedName>
    <definedName name="solver_rlx" localSheetId="3" hidden="1">0</definedName>
    <definedName name="solver_rlx" localSheetId="4" hidden="1">0</definedName>
    <definedName name="solver_rlx" localSheetId="5" hidden="1">0</definedName>
    <definedName name="solver_rlx" localSheetId="0" hidden="1">0</definedName>
    <definedName name="solver_rlx" localSheetId="1" hidden="1">0</definedName>
    <definedName name="solver_rlx" localSheetId="2" hidden="1">0</definedName>
    <definedName name="solver_rsmp" hidden="1">2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tr" localSheetId="0" hidden="1">0</definedName>
    <definedName name="solver_rtr" localSheetId="1" hidden="1">0</definedName>
    <definedName name="solver_rtr" localSheetId="2" hidden="1">0</definedName>
    <definedName name="solver_rxc1" localSheetId="3" hidden="1">1</definedName>
    <definedName name="solver_rxc1" localSheetId="4" hidden="1">1</definedName>
    <definedName name="solver_rxc1" localSheetId="5" hidden="1">1</definedName>
    <definedName name="solver_rxc1" localSheetId="0" hidden="1">1</definedName>
    <definedName name="solver_rxc1" localSheetId="1" hidden="1">1</definedName>
    <definedName name="solver_rxc1" localSheetId="2" hidden="1">1</definedName>
    <definedName name="solver_rxc10" localSheetId="0" hidden="1">1</definedName>
    <definedName name="solver_rxc10" localSheetId="1" hidden="1">1</definedName>
    <definedName name="solver_rxc10" localSheetId="2" hidden="1">1</definedName>
    <definedName name="solver_rxc11" localSheetId="0" hidden="1">1</definedName>
    <definedName name="solver_rxc11" localSheetId="1" hidden="1">1</definedName>
    <definedName name="solver_rxc11" localSheetId="2" hidden="1">1</definedName>
    <definedName name="solver_rxc12" localSheetId="0" hidden="1">1</definedName>
    <definedName name="solver_rxc12" localSheetId="1" hidden="1">1</definedName>
    <definedName name="solver_rxc12" localSheetId="2" hidden="1">1</definedName>
    <definedName name="solver_rxc13" localSheetId="0" hidden="1">1</definedName>
    <definedName name="solver_rxc13" localSheetId="1" hidden="1">1</definedName>
    <definedName name="solver_rxc13" localSheetId="2" hidden="1">1</definedName>
    <definedName name="solver_rxc14" localSheetId="0" hidden="1">1</definedName>
    <definedName name="solver_rxc14" localSheetId="1" hidden="1">1</definedName>
    <definedName name="solver_rxc14" localSheetId="2" hidden="1">1</definedName>
    <definedName name="solver_rxc15" localSheetId="0" hidden="1">1</definedName>
    <definedName name="solver_rxc15" localSheetId="1" hidden="1">1</definedName>
    <definedName name="solver_rxc15" localSheetId="2" hidden="1">1</definedName>
    <definedName name="solver_rxc16" localSheetId="0" hidden="1">1</definedName>
    <definedName name="solver_rxc16" localSheetId="1" hidden="1">1</definedName>
    <definedName name="solver_rxc16" localSheetId="2" hidden="1">1</definedName>
    <definedName name="solver_rxc2" localSheetId="3" hidden="1">0</definedName>
    <definedName name="solver_rxc2" localSheetId="4" hidden="1">1</definedName>
    <definedName name="solver_rxc2" localSheetId="5" hidden="1">1</definedName>
    <definedName name="solver_rxc2" localSheetId="0" hidden="1">1</definedName>
    <definedName name="solver_rxc2" localSheetId="1" hidden="1">1</definedName>
    <definedName name="solver_rxc2" localSheetId="2" hidden="1">1</definedName>
    <definedName name="solver_rxc3" localSheetId="3" hidden="1">0</definedName>
    <definedName name="solver_rxc3" localSheetId="4" hidden="1">1</definedName>
    <definedName name="solver_rxc3" localSheetId="5" hidden="1">1</definedName>
    <definedName name="solver_rxc3" localSheetId="0" hidden="1">1</definedName>
    <definedName name="solver_rxc3" localSheetId="1" hidden="1">1</definedName>
    <definedName name="solver_rxc3" localSheetId="2" hidden="1">1</definedName>
    <definedName name="solver_rxc4" localSheetId="3" hidden="1">1</definedName>
    <definedName name="solver_rxc4" localSheetId="4" hidden="1">1</definedName>
    <definedName name="solver_rxc4" localSheetId="0" hidden="1">1</definedName>
    <definedName name="solver_rxc4" localSheetId="1" hidden="1">1</definedName>
    <definedName name="solver_rxc4" localSheetId="2" hidden="1">1</definedName>
    <definedName name="solver_rxc5" localSheetId="4" hidden="1">1</definedName>
    <definedName name="solver_rxc5" localSheetId="0" hidden="1">1</definedName>
    <definedName name="solver_rxc5" localSheetId="1" hidden="1">1</definedName>
    <definedName name="solver_rxc5" localSheetId="2" hidden="1">1</definedName>
    <definedName name="solver_rxc6" localSheetId="0" hidden="1">1</definedName>
    <definedName name="solver_rxc6" localSheetId="1" hidden="1">1</definedName>
    <definedName name="solver_rxc6" localSheetId="2" hidden="1">1</definedName>
    <definedName name="solver_rxc7" localSheetId="0" hidden="1">1</definedName>
    <definedName name="solver_rxc7" localSheetId="1" hidden="1">1</definedName>
    <definedName name="solver_rxc7" localSheetId="2" hidden="1">1</definedName>
    <definedName name="solver_rxc8" localSheetId="0" hidden="1">1</definedName>
    <definedName name="solver_rxc8" localSheetId="1" hidden="1">1</definedName>
    <definedName name="solver_rxc8" localSheetId="2" hidden="1">1</definedName>
    <definedName name="solver_rxc9" localSheetId="0" hidden="1">1</definedName>
    <definedName name="solver_rxc9" localSheetId="1" hidden="1">1</definedName>
    <definedName name="solver_rxc9" localSheetId="2" hidden="1">1</definedName>
    <definedName name="solver_rxv" localSheetId="3" hidden="1">1</definedName>
    <definedName name="solver_rxv" localSheetId="4" hidden="1">1</definedName>
    <definedName name="solver_rxv" localSheetId="5" hidden="1">1</definedName>
    <definedName name="solver_rxv" localSheetId="0" hidden="1">1</definedName>
    <definedName name="solver_rxv" localSheetId="1" hidden="1">1</definedName>
    <definedName name="solver_rxv" localSheetId="2" hidden="1">1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eed" hidden="1">0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el" localSheetId="0" hidden="1">1</definedName>
    <definedName name="solver_sel" localSheetId="1" hidden="1">1</definedName>
    <definedName name="solver_sel" localSheetId="2" hidden="1">1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" localSheetId="0" hidden="1">0</definedName>
    <definedName name="solver_slv" localSheetId="1" hidden="1">0</definedName>
    <definedName name="solver_slv" localSheetId="2" hidden="1">0</definedName>
    <definedName name="solver_slvu" localSheetId="3" hidden="1">0</definedName>
    <definedName name="solver_slvu" localSheetId="4" hidden="1">0</definedName>
    <definedName name="solver_slvu" localSheetId="5" hidden="1">0</definedName>
    <definedName name="solver_slvu" localSheetId="0" hidden="1">0</definedName>
    <definedName name="solver_slvu" localSheetId="1" hidden="1">0</definedName>
    <definedName name="solver_slvu" localSheetId="2" hidden="1">0</definedName>
    <definedName name="solver_spid" localSheetId="3" hidden="1">" "</definedName>
    <definedName name="solver_spid" localSheetId="4" hidden="1">" "</definedName>
    <definedName name="solver_spid" localSheetId="5" hidden="1">" "</definedName>
    <definedName name="solver_spid" localSheetId="0" hidden="1">" "</definedName>
    <definedName name="solver_spid" localSheetId="1" hidden="1">" "</definedName>
    <definedName name="solver_spid" localSheetId="2" hidden="1">" "</definedName>
    <definedName name="solver_srvr" localSheetId="3" hidden="1">" "</definedName>
    <definedName name="solver_srvr" localSheetId="4" hidden="1">" "</definedName>
    <definedName name="solver_srvr" localSheetId="5" hidden="1">" "</definedName>
    <definedName name="solver_srvr" localSheetId="0" hidden="1">" "</definedName>
    <definedName name="solver_srvr" localSheetId="1" hidden="1">" "</definedName>
    <definedName name="solver_srvr" localSheetId="2" hidden="1">" "</definedName>
    <definedName name="solver_typ" localSheetId="3" hidden="1">1</definedName>
    <definedName name="solver_typ" localSheetId="4" hidden="1">2</definedName>
    <definedName name="solver_typ" localSheetId="5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mod" localSheetId="0" hidden="1">1</definedName>
    <definedName name="solver_umod" localSheetId="1" hidden="1">1</definedName>
    <definedName name="solver_umod" localSheetId="2" hidden="1">1</definedName>
    <definedName name="solver_urs" localSheetId="3" hidden="1">0</definedName>
    <definedName name="solver_urs" localSheetId="4" hidden="1">0</definedName>
    <definedName name="solver_urs" localSheetId="5" hidden="1">0</definedName>
    <definedName name="solver_urs" localSheetId="0" hidden="1">0</definedName>
    <definedName name="solver_urs" localSheetId="1" hidden="1">0</definedName>
    <definedName name="solver_urs" localSheetId="2" hidden="1">0</definedName>
    <definedName name="solver_userid" localSheetId="3" hidden="1">" "</definedName>
    <definedName name="solver_userid" localSheetId="4" hidden="1">" "</definedName>
    <definedName name="solver_userid" localSheetId="5" hidden="1">" "</definedName>
    <definedName name="solver_userid" localSheetId="0" hidden="1">" "</definedName>
    <definedName name="solver_userid" localSheetId="1" hidden="1">" "</definedName>
    <definedName name="solver_userid" localSheetId="2" hidden="1">" "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r" localSheetId="3" hidden="1">" "</definedName>
    <definedName name="solver_var" localSheetId="4" hidden="1">" "</definedName>
    <definedName name="solver_var" localSheetId="5" hidden="1">" "</definedName>
    <definedName name="solver_var" localSheetId="0" hidden="1">" "</definedName>
    <definedName name="solver_var" localSheetId="1" hidden="1">" "</definedName>
    <definedName name="solver_var" localSheetId="2" hidden="1">" "</definedName>
    <definedName name="solver_ver" localSheetId="3" hidden="1">17</definedName>
    <definedName name="solver_ver" localSheetId="4" hidden="1">17</definedName>
    <definedName name="solver_ver" localSheetId="5" hidden="1">17</definedName>
    <definedName name="solver_ver" localSheetId="0" hidden="1">17</definedName>
    <definedName name="solver_ver" localSheetId="1" hidden="1">17</definedName>
    <definedName name="solver_ver" localSheetId="2" hidden="1">17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ir" localSheetId="0" hidden="1">1</definedName>
    <definedName name="solver_vir" localSheetId="1" hidden="1">1</definedName>
    <definedName name="solver_vir" localSheetId="2" hidden="1">1</definedName>
    <definedName name="solver_vol" localSheetId="3" hidden="1">0</definedName>
    <definedName name="solver_vol" localSheetId="4" hidden="1">0</definedName>
    <definedName name="solver_vol" localSheetId="5" hidden="1">0</definedName>
    <definedName name="solver_vol" localSheetId="0" hidden="1">0</definedName>
    <definedName name="solver_vol" localSheetId="1" hidden="1">0</definedName>
    <definedName name="solver_vol" localSheetId="2" hidden="1">0</definedName>
    <definedName name="solver_vst" localSheetId="3" hidden="1">0</definedName>
    <definedName name="solver_vst" localSheetId="4" hidden="1">0</definedName>
    <definedName name="solver_vst" localSheetId="5" hidden="1">0</definedName>
    <definedName name="solver_vst" localSheetId="0" hidden="1">0</definedName>
    <definedName name="solver_vst" localSheetId="1" hidden="1">0</definedName>
    <definedName name="solver_vst" localSheetId="2" hidden="1">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G4" i="7"/>
  <c r="F4" i="7"/>
  <c r="E4" i="7"/>
  <c r="D4" i="7"/>
  <c r="C4" i="7"/>
  <c r="B4" i="7"/>
  <c r="C13" i="5"/>
  <c r="B13" i="5"/>
  <c r="E8" i="5"/>
  <c r="D8" i="5"/>
  <c r="C8" i="5"/>
  <c r="B8" i="5"/>
  <c r="G7" i="5"/>
  <c r="E7" i="5"/>
  <c r="C7" i="5"/>
  <c r="D7" i="5"/>
  <c r="B7" i="5"/>
  <c r="G4" i="5"/>
  <c r="F4" i="5"/>
  <c r="E6" i="5"/>
  <c r="C6" i="5"/>
  <c r="D6" i="5"/>
  <c r="B6" i="5"/>
  <c r="F6" i="5" s="1"/>
  <c r="E5" i="5"/>
  <c r="D5" i="5"/>
  <c r="C5" i="5"/>
  <c r="B5" i="5"/>
  <c r="H25" i="6"/>
  <c r="F25" i="6"/>
  <c r="D25" i="6"/>
  <c r="B25" i="6"/>
  <c r="L17" i="6"/>
  <c r="L16" i="6"/>
  <c r="C16" i="6"/>
  <c r="B16" i="6"/>
  <c r="G15" i="6"/>
  <c r="G16" i="6" s="1"/>
  <c r="F15" i="6"/>
  <c r="F16" i="6" s="1"/>
  <c r="E15" i="6"/>
  <c r="E16" i="6" s="1"/>
  <c r="D15" i="6"/>
  <c r="D16" i="6" s="1"/>
  <c r="I12" i="6"/>
  <c r="H12" i="6"/>
  <c r="H13" i="6" s="1"/>
  <c r="H19" i="6" s="1"/>
  <c r="G12" i="6"/>
  <c r="F12" i="6"/>
  <c r="F13" i="6" s="1"/>
  <c r="F19" i="6" s="1"/>
  <c r="E12" i="6"/>
  <c r="D12" i="6"/>
  <c r="D13" i="6" s="1"/>
  <c r="D19" i="6" s="1"/>
  <c r="C12" i="6"/>
  <c r="B12" i="6"/>
  <c r="B13" i="6" s="1"/>
  <c r="B19" i="6" s="1"/>
  <c r="C9" i="6"/>
  <c r="E6" i="6" s="1"/>
  <c r="E9" i="6" s="1"/>
  <c r="G6" i="6" s="1"/>
  <c r="G9" i="6" s="1"/>
  <c r="I6" i="6" s="1"/>
  <c r="I9" i="6" s="1"/>
  <c r="B9" i="6"/>
  <c r="B10" i="6" s="1"/>
  <c r="B18" i="6" s="1"/>
  <c r="H7" i="4"/>
  <c r="I7" i="4"/>
  <c r="H8" i="4"/>
  <c r="L8" i="4" s="1"/>
  <c r="I8" i="4"/>
  <c r="I6" i="4"/>
  <c r="H6" i="4"/>
  <c r="J7" i="4"/>
  <c r="J8" i="4"/>
  <c r="J6" i="4"/>
  <c r="K7" i="4"/>
  <c r="K8" i="4"/>
  <c r="K6" i="4"/>
  <c r="G6" i="5" l="1"/>
  <c r="G5" i="5"/>
  <c r="G8" i="5"/>
  <c r="F7" i="5"/>
  <c r="F5" i="5"/>
  <c r="F8" i="5"/>
  <c r="D6" i="6"/>
  <c r="D9" i="6" s="1"/>
  <c r="F6" i="6" s="1"/>
  <c r="F9" i="6" s="1"/>
  <c r="D17" i="6"/>
  <c r="B17" i="6"/>
  <c r="B20" i="6" s="1"/>
  <c r="F17" i="6"/>
  <c r="D10" i="6"/>
  <c r="D18" i="6" s="1"/>
  <c r="H15" i="6"/>
  <c r="H16" i="6" s="1"/>
  <c r="I15" i="6"/>
  <c r="I16" i="6" s="1"/>
  <c r="L6" i="4"/>
  <c r="L9" i="4" s="1"/>
  <c r="L7" i="4"/>
  <c r="H9" i="4"/>
  <c r="J9" i="4"/>
  <c r="I9" i="4"/>
  <c r="K9" i="4"/>
  <c r="H25" i="3"/>
  <c r="F25" i="3"/>
  <c r="D25" i="3"/>
  <c r="B25" i="3"/>
  <c r="L17" i="3"/>
  <c r="L16" i="3"/>
  <c r="C16" i="3"/>
  <c r="B16" i="3"/>
  <c r="F15" i="3"/>
  <c r="H15" i="3" s="1"/>
  <c r="H16" i="3" s="1"/>
  <c r="E15" i="3"/>
  <c r="G15" i="3" s="1"/>
  <c r="D15" i="3"/>
  <c r="D16" i="3" s="1"/>
  <c r="I12" i="3"/>
  <c r="H12" i="3"/>
  <c r="G12" i="3"/>
  <c r="F12" i="3"/>
  <c r="E12" i="3"/>
  <c r="D12" i="3"/>
  <c r="C12" i="3"/>
  <c r="B12" i="3"/>
  <c r="C9" i="3"/>
  <c r="E6" i="3" s="1"/>
  <c r="E9" i="3" s="1"/>
  <c r="G6" i="3" s="1"/>
  <c r="G9" i="3" s="1"/>
  <c r="I6" i="3" s="1"/>
  <c r="I9" i="3" s="1"/>
  <c r="B9" i="3"/>
  <c r="D6" i="3" s="1"/>
  <c r="D9" i="3" s="1"/>
  <c r="L17" i="2"/>
  <c r="L16" i="2"/>
  <c r="C16" i="2"/>
  <c r="B16" i="2"/>
  <c r="F15" i="2"/>
  <c r="H15" i="2" s="1"/>
  <c r="H16" i="2" s="1"/>
  <c r="E15" i="2"/>
  <c r="G15" i="2" s="1"/>
  <c r="D15" i="2"/>
  <c r="D16" i="2" s="1"/>
  <c r="I12" i="2"/>
  <c r="H12" i="2"/>
  <c r="G12" i="2"/>
  <c r="F12" i="2"/>
  <c r="E12" i="2"/>
  <c r="D12" i="2"/>
  <c r="C12" i="2"/>
  <c r="B12" i="2"/>
  <c r="C9" i="2"/>
  <c r="E6" i="2" s="1"/>
  <c r="E9" i="2" s="1"/>
  <c r="G6" i="2" s="1"/>
  <c r="G9" i="2" s="1"/>
  <c r="I6" i="2" s="1"/>
  <c r="I9" i="2" s="1"/>
  <c r="B9" i="2"/>
  <c r="B10" i="2" s="1"/>
  <c r="B18" i="2" s="1"/>
  <c r="B16" i="5" l="1"/>
  <c r="D20" i="6"/>
  <c r="H17" i="6"/>
  <c r="F10" i="6"/>
  <c r="F18" i="6" s="1"/>
  <c r="F20" i="6" s="1"/>
  <c r="H6" i="6"/>
  <c r="H9" i="6" s="1"/>
  <c r="H10" i="6" s="1"/>
  <c r="H18" i="6" s="1"/>
  <c r="L11" i="4"/>
  <c r="D13" i="3"/>
  <c r="D19" i="3" s="1"/>
  <c r="F13" i="3"/>
  <c r="F19" i="3" s="1"/>
  <c r="B13" i="3"/>
  <c r="B19" i="3" s="1"/>
  <c r="B17" i="3"/>
  <c r="B10" i="3"/>
  <c r="B18" i="3" s="1"/>
  <c r="H13" i="3"/>
  <c r="H19" i="3" s="1"/>
  <c r="F6" i="3"/>
  <c r="F9" i="3" s="1"/>
  <c r="D10" i="3"/>
  <c r="D18" i="3" s="1"/>
  <c r="G16" i="3"/>
  <c r="I15" i="3"/>
  <c r="I16" i="3" s="1"/>
  <c r="H17" i="3" s="1"/>
  <c r="F16" i="3"/>
  <c r="E16" i="3"/>
  <c r="D17" i="3" s="1"/>
  <c r="D13" i="2"/>
  <c r="D19" i="2" s="1"/>
  <c r="B17" i="2"/>
  <c r="B20" i="2" s="1"/>
  <c r="B13" i="2"/>
  <c r="B19" i="2" s="1"/>
  <c r="H13" i="2"/>
  <c r="H19" i="2" s="1"/>
  <c r="D6" i="2"/>
  <c r="D9" i="2" s="1"/>
  <c r="D10" i="2" s="1"/>
  <c r="D18" i="2" s="1"/>
  <c r="F13" i="2"/>
  <c r="F19" i="2" s="1"/>
  <c r="G16" i="2"/>
  <c r="I15" i="2"/>
  <c r="I16" i="2" s="1"/>
  <c r="H17" i="2" s="1"/>
  <c r="F16" i="2"/>
  <c r="E16" i="2"/>
  <c r="D17" i="2" s="1"/>
  <c r="D20" i="2" s="1"/>
  <c r="H20" i="6" l="1"/>
  <c r="B23" i="6" s="1"/>
  <c r="F6" i="2"/>
  <c r="F9" i="2" s="1"/>
  <c r="D20" i="3"/>
  <c r="B20" i="3"/>
  <c r="F17" i="3"/>
  <c r="F10" i="3"/>
  <c r="F18" i="3" s="1"/>
  <c r="H6" i="3"/>
  <c r="H9" i="3" s="1"/>
  <c r="H10" i="3" s="1"/>
  <c r="H18" i="3" s="1"/>
  <c r="H20" i="3" s="1"/>
  <c r="F17" i="2"/>
  <c r="F10" i="2"/>
  <c r="F18" i="2" s="1"/>
  <c r="H6" i="2"/>
  <c r="H9" i="2" s="1"/>
  <c r="H10" i="2" s="1"/>
  <c r="H18" i="2" s="1"/>
  <c r="H20" i="2" s="1"/>
  <c r="F20" i="2" l="1"/>
  <c r="F20" i="3"/>
  <c r="B23" i="3" s="1"/>
  <c r="B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sujat</author>
  </authors>
  <commentList>
    <comment ref="M15" authorId="0" shapeId="0" xr:uid="{56A4D16B-F5FB-4B48-ACB5-77F172EECEEA}">
      <text>
        <r>
          <rPr>
            <b/>
            <sz val="9"/>
            <color indexed="81"/>
            <rFont val="Tahoma"/>
            <family val="2"/>
          </rPr>
          <t xml:space="preserve">Sri: </t>
        </r>
        <r>
          <rPr>
            <sz val="9"/>
            <color indexed="81"/>
            <rFont val="Tahoma"/>
            <family val="2"/>
          </rPr>
          <t>The assumption has no impact on decision variable since the formulation is LP. Can be made 200 or 1000. The optimal values would be the same.</t>
        </r>
      </text>
    </comment>
    <comment ref="A25" authorId="0" shapeId="0" xr:uid="{DA1268F0-B659-4178-B5B4-D23C4EF8FBA1}">
      <text>
        <r>
          <rPr>
            <b/>
            <sz val="9"/>
            <color indexed="81"/>
            <rFont val="Tahoma"/>
            <family val="2"/>
          </rPr>
          <t xml:space="preserve">sri:
</t>
        </r>
        <r>
          <rPr>
            <sz val="9"/>
            <color indexed="81"/>
            <rFont val="Tahoma"/>
            <family val="2"/>
          </rPr>
          <t xml:space="preserve">There is 24 hours available in a day to use for each of the product. 24*30*2 = 1440
if management uses upto 1200 hours of labor, they pay for 1000 hours. Else they pay for 1000 hours + (used hours - 1200) hours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sujat</author>
  </authors>
  <commentList>
    <comment ref="M15" authorId="0" shapeId="0" xr:uid="{E3AE0C9B-FD4A-4DB2-A0EF-ACDC88537640}">
      <text>
        <r>
          <rPr>
            <b/>
            <sz val="9"/>
            <color indexed="81"/>
            <rFont val="Tahoma"/>
            <family val="2"/>
          </rPr>
          <t xml:space="preserve">Sri: </t>
        </r>
        <r>
          <rPr>
            <sz val="9"/>
            <color indexed="81"/>
            <rFont val="Tahoma"/>
            <family val="2"/>
          </rPr>
          <t>The assumption has no impact on decision variable since the formulation is LP. Can be made 200 or 1000. The optimal values would be the same.</t>
        </r>
      </text>
    </comment>
    <comment ref="A25" authorId="0" shapeId="0" xr:uid="{E6841DB0-FDC3-40E8-B512-040C56AA662D}">
      <text>
        <r>
          <rPr>
            <b/>
            <sz val="9"/>
            <color indexed="81"/>
            <rFont val="Tahoma"/>
            <family val="2"/>
          </rPr>
          <t xml:space="preserve">sri:
</t>
        </r>
        <r>
          <rPr>
            <sz val="9"/>
            <color indexed="81"/>
            <rFont val="Tahoma"/>
            <family val="2"/>
          </rPr>
          <t xml:space="preserve">There is 24 hours available in a day to use for each of the product. 24*30*2 = 1440
if management uses upto 1200 hours of labor, they pay for 1000 hours. Else they pay for 1000 hours + (used hours - 1200) hours
</t>
        </r>
      </text>
    </comment>
  </commentList>
</comments>
</file>

<file path=xl/sharedStrings.xml><?xml version="1.0" encoding="utf-8"?>
<sst xmlns="http://schemas.openxmlformats.org/spreadsheetml/2006/main" count="197" uniqueCount="90">
  <si>
    <t>Problem # 4</t>
  </si>
  <si>
    <t>Pump</t>
  </si>
  <si>
    <t>Standard</t>
  </si>
  <si>
    <t>HeavyDuty</t>
  </si>
  <si>
    <t>SEP</t>
  </si>
  <si>
    <t>Oct</t>
  </si>
  <si>
    <t>NOV</t>
  </si>
  <si>
    <t>DEC</t>
  </si>
  <si>
    <t>Begin Inventory</t>
  </si>
  <si>
    <t>Ending Inventory</t>
  </si>
  <si>
    <t>Demand</t>
  </si>
  <si>
    <t>Produced</t>
  </si>
  <si>
    <t>Inventory</t>
  </si>
  <si>
    <t>Costs</t>
  </si>
  <si>
    <t>Constants</t>
  </si>
  <si>
    <t>&lt;=</t>
  </si>
  <si>
    <t>Constraints</t>
  </si>
  <si>
    <t>Holding cost</t>
  </si>
  <si>
    <t>constant</t>
  </si>
  <si>
    <t>Dec Std Ending inventory</t>
  </si>
  <si>
    <t>Dec Heavy Duty Ending inventory</t>
  </si>
  <si>
    <t>Production Cost/unit</t>
  </si>
  <si>
    <t>Monthly Production Cost</t>
  </si>
  <si>
    <t>Holding Costs</t>
  </si>
  <si>
    <t>Labor</t>
  </si>
  <si>
    <t>Labor for standard per unit (Hours)</t>
  </si>
  <si>
    <t>Labor for Heavy Duty per unit (hours)</t>
  </si>
  <si>
    <t>Labor cost per hour (assumed)</t>
  </si>
  <si>
    <t>Labor hours</t>
  </si>
  <si>
    <t>Labor Costs</t>
  </si>
  <si>
    <t>Total Costs</t>
  </si>
  <si>
    <t xml:space="preserve">Objective </t>
  </si>
  <si>
    <t>Minimize Total cost</t>
  </si>
  <si>
    <t>&gt;=</t>
  </si>
  <si>
    <t>Total Ending Inventory</t>
  </si>
  <si>
    <t>Total Labor Hours</t>
  </si>
  <si>
    <t>Monthly labor (Hours)</t>
  </si>
  <si>
    <t>Total Prod Cost</t>
  </si>
  <si>
    <t>Available hours</t>
  </si>
  <si>
    <t>Costs in US $</t>
  </si>
  <si>
    <t>Assumes max labor as 1200 except for Dec which is 1100</t>
  </si>
  <si>
    <t>Assumes Max labor hours is as in row # 25.</t>
  </si>
  <si>
    <t>Problem 1</t>
  </si>
  <si>
    <t>Product</t>
  </si>
  <si>
    <t>A</t>
  </si>
  <si>
    <t>B</t>
  </si>
  <si>
    <t>C</t>
  </si>
  <si>
    <t>Cost</t>
  </si>
  <si>
    <t>Cost per lb or hour</t>
  </si>
  <si>
    <t>Selling Price</t>
  </si>
  <si>
    <t>Availability
 (in lbs or hours)</t>
  </si>
  <si>
    <t>Min Weekly demand</t>
  </si>
  <si>
    <t>Assumption: What ever is produced is sold.</t>
  </si>
  <si>
    <t>Revenue</t>
  </si>
  <si>
    <t>Material 1(lbs)</t>
  </si>
  <si>
    <t>Material 2(lbs)</t>
  </si>
  <si>
    <t>Labor(hours)</t>
  </si>
  <si>
    <t>Profit</t>
  </si>
  <si>
    <t>Total</t>
  </si>
  <si>
    <t>Labor Used</t>
  </si>
  <si>
    <t>Material 2 Used</t>
  </si>
  <si>
    <t>Material 1 Used</t>
  </si>
  <si>
    <t>FootBall Morning</t>
  </si>
  <si>
    <t>FootBall Evening</t>
  </si>
  <si>
    <t>Baseball Morning</t>
  </si>
  <si>
    <t>Baseball Evening</t>
  </si>
  <si>
    <t>Manf Cost</t>
  </si>
  <si>
    <t>Morning Manf Cost/unit</t>
  </si>
  <si>
    <t>Evening Manf Cost/unit</t>
  </si>
  <si>
    <t>Labor Football (hours/unit)</t>
  </si>
  <si>
    <t>Labor Baseball (hours/unit)</t>
  </si>
  <si>
    <t>Leather Football lbs/unit</t>
  </si>
  <si>
    <t>Leather baseball lbs/unit</t>
  </si>
  <si>
    <t xml:space="preserve">Inner plastic football lbs/unit </t>
  </si>
  <si>
    <t>Inner plastic baseball lbs/unit</t>
  </si>
  <si>
    <t>Labor used hours</t>
  </si>
  <si>
    <t>Leather used</t>
  </si>
  <si>
    <t>Total Morning</t>
  </si>
  <si>
    <t>Total Evening</t>
  </si>
  <si>
    <t>Inner Plastic used</t>
  </si>
  <si>
    <t>Available Morning</t>
  </si>
  <si>
    <t>Available Evening</t>
  </si>
  <si>
    <t>Football</t>
  </si>
  <si>
    <t>Baseball</t>
  </si>
  <si>
    <t>Total prod</t>
  </si>
  <si>
    <t>Shifts</t>
  </si>
  <si>
    <t>Number starting</t>
  </si>
  <si>
    <t>Total firefighters</t>
  </si>
  <si>
    <t>Min Needed</t>
  </si>
  <si>
    <t>Total Firefighters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</si>
</sst>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&quot;$&quot;* #,##0_);_(&quot;$&quot;* \(#,##0\);_(&quot;$&quot;* &quot;-&quot;??_);_(@_)"/>
    <numFmt numFmtId="166" formatCode="#,##0.0_);\(#,##0.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right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5" borderId="0" xfId="0" applyNumberFormat="1" applyFill="1"/>
    <xf numFmtId="0" fontId="2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6" fillId="2" borderId="0" xfId="0" applyFont="1" applyFill="1"/>
    <xf numFmtId="164" fontId="7" fillId="3" borderId="0" xfId="0" applyNumberFormat="1" applyFont="1" applyFill="1"/>
    <xf numFmtId="165" fontId="0" fillId="2" borderId="8" xfId="1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2" borderId="0" xfId="0" applyFill="1" applyBorder="1"/>
    <xf numFmtId="44" fontId="0" fillId="2" borderId="1" xfId="1" applyFont="1" applyFill="1" applyBorder="1" applyAlignment="1">
      <alignment horizontal="center"/>
    </xf>
    <xf numFmtId="44" fontId="0" fillId="2" borderId="1" xfId="1" applyFont="1" applyFill="1" applyBorder="1"/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0" fontId="0" fillId="2" borderId="12" xfId="0" applyFill="1" applyBorder="1"/>
    <xf numFmtId="44" fontId="8" fillId="7" borderId="13" xfId="1" applyFont="1" applyFill="1" applyBorder="1"/>
    <xf numFmtId="0" fontId="0" fillId="6" borderId="0" xfId="0" applyFill="1" applyAlignment="1">
      <alignment horizontal="center"/>
    </xf>
    <xf numFmtId="0" fontId="2" fillId="2" borderId="1" xfId="0" applyFont="1" applyFill="1" applyBorder="1"/>
    <xf numFmtId="0" fontId="0" fillId="6" borderId="1" xfId="0" applyFill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5199-4D5A-40AE-AF8E-65C5395460B0}">
  <dimension ref="A1:N25"/>
  <sheetViews>
    <sheetView topLeftCell="A2" zoomScale="70" zoomScaleNormal="70" workbookViewId="0">
      <selection activeCell="L25" sqref="L25"/>
    </sheetView>
  </sheetViews>
  <sheetFormatPr defaultRowHeight="15" x14ac:dyDescent="0.25"/>
  <cols>
    <col min="1" max="1" width="23.28515625" style="1" bestFit="1" customWidth="1"/>
    <col min="2" max="2" width="15.85546875" style="1" bestFit="1" customWidth="1"/>
    <col min="3" max="3" width="11.28515625" style="1" customWidth="1"/>
    <col min="4" max="4" width="9.140625" style="1"/>
    <col min="5" max="5" width="12" style="1" customWidth="1"/>
    <col min="6" max="6" width="9.140625" style="1"/>
    <col min="7" max="7" width="11.85546875" style="1" customWidth="1"/>
    <col min="8" max="8" width="9.140625" style="1"/>
    <col min="9" max="9" width="10.5703125" style="1" customWidth="1"/>
    <col min="10" max="11" width="9.140625" style="1"/>
    <col min="12" max="12" width="40.85546875" style="1" bestFit="1" customWidth="1"/>
    <col min="13" max="16384" width="9.140625" style="1"/>
  </cols>
  <sheetData>
    <row r="1" spans="1:14" x14ac:dyDescent="0.25">
      <c r="A1" s="2" t="s">
        <v>0</v>
      </c>
      <c r="B1" s="23" t="s">
        <v>40</v>
      </c>
    </row>
    <row r="2" spans="1:14" x14ac:dyDescent="0.25">
      <c r="A2" s="2"/>
    </row>
    <row r="3" spans="1:14" x14ac:dyDescent="0.25">
      <c r="A3" s="7" t="s">
        <v>12</v>
      </c>
      <c r="L3" s="1" t="s">
        <v>16</v>
      </c>
    </row>
    <row r="4" spans="1:14" x14ac:dyDescent="0.25">
      <c r="A4" s="29" t="s">
        <v>1</v>
      </c>
      <c r="B4" s="28" t="s">
        <v>4</v>
      </c>
      <c r="C4" s="28"/>
      <c r="D4" s="28" t="s">
        <v>5</v>
      </c>
      <c r="E4" s="28"/>
      <c r="F4" s="28" t="s">
        <v>6</v>
      </c>
      <c r="G4" s="28"/>
      <c r="H4" s="28" t="s">
        <v>7</v>
      </c>
      <c r="I4" s="28"/>
      <c r="L4" s="1" t="s">
        <v>9</v>
      </c>
      <c r="M4" s="3" t="s">
        <v>15</v>
      </c>
      <c r="N4" s="1">
        <v>1800</v>
      </c>
    </row>
    <row r="5" spans="1:14" x14ac:dyDescent="0.25">
      <c r="A5" s="29"/>
      <c r="B5" s="4" t="s">
        <v>2</v>
      </c>
      <c r="C5" s="4" t="s">
        <v>3</v>
      </c>
      <c r="D5" s="4" t="s">
        <v>2</v>
      </c>
      <c r="E5" s="4" t="s">
        <v>3</v>
      </c>
      <c r="F5" s="4" t="s">
        <v>2</v>
      </c>
      <c r="G5" s="4" t="s">
        <v>3</v>
      </c>
      <c r="H5" s="4" t="s">
        <v>2</v>
      </c>
      <c r="I5" s="4" t="s">
        <v>3</v>
      </c>
      <c r="L5" s="1" t="s">
        <v>19</v>
      </c>
      <c r="M5" s="3" t="s">
        <v>33</v>
      </c>
      <c r="N5" s="1">
        <v>800</v>
      </c>
    </row>
    <row r="6" spans="1:14" x14ac:dyDescent="0.25">
      <c r="A6" s="5" t="s">
        <v>8</v>
      </c>
      <c r="B6" s="6">
        <v>0</v>
      </c>
      <c r="C6" s="6">
        <v>0</v>
      </c>
      <c r="D6" s="6">
        <f t="shared" ref="D6:I6" si="0">B9</f>
        <v>0</v>
      </c>
      <c r="E6" s="6">
        <f t="shared" si="0"/>
        <v>845</v>
      </c>
      <c r="F6" s="6">
        <f t="shared" si="0"/>
        <v>0</v>
      </c>
      <c r="G6" s="6">
        <f t="shared" si="0"/>
        <v>1760</v>
      </c>
      <c r="H6" s="6">
        <f t="shared" si="0"/>
        <v>0</v>
      </c>
      <c r="I6" s="6">
        <f t="shared" si="0"/>
        <v>1800</v>
      </c>
      <c r="L6" s="1" t="s">
        <v>20</v>
      </c>
      <c r="M6" s="3" t="s">
        <v>33</v>
      </c>
      <c r="N6" s="1">
        <v>850</v>
      </c>
    </row>
    <row r="7" spans="1:14" x14ac:dyDescent="0.25">
      <c r="A7" s="5" t="s">
        <v>11</v>
      </c>
      <c r="B7" s="9">
        <v>650</v>
      </c>
      <c r="C7" s="9">
        <v>1745</v>
      </c>
      <c r="D7" s="9">
        <v>875</v>
      </c>
      <c r="E7" s="9">
        <v>1265</v>
      </c>
      <c r="F7" s="9">
        <v>790</v>
      </c>
      <c r="G7" s="9">
        <v>1240</v>
      </c>
      <c r="H7" s="9">
        <v>1900</v>
      </c>
      <c r="I7" s="9">
        <v>350</v>
      </c>
      <c r="L7" s="1" t="s">
        <v>36</v>
      </c>
      <c r="M7" s="3" t="s">
        <v>33</v>
      </c>
      <c r="N7" s="8">
        <v>1000</v>
      </c>
    </row>
    <row r="8" spans="1:14" x14ac:dyDescent="0.25">
      <c r="A8" s="5" t="s">
        <v>10</v>
      </c>
      <c r="B8" s="6">
        <v>650</v>
      </c>
      <c r="C8" s="6">
        <v>900</v>
      </c>
      <c r="D8" s="6">
        <v>875</v>
      </c>
      <c r="E8" s="6">
        <v>350</v>
      </c>
      <c r="F8" s="6">
        <v>790</v>
      </c>
      <c r="G8" s="6">
        <v>1200</v>
      </c>
      <c r="H8" s="6">
        <v>1100</v>
      </c>
      <c r="I8" s="6">
        <v>1300</v>
      </c>
    </row>
    <row r="9" spans="1:14" x14ac:dyDescent="0.25">
      <c r="A9" s="5" t="s">
        <v>9</v>
      </c>
      <c r="B9" s="6">
        <f t="shared" ref="B9:I9" si="1">SUM(B6:B7)-B8</f>
        <v>0</v>
      </c>
      <c r="C9" s="6">
        <f t="shared" si="1"/>
        <v>845</v>
      </c>
      <c r="D9" s="6">
        <f t="shared" si="1"/>
        <v>0</v>
      </c>
      <c r="E9" s="6">
        <f t="shared" si="1"/>
        <v>1760</v>
      </c>
      <c r="F9" s="6">
        <f t="shared" si="1"/>
        <v>0</v>
      </c>
      <c r="G9" s="6">
        <f t="shared" si="1"/>
        <v>1800</v>
      </c>
      <c r="H9" s="6">
        <f t="shared" si="1"/>
        <v>800</v>
      </c>
      <c r="I9" s="6">
        <f t="shared" si="1"/>
        <v>850</v>
      </c>
    </row>
    <row r="10" spans="1:14" x14ac:dyDescent="0.25">
      <c r="A10" s="5" t="s">
        <v>34</v>
      </c>
      <c r="B10" s="28">
        <f>SUM(B9:C9)</f>
        <v>845</v>
      </c>
      <c r="C10" s="28"/>
      <c r="D10" s="28">
        <f t="shared" ref="D10" si="2">SUM(D9:E9)</f>
        <v>1760</v>
      </c>
      <c r="E10" s="28"/>
      <c r="F10" s="28">
        <f t="shared" ref="F10" si="3">SUM(F9:G9)</f>
        <v>1800</v>
      </c>
      <c r="G10" s="28"/>
      <c r="H10" s="28">
        <f t="shared" ref="H10" si="4">SUM(H9:I9)</f>
        <v>1650</v>
      </c>
      <c r="I10" s="28"/>
      <c r="K10" s="1">
        <v>0</v>
      </c>
      <c r="L10" s="1" t="s">
        <v>18</v>
      </c>
    </row>
    <row r="11" spans="1:14" x14ac:dyDescent="0.25">
      <c r="A11" s="7" t="s">
        <v>24</v>
      </c>
      <c r="L11" s="1" t="s">
        <v>17</v>
      </c>
      <c r="M11" s="8">
        <v>5</v>
      </c>
    </row>
    <row r="12" spans="1:14" x14ac:dyDescent="0.25">
      <c r="A12" s="5" t="s">
        <v>28</v>
      </c>
      <c r="B12" s="6">
        <f>B7*$M$12</f>
        <v>292.5</v>
      </c>
      <c r="C12" s="6">
        <f>C7*$M$13</f>
        <v>907.4</v>
      </c>
      <c r="D12" s="6">
        <f>D7*$M$12</f>
        <v>393.75</v>
      </c>
      <c r="E12" s="6">
        <f>E7*$M$13</f>
        <v>657.80000000000007</v>
      </c>
      <c r="F12" s="6">
        <f>F7*$M$12</f>
        <v>355.5</v>
      </c>
      <c r="G12" s="6">
        <f>G7*$M$13</f>
        <v>644.80000000000007</v>
      </c>
      <c r="H12" s="6">
        <f>H7*$M$12</f>
        <v>855</v>
      </c>
      <c r="I12" s="6">
        <f>I7*$M$13</f>
        <v>182</v>
      </c>
      <c r="L12" s="1" t="s">
        <v>25</v>
      </c>
      <c r="M12" s="8">
        <v>0.45</v>
      </c>
    </row>
    <row r="13" spans="1:14" x14ac:dyDescent="0.25">
      <c r="A13" s="5" t="s">
        <v>35</v>
      </c>
      <c r="B13" s="28">
        <f>SUM(B12:C12)</f>
        <v>1199.9000000000001</v>
      </c>
      <c r="C13" s="28"/>
      <c r="D13" s="28">
        <f t="shared" ref="D13" si="5">SUM(D12:E12)</f>
        <v>1051.5500000000002</v>
      </c>
      <c r="E13" s="28"/>
      <c r="F13" s="28">
        <f t="shared" ref="F13" si="6">SUM(F12:G12)</f>
        <v>1000.3000000000001</v>
      </c>
      <c r="G13" s="28"/>
      <c r="H13" s="28">
        <f t="shared" ref="H13" si="7">SUM(H12:I12)</f>
        <v>1037</v>
      </c>
      <c r="I13" s="28"/>
      <c r="L13" s="1" t="s">
        <v>26</v>
      </c>
      <c r="M13" s="8">
        <v>0.52</v>
      </c>
    </row>
    <row r="14" spans="1:14" x14ac:dyDescent="0.25">
      <c r="A14" s="7" t="s">
        <v>13</v>
      </c>
    </row>
    <row r="15" spans="1:14" x14ac:dyDescent="0.25">
      <c r="A15" s="5" t="s">
        <v>21</v>
      </c>
      <c r="B15" s="6">
        <v>125</v>
      </c>
      <c r="C15" s="6">
        <v>135</v>
      </c>
      <c r="D15" s="6">
        <f>1.05*B15</f>
        <v>131.25</v>
      </c>
      <c r="E15" s="6">
        <f>C15*1.05</f>
        <v>141.75</v>
      </c>
      <c r="F15" s="6">
        <f>1.05*D15</f>
        <v>137.8125</v>
      </c>
      <c r="G15" s="6">
        <f>E15*1.05</f>
        <v>148.83750000000001</v>
      </c>
      <c r="H15" s="6">
        <f>1.05*F15</f>
        <v>144.703125</v>
      </c>
      <c r="I15" s="6">
        <f>G15*1.05</f>
        <v>156.27937500000002</v>
      </c>
      <c r="L15" s="1" t="s">
        <v>27</v>
      </c>
      <c r="M15" s="8">
        <v>1</v>
      </c>
    </row>
    <row r="16" spans="1:14" x14ac:dyDescent="0.25">
      <c r="A16" s="5" t="s">
        <v>22</v>
      </c>
      <c r="B16" s="6">
        <f t="shared" ref="B16:I16" si="8">B15*B7</f>
        <v>81250</v>
      </c>
      <c r="C16" s="6">
        <f t="shared" si="8"/>
        <v>235575</v>
      </c>
      <c r="D16" s="6">
        <f t="shared" si="8"/>
        <v>114843.75</v>
      </c>
      <c r="E16" s="6">
        <f t="shared" si="8"/>
        <v>179313.75</v>
      </c>
      <c r="F16" s="6">
        <f t="shared" si="8"/>
        <v>108871.875</v>
      </c>
      <c r="G16" s="6">
        <f t="shared" si="8"/>
        <v>184558.5</v>
      </c>
      <c r="H16" s="6">
        <f t="shared" si="8"/>
        <v>274935.9375</v>
      </c>
      <c r="I16" s="6">
        <f t="shared" si="8"/>
        <v>54697.781250000007</v>
      </c>
      <c r="L16" s="1" t="str">
        <f>"Free Labor after "&amp;$N$7&amp;" Hours (in hours)"</f>
        <v>Free Labor after 1000 Hours (in hours)</v>
      </c>
      <c r="M16" s="1">
        <v>200</v>
      </c>
    </row>
    <row r="17" spans="1:13" x14ac:dyDescent="0.25">
      <c r="A17" s="5" t="s">
        <v>37</v>
      </c>
      <c r="B17" s="28">
        <f>SUM(B16:C16)</f>
        <v>316825</v>
      </c>
      <c r="C17" s="28"/>
      <c r="D17" s="28">
        <f t="shared" ref="D17" si="9">SUM(D16:E16)</f>
        <v>294157.5</v>
      </c>
      <c r="E17" s="28"/>
      <c r="F17" s="28">
        <f t="shared" ref="F17" si="10">SUM(F16:G16)</f>
        <v>293430.375</v>
      </c>
      <c r="G17" s="28"/>
      <c r="H17" s="28">
        <f t="shared" ref="H17" si="11">SUM(H16:I16)</f>
        <v>329633.71875</v>
      </c>
      <c r="I17" s="28"/>
      <c r="L17" s="1" t="str">
        <f>"Free Labor after "&amp;$N$7&amp;" Hours (in hours) in Dec"</f>
        <v>Free Labor after 1000 Hours (in hours) in Dec</v>
      </c>
      <c r="M17" s="1">
        <v>100</v>
      </c>
    </row>
    <row r="18" spans="1:13" x14ac:dyDescent="0.25">
      <c r="A18" s="5" t="s">
        <v>23</v>
      </c>
      <c r="B18" s="26">
        <f>(B10+B6+C6)/2*$M$11</f>
        <v>2112.5</v>
      </c>
      <c r="C18" s="27"/>
      <c r="D18" s="26">
        <f>(D10+D6+E6)/2*$M$11</f>
        <v>6512.5</v>
      </c>
      <c r="E18" s="27"/>
      <c r="F18" s="26">
        <f>(F10+F6+G6)/2*$M$11</f>
        <v>8900</v>
      </c>
      <c r="G18" s="27"/>
      <c r="H18" s="26">
        <f>(H10+H6+I6)/2*$M$11</f>
        <v>8625</v>
      </c>
      <c r="I18" s="27"/>
      <c r="M18" s="3"/>
    </row>
    <row r="19" spans="1:13" x14ac:dyDescent="0.25">
      <c r="A19" s="5" t="s">
        <v>29</v>
      </c>
      <c r="B19" s="26">
        <f>B13</f>
        <v>1199.9000000000001</v>
      </c>
      <c r="C19" s="27"/>
      <c r="D19" s="26">
        <f t="shared" ref="D19" si="12">D13</f>
        <v>1051.5500000000002</v>
      </c>
      <c r="E19" s="27"/>
      <c r="F19" s="26">
        <f t="shared" ref="F19" si="13">F13</f>
        <v>1000.3000000000001</v>
      </c>
      <c r="G19" s="27"/>
      <c r="H19" s="26">
        <f t="shared" ref="H19" si="14">H13</f>
        <v>1037</v>
      </c>
      <c r="I19" s="27"/>
    </row>
    <row r="20" spans="1:13" x14ac:dyDescent="0.25">
      <c r="A20" s="5" t="s">
        <v>30</v>
      </c>
      <c r="B20" s="26">
        <f>SUM(B17:C18)</f>
        <v>318937.5</v>
      </c>
      <c r="C20" s="27"/>
      <c r="D20" s="26">
        <f t="shared" ref="D20:I20" si="15">SUM(D17:E18)</f>
        <v>300670</v>
      </c>
      <c r="E20" s="27"/>
      <c r="F20" s="26">
        <f t="shared" ref="F20:I20" si="16">SUM(F17:G18)</f>
        <v>302330.375</v>
      </c>
      <c r="G20" s="27"/>
      <c r="H20" s="26">
        <f t="shared" ref="H20:I20" si="17">SUM(H17:I18)</f>
        <v>338258.71875</v>
      </c>
      <c r="I20" s="27"/>
    </row>
    <row r="22" spans="1:13" x14ac:dyDescent="0.25">
      <c r="A22" s="2" t="s">
        <v>31</v>
      </c>
    </row>
    <row r="23" spans="1:13" x14ac:dyDescent="0.25">
      <c r="A23" s="1" t="s">
        <v>32</v>
      </c>
      <c r="B23" s="11">
        <f>SUM(B20:I20)</f>
        <v>1260196.59375</v>
      </c>
    </row>
    <row r="25" spans="1:13" x14ac:dyDescent="0.25">
      <c r="A25" s="5" t="s">
        <v>38</v>
      </c>
      <c r="B25" s="28">
        <v>1200</v>
      </c>
      <c r="C25" s="28"/>
      <c r="D25" s="28">
        <v>1200</v>
      </c>
      <c r="E25" s="28"/>
      <c r="F25" s="28">
        <v>1200</v>
      </c>
      <c r="G25" s="28"/>
      <c r="H25" s="28">
        <v>1100</v>
      </c>
      <c r="I25" s="28"/>
    </row>
  </sheetData>
  <mergeCells count="33">
    <mergeCell ref="B10:C10"/>
    <mergeCell ref="D10:E10"/>
    <mergeCell ref="F10:G10"/>
    <mergeCell ref="H10:I10"/>
    <mergeCell ref="A4:A5"/>
    <mergeCell ref="B4:C4"/>
    <mergeCell ref="D4:E4"/>
    <mergeCell ref="F4:G4"/>
    <mergeCell ref="H4:I4"/>
    <mergeCell ref="B13:C13"/>
    <mergeCell ref="D13:E13"/>
    <mergeCell ref="F13:G13"/>
    <mergeCell ref="H13:I13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5:C25"/>
    <mergeCell ref="D25:E25"/>
    <mergeCell ref="F25:G25"/>
    <mergeCell ref="H25:I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A7C7-13F9-4784-A69D-A3294379FA27}">
  <dimension ref="A1:N25"/>
  <sheetViews>
    <sheetView zoomScale="70" zoomScaleNormal="70" workbookViewId="0">
      <selection activeCell="B19" sqref="B19:C19"/>
    </sheetView>
  </sheetViews>
  <sheetFormatPr defaultRowHeight="15" x14ac:dyDescent="0.25"/>
  <cols>
    <col min="1" max="1" width="23.28515625" style="1" bestFit="1" customWidth="1"/>
    <col min="2" max="2" width="15.85546875" style="1" bestFit="1" customWidth="1"/>
    <col min="3" max="3" width="11.28515625" style="1" customWidth="1"/>
    <col min="4" max="4" width="9.140625" style="1"/>
    <col min="5" max="5" width="12" style="1" customWidth="1"/>
    <col min="6" max="6" width="9.140625" style="1"/>
    <col min="7" max="7" width="11.85546875" style="1" customWidth="1"/>
    <col min="8" max="8" width="9.140625" style="1"/>
    <col min="9" max="9" width="10.5703125" style="1" customWidth="1"/>
    <col min="10" max="11" width="9.140625" style="1"/>
    <col min="12" max="12" width="40.85546875" style="1" bestFit="1" customWidth="1"/>
    <col min="13" max="16384" width="9.140625" style="1"/>
  </cols>
  <sheetData>
    <row r="1" spans="1:14" x14ac:dyDescent="0.25">
      <c r="A1" s="2" t="s">
        <v>0</v>
      </c>
      <c r="B1" s="23" t="s">
        <v>41</v>
      </c>
    </row>
    <row r="2" spans="1:14" x14ac:dyDescent="0.25">
      <c r="A2" s="2"/>
    </row>
    <row r="3" spans="1:14" x14ac:dyDescent="0.25">
      <c r="A3" s="23" t="s">
        <v>12</v>
      </c>
      <c r="L3" s="12" t="s">
        <v>16</v>
      </c>
      <c r="M3" s="13"/>
      <c r="N3" s="14"/>
    </row>
    <row r="4" spans="1:14" x14ac:dyDescent="0.25">
      <c r="A4" s="29" t="s">
        <v>1</v>
      </c>
      <c r="B4" s="28" t="s">
        <v>4</v>
      </c>
      <c r="C4" s="28"/>
      <c r="D4" s="28" t="s">
        <v>5</v>
      </c>
      <c r="E4" s="28"/>
      <c r="F4" s="28" t="s">
        <v>6</v>
      </c>
      <c r="G4" s="28"/>
      <c r="H4" s="28" t="s">
        <v>7</v>
      </c>
      <c r="I4" s="28"/>
      <c r="L4" s="15" t="s">
        <v>9</v>
      </c>
      <c r="M4" s="16" t="s">
        <v>15</v>
      </c>
      <c r="N4" s="17">
        <v>1800</v>
      </c>
    </row>
    <row r="5" spans="1:14" x14ac:dyDescent="0.25">
      <c r="A5" s="29"/>
      <c r="B5" s="4" t="s">
        <v>2</v>
      </c>
      <c r="C5" s="4" t="s">
        <v>3</v>
      </c>
      <c r="D5" s="4" t="s">
        <v>2</v>
      </c>
      <c r="E5" s="4" t="s">
        <v>3</v>
      </c>
      <c r="F5" s="4" t="s">
        <v>2</v>
      </c>
      <c r="G5" s="4" t="s">
        <v>3</v>
      </c>
      <c r="H5" s="4" t="s">
        <v>2</v>
      </c>
      <c r="I5" s="4" t="s">
        <v>3</v>
      </c>
      <c r="L5" s="15" t="s">
        <v>19</v>
      </c>
      <c r="M5" s="16" t="s">
        <v>33</v>
      </c>
      <c r="N5" s="17">
        <v>800</v>
      </c>
    </row>
    <row r="6" spans="1:14" x14ac:dyDescent="0.25">
      <c r="A6" s="5" t="s">
        <v>8</v>
      </c>
      <c r="B6" s="6">
        <v>0</v>
      </c>
      <c r="C6" s="6">
        <v>0</v>
      </c>
      <c r="D6" s="6">
        <f t="shared" ref="D6:I6" si="0">B9</f>
        <v>0</v>
      </c>
      <c r="E6" s="6">
        <f t="shared" si="0"/>
        <v>944</v>
      </c>
      <c r="F6" s="6">
        <f t="shared" si="0"/>
        <v>0</v>
      </c>
      <c r="G6" s="6">
        <f t="shared" si="0"/>
        <v>1760</v>
      </c>
      <c r="H6" s="6">
        <f t="shared" si="0"/>
        <v>0</v>
      </c>
      <c r="I6" s="6">
        <f t="shared" si="0"/>
        <v>1800</v>
      </c>
      <c r="L6" s="15" t="s">
        <v>20</v>
      </c>
      <c r="M6" s="16" t="s">
        <v>33</v>
      </c>
      <c r="N6" s="17">
        <v>850</v>
      </c>
    </row>
    <row r="7" spans="1:14" x14ac:dyDescent="0.25">
      <c r="A7" s="5" t="s">
        <v>11</v>
      </c>
      <c r="B7" s="9">
        <v>650</v>
      </c>
      <c r="C7" s="9">
        <v>1844</v>
      </c>
      <c r="D7" s="9">
        <v>875</v>
      </c>
      <c r="E7" s="9">
        <v>1166</v>
      </c>
      <c r="F7" s="9">
        <v>790</v>
      </c>
      <c r="G7" s="9">
        <v>1240</v>
      </c>
      <c r="H7" s="9">
        <v>1900</v>
      </c>
      <c r="I7" s="9">
        <v>350</v>
      </c>
      <c r="L7" s="18" t="s">
        <v>36</v>
      </c>
      <c r="M7" s="19" t="s">
        <v>33</v>
      </c>
      <c r="N7" s="20">
        <v>1000</v>
      </c>
    </row>
    <row r="8" spans="1:14" x14ac:dyDescent="0.25">
      <c r="A8" s="5" t="s">
        <v>10</v>
      </c>
      <c r="B8" s="6">
        <v>650</v>
      </c>
      <c r="C8" s="6">
        <v>900</v>
      </c>
      <c r="D8" s="6">
        <v>875</v>
      </c>
      <c r="E8" s="6">
        <v>350</v>
      </c>
      <c r="F8" s="6">
        <v>790</v>
      </c>
      <c r="G8" s="6">
        <v>1200</v>
      </c>
      <c r="H8" s="6">
        <v>1100</v>
      </c>
      <c r="I8" s="6">
        <v>1300</v>
      </c>
    </row>
    <row r="9" spans="1:14" x14ac:dyDescent="0.25">
      <c r="A9" s="5" t="s">
        <v>9</v>
      </c>
      <c r="B9" s="6">
        <f t="shared" ref="B9:I9" si="1">SUM(B6:B7)-B8</f>
        <v>0</v>
      </c>
      <c r="C9" s="6">
        <f t="shared" si="1"/>
        <v>944</v>
      </c>
      <c r="D9" s="6">
        <f t="shared" si="1"/>
        <v>0</v>
      </c>
      <c r="E9" s="6">
        <f t="shared" si="1"/>
        <v>1760</v>
      </c>
      <c r="F9" s="6">
        <f t="shared" si="1"/>
        <v>0</v>
      </c>
      <c r="G9" s="6">
        <f t="shared" si="1"/>
        <v>1800</v>
      </c>
      <c r="H9" s="6">
        <f t="shared" si="1"/>
        <v>800</v>
      </c>
      <c r="I9" s="6">
        <f t="shared" si="1"/>
        <v>850</v>
      </c>
    </row>
    <row r="10" spans="1:14" x14ac:dyDescent="0.25">
      <c r="A10" s="5" t="s">
        <v>34</v>
      </c>
      <c r="B10" s="28">
        <f>SUM(B9:C9)</f>
        <v>944</v>
      </c>
      <c r="C10" s="28"/>
      <c r="D10" s="28">
        <f t="shared" ref="D10" si="2">SUM(D9:E9)</f>
        <v>1760</v>
      </c>
      <c r="E10" s="28"/>
      <c r="F10" s="28">
        <f t="shared" ref="F10" si="3">SUM(F9:G9)</f>
        <v>1800</v>
      </c>
      <c r="G10" s="28"/>
      <c r="H10" s="28">
        <f t="shared" ref="H10" si="4">SUM(H9:I9)</f>
        <v>1650</v>
      </c>
      <c r="I10" s="28"/>
      <c r="L10" s="12" t="s">
        <v>14</v>
      </c>
      <c r="M10" s="14"/>
    </row>
    <row r="11" spans="1:14" x14ac:dyDescent="0.25">
      <c r="A11" s="23" t="s">
        <v>24</v>
      </c>
      <c r="L11" s="15" t="s">
        <v>17</v>
      </c>
      <c r="M11" s="21">
        <v>5</v>
      </c>
    </row>
    <row r="12" spans="1:14" x14ac:dyDescent="0.25">
      <c r="A12" s="5" t="s">
        <v>28</v>
      </c>
      <c r="B12" s="6">
        <f>B7*$M$12</f>
        <v>292.5</v>
      </c>
      <c r="C12" s="6">
        <f>C7*$M$13</f>
        <v>958.88</v>
      </c>
      <c r="D12" s="6">
        <f>D7*$M$12</f>
        <v>393.75</v>
      </c>
      <c r="E12" s="6">
        <f>E7*$M$13</f>
        <v>606.32000000000005</v>
      </c>
      <c r="F12" s="6">
        <f>F7*$M$12</f>
        <v>355.5</v>
      </c>
      <c r="G12" s="6">
        <f>G7*$M$13</f>
        <v>644.80000000000007</v>
      </c>
      <c r="H12" s="6">
        <f>H7*$M$12</f>
        <v>855</v>
      </c>
      <c r="I12" s="6">
        <f>I7*$M$13</f>
        <v>182</v>
      </c>
      <c r="L12" s="15" t="s">
        <v>25</v>
      </c>
      <c r="M12" s="21">
        <v>0.45</v>
      </c>
    </row>
    <row r="13" spans="1:14" x14ac:dyDescent="0.25">
      <c r="A13" s="5" t="s">
        <v>35</v>
      </c>
      <c r="B13" s="28">
        <f>SUM(B12:C12)</f>
        <v>1251.3800000000001</v>
      </c>
      <c r="C13" s="28"/>
      <c r="D13" s="28">
        <f t="shared" ref="D13" si="5">SUM(D12:E12)</f>
        <v>1000.07</v>
      </c>
      <c r="E13" s="28"/>
      <c r="F13" s="28">
        <f t="shared" ref="F13" si="6">SUM(F12:G12)</f>
        <v>1000.3000000000001</v>
      </c>
      <c r="G13" s="28"/>
      <c r="H13" s="28">
        <f t="shared" ref="H13" si="7">SUM(H12:I12)</f>
        <v>1037</v>
      </c>
      <c r="I13" s="28"/>
      <c r="L13" s="15" t="s">
        <v>26</v>
      </c>
      <c r="M13" s="21">
        <v>0.52</v>
      </c>
    </row>
    <row r="14" spans="1:14" x14ac:dyDescent="0.25">
      <c r="A14" s="23" t="s">
        <v>39</v>
      </c>
      <c r="L14" s="15"/>
      <c r="M14" s="21"/>
    </row>
    <row r="15" spans="1:14" x14ac:dyDescent="0.25">
      <c r="A15" s="5" t="s">
        <v>21</v>
      </c>
      <c r="B15" s="6">
        <v>125</v>
      </c>
      <c r="C15" s="6">
        <v>135</v>
      </c>
      <c r="D15" s="6">
        <f>1.05*B15</f>
        <v>131.25</v>
      </c>
      <c r="E15" s="6">
        <f>C15*1.05</f>
        <v>141.75</v>
      </c>
      <c r="F15" s="6">
        <f>1.05*D15</f>
        <v>137.8125</v>
      </c>
      <c r="G15" s="6">
        <f>E15*1.05</f>
        <v>148.83750000000001</v>
      </c>
      <c r="H15" s="6">
        <f>1.05*F15</f>
        <v>144.703125</v>
      </c>
      <c r="I15" s="6">
        <f>G15*1.05</f>
        <v>156.27937500000002</v>
      </c>
      <c r="L15" s="15" t="s">
        <v>27</v>
      </c>
      <c r="M15" s="25">
        <v>1</v>
      </c>
    </row>
    <row r="16" spans="1:14" x14ac:dyDescent="0.25">
      <c r="A16" s="5" t="s">
        <v>22</v>
      </c>
      <c r="B16" s="6">
        <f t="shared" ref="B16:I16" si="8">B15*B7</f>
        <v>81250</v>
      </c>
      <c r="C16" s="6">
        <f t="shared" si="8"/>
        <v>248940</v>
      </c>
      <c r="D16" s="6">
        <f t="shared" si="8"/>
        <v>114843.75</v>
      </c>
      <c r="E16" s="6">
        <f t="shared" si="8"/>
        <v>165280.5</v>
      </c>
      <c r="F16" s="6">
        <f t="shared" si="8"/>
        <v>108871.875</v>
      </c>
      <c r="G16" s="6">
        <f t="shared" si="8"/>
        <v>184558.5</v>
      </c>
      <c r="H16" s="6">
        <f t="shared" si="8"/>
        <v>274935.9375</v>
      </c>
      <c r="I16" s="6">
        <f t="shared" si="8"/>
        <v>54697.781250000007</v>
      </c>
      <c r="L16" s="15" t="str">
        <f>"Free Labor after "&amp;$N$7&amp;" Hours (in hours)"</f>
        <v>Free Labor after 1000 Hours (in hours)</v>
      </c>
      <c r="M16" s="21">
        <v>200</v>
      </c>
    </row>
    <row r="17" spans="1:13" x14ac:dyDescent="0.25">
      <c r="A17" s="5" t="s">
        <v>37</v>
      </c>
      <c r="B17" s="28">
        <f>SUM(B16:C16)</f>
        <v>330190</v>
      </c>
      <c r="C17" s="28"/>
      <c r="D17" s="28">
        <f t="shared" ref="D17" si="9">SUM(D16:E16)</f>
        <v>280124.25</v>
      </c>
      <c r="E17" s="28"/>
      <c r="F17" s="28">
        <f t="shared" ref="F17" si="10">SUM(F16:G16)</f>
        <v>293430.375</v>
      </c>
      <c r="G17" s="28"/>
      <c r="H17" s="28">
        <f t="shared" ref="H17" si="11">SUM(H16:I16)</f>
        <v>329633.71875</v>
      </c>
      <c r="I17" s="28"/>
      <c r="L17" s="18" t="str">
        <f>"Free Labor after "&amp;$N$7&amp;" Hours (in hours) in Dec"</f>
        <v>Free Labor after 1000 Hours (in hours) in Dec</v>
      </c>
      <c r="M17" s="22">
        <v>100</v>
      </c>
    </row>
    <row r="18" spans="1:13" x14ac:dyDescent="0.25">
      <c r="A18" s="5" t="s">
        <v>23</v>
      </c>
      <c r="B18" s="26">
        <f>(B10+B6+C6)/2*$M$11</f>
        <v>2360</v>
      </c>
      <c r="C18" s="27"/>
      <c r="D18" s="26">
        <f>(D10+D6+E6)/2*$M$11</f>
        <v>6760</v>
      </c>
      <c r="E18" s="27"/>
      <c r="F18" s="26">
        <f>(F10+F6+G6)/2*$M$11</f>
        <v>8900</v>
      </c>
      <c r="G18" s="27"/>
      <c r="H18" s="26">
        <f>(H10+H6+I6)/2*$M$11</f>
        <v>8625</v>
      </c>
      <c r="I18" s="27"/>
      <c r="M18" s="3"/>
    </row>
    <row r="19" spans="1:13" x14ac:dyDescent="0.25">
      <c r="A19" s="5" t="s">
        <v>29</v>
      </c>
      <c r="B19" s="26">
        <f>IF(B13&lt;=($N$7+$M$16),$N$7*$M$15,1000*$M$15+(B13-($N$7+$M$16)))</f>
        <v>1051.3800000000001</v>
      </c>
      <c r="C19" s="27"/>
      <c r="D19" s="26">
        <f t="shared" ref="D19" si="12">IF(D13&lt;=($N$7+$M$16),$N$7*$M$15,1000*$M$15+(D13-($N$7+$M$16)))</f>
        <v>1000</v>
      </c>
      <c r="E19" s="27"/>
      <c r="F19" s="26">
        <f t="shared" ref="F19" si="13">IF(F13&lt;=($N$7+$M$16),$N$7*$M$15,1000*$M$15+(F13-($N$7+$M$16)))</f>
        <v>1000</v>
      </c>
      <c r="G19" s="27"/>
      <c r="H19" s="26">
        <f>IF(H13&lt;=($N$7+$M$17),$N$7*$M$15,1000*$M$15+(H13-($N$7+$M$17)))</f>
        <v>1000</v>
      </c>
      <c r="I19" s="27"/>
    </row>
    <row r="20" spans="1:13" x14ac:dyDescent="0.25">
      <c r="A20" s="5" t="s">
        <v>30</v>
      </c>
      <c r="B20" s="26">
        <f>SUM(B17:C19)</f>
        <v>333601.38</v>
      </c>
      <c r="C20" s="27"/>
      <c r="D20" s="26">
        <f t="shared" ref="D20" si="14">SUM(D17:E19)</f>
        <v>287884.25</v>
      </c>
      <c r="E20" s="27"/>
      <c r="F20" s="26">
        <f t="shared" ref="F20" si="15">SUM(F17:G19)</f>
        <v>303330.375</v>
      </c>
      <c r="G20" s="27"/>
      <c r="H20" s="26">
        <f t="shared" ref="H20" si="16">SUM(H17:I19)</f>
        <v>339258.71875</v>
      </c>
      <c r="I20" s="27"/>
    </row>
    <row r="22" spans="1:13" x14ac:dyDescent="0.25">
      <c r="A22" s="2" t="s">
        <v>31</v>
      </c>
    </row>
    <row r="23" spans="1:13" x14ac:dyDescent="0.25">
      <c r="A23" s="1" t="s">
        <v>32</v>
      </c>
      <c r="B23" s="24">
        <f>SUM(B20:I20)</f>
        <v>1264074.7237499999</v>
      </c>
    </row>
    <row r="25" spans="1:13" x14ac:dyDescent="0.25">
      <c r="A25" s="5" t="s">
        <v>38</v>
      </c>
      <c r="B25" s="28">
        <f>30*24*2</f>
        <v>1440</v>
      </c>
      <c r="C25" s="28"/>
      <c r="D25" s="28">
        <f>31*24*2</f>
        <v>1488</v>
      </c>
      <c r="E25" s="28"/>
      <c r="F25" s="28">
        <f>30*24*2</f>
        <v>1440</v>
      </c>
      <c r="G25" s="28"/>
      <c r="H25" s="28">
        <f>31*24*2</f>
        <v>1488</v>
      </c>
      <c r="I25" s="28"/>
    </row>
  </sheetData>
  <mergeCells count="33">
    <mergeCell ref="B10:C10"/>
    <mergeCell ref="D10:E10"/>
    <mergeCell ref="F10:G10"/>
    <mergeCell ref="H10:I10"/>
    <mergeCell ref="A4:A5"/>
    <mergeCell ref="B4:C4"/>
    <mergeCell ref="D4:E4"/>
    <mergeCell ref="F4:G4"/>
    <mergeCell ref="H4:I4"/>
    <mergeCell ref="B13:C13"/>
    <mergeCell ref="D13:E13"/>
    <mergeCell ref="F13:G13"/>
    <mergeCell ref="H13:I13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5:C25"/>
    <mergeCell ref="D25:E25"/>
    <mergeCell ref="F25:G25"/>
    <mergeCell ref="H25:I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54FD-DE86-4469-90BE-97538060C330}">
  <dimension ref="A1:N25"/>
  <sheetViews>
    <sheetView topLeftCell="A4" zoomScale="70" zoomScaleNormal="70" workbookViewId="0">
      <selection activeCell="B20" sqref="B20:I20"/>
    </sheetView>
  </sheetViews>
  <sheetFormatPr defaultRowHeight="15" x14ac:dyDescent="0.25"/>
  <cols>
    <col min="1" max="1" width="23.28515625" style="1" bestFit="1" customWidth="1"/>
    <col min="2" max="2" width="15.85546875" style="1" bestFit="1" customWidth="1"/>
    <col min="3" max="3" width="11.28515625" style="1" customWidth="1"/>
    <col min="4" max="4" width="9.140625" style="1"/>
    <col min="5" max="5" width="12" style="1" customWidth="1"/>
    <col min="6" max="6" width="9.140625" style="1"/>
    <col min="7" max="7" width="11.85546875" style="1" customWidth="1"/>
    <col min="8" max="8" width="9.140625" style="1"/>
    <col min="9" max="9" width="10.5703125" style="1" customWidth="1"/>
    <col min="10" max="11" width="9.140625" style="1"/>
    <col min="12" max="12" width="40.85546875" style="1" bestFit="1" customWidth="1"/>
    <col min="13" max="16384" width="9.140625" style="1"/>
  </cols>
  <sheetData>
    <row r="1" spans="1:14" x14ac:dyDescent="0.25">
      <c r="A1" s="2" t="s">
        <v>0</v>
      </c>
      <c r="B1" s="23" t="s">
        <v>41</v>
      </c>
    </row>
    <row r="2" spans="1:14" x14ac:dyDescent="0.25">
      <c r="A2" s="2"/>
    </row>
    <row r="3" spans="1:14" x14ac:dyDescent="0.25">
      <c r="A3" s="23" t="s">
        <v>12</v>
      </c>
      <c r="L3" s="12" t="s">
        <v>16</v>
      </c>
      <c r="M3" s="13"/>
      <c r="N3" s="14"/>
    </row>
    <row r="4" spans="1:14" x14ac:dyDescent="0.25">
      <c r="A4" s="29" t="s">
        <v>1</v>
      </c>
      <c r="B4" s="28" t="s">
        <v>4</v>
      </c>
      <c r="C4" s="28"/>
      <c r="D4" s="28" t="s">
        <v>5</v>
      </c>
      <c r="E4" s="28"/>
      <c r="F4" s="28" t="s">
        <v>6</v>
      </c>
      <c r="G4" s="28"/>
      <c r="H4" s="28" t="s">
        <v>7</v>
      </c>
      <c r="I4" s="28"/>
      <c r="L4" s="15" t="s">
        <v>9</v>
      </c>
      <c r="M4" s="16" t="s">
        <v>15</v>
      </c>
      <c r="N4" s="17">
        <v>1800</v>
      </c>
    </row>
    <row r="5" spans="1:14" x14ac:dyDescent="0.25">
      <c r="A5" s="29"/>
      <c r="B5" s="4" t="s">
        <v>2</v>
      </c>
      <c r="C5" s="4" t="s">
        <v>3</v>
      </c>
      <c r="D5" s="4" t="s">
        <v>2</v>
      </c>
      <c r="E5" s="4" t="s">
        <v>3</v>
      </c>
      <c r="F5" s="4" t="s">
        <v>2</v>
      </c>
      <c r="G5" s="4" t="s">
        <v>3</v>
      </c>
      <c r="H5" s="4" t="s">
        <v>2</v>
      </c>
      <c r="I5" s="4" t="s">
        <v>3</v>
      </c>
      <c r="L5" s="15" t="s">
        <v>19</v>
      </c>
      <c r="M5" s="16" t="s">
        <v>33</v>
      </c>
      <c r="N5" s="17">
        <v>800</v>
      </c>
    </row>
    <row r="6" spans="1:14" x14ac:dyDescent="0.25">
      <c r="A6" s="5" t="s">
        <v>8</v>
      </c>
      <c r="B6" s="6">
        <v>0</v>
      </c>
      <c r="C6" s="6">
        <v>0</v>
      </c>
      <c r="D6" s="6">
        <f t="shared" ref="D6:I6" si="0">B9</f>
        <v>3</v>
      </c>
      <c r="E6" s="6">
        <f t="shared" si="0"/>
        <v>942</v>
      </c>
      <c r="F6" s="6">
        <f t="shared" si="0"/>
        <v>4</v>
      </c>
      <c r="G6" s="6">
        <f t="shared" si="0"/>
        <v>1757</v>
      </c>
      <c r="H6" s="6">
        <f t="shared" si="0"/>
        <v>0</v>
      </c>
      <c r="I6" s="6">
        <f t="shared" si="0"/>
        <v>1800</v>
      </c>
      <c r="L6" s="15" t="s">
        <v>20</v>
      </c>
      <c r="M6" s="16" t="s">
        <v>33</v>
      </c>
      <c r="N6" s="17">
        <v>850</v>
      </c>
    </row>
    <row r="7" spans="1:14" x14ac:dyDescent="0.25">
      <c r="A7" s="5" t="s">
        <v>11</v>
      </c>
      <c r="B7" s="9">
        <v>653</v>
      </c>
      <c r="C7" s="9">
        <v>1842</v>
      </c>
      <c r="D7" s="9">
        <v>876</v>
      </c>
      <c r="E7" s="9">
        <v>1165</v>
      </c>
      <c r="F7" s="9">
        <v>786</v>
      </c>
      <c r="G7" s="9">
        <v>1243</v>
      </c>
      <c r="H7" s="9">
        <v>1900</v>
      </c>
      <c r="I7" s="9">
        <v>350</v>
      </c>
      <c r="L7" s="18" t="s">
        <v>36</v>
      </c>
      <c r="M7" s="19" t="s">
        <v>33</v>
      </c>
      <c r="N7" s="20">
        <v>1000</v>
      </c>
    </row>
    <row r="8" spans="1:14" x14ac:dyDescent="0.25">
      <c r="A8" s="5" t="s">
        <v>10</v>
      </c>
      <c r="B8" s="6">
        <v>650</v>
      </c>
      <c r="C8" s="6">
        <v>900</v>
      </c>
      <c r="D8" s="6">
        <v>875</v>
      </c>
      <c r="E8" s="6">
        <v>350</v>
      </c>
      <c r="F8" s="6">
        <v>790</v>
      </c>
      <c r="G8" s="6">
        <v>1200</v>
      </c>
      <c r="H8" s="6">
        <v>1100</v>
      </c>
      <c r="I8" s="6">
        <v>1300</v>
      </c>
    </row>
    <row r="9" spans="1:14" x14ac:dyDescent="0.25">
      <c r="A9" s="5" t="s">
        <v>9</v>
      </c>
      <c r="B9" s="6">
        <f t="shared" ref="B9:I9" si="1">SUM(B6:B7)-B8</f>
        <v>3</v>
      </c>
      <c r="C9" s="6">
        <f t="shared" si="1"/>
        <v>942</v>
      </c>
      <c r="D9" s="6">
        <f t="shared" si="1"/>
        <v>4</v>
      </c>
      <c r="E9" s="6">
        <f t="shared" si="1"/>
        <v>1757</v>
      </c>
      <c r="F9" s="6">
        <f t="shared" si="1"/>
        <v>0</v>
      </c>
      <c r="G9" s="6">
        <f t="shared" si="1"/>
        <v>1800</v>
      </c>
      <c r="H9" s="6">
        <f t="shared" si="1"/>
        <v>800</v>
      </c>
      <c r="I9" s="6">
        <f t="shared" si="1"/>
        <v>850</v>
      </c>
    </row>
    <row r="10" spans="1:14" x14ac:dyDescent="0.25">
      <c r="A10" s="5" t="s">
        <v>34</v>
      </c>
      <c r="B10" s="28">
        <f>SUM(B9:C9)</f>
        <v>945</v>
      </c>
      <c r="C10" s="28"/>
      <c r="D10" s="28">
        <f t="shared" ref="D10" si="2">SUM(D9:E9)</f>
        <v>1761</v>
      </c>
      <c r="E10" s="28"/>
      <c r="F10" s="28">
        <f t="shared" ref="F10" si="3">SUM(F9:G9)</f>
        <v>1800</v>
      </c>
      <c r="G10" s="28"/>
      <c r="H10" s="28">
        <f t="shared" ref="H10" si="4">SUM(H9:I9)</f>
        <v>1650</v>
      </c>
      <c r="I10" s="28"/>
      <c r="L10" s="12" t="s">
        <v>14</v>
      </c>
      <c r="M10" s="14"/>
    </row>
    <row r="11" spans="1:14" x14ac:dyDescent="0.25">
      <c r="A11" s="23" t="s">
        <v>24</v>
      </c>
      <c r="L11" s="15" t="s">
        <v>17</v>
      </c>
      <c r="M11" s="21">
        <v>5</v>
      </c>
    </row>
    <row r="12" spans="1:14" x14ac:dyDescent="0.25">
      <c r="A12" s="5" t="s">
        <v>28</v>
      </c>
      <c r="B12" s="6">
        <f>B7*$M$12</f>
        <v>293.85000000000002</v>
      </c>
      <c r="C12" s="6">
        <f>C7*$M$13</f>
        <v>957.84</v>
      </c>
      <c r="D12" s="6">
        <f>D7*$M$12</f>
        <v>394.2</v>
      </c>
      <c r="E12" s="6">
        <f>E7*$M$13</f>
        <v>605.80000000000007</v>
      </c>
      <c r="F12" s="6">
        <f>F7*$M$12</f>
        <v>353.7</v>
      </c>
      <c r="G12" s="6">
        <f>G7*$M$13</f>
        <v>646.36</v>
      </c>
      <c r="H12" s="6">
        <f>H7*$M$12</f>
        <v>855</v>
      </c>
      <c r="I12" s="6">
        <f>I7*$M$13</f>
        <v>182</v>
      </c>
      <c r="L12" s="15" t="s">
        <v>25</v>
      </c>
      <c r="M12" s="21">
        <v>0.45</v>
      </c>
    </row>
    <row r="13" spans="1:14" x14ac:dyDescent="0.25">
      <c r="A13" s="5" t="s">
        <v>35</v>
      </c>
      <c r="B13" s="28">
        <f>SUM(B12:C12)</f>
        <v>1251.69</v>
      </c>
      <c r="C13" s="28"/>
      <c r="D13" s="28">
        <f t="shared" ref="D13" si="5">SUM(D12:E12)</f>
        <v>1000</v>
      </c>
      <c r="E13" s="28"/>
      <c r="F13" s="28">
        <f t="shared" ref="F13" si="6">SUM(F12:G12)</f>
        <v>1000.06</v>
      </c>
      <c r="G13" s="28"/>
      <c r="H13" s="28">
        <f t="shared" ref="H13" si="7">SUM(H12:I12)</f>
        <v>1037</v>
      </c>
      <c r="I13" s="28"/>
      <c r="L13" s="15" t="s">
        <v>26</v>
      </c>
      <c r="M13" s="21">
        <v>0.52</v>
      </c>
    </row>
    <row r="14" spans="1:14" x14ac:dyDescent="0.25">
      <c r="A14" s="23" t="s">
        <v>39</v>
      </c>
      <c r="L14" s="15"/>
      <c r="M14" s="21"/>
    </row>
    <row r="15" spans="1:14" x14ac:dyDescent="0.25">
      <c r="A15" s="5" t="s">
        <v>21</v>
      </c>
      <c r="B15" s="6">
        <v>125</v>
      </c>
      <c r="C15" s="6">
        <v>135</v>
      </c>
      <c r="D15" s="6">
        <f>1.05*B15</f>
        <v>131.25</v>
      </c>
      <c r="E15" s="6">
        <f>C15*1.05</f>
        <v>141.75</v>
      </c>
      <c r="F15" s="6">
        <f>1.05*D15</f>
        <v>137.8125</v>
      </c>
      <c r="G15" s="6">
        <f>E15*1.05</f>
        <v>148.83750000000001</v>
      </c>
      <c r="H15" s="6">
        <f>1.05*F15</f>
        <v>144.703125</v>
      </c>
      <c r="I15" s="6">
        <f>G15*1.05</f>
        <v>156.27937500000002</v>
      </c>
      <c r="L15" s="15" t="s">
        <v>27</v>
      </c>
      <c r="M15" s="25">
        <v>1</v>
      </c>
    </row>
    <row r="16" spans="1:14" x14ac:dyDescent="0.25">
      <c r="A16" s="5" t="s">
        <v>22</v>
      </c>
      <c r="B16" s="6">
        <f t="shared" ref="B16:I16" si="8">B15*B7</f>
        <v>81625</v>
      </c>
      <c r="C16" s="6">
        <f t="shared" si="8"/>
        <v>248670</v>
      </c>
      <c r="D16" s="6">
        <f t="shared" si="8"/>
        <v>114975</v>
      </c>
      <c r="E16" s="6">
        <f t="shared" si="8"/>
        <v>165138.75</v>
      </c>
      <c r="F16" s="6">
        <f t="shared" si="8"/>
        <v>108320.625</v>
      </c>
      <c r="G16" s="6">
        <f t="shared" si="8"/>
        <v>185005.01250000001</v>
      </c>
      <c r="H16" s="6">
        <f t="shared" si="8"/>
        <v>274935.9375</v>
      </c>
      <c r="I16" s="6">
        <f t="shared" si="8"/>
        <v>54697.781250000007</v>
      </c>
      <c r="L16" s="15" t="str">
        <f>"Free Labor after "&amp;$N$7&amp;" Hours (in hours)"</f>
        <v>Free Labor after 1000 Hours (in hours)</v>
      </c>
      <c r="M16" s="21">
        <v>200</v>
      </c>
    </row>
    <row r="17" spans="1:13" x14ac:dyDescent="0.25">
      <c r="A17" s="5" t="s">
        <v>37</v>
      </c>
      <c r="B17" s="28">
        <f>SUM(B16:C16)</f>
        <v>330295</v>
      </c>
      <c r="C17" s="28"/>
      <c r="D17" s="28">
        <f t="shared" ref="D17" si="9">SUM(D16:E16)</f>
        <v>280113.75</v>
      </c>
      <c r="E17" s="28"/>
      <c r="F17" s="28">
        <f t="shared" ref="F17" si="10">SUM(F16:G16)</f>
        <v>293325.63750000001</v>
      </c>
      <c r="G17" s="28"/>
      <c r="H17" s="28">
        <f t="shared" ref="H17" si="11">SUM(H16:I16)</f>
        <v>329633.71875</v>
      </c>
      <c r="I17" s="28"/>
      <c r="L17" s="18" t="str">
        <f>"Free Labor after "&amp;$N$7&amp;" Hours (in hours) in Dec"</f>
        <v>Free Labor after 1000 Hours (in hours) in Dec</v>
      </c>
      <c r="M17" s="22">
        <v>100</v>
      </c>
    </row>
    <row r="18" spans="1:13" x14ac:dyDescent="0.25">
      <c r="A18" s="5" t="s">
        <v>23</v>
      </c>
      <c r="B18" s="26">
        <f>(B10+B6+C6)/2*$M$11</f>
        <v>2362.5</v>
      </c>
      <c r="C18" s="27"/>
      <c r="D18" s="26">
        <f>(D10+D6+E6)/2*$M$11</f>
        <v>6765</v>
      </c>
      <c r="E18" s="27"/>
      <c r="F18" s="26">
        <f>(F10+F6+G6)/2*$M$11</f>
        <v>8902.5</v>
      </c>
      <c r="G18" s="27"/>
      <c r="H18" s="26">
        <f>(H10+H6+I6)/2*$M$11</f>
        <v>8625</v>
      </c>
      <c r="I18" s="27"/>
      <c r="M18" s="3"/>
    </row>
    <row r="19" spans="1:13" x14ac:dyDescent="0.25">
      <c r="A19" s="5" t="s">
        <v>29</v>
      </c>
      <c r="B19" s="26">
        <f>IF(B13&lt;=($N$7+$M$16),$N$7*$M$15,1000*$M$15+(B13-($N$7+$M$16)))</f>
        <v>1051.69</v>
      </c>
      <c r="C19" s="27"/>
      <c r="D19" s="26">
        <f t="shared" ref="D19" si="12">IF(D13&lt;=($N$7+$M$16),$N$7*$M$15,1000*$M$15+(D13-($N$7+$M$16)))</f>
        <v>1000</v>
      </c>
      <c r="E19" s="27"/>
      <c r="F19" s="26">
        <f t="shared" ref="F19" si="13">IF(F13&lt;=($N$7+$M$16),$N$7*$M$15,1000*$M$15+(F13-($N$7+$M$16)))</f>
        <v>1000</v>
      </c>
      <c r="G19" s="27"/>
      <c r="H19" s="26">
        <f>IF(H13&lt;=($N$7+$M$17),$N$7*$M$15,1000*$M$15+(H13-($N$7+$M$17)))</f>
        <v>1000</v>
      </c>
      <c r="I19" s="27"/>
    </row>
    <row r="20" spans="1:13" x14ac:dyDescent="0.25">
      <c r="A20" s="5" t="s">
        <v>30</v>
      </c>
      <c r="B20" s="26">
        <f>SUM(B17:C18)</f>
        <v>332657.5</v>
      </c>
      <c r="C20" s="27"/>
      <c r="D20" s="26">
        <f t="shared" ref="D20:I20" si="14">SUM(D17:E18)</f>
        <v>286878.75</v>
      </c>
      <c r="E20" s="27"/>
      <c r="F20" s="26">
        <f t="shared" ref="F20:I20" si="15">SUM(F17:G18)</f>
        <v>302228.13750000001</v>
      </c>
      <c r="G20" s="27"/>
      <c r="H20" s="26">
        <f t="shared" ref="H20:I20" si="16">SUM(H17:I18)</f>
        <v>338258.71875</v>
      </c>
      <c r="I20" s="27"/>
    </row>
    <row r="22" spans="1:13" x14ac:dyDescent="0.25">
      <c r="A22" s="2" t="s">
        <v>31</v>
      </c>
    </row>
    <row r="23" spans="1:13" x14ac:dyDescent="0.25">
      <c r="A23" s="1" t="s">
        <v>32</v>
      </c>
      <c r="B23" s="24">
        <f>SUM(B20:I20)</f>
        <v>1260023.10625</v>
      </c>
    </row>
    <row r="25" spans="1:13" x14ac:dyDescent="0.25">
      <c r="A25" s="5" t="s">
        <v>38</v>
      </c>
      <c r="B25" s="28">
        <f>30*24*2</f>
        <v>1440</v>
      </c>
      <c r="C25" s="28"/>
      <c r="D25" s="28">
        <f>31*24*2</f>
        <v>1488</v>
      </c>
      <c r="E25" s="28"/>
      <c r="F25" s="28">
        <f>30*24*2</f>
        <v>1440</v>
      </c>
      <c r="G25" s="28"/>
      <c r="H25" s="28">
        <f>31*24*2</f>
        <v>1488</v>
      </c>
      <c r="I25" s="28"/>
    </row>
  </sheetData>
  <mergeCells count="33">
    <mergeCell ref="B20:C20"/>
    <mergeCell ref="D20:E20"/>
    <mergeCell ref="F20:G20"/>
    <mergeCell ref="H20:I20"/>
    <mergeCell ref="B25:C25"/>
    <mergeCell ref="D25:E25"/>
    <mergeCell ref="F25:G25"/>
    <mergeCell ref="H25:I25"/>
    <mergeCell ref="B18:C18"/>
    <mergeCell ref="D18:E18"/>
    <mergeCell ref="F18:G18"/>
    <mergeCell ref="H18:I18"/>
    <mergeCell ref="B19:C19"/>
    <mergeCell ref="D19:E19"/>
    <mergeCell ref="F19:G19"/>
    <mergeCell ref="H19:I19"/>
    <mergeCell ref="B13:C13"/>
    <mergeCell ref="D13:E13"/>
    <mergeCell ref="F13:G13"/>
    <mergeCell ref="H13:I13"/>
    <mergeCell ref="B17:C17"/>
    <mergeCell ref="D17:E17"/>
    <mergeCell ref="F17:G17"/>
    <mergeCell ref="H17:I17"/>
    <mergeCell ref="A4:A5"/>
    <mergeCell ref="B4:C4"/>
    <mergeCell ref="D4:E4"/>
    <mergeCell ref="F4:G4"/>
    <mergeCell ref="H4:I4"/>
    <mergeCell ref="B10:C10"/>
    <mergeCell ref="D10:E10"/>
    <mergeCell ref="F10:G10"/>
    <mergeCell ref="H10:I1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5C25-B48E-47BD-9B0C-EBA8AD7636AE}">
  <dimension ref="A1:L14"/>
  <sheetViews>
    <sheetView zoomScale="80" zoomScaleNormal="80" workbookViewId="0">
      <selection activeCell="A16" sqref="A16"/>
    </sheetView>
  </sheetViews>
  <sheetFormatPr defaultRowHeight="15" x14ac:dyDescent="0.25"/>
  <cols>
    <col min="1" max="1" width="27" style="1" bestFit="1" customWidth="1"/>
    <col min="2" max="2" width="15" style="1" customWidth="1"/>
    <col min="3" max="3" width="14" style="1" bestFit="1" customWidth="1"/>
    <col min="4" max="4" width="12.28515625" style="1" bestFit="1" customWidth="1"/>
    <col min="5" max="5" width="11.85546875" style="1" bestFit="1" customWidth="1"/>
    <col min="6" max="6" width="19.5703125" style="1" bestFit="1" customWidth="1"/>
    <col min="7" max="7" width="9.140625" style="1"/>
    <col min="8" max="8" width="16.42578125" style="1" bestFit="1" customWidth="1"/>
    <col min="9" max="9" width="16.42578125" style="1" customWidth="1"/>
    <col min="10" max="10" width="12.140625" style="1" bestFit="1" customWidth="1"/>
    <col min="11" max="12" width="11.28515625" style="1" bestFit="1" customWidth="1"/>
    <col min="13" max="16384" width="9.140625" style="1"/>
  </cols>
  <sheetData>
    <row r="1" spans="1:12" x14ac:dyDescent="0.25">
      <c r="A1" s="1" t="s">
        <v>42</v>
      </c>
    </row>
    <row r="3" spans="1:12" x14ac:dyDescent="0.25">
      <c r="A3" s="1" t="s">
        <v>52</v>
      </c>
    </row>
    <row r="5" spans="1:12" x14ac:dyDescent="0.25">
      <c r="A5" s="6" t="s">
        <v>43</v>
      </c>
      <c r="B5" s="6" t="s">
        <v>54</v>
      </c>
      <c r="C5" s="6" t="s">
        <v>55</v>
      </c>
      <c r="D5" s="6" t="s">
        <v>56</v>
      </c>
      <c r="E5" s="5" t="s">
        <v>49</v>
      </c>
      <c r="F5" s="32" t="s">
        <v>51</v>
      </c>
      <c r="G5" s="5" t="s">
        <v>11</v>
      </c>
      <c r="H5" s="5" t="s">
        <v>61</v>
      </c>
      <c r="I5" s="5" t="s">
        <v>60</v>
      </c>
      <c r="J5" s="5" t="s">
        <v>59</v>
      </c>
      <c r="K5" s="5" t="s">
        <v>53</v>
      </c>
      <c r="L5" s="5" t="s">
        <v>47</v>
      </c>
    </row>
    <row r="6" spans="1:12" x14ac:dyDescent="0.25">
      <c r="A6" s="6" t="s">
        <v>44</v>
      </c>
      <c r="B6" s="6">
        <v>3</v>
      </c>
      <c r="C6" s="6">
        <v>2</v>
      </c>
      <c r="D6" s="6">
        <v>4</v>
      </c>
      <c r="E6" s="35">
        <v>101</v>
      </c>
      <c r="F6" s="6">
        <v>0</v>
      </c>
      <c r="G6" s="37">
        <v>0</v>
      </c>
      <c r="H6" s="38">
        <f>$G6*B6</f>
        <v>0</v>
      </c>
      <c r="I6" s="38">
        <f>$G6*C6</f>
        <v>0</v>
      </c>
      <c r="J6" s="38">
        <f>G6*D6</f>
        <v>0</v>
      </c>
      <c r="K6" s="36">
        <f>E6*G6</f>
        <v>0</v>
      </c>
      <c r="L6" s="36">
        <f>H6*$B$9+I6*$C$9+J6*$D$9</f>
        <v>0</v>
      </c>
    </row>
    <row r="7" spans="1:12" x14ac:dyDescent="0.25">
      <c r="A7" s="6" t="s">
        <v>45</v>
      </c>
      <c r="B7" s="6">
        <v>1</v>
      </c>
      <c r="C7" s="6">
        <v>4</v>
      </c>
      <c r="D7" s="6">
        <v>2</v>
      </c>
      <c r="E7" s="35">
        <v>67</v>
      </c>
      <c r="F7" s="6">
        <v>0</v>
      </c>
      <c r="G7" s="37">
        <v>82.5</v>
      </c>
      <c r="H7" s="38">
        <f t="shared" ref="H7:H8" si="0">$G7*B7</f>
        <v>82.5</v>
      </c>
      <c r="I7" s="38">
        <f t="shared" ref="I7:I8" si="1">$G7*C7</f>
        <v>330</v>
      </c>
      <c r="J7" s="38">
        <f>G7*D7</f>
        <v>165</v>
      </c>
      <c r="K7" s="36">
        <f t="shared" ref="K7:K8" si="2">E7*G7</f>
        <v>5527.5</v>
      </c>
      <c r="L7" s="36">
        <f t="shared" ref="L7:L8" si="3">H7*$B$9+I7*$C$9+J7*$D$9</f>
        <v>4702.5</v>
      </c>
    </row>
    <row r="8" spans="1:12" x14ac:dyDescent="0.25">
      <c r="A8" s="6" t="s">
        <v>46</v>
      </c>
      <c r="B8" s="6">
        <v>5</v>
      </c>
      <c r="C8" s="6">
        <v>0</v>
      </c>
      <c r="D8" s="6">
        <v>3.5</v>
      </c>
      <c r="E8" s="35">
        <v>97.5</v>
      </c>
      <c r="F8" s="6">
        <v>10</v>
      </c>
      <c r="G8" s="37">
        <v>10</v>
      </c>
      <c r="H8" s="38">
        <f t="shared" si="0"/>
        <v>50</v>
      </c>
      <c r="I8" s="38">
        <f t="shared" si="1"/>
        <v>0</v>
      </c>
      <c r="J8" s="38">
        <f>G8*D8</f>
        <v>35</v>
      </c>
      <c r="K8" s="36">
        <f t="shared" si="2"/>
        <v>975</v>
      </c>
      <c r="L8" s="36">
        <f t="shared" si="3"/>
        <v>875</v>
      </c>
    </row>
    <row r="9" spans="1:12" x14ac:dyDescent="0.25">
      <c r="A9" s="5" t="s">
        <v>48</v>
      </c>
      <c r="B9" s="35">
        <v>7</v>
      </c>
      <c r="C9" s="35">
        <v>5</v>
      </c>
      <c r="D9" s="35">
        <v>15</v>
      </c>
      <c r="E9" s="16"/>
      <c r="F9" s="34"/>
      <c r="G9" s="5" t="s">
        <v>58</v>
      </c>
      <c r="H9" s="39">
        <f t="shared" ref="H9:I9" si="4">SUM(H6:H8)</f>
        <v>132.5</v>
      </c>
      <c r="I9" s="39">
        <f t="shared" si="4"/>
        <v>330</v>
      </c>
      <c r="J9" s="39">
        <f>SUM(J6:J8)</f>
        <v>200</v>
      </c>
      <c r="K9" s="36">
        <f>SUM(K6:K8)</f>
        <v>6502.5</v>
      </c>
      <c r="L9" s="36">
        <f>SUM(L6:L8)</f>
        <v>5577.5</v>
      </c>
    </row>
    <row r="10" spans="1:12" ht="15.75" thickBot="1" x14ac:dyDescent="0.3">
      <c r="A10" s="5" t="s">
        <v>50</v>
      </c>
      <c r="B10" s="6">
        <v>300</v>
      </c>
      <c r="C10" s="6">
        <v>400</v>
      </c>
      <c r="D10" s="10">
        <v>200</v>
      </c>
      <c r="E10" s="31"/>
      <c r="F10" s="34"/>
      <c r="G10" s="34"/>
      <c r="H10" s="34"/>
      <c r="I10" s="34"/>
      <c r="J10" s="34"/>
    </row>
    <row r="11" spans="1:12" ht="15.75" thickBot="1" x14ac:dyDescent="0.3">
      <c r="K11" s="40" t="s">
        <v>57</v>
      </c>
      <c r="L11" s="41">
        <f>K9-L9</f>
        <v>925</v>
      </c>
    </row>
    <row r="13" spans="1:12" x14ac:dyDescent="0.25">
      <c r="A13" s="3"/>
    </row>
    <row r="14" spans="1:12" x14ac:dyDescent="0.25">
      <c r="A14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BB86-C498-4F16-BC7A-23E0417637B1}">
  <dimension ref="A3:L16"/>
  <sheetViews>
    <sheetView zoomScale="70" zoomScaleNormal="70" workbookViewId="0">
      <selection activeCell="E27" sqref="E27"/>
    </sheetView>
  </sheetViews>
  <sheetFormatPr defaultRowHeight="15" x14ac:dyDescent="0.25"/>
  <cols>
    <col min="1" max="1" width="15.5703125" style="1" customWidth="1"/>
    <col min="2" max="7" width="18.85546875" style="1" customWidth="1"/>
    <col min="8" max="8" width="19.42578125" style="1" bestFit="1" customWidth="1"/>
    <col min="9" max="9" width="22.140625" style="1" bestFit="1" customWidth="1"/>
    <col min="10" max="10" width="9.140625" style="1"/>
    <col min="11" max="11" width="27.7109375" style="1" bestFit="1" customWidth="1"/>
    <col min="12" max="16384" width="9.140625" style="1"/>
  </cols>
  <sheetData>
    <row r="3" spans="1:12" x14ac:dyDescent="0.25">
      <c r="A3" s="5"/>
      <c r="B3" s="43" t="s">
        <v>62</v>
      </c>
      <c r="C3" s="43" t="s">
        <v>64</v>
      </c>
      <c r="D3" s="43" t="s">
        <v>63</v>
      </c>
      <c r="E3" s="43" t="s">
        <v>65</v>
      </c>
      <c r="F3" s="43" t="s">
        <v>77</v>
      </c>
      <c r="G3" s="43" t="s">
        <v>78</v>
      </c>
      <c r="H3" s="43" t="s">
        <v>80</v>
      </c>
      <c r="I3" s="43" t="s">
        <v>81</v>
      </c>
      <c r="K3" s="1" t="s">
        <v>14</v>
      </c>
    </row>
    <row r="4" spans="1:12" x14ac:dyDescent="0.25">
      <c r="A4" s="5" t="s">
        <v>11</v>
      </c>
      <c r="B4" s="44">
        <v>805</v>
      </c>
      <c r="C4" s="44">
        <v>624</v>
      </c>
      <c r="D4" s="44">
        <v>695</v>
      </c>
      <c r="E4" s="44">
        <v>576</v>
      </c>
      <c r="F4" s="6">
        <f>SUM(B4:C4)</f>
        <v>1429</v>
      </c>
      <c r="G4" s="6">
        <f>SUM(D4:E4)</f>
        <v>1271</v>
      </c>
      <c r="H4" s="6"/>
      <c r="I4" s="6"/>
      <c r="K4" s="1" t="s">
        <v>67</v>
      </c>
      <c r="L4" s="1">
        <v>20</v>
      </c>
    </row>
    <row r="5" spans="1:12" x14ac:dyDescent="0.25">
      <c r="A5" s="5" t="s">
        <v>66</v>
      </c>
      <c r="B5" s="6">
        <f>B4*$L$4</f>
        <v>16100</v>
      </c>
      <c r="C5" s="6">
        <f>C4*$L$4</f>
        <v>12480</v>
      </c>
      <c r="D5" s="6">
        <f>D4*$L$5</f>
        <v>17375</v>
      </c>
      <c r="E5" s="6">
        <f>E4*$L$5</f>
        <v>14400</v>
      </c>
      <c r="F5" s="6">
        <f t="shared" ref="F5:F6" si="0">SUM(B5:C5)</f>
        <v>28580</v>
      </c>
      <c r="G5" s="6">
        <f t="shared" ref="G5:G6" si="1">SUM(D5:E5)</f>
        <v>31775</v>
      </c>
      <c r="H5" s="6"/>
      <c r="I5" s="6"/>
      <c r="K5" s="1" t="s">
        <v>68</v>
      </c>
      <c r="L5" s="1">
        <v>25</v>
      </c>
    </row>
    <row r="6" spans="1:12" x14ac:dyDescent="0.25">
      <c r="A6" s="5" t="s">
        <v>75</v>
      </c>
      <c r="B6" s="6">
        <f>$L$6*B4</f>
        <v>603.75</v>
      </c>
      <c r="C6" s="6">
        <f>$L$7*C4</f>
        <v>1248</v>
      </c>
      <c r="D6" s="6">
        <f>$L$6*D4</f>
        <v>521.25</v>
      </c>
      <c r="E6" s="6">
        <f>$L$7*E4</f>
        <v>1152</v>
      </c>
      <c r="F6" s="6">
        <f t="shared" si="0"/>
        <v>1851.75</v>
      </c>
      <c r="G6" s="6">
        <f t="shared" si="1"/>
        <v>1673.25</v>
      </c>
      <c r="H6" s="6">
        <v>5000</v>
      </c>
      <c r="I6" s="6">
        <v>2000</v>
      </c>
      <c r="K6" s="1" t="s">
        <v>69</v>
      </c>
      <c r="L6" s="1">
        <v>0.75</v>
      </c>
    </row>
    <row r="7" spans="1:12" x14ac:dyDescent="0.25">
      <c r="A7" s="5" t="s">
        <v>76</v>
      </c>
      <c r="B7" s="6">
        <f>B4*$L$8</f>
        <v>5635</v>
      </c>
      <c r="C7" s="6">
        <f>C4*$L$9</f>
        <v>9360</v>
      </c>
      <c r="D7" s="6">
        <f>D4*$L$8</f>
        <v>4865</v>
      </c>
      <c r="E7" s="6">
        <f>E4*$L$9</f>
        <v>8640</v>
      </c>
      <c r="F7" s="6">
        <f t="shared" ref="F7" si="2">SUM(B7:C7)</f>
        <v>14995</v>
      </c>
      <c r="G7" s="6">
        <f t="shared" ref="G7" si="3">SUM(D7:E7)</f>
        <v>13505</v>
      </c>
      <c r="H7" s="6">
        <v>15000</v>
      </c>
      <c r="I7" s="6">
        <v>14000</v>
      </c>
      <c r="K7" s="1" t="s">
        <v>70</v>
      </c>
      <c r="L7" s="1">
        <v>2</v>
      </c>
    </row>
    <row r="8" spans="1:12" x14ac:dyDescent="0.25">
      <c r="A8" s="5" t="s">
        <v>79</v>
      </c>
      <c r="B8" s="6">
        <f>B4*$L$10</f>
        <v>402.5</v>
      </c>
      <c r="C8" s="6">
        <f>C4*$L$11</f>
        <v>1248</v>
      </c>
      <c r="D8" s="6">
        <f>D4*$L$10</f>
        <v>347.5</v>
      </c>
      <c r="E8" s="6">
        <f>E4*$L$11</f>
        <v>1152</v>
      </c>
      <c r="F8" s="6">
        <f t="shared" ref="F8" si="4">SUM(B8:C8)</f>
        <v>1650.5</v>
      </c>
      <c r="G8" s="6">
        <f t="shared" ref="G8" si="5">SUM(D8:E8)</f>
        <v>1499.5</v>
      </c>
      <c r="H8" s="6">
        <v>2000</v>
      </c>
      <c r="I8" s="6">
        <v>1500</v>
      </c>
      <c r="K8" s="1" t="s">
        <v>71</v>
      </c>
      <c r="L8" s="1">
        <v>7</v>
      </c>
    </row>
    <row r="9" spans="1:12" x14ac:dyDescent="0.25">
      <c r="K9" s="1" t="s">
        <v>72</v>
      </c>
      <c r="L9" s="1">
        <v>15</v>
      </c>
    </row>
    <row r="10" spans="1:12" x14ac:dyDescent="0.25">
      <c r="K10" s="1" t="s">
        <v>73</v>
      </c>
      <c r="L10" s="1">
        <v>0.5</v>
      </c>
    </row>
    <row r="11" spans="1:12" x14ac:dyDescent="0.25">
      <c r="K11" s="1" t="s">
        <v>74</v>
      </c>
      <c r="L11" s="1">
        <v>2</v>
      </c>
    </row>
    <row r="12" spans="1:12" x14ac:dyDescent="0.25">
      <c r="A12" s="45"/>
      <c r="B12" s="30" t="s">
        <v>82</v>
      </c>
      <c r="C12" s="46" t="s">
        <v>83</v>
      </c>
    </row>
    <row r="13" spans="1:12" x14ac:dyDescent="0.25">
      <c r="A13" s="15" t="s">
        <v>84</v>
      </c>
      <c r="B13" s="16">
        <f>SUM(B4,D4)</f>
        <v>1500</v>
      </c>
      <c r="C13" s="21">
        <f>SUM(C4,E4)</f>
        <v>1200</v>
      </c>
    </row>
    <row r="14" spans="1:12" x14ac:dyDescent="0.25">
      <c r="A14" s="18" t="s">
        <v>10</v>
      </c>
      <c r="B14" s="19">
        <v>1500</v>
      </c>
      <c r="C14" s="22">
        <v>1200</v>
      </c>
    </row>
    <row r="16" spans="1:12" x14ac:dyDescent="0.25">
      <c r="A16" s="33" t="s">
        <v>37</v>
      </c>
      <c r="B16" s="47">
        <f>SUM(F5:G5)</f>
        <v>60355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A016-AEB4-45EF-998A-44D1AA826282}">
  <dimension ref="A2:G7"/>
  <sheetViews>
    <sheetView tabSelected="1" workbookViewId="0">
      <selection activeCell="D8" sqref="D8"/>
    </sheetView>
  </sheetViews>
  <sheetFormatPr defaultRowHeight="15" x14ac:dyDescent="0.25"/>
  <cols>
    <col min="1" max="1" width="15.5703125" style="1" bestFit="1" customWidth="1"/>
    <col min="2" max="16384" width="9.140625" style="1"/>
  </cols>
  <sheetData>
    <row r="2" spans="1:7" x14ac:dyDescent="0.25">
      <c r="A2" s="1" t="s">
        <v>85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</row>
    <row r="3" spans="1:7" x14ac:dyDescent="0.25">
      <c r="A3" s="1" t="s">
        <v>86</v>
      </c>
      <c r="B3" s="42">
        <v>5</v>
      </c>
      <c r="C3" s="42">
        <v>1</v>
      </c>
      <c r="D3" s="42">
        <v>9</v>
      </c>
      <c r="E3" s="42">
        <v>3</v>
      </c>
      <c r="F3" s="42">
        <v>5</v>
      </c>
      <c r="G3" s="42">
        <v>0</v>
      </c>
    </row>
    <row r="4" spans="1:7" x14ac:dyDescent="0.25">
      <c r="A4" s="1" t="s">
        <v>87</v>
      </c>
      <c r="B4" s="3">
        <f>B3+G3</f>
        <v>5</v>
      </c>
      <c r="C4" s="3">
        <f>B3+C3</f>
        <v>6</v>
      </c>
      <c r="D4" s="3">
        <f>C3+D3</f>
        <v>10</v>
      </c>
      <c r="E4" s="3">
        <f>D3+E3</f>
        <v>12</v>
      </c>
      <c r="F4" s="3">
        <f>E3+F3</f>
        <v>8</v>
      </c>
      <c r="G4" s="3">
        <f>F3+G3</f>
        <v>5</v>
      </c>
    </row>
    <row r="5" spans="1:7" x14ac:dyDescent="0.25">
      <c r="A5" s="1" t="s">
        <v>88</v>
      </c>
      <c r="B5" s="3">
        <v>5</v>
      </c>
      <c r="C5" s="3">
        <v>6</v>
      </c>
      <c r="D5" s="3">
        <v>10</v>
      </c>
      <c r="E5" s="3">
        <v>12</v>
      </c>
      <c r="F5" s="3">
        <v>8</v>
      </c>
      <c r="G5" s="3">
        <v>5</v>
      </c>
    </row>
    <row r="7" spans="1:7" x14ac:dyDescent="0.25">
      <c r="A7" s="1" t="s">
        <v>89</v>
      </c>
      <c r="B7" s="1">
        <f>SUM(B3:G3)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Scenario1</vt:lpstr>
      <vt:lpstr>Scenario2</vt:lpstr>
      <vt:lpstr>Scenario2 (2)</vt:lpstr>
      <vt:lpstr>P1</vt:lpstr>
      <vt:lpstr>P2</vt:lpstr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</dc:creator>
  <cp:lastModifiedBy>sujat</cp:lastModifiedBy>
  <dcterms:created xsi:type="dcterms:W3CDTF">2018-07-21T13:30:24Z</dcterms:created>
  <dcterms:modified xsi:type="dcterms:W3CDTF">2018-07-21T23:33:25Z</dcterms:modified>
</cp:coreProperties>
</file>