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109"/>
  <workbookPr/>
  <mc:AlternateContent xmlns:mc="http://schemas.openxmlformats.org/markup-compatibility/2006">
    <mc:Choice Requires="x15">
      <x15ac:absPath xmlns:x15ac="http://schemas.microsoft.com/office/spreadsheetml/2010/11/ac" url="/Users/srivathsanseshadri/Documents/OR/"/>
    </mc:Choice>
  </mc:AlternateContent>
  <bookViews>
    <workbookView xWindow="-1300" yWindow="-19200" windowWidth="28800" windowHeight="17540" firstSheet="1" activeTab="2"/>
  </bookViews>
  <sheets>
    <sheet name="Problem 1" sheetId="2" r:id="rId1"/>
    <sheet name="Problem 1b" sheetId="3" r:id="rId2"/>
    <sheet name="Extra Credit" sheetId="11" r:id="rId3"/>
    <sheet name="Problem 2" sheetId="10" r:id="rId4"/>
    <sheet name="Problem 3" sheetId="4" r:id="rId5"/>
    <sheet name="Problem 3 b" sheetId="6" r:id="rId6"/>
    <sheet name="Problem 4 data" sheetId="12" r:id="rId7"/>
    <sheet name="GP - book example" sheetId="8" r:id="rId8"/>
  </sheets>
  <definedNames>
    <definedName name="_xlnm._FilterDatabase" localSheetId="4" hidden="1">'Problem 3'!$B$3:$G$23</definedName>
    <definedName name="_xlnm._FilterDatabase" localSheetId="5" hidden="1">'Problem 3 b'!$B$3:$E$93</definedName>
    <definedName name="grb_bariter" localSheetId="5" hidden="1">1E+100</definedName>
    <definedName name="grb_bartol" localSheetId="5" hidden="1">0.00000001</definedName>
    <definedName name="grb_crossover" localSheetId="5" hidden="1">-1</definedName>
    <definedName name="grb_cutoff" localSheetId="5" hidden="1">1E+100</definedName>
    <definedName name="grb_cuts" localSheetId="5" hidden="1">-1</definedName>
    <definedName name="grb_focus" localSheetId="5" hidden="1">0</definedName>
    <definedName name="grb_heur" localSheetId="5" hidden="1">0.05</definedName>
    <definedName name="grb_infeas" localSheetId="5" hidden="1">0.000001</definedName>
    <definedName name="grb_inttol" localSheetId="5" hidden="1">0.00001</definedName>
    <definedName name="grb_method" localSheetId="5" hidden="1">1</definedName>
    <definedName name="grb_nodefilestart" localSheetId="5" hidden="1">1E+100</definedName>
    <definedName name="grb_optimal" localSheetId="5" hidden="1">0.000001</definedName>
    <definedName name="grb_order" localSheetId="5" hidden="1">-1</definedName>
    <definedName name="grb_presolve" localSheetId="5" hidden="1">-1</definedName>
    <definedName name="grb_pricing" localSheetId="5" hidden="1">-1</definedName>
    <definedName name="grb_psdtol" localSheetId="5" hidden="1">0.000001</definedName>
    <definedName name="grb_relmip" localSheetId="5" hidden="1">0.0001</definedName>
    <definedName name="grb_submip" localSheetId="5" hidden="1">500</definedName>
    <definedName name="grb_symmetry" localSheetId="5" hidden="1">-1</definedName>
    <definedName name="grb_threads" localSheetId="5" hidden="1">0</definedName>
    <definedName name="grb_var" localSheetId="5" hidden="1">-1</definedName>
    <definedName name="gurobi_qp" localSheetId="5" hidden="1">2</definedName>
    <definedName name="LSGRGeng_RelaxBounds" localSheetId="5" hidden="1">0</definedName>
    <definedName name="param_cuthi" localSheetId="2" hidden="1">2E+30</definedName>
    <definedName name="param_cuthi" localSheetId="5" hidden="1">2E+30</definedName>
    <definedName name="param_cutlo" localSheetId="2" hidden="1">-2E+30</definedName>
    <definedName name="param_cutlo" localSheetId="5" hidden="1">-2E+30</definedName>
    <definedName name="param_epstep" localSheetId="2" hidden="1">0.000001</definedName>
    <definedName name="param_epstep" localSheetId="5" hidden="1">0.000001</definedName>
    <definedName name="param_iisbnd" localSheetId="2" hidden="1">0</definedName>
    <definedName name="param_iisbnd" localSheetId="5" hidden="1">0</definedName>
    <definedName name="solver_adj" localSheetId="2" hidden="1">'Extra Credit'!$B$6:$B$11</definedName>
    <definedName name="solver_adj" localSheetId="7" hidden="1">'GP - book example'!$B$6:$D$8</definedName>
    <definedName name="solver_adj" localSheetId="0" hidden="1">'Problem 1'!$B$23:$B$28</definedName>
    <definedName name="solver_adj" localSheetId="1" hidden="1">'Problem 1b'!$B$23:$B$28</definedName>
    <definedName name="solver_adj" localSheetId="3" hidden="1">'Problem 2'!$K$5:$K$8</definedName>
    <definedName name="solver_adj" localSheetId="4" hidden="1">'Problem 3'!$B$4:$B$23</definedName>
    <definedName name="solver_adj" localSheetId="5" hidden="1">'Problem 3 b'!$B$4:$B$93</definedName>
    <definedName name="solver_adj_ob" localSheetId="2" hidden="1">1</definedName>
    <definedName name="solver_adj_ob" localSheetId="7" hidden="1">1</definedName>
    <definedName name="solver_adj_ob" localSheetId="0" hidden="1">1</definedName>
    <definedName name="solver_adj_ob" localSheetId="1" hidden="1">1</definedName>
    <definedName name="solver_adj_ob" localSheetId="3" hidden="1">1</definedName>
    <definedName name="solver_adj_ob" localSheetId="4" hidden="1">1</definedName>
    <definedName name="solver_adj_ob" localSheetId="5" hidden="1">1</definedName>
    <definedName name="solver_adj_ob1" localSheetId="7" hidden="1">1</definedName>
    <definedName name="solver_adj1" localSheetId="7" hidden="1">'GP - book example'!$E$7:$F$8</definedName>
    <definedName name="solver_cha" localSheetId="2" hidden="1">0</definedName>
    <definedName name="solver_cha" localSheetId="7" hidden="1">0</definedName>
    <definedName name="solver_cha" localSheetId="0" hidden="1">0</definedName>
    <definedName name="solver_cha" localSheetId="1" hidden="1">0</definedName>
    <definedName name="solver_cha" localSheetId="3" hidden="1">0</definedName>
    <definedName name="solver_cha" localSheetId="4" hidden="1">0</definedName>
    <definedName name="solver_cha" localSheetId="5" hidden="1">0</definedName>
    <definedName name="solver_chc1" localSheetId="2" hidden="1">0</definedName>
    <definedName name="solver_chc1" localSheetId="7" hidden="1">0</definedName>
    <definedName name="solver_chc1" localSheetId="0" hidden="1">0</definedName>
    <definedName name="solver_chc1" localSheetId="1" hidden="1">0</definedName>
    <definedName name="solver_chc1" localSheetId="3" hidden="1">0</definedName>
    <definedName name="solver_chc1" localSheetId="4" hidden="1">0</definedName>
    <definedName name="solver_chc1" localSheetId="5" hidden="1">0</definedName>
    <definedName name="solver_chc2" localSheetId="2" hidden="1">0</definedName>
    <definedName name="solver_chc2" localSheetId="7" hidden="1">0</definedName>
    <definedName name="solver_chc2" localSheetId="0" hidden="1">0</definedName>
    <definedName name="solver_chc2" localSheetId="1" hidden="1">0</definedName>
    <definedName name="solver_chc2" localSheetId="3" hidden="1">0</definedName>
    <definedName name="solver_chc2" localSheetId="4" hidden="1">0</definedName>
    <definedName name="solver_chc2" localSheetId="5" hidden="1">0</definedName>
    <definedName name="solver_chc3" localSheetId="2" hidden="1">0</definedName>
    <definedName name="solver_chc3" localSheetId="7" hidden="1">0</definedName>
    <definedName name="solver_chc3" localSheetId="0" hidden="1">0</definedName>
    <definedName name="solver_chc3" localSheetId="1" hidden="1">0</definedName>
    <definedName name="solver_chc3" localSheetId="3" hidden="1">0</definedName>
    <definedName name="solver_chc3" localSheetId="4" hidden="1">0</definedName>
    <definedName name="solver_chc3" localSheetId="5" hidden="1">0</definedName>
    <definedName name="solver_chc4" localSheetId="3" hidden="1">0</definedName>
    <definedName name="solver_chc4" localSheetId="4" hidden="1">0</definedName>
    <definedName name="solver_chc4" localSheetId="5" hidden="1">0</definedName>
    <definedName name="solver_chc5" localSheetId="3" hidden="1">0</definedName>
    <definedName name="solver_chc5" localSheetId="5" hidden="1">0</definedName>
    <definedName name="solver_chn" localSheetId="2" hidden="1">4</definedName>
    <definedName name="solver_chn" localSheetId="7" hidden="1">4</definedName>
    <definedName name="solver_chn" localSheetId="0" hidden="1">4</definedName>
    <definedName name="solver_chn" localSheetId="1" hidden="1">4</definedName>
    <definedName name="solver_chn" localSheetId="3" hidden="1">4</definedName>
    <definedName name="solver_chn" localSheetId="4" hidden="1">4</definedName>
    <definedName name="solver_chn" localSheetId="5" hidden="1">4</definedName>
    <definedName name="solver_chp1" localSheetId="2" hidden="1">0</definedName>
    <definedName name="solver_chp1" localSheetId="7" hidden="1">0</definedName>
    <definedName name="solver_chp1" localSheetId="0" hidden="1">0</definedName>
    <definedName name="solver_chp1" localSheetId="1" hidden="1">0</definedName>
    <definedName name="solver_chp1" localSheetId="3" hidden="1">0</definedName>
    <definedName name="solver_chp1" localSheetId="4" hidden="1">0</definedName>
    <definedName name="solver_chp1" localSheetId="5" hidden="1">0</definedName>
    <definedName name="solver_chp2" localSheetId="2" hidden="1">0</definedName>
    <definedName name="solver_chp2" localSheetId="7" hidden="1">0</definedName>
    <definedName name="solver_chp2" localSheetId="0" hidden="1">0</definedName>
    <definedName name="solver_chp2" localSheetId="1" hidden="1">0</definedName>
    <definedName name="solver_chp2" localSheetId="3" hidden="1">0</definedName>
    <definedName name="solver_chp2" localSheetId="4" hidden="1">0</definedName>
    <definedName name="solver_chp2" localSheetId="5" hidden="1">0</definedName>
    <definedName name="solver_chp3" localSheetId="2" hidden="1">0</definedName>
    <definedName name="solver_chp3" localSheetId="7" hidden="1">0</definedName>
    <definedName name="solver_chp3" localSheetId="0" hidden="1">0</definedName>
    <definedName name="solver_chp3" localSheetId="1" hidden="1">0</definedName>
    <definedName name="solver_chp3" localSheetId="3" hidden="1">0</definedName>
    <definedName name="solver_chp3" localSheetId="4" hidden="1">0</definedName>
    <definedName name="solver_chp3" localSheetId="5" hidden="1">0</definedName>
    <definedName name="solver_chp4" localSheetId="3" hidden="1">0</definedName>
    <definedName name="solver_chp4" localSheetId="4" hidden="1">0</definedName>
    <definedName name="solver_chp4" localSheetId="5" hidden="1">0</definedName>
    <definedName name="solver_chp5" localSheetId="3" hidden="1">0</definedName>
    <definedName name="solver_chp5" localSheetId="5" hidden="1">0</definedName>
    <definedName name="solver_cht" localSheetId="2" hidden="1">0</definedName>
    <definedName name="solver_cht" localSheetId="7" hidden="1">0</definedName>
    <definedName name="solver_cht" localSheetId="0" hidden="1">0</definedName>
    <definedName name="solver_cht" localSheetId="1" hidden="1">0</definedName>
    <definedName name="solver_cht" localSheetId="3" hidden="1">0</definedName>
    <definedName name="solver_cht" localSheetId="4" hidden="1">0</definedName>
    <definedName name="solver_cht" localSheetId="5" hidden="1">0</definedName>
    <definedName name="solver_cir1" localSheetId="2" hidden="1">1</definedName>
    <definedName name="solver_cir1" localSheetId="7" hidden="1">1</definedName>
    <definedName name="solver_cir1" localSheetId="0" hidden="1">1</definedName>
    <definedName name="solver_cir1" localSheetId="1" hidden="1">1</definedName>
    <definedName name="solver_cir1" localSheetId="3" hidden="1">1</definedName>
    <definedName name="solver_cir1" localSheetId="4" hidden="1">1</definedName>
    <definedName name="solver_cir1" localSheetId="5" hidden="1">1</definedName>
    <definedName name="solver_cir2" localSheetId="2" hidden="1">1</definedName>
    <definedName name="solver_cir2" localSheetId="7" hidden="1">1</definedName>
    <definedName name="solver_cir2" localSheetId="0" hidden="1">1</definedName>
    <definedName name="solver_cir2" localSheetId="1" hidden="1">1</definedName>
    <definedName name="solver_cir2" localSheetId="3" hidden="1">1</definedName>
    <definedName name="solver_cir2" localSheetId="4" hidden="1">1</definedName>
    <definedName name="solver_cir2" localSheetId="5" hidden="1">1</definedName>
    <definedName name="solver_cir3" localSheetId="2" hidden="1">1</definedName>
    <definedName name="solver_cir3" localSheetId="7" hidden="1">1</definedName>
    <definedName name="solver_cir3" localSheetId="0" hidden="1">1</definedName>
    <definedName name="solver_cir3" localSheetId="1" hidden="1">1</definedName>
    <definedName name="solver_cir3" localSheetId="3" hidden="1">1</definedName>
    <definedName name="solver_cir3" localSheetId="4" hidden="1">1</definedName>
    <definedName name="solver_cir3" localSheetId="5" hidden="1">1</definedName>
    <definedName name="solver_cir4" localSheetId="3" hidden="1">1</definedName>
    <definedName name="solver_cir4" localSheetId="4" hidden="1">1</definedName>
    <definedName name="solver_cir4" localSheetId="5" hidden="1">1</definedName>
    <definedName name="solver_cir5" localSheetId="3" hidden="1">1</definedName>
    <definedName name="solver_cir5" localSheetId="5" hidden="1">1</definedName>
    <definedName name="solver_con" localSheetId="2" hidden="1">" "</definedName>
    <definedName name="solver_con" localSheetId="7" hidden="1">" "</definedName>
    <definedName name="solver_con" localSheetId="0" hidden="1">" "</definedName>
    <definedName name="solver_con" localSheetId="1" hidden="1">" "</definedName>
    <definedName name="solver_con" localSheetId="3" hidden="1">" "</definedName>
    <definedName name="solver_con" localSheetId="4" hidden="1">" "</definedName>
    <definedName name="solver_con" localSheetId="5" hidden="1">" "</definedName>
    <definedName name="solver_con1" localSheetId="2" hidden="1">" "</definedName>
    <definedName name="solver_con1" localSheetId="7" hidden="1">" "</definedName>
    <definedName name="solver_con1" localSheetId="0" hidden="1">" "</definedName>
    <definedName name="solver_con1" localSheetId="1" hidden="1">" "</definedName>
    <definedName name="solver_con1" localSheetId="3" hidden="1">" "</definedName>
    <definedName name="solver_con1" localSheetId="4" hidden="1">" "</definedName>
    <definedName name="solver_con1" localSheetId="5" hidden="1">" "</definedName>
    <definedName name="solver_con2" localSheetId="2" hidden="1">" "</definedName>
    <definedName name="solver_con2" localSheetId="7" hidden="1">" "</definedName>
    <definedName name="solver_con2" localSheetId="0" hidden="1">" "</definedName>
    <definedName name="solver_con2" localSheetId="1" hidden="1">" "</definedName>
    <definedName name="solver_con2" localSheetId="3" hidden="1">" "</definedName>
    <definedName name="solver_con2" localSheetId="4" hidden="1">" "</definedName>
    <definedName name="solver_con2" localSheetId="5" hidden="1">" "</definedName>
    <definedName name="solver_con3" localSheetId="2" hidden="1">" "</definedName>
    <definedName name="solver_con3" localSheetId="7" hidden="1">" "</definedName>
    <definedName name="solver_con3" localSheetId="0" hidden="1">" "</definedName>
    <definedName name="solver_con3" localSheetId="1" hidden="1">" "</definedName>
    <definedName name="solver_con3" localSheetId="3" hidden="1">" "</definedName>
    <definedName name="solver_con3" localSheetId="4" hidden="1">" "</definedName>
    <definedName name="solver_con3" localSheetId="5" hidden="1">" "</definedName>
    <definedName name="solver_con4" localSheetId="3" hidden="1">" "</definedName>
    <definedName name="solver_con4" localSheetId="4" hidden="1">" "</definedName>
    <definedName name="solver_con4" localSheetId="5" hidden="1">" "</definedName>
    <definedName name="solver_con5" localSheetId="3" hidden="1">" "</definedName>
    <definedName name="solver_con5" localSheetId="5" hidden="1">" "</definedName>
    <definedName name="solver_cvg" localSheetId="2" hidden="1">0.0001</definedName>
    <definedName name="solver_cvg" localSheetId="5" hidden="1">0.0001</definedName>
    <definedName name="solver_dia" localSheetId="2" hidden="1">5</definedName>
    <definedName name="solver_dia" localSheetId="7" hidden="1">5</definedName>
    <definedName name="solver_dia" localSheetId="0" hidden="1">5</definedName>
    <definedName name="solver_dia" localSheetId="1" hidden="1">5</definedName>
    <definedName name="solver_dia" localSheetId="3" hidden="1">5</definedName>
    <definedName name="solver_dia" localSheetId="4" hidden="1">5</definedName>
    <definedName name="solver_dia" localSheetId="5" hidden="1">5</definedName>
    <definedName name="solver_drv" localSheetId="2" hidden="1">1</definedName>
    <definedName name="solver_drv" localSheetId="5" hidden="1">1</definedName>
    <definedName name="solver_eng" localSheetId="2" hidden="1">0</definedName>
    <definedName name="solver_eng" localSheetId="5" hidden="1">0</definedName>
    <definedName name="solver_est" localSheetId="2" hidden="1">1</definedName>
    <definedName name="solver_est" localSheetId="5" hidden="1">1</definedName>
    <definedName name="solver_glb" localSheetId="5" hidden="1">-1E+30</definedName>
    <definedName name="solver_gub" localSheetId="5" hidden="1">1E+30</definedName>
    <definedName name="solver_iao" localSheetId="2" hidden="1">0</definedName>
    <definedName name="solver_iao" localSheetId="7" hidden="1">0</definedName>
    <definedName name="solver_iao" localSheetId="0" hidden="1">0</definedName>
    <definedName name="solver_iao" localSheetId="1" hidden="1">0</definedName>
    <definedName name="solver_iao" localSheetId="3" hidden="1">0</definedName>
    <definedName name="solver_iao" localSheetId="4" hidden="1">0</definedName>
    <definedName name="solver_iao" localSheetId="5" hidden="1">0</definedName>
    <definedName name="solver_inc" localSheetId="5" hidden="1">0</definedName>
    <definedName name="solver_int" localSheetId="2" hidden="1">0</definedName>
    <definedName name="solver_int" localSheetId="7" hidden="1">0</definedName>
    <definedName name="solver_int" localSheetId="0" hidden="1">0</definedName>
    <definedName name="solver_int" localSheetId="1" hidden="1">0</definedName>
    <definedName name="solver_int" localSheetId="3" hidden="1">0</definedName>
    <definedName name="solver_int" localSheetId="4" hidden="1">0</definedName>
    <definedName name="solver_int" localSheetId="5" hidden="1">1</definedName>
    <definedName name="solver_irs" localSheetId="2" hidden="1">0</definedName>
    <definedName name="solver_irs" localSheetId="7" hidden="1">0</definedName>
    <definedName name="solver_irs" localSheetId="0" hidden="1">0</definedName>
    <definedName name="solver_irs" localSheetId="1" hidden="1">0</definedName>
    <definedName name="solver_irs" localSheetId="3" hidden="1">0</definedName>
    <definedName name="solver_irs" localSheetId="4" hidden="1">0</definedName>
    <definedName name="solver_irs" localSheetId="5" hidden="1">0</definedName>
    <definedName name="solver_ism" localSheetId="2" hidden="1">0</definedName>
    <definedName name="solver_ism" localSheetId="7" hidden="1">0</definedName>
    <definedName name="solver_ism" localSheetId="0" hidden="1">0</definedName>
    <definedName name="solver_ism" localSheetId="1" hidden="1">0</definedName>
    <definedName name="solver_ism" localSheetId="3" hidden="1">0</definedName>
    <definedName name="solver_ism" localSheetId="4" hidden="1">0</definedName>
    <definedName name="solver_ism" localSheetId="5" hidden="1">0</definedName>
    <definedName name="solver_itr" localSheetId="2" hidden="1">2147483647</definedName>
    <definedName name="solver_itr" localSheetId="5" hidden="1">2147483647</definedName>
    <definedName name="solver_kiv" localSheetId="2" hidden="1">2E+30</definedName>
    <definedName name="solver_lhs_ob1" localSheetId="2" hidden="1">0</definedName>
    <definedName name="solver_lhs_ob1" localSheetId="7" hidden="1">0</definedName>
    <definedName name="solver_lhs_ob1" localSheetId="0" hidden="1">0</definedName>
    <definedName name="solver_lhs_ob1" localSheetId="1" hidden="1">0</definedName>
    <definedName name="solver_lhs_ob1" localSheetId="3" hidden="1">0</definedName>
    <definedName name="solver_lhs_ob1" localSheetId="4" hidden="1">0</definedName>
    <definedName name="solver_lhs_ob1" localSheetId="5" hidden="1">0</definedName>
    <definedName name="solver_lhs_ob2" localSheetId="2" hidden="1">0</definedName>
    <definedName name="solver_lhs_ob2" localSheetId="7" hidden="1">0</definedName>
    <definedName name="solver_lhs_ob2" localSheetId="0" hidden="1">0</definedName>
    <definedName name="solver_lhs_ob2" localSheetId="1" hidden="1">0</definedName>
    <definedName name="solver_lhs_ob2" localSheetId="3" hidden="1">0</definedName>
    <definedName name="solver_lhs_ob2" localSheetId="4" hidden="1">0</definedName>
    <definedName name="solver_lhs_ob2" localSheetId="5" hidden="1">0</definedName>
    <definedName name="solver_lhs_ob3" localSheetId="2" hidden="1">0</definedName>
    <definedName name="solver_lhs_ob3" localSheetId="7" hidden="1">0</definedName>
    <definedName name="solver_lhs_ob3" localSheetId="0" hidden="1">0</definedName>
    <definedName name="solver_lhs_ob3" localSheetId="1" hidden="1">0</definedName>
    <definedName name="solver_lhs_ob3" localSheetId="3" hidden="1">0</definedName>
    <definedName name="solver_lhs_ob3" localSheetId="4" hidden="1">0</definedName>
    <definedName name="solver_lhs_ob3" localSheetId="5" hidden="1">0</definedName>
    <definedName name="solver_lhs_ob4" localSheetId="3" hidden="1">0</definedName>
    <definedName name="solver_lhs_ob4" localSheetId="4" hidden="1">0</definedName>
    <definedName name="solver_lhs_ob4" localSheetId="5" hidden="1">0</definedName>
    <definedName name="solver_lhs_ob5" localSheetId="3" hidden="1">0</definedName>
    <definedName name="solver_lhs_ob5" localSheetId="5" hidden="1">0</definedName>
    <definedName name="solver_lhs1" localSheetId="2" hidden="1">'Extra Credit'!$C$12:$E$12</definedName>
    <definedName name="solver_lhs1" localSheetId="7" hidden="1">'GP - book example'!$B$9:$F$9</definedName>
    <definedName name="solver_lhs1" localSheetId="0" hidden="1">'Problem 1'!$L$23:$L$27</definedName>
    <definedName name="solver_lhs1" localSheetId="1" hidden="1">'Problem 1b'!$L$23:$L$27</definedName>
    <definedName name="solver_lhs1" localSheetId="3" hidden="1">'Problem 2'!$K$5:$K$6</definedName>
    <definedName name="solver_lhs1" localSheetId="4" hidden="1">'Problem 3'!$B$4:$B$23</definedName>
    <definedName name="solver_lhs1" localSheetId="5" hidden="1">'Problem 3 b'!$B$4:$B$93</definedName>
    <definedName name="solver_lhs2" localSheetId="2" hidden="1">'Extra Credit'!$B$6:$B$11</definedName>
    <definedName name="solver_lhs2" localSheetId="7" hidden="1">'GP - book example'!$B$6:$D$6</definedName>
    <definedName name="solver_lhs2" localSheetId="0" hidden="1">'Problem 1'!$B$23:$B$28</definedName>
    <definedName name="solver_lhs2" localSheetId="1" hidden="1">'Problem 1b'!$B$23:$B$28</definedName>
    <definedName name="solver_lhs2" localSheetId="3" hidden="1">'Problem 2'!$K$9</definedName>
    <definedName name="solver_lhs2" localSheetId="4" hidden="1">'Problem 3'!$J$4:$J$8</definedName>
    <definedName name="solver_lhs2" localSheetId="5" hidden="1">'Problem 3 b'!$J$4:$J$13</definedName>
    <definedName name="solver_lhs3" localSheetId="2" hidden="1">'Extra Credit'!$B$6:$B$11</definedName>
    <definedName name="solver_lhs3" localSheetId="7" hidden="1">'GP - book example'!$B$7:$F$8</definedName>
    <definedName name="solver_lhs3" localSheetId="0" hidden="1">'Problem 1'!$B$23:$B$28</definedName>
    <definedName name="solver_lhs3" localSheetId="1" hidden="1">'Problem 1b'!$B$23:$B$28</definedName>
    <definedName name="solver_lhs3" localSheetId="3" hidden="1">'Problem 2'!$K$10</definedName>
    <definedName name="solver_lhs3" localSheetId="4" hidden="1">'Problem 3'!$K$4:$K$8</definedName>
    <definedName name="solver_lhs3" localSheetId="5" hidden="1">'Problem 3 b'!$K$4:$K$13</definedName>
    <definedName name="solver_lhs4" localSheetId="3" hidden="1">'Problem 2'!$K$12:$K$14</definedName>
    <definedName name="solver_lhs4" localSheetId="4" hidden="1">'Problem 3'!$N$4:$N$13</definedName>
    <definedName name="solver_lhs4" localSheetId="5" hidden="1">'Problem 3 b'!$N$4:$N$48</definedName>
    <definedName name="solver_lhs5" localSheetId="3" hidden="1">'Problem 2'!$K$7:$K$8</definedName>
    <definedName name="solver_lhs5" localSheetId="5" hidden="1">'Problem 3 b'!$B$40</definedName>
    <definedName name="solver_lin" localSheetId="2" hidden="1">2</definedName>
    <definedName name="solver_lin" localSheetId="5" hidden="1">2</definedName>
    <definedName name="solver_log" localSheetId="5" hidden="1">1</definedName>
    <definedName name="solver_lva" localSheetId="2" hidden="1">0</definedName>
    <definedName name="solver_lva" localSheetId="5" hidden="1">0</definedName>
    <definedName name="solver_mda" localSheetId="2" hidden="1">4</definedName>
    <definedName name="solver_mda" localSheetId="7" hidden="1">4</definedName>
    <definedName name="solver_mda" localSheetId="0" hidden="1">4</definedName>
    <definedName name="solver_mda" localSheetId="1" hidden="1">4</definedName>
    <definedName name="solver_mda" localSheetId="3" hidden="1">4</definedName>
    <definedName name="solver_mda" localSheetId="4" hidden="1">4</definedName>
    <definedName name="solver_mda" localSheetId="5" hidden="1">4</definedName>
    <definedName name="solver_mip" localSheetId="2" hidden="1">2147483647</definedName>
    <definedName name="solver_mip" localSheetId="5" hidden="1">2147483647</definedName>
    <definedName name="solver_mod" localSheetId="2" hidden="1">3</definedName>
    <definedName name="solver_mod" localSheetId="7" hidden="1">3</definedName>
    <definedName name="solver_mod" localSheetId="0" hidden="1">3</definedName>
    <definedName name="solver_mod" localSheetId="1" hidden="1">3</definedName>
    <definedName name="solver_mod" localSheetId="3" hidden="1">3</definedName>
    <definedName name="solver_mod" localSheetId="4" hidden="1">3</definedName>
    <definedName name="solver_mod" localSheetId="5" hidden="1">3</definedName>
    <definedName name="solver_msl" localSheetId="2" hidden="1">0</definedName>
    <definedName name="solver_msl" localSheetId="5" hidden="1">0</definedName>
    <definedName name="solver_neg" localSheetId="2" hidden="1">1</definedName>
    <definedName name="solver_neg" localSheetId="7" hidden="1">1</definedName>
    <definedName name="solver_neg" localSheetId="0" hidden="1">0</definedName>
    <definedName name="solver_neg" localSheetId="1" hidden="1">1</definedName>
    <definedName name="solver_neg" localSheetId="5" hidden="1">0</definedName>
    <definedName name="solver_nod" localSheetId="2" hidden="1">2147483647</definedName>
    <definedName name="solver_nod" localSheetId="5" hidden="1">2147483647</definedName>
    <definedName name="solver_ntr" localSheetId="2" hidden="1">0</definedName>
    <definedName name="solver_ntr" localSheetId="7" hidden="1">0</definedName>
    <definedName name="solver_ntr" localSheetId="0" hidden="1">0</definedName>
    <definedName name="solver_ntr" localSheetId="1" hidden="1">0</definedName>
    <definedName name="solver_ntr" localSheetId="3" hidden="1">0</definedName>
    <definedName name="solver_ntr" localSheetId="4" hidden="1">0</definedName>
    <definedName name="solver_ntr" localSheetId="5" hidden="1">2</definedName>
    <definedName name="solver_ntri" hidden="1">1000</definedName>
    <definedName name="solver_num" localSheetId="2" hidden="1">3</definedName>
    <definedName name="solver_num" localSheetId="7" hidden="1">3</definedName>
    <definedName name="solver_num" localSheetId="0" hidden="1">3</definedName>
    <definedName name="solver_num" localSheetId="1" hidden="1">3</definedName>
    <definedName name="solver_num" localSheetId="3" hidden="1">5</definedName>
    <definedName name="solver_num" localSheetId="4" hidden="1">4</definedName>
    <definedName name="solver_num" localSheetId="5" hidden="1">5</definedName>
    <definedName name="solver_nwt" localSheetId="2" hidden="1">1</definedName>
    <definedName name="solver_nwt" localSheetId="5" hidden="1">1</definedName>
    <definedName name="solver_obc" localSheetId="2" hidden="1">0</definedName>
    <definedName name="solver_obc" localSheetId="7" hidden="1">0</definedName>
    <definedName name="solver_obc" localSheetId="0" hidden="1">0</definedName>
    <definedName name="solver_obc" localSheetId="1" hidden="1">0</definedName>
    <definedName name="solver_obc" localSheetId="3" hidden="1">0</definedName>
    <definedName name="solver_obc" localSheetId="4" hidden="1">0</definedName>
    <definedName name="solver_obc" localSheetId="5" hidden="1">0</definedName>
    <definedName name="solver_obp" localSheetId="2" hidden="1">0</definedName>
    <definedName name="solver_obp" localSheetId="7" hidden="1">0</definedName>
    <definedName name="solver_obp" localSheetId="0" hidden="1">0</definedName>
    <definedName name="solver_obp" localSheetId="1" hidden="1">0</definedName>
    <definedName name="solver_obp" localSheetId="3" hidden="1">0</definedName>
    <definedName name="solver_obp" localSheetId="4" hidden="1">0</definedName>
    <definedName name="solver_obp" localSheetId="5" hidden="1">0</definedName>
    <definedName name="solver_opt" localSheetId="2" hidden="1">'Extra Credit'!$B$12</definedName>
    <definedName name="solver_opt" localSheetId="7" hidden="1">'GP - book example'!$B$16</definedName>
    <definedName name="solver_opt" localSheetId="0" hidden="1">'Problem 1'!$G$31</definedName>
    <definedName name="solver_opt" localSheetId="1" hidden="1">'Problem 1b'!$G$31</definedName>
    <definedName name="solver_opt" localSheetId="3" hidden="1">'Problem 2'!$K$2</definedName>
    <definedName name="solver_opt" localSheetId="4" hidden="1">'Problem 3'!$J$21</definedName>
    <definedName name="solver_opt" localSheetId="5" hidden="1">'Problem 3 b'!$G$98</definedName>
    <definedName name="solver_opt_ob" localSheetId="2" hidden="1">1</definedName>
    <definedName name="solver_opt_ob" localSheetId="7" hidden="1">1</definedName>
    <definedName name="solver_opt_ob" localSheetId="0" hidden="1">1</definedName>
    <definedName name="solver_opt_ob" localSheetId="1" hidden="1">1</definedName>
    <definedName name="solver_opt_ob" localSheetId="3" hidden="1">1</definedName>
    <definedName name="solver_opt_ob" localSheetId="4" hidden="1">1</definedName>
    <definedName name="solver_opt_ob" localSheetId="5" hidden="1">1</definedName>
    <definedName name="solver_pre" localSheetId="2" hidden="1">0.000001</definedName>
    <definedName name="solver_pre" localSheetId="5" hidden="1">0.000001</definedName>
    <definedName name="solver_psi" localSheetId="2" hidden="1">0</definedName>
    <definedName name="solver_psi" localSheetId="7" hidden="1">0</definedName>
    <definedName name="solver_psi" localSheetId="0" hidden="1">0</definedName>
    <definedName name="solver_psi" localSheetId="1" hidden="1">0</definedName>
    <definedName name="solver_psi" localSheetId="3" hidden="1">0</definedName>
    <definedName name="solver_psi" localSheetId="4" hidden="1">0</definedName>
    <definedName name="solver_psi" localSheetId="5" hidden="1">0</definedName>
    <definedName name="solver_rbv" localSheetId="2" hidden="1">1</definedName>
    <definedName name="solver_rbv" localSheetId="5" hidden="1">1</definedName>
    <definedName name="solver_rdp" localSheetId="2" hidden="1">0</definedName>
    <definedName name="solver_rdp" localSheetId="7" hidden="1">0</definedName>
    <definedName name="solver_rdp" localSheetId="0" hidden="1">0</definedName>
    <definedName name="solver_rdp" localSheetId="1" hidden="1">0</definedName>
    <definedName name="solver_rdp" localSheetId="3" hidden="1">0</definedName>
    <definedName name="solver_rdp" localSheetId="4" hidden="1">0</definedName>
    <definedName name="solver_rdp" localSheetId="5" hidden="1">0</definedName>
    <definedName name="solver_reco1" localSheetId="2" hidden="1">0</definedName>
    <definedName name="solver_reco1" localSheetId="7" hidden="1">0</definedName>
    <definedName name="solver_reco1" localSheetId="0" hidden="1">0</definedName>
    <definedName name="solver_reco1" localSheetId="1" hidden="1">0</definedName>
    <definedName name="solver_reco1" localSheetId="3" hidden="1">0</definedName>
    <definedName name="solver_reco1" localSheetId="4" hidden="1">0</definedName>
    <definedName name="solver_reco1" localSheetId="5" hidden="1">0</definedName>
    <definedName name="solver_reco2" localSheetId="2" hidden="1">0</definedName>
    <definedName name="solver_reco2" localSheetId="7" hidden="1">0</definedName>
    <definedName name="solver_reco2" localSheetId="0" hidden="1">0</definedName>
    <definedName name="solver_reco2" localSheetId="1" hidden="1">0</definedName>
    <definedName name="solver_reco2" localSheetId="3" hidden="1">0</definedName>
    <definedName name="solver_reco2" localSheetId="4" hidden="1">0</definedName>
    <definedName name="solver_reco2" localSheetId="5" hidden="1">0</definedName>
    <definedName name="solver_reco3" localSheetId="2" hidden="1">0</definedName>
    <definedName name="solver_reco3" localSheetId="7" hidden="1">0</definedName>
    <definedName name="solver_reco3" localSheetId="0" hidden="1">0</definedName>
    <definedName name="solver_reco3" localSheetId="1" hidden="1">0</definedName>
    <definedName name="solver_reco3" localSheetId="3" hidden="1">0</definedName>
    <definedName name="solver_reco3" localSheetId="4" hidden="1">0</definedName>
    <definedName name="solver_reco3" localSheetId="5" hidden="1">0</definedName>
    <definedName name="solver_reco4" localSheetId="3" hidden="1">0</definedName>
    <definedName name="solver_reco4" localSheetId="4" hidden="1">0</definedName>
    <definedName name="solver_reco4" localSheetId="5" hidden="1">0</definedName>
    <definedName name="solver_reco5" localSheetId="3" hidden="1">0</definedName>
    <definedName name="solver_reco5" localSheetId="5" hidden="1">0</definedName>
    <definedName name="solver_rel1" localSheetId="2" hidden="1">3</definedName>
    <definedName name="solver_rel1" localSheetId="7" hidden="1">2</definedName>
    <definedName name="solver_rel1" localSheetId="0" hidden="1">2</definedName>
    <definedName name="solver_rel1" localSheetId="1" hidden="1">2</definedName>
    <definedName name="solver_rel1" localSheetId="3" hidden="1">3</definedName>
    <definedName name="solver_rel1" localSheetId="4" hidden="1">5</definedName>
    <definedName name="solver_rel1" localSheetId="5" hidden="1">5</definedName>
    <definedName name="solver_rel2" localSheetId="2" hidden="1">4</definedName>
    <definedName name="solver_rel2" localSheetId="7" hidden="1">4</definedName>
    <definedName name="solver_rel2" localSheetId="0" hidden="1">3</definedName>
    <definedName name="solver_rel2" localSheetId="1" hidden="1">3</definedName>
    <definedName name="solver_rel2" localSheetId="3" hidden="1">3</definedName>
    <definedName name="solver_rel2" localSheetId="4" hidden="1">2</definedName>
    <definedName name="solver_rel2" localSheetId="5" hidden="1">2</definedName>
    <definedName name="solver_rel3" localSheetId="2" hidden="1">3</definedName>
    <definedName name="solver_rel3" localSheetId="7" hidden="1">4</definedName>
    <definedName name="solver_rel3" localSheetId="0" hidden="1">4</definedName>
    <definedName name="solver_rel3" localSheetId="1" hidden="1">4</definedName>
    <definedName name="solver_rel3" localSheetId="3" hidden="1">2</definedName>
    <definedName name="solver_rel3" localSheetId="4" hidden="1">2</definedName>
    <definedName name="solver_rel3" localSheetId="5" hidden="1">2</definedName>
    <definedName name="solver_rel4" localSheetId="3" hidden="1">1</definedName>
    <definedName name="solver_rel4" localSheetId="4" hidden="1">1</definedName>
    <definedName name="solver_rel4" localSheetId="5" hidden="1">1</definedName>
    <definedName name="solver_rel5" localSheetId="3" hidden="1">3</definedName>
    <definedName name="solver_rel5" localSheetId="5" hidden="1">2</definedName>
    <definedName name="solver_rep" localSheetId="2" hidden="1">0</definedName>
    <definedName name="solver_rep" localSheetId="5" hidden="1">0</definedName>
    <definedName name="solver_rhs1" localSheetId="2" hidden="1">'Extra Credit'!$C$13:$E$13</definedName>
    <definedName name="solver_rhs1" localSheetId="7" hidden="1">'GP - book example'!$B$2:$F$2</definedName>
    <definedName name="solver_rhs1" localSheetId="0" hidden="1">'Problem 1'!$M$23:$M$27</definedName>
    <definedName name="solver_rhs1" localSheetId="1" hidden="1">'Problem 1b'!$M$23:$M$27</definedName>
    <definedName name="solver_rhs1" localSheetId="3" hidden="1">'Problem 2'!$M$5:$M$6</definedName>
    <definedName name="solver_rhs2" localSheetId="0" hidden="1">0</definedName>
    <definedName name="solver_rhs2" localSheetId="1" hidden="1">0</definedName>
    <definedName name="solver_rhs2" localSheetId="3" hidden="1">'Problem 2'!$M$9</definedName>
    <definedName name="solver_rhs2" localSheetId="4" hidden="1">1</definedName>
    <definedName name="solver_rhs2" localSheetId="5" hidden="1">1</definedName>
    <definedName name="solver_rhs3" localSheetId="2" hidden="1">0</definedName>
    <definedName name="solver_rhs3" localSheetId="3" hidden="1">'Problem 2'!$M$10</definedName>
    <definedName name="solver_rhs3" localSheetId="4" hidden="1">1</definedName>
    <definedName name="solver_rhs3" localSheetId="5" hidden="1">1</definedName>
    <definedName name="solver_rhs4" localSheetId="3" hidden="1">'Problem 2'!$M$12:$M$14</definedName>
    <definedName name="solver_rhs4" localSheetId="4" hidden="1">1</definedName>
    <definedName name="solver_rhs4" localSheetId="5" hidden="1">1</definedName>
    <definedName name="solver_rhs5" localSheetId="3" hidden="1">0</definedName>
    <definedName name="solver_rhs5" localSheetId="5" hidden="1">0</definedName>
    <definedName name="solver_rlx" localSheetId="2" hidden="1">0</definedName>
    <definedName name="solver_rlx" localSheetId="7" hidden="1">0</definedName>
    <definedName name="solver_rlx" localSheetId="0" hidden="1">0</definedName>
    <definedName name="solver_rlx" localSheetId="1" hidden="1">0</definedName>
    <definedName name="solver_rlx" localSheetId="3" hidden="1">0</definedName>
    <definedName name="solver_rlx" localSheetId="4" hidden="1">0</definedName>
    <definedName name="solver_rlx" localSheetId="5" hidden="1">0</definedName>
    <definedName name="solver_rsd" localSheetId="2" hidden="1">0</definedName>
    <definedName name="solver_rsd" localSheetId="5" hidden="1">0</definedName>
    <definedName name="solver_rsmp" hidden="1">2</definedName>
    <definedName name="solver_rtr" localSheetId="2" hidden="1">0</definedName>
    <definedName name="solver_rtr" localSheetId="7" hidden="1">0</definedName>
    <definedName name="solver_rtr" localSheetId="0" hidden="1">0</definedName>
    <definedName name="solver_rtr" localSheetId="1" hidden="1">0</definedName>
    <definedName name="solver_rtr" localSheetId="3" hidden="1">0</definedName>
    <definedName name="solver_rtr" localSheetId="4" hidden="1">0</definedName>
    <definedName name="solver_rtr" localSheetId="5" hidden="1">0</definedName>
    <definedName name="solver_rxc1" localSheetId="2" hidden="1">1</definedName>
    <definedName name="solver_rxc1" localSheetId="7" hidden="1">1</definedName>
    <definedName name="solver_rxc1" localSheetId="0" hidden="1">1</definedName>
    <definedName name="solver_rxc1" localSheetId="1" hidden="1">1</definedName>
    <definedName name="solver_rxc1" localSheetId="3" hidden="1">1</definedName>
    <definedName name="solver_rxc1" localSheetId="4" hidden="1">1</definedName>
    <definedName name="solver_rxc1" localSheetId="5" hidden="1">1</definedName>
    <definedName name="solver_rxc2" localSheetId="2" hidden="1">1</definedName>
    <definedName name="solver_rxc2" localSheetId="7" hidden="1">1</definedName>
    <definedName name="solver_rxc2" localSheetId="0" hidden="1">1</definedName>
    <definedName name="solver_rxc2" localSheetId="1" hidden="1">1</definedName>
    <definedName name="solver_rxc2" localSheetId="3" hidden="1">1</definedName>
    <definedName name="solver_rxc2" localSheetId="4" hidden="1">1</definedName>
    <definedName name="solver_rxc2" localSheetId="5" hidden="1">1</definedName>
    <definedName name="solver_rxc3" localSheetId="2" hidden="1">1</definedName>
    <definedName name="solver_rxc3" localSheetId="7" hidden="1">1</definedName>
    <definedName name="solver_rxc3" localSheetId="0" hidden="1">1</definedName>
    <definedName name="solver_rxc3" localSheetId="1" hidden="1">1</definedName>
    <definedName name="solver_rxc3" localSheetId="3" hidden="1">1</definedName>
    <definedName name="solver_rxc3" localSheetId="4" hidden="1">1</definedName>
    <definedName name="solver_rxc3" localSheetId="5" hidden="1">1</definedName>
    <definedName name="solver_rxc4" localSheetId="3" hidden="1">1</definedName>
    <definedName name="solver_rxc4" localSheetId="4" hidden="1">1</definedName>
    <definedName name="solver_rxc4" localSheetId="5" hidden="1">1</definedName>
    <definedName name="solver_rxc5" localSheetId="3" hidden="1">1</definedName>
    <definedName name="solver_rxc5" localSheetId="5" hidden="1">1</definedName>
    <definedName name="solver_rxv" localSheetId="2" hidden="1">1</definedName>
    <definedName name="solver_rxv" localSheetId="7" hidden="1">1</definedName>
    <definedName name="solver_rxv" localSheetId="0" hidden="1">1</definedName>
    <definedName name="solver_rxv" localSheetId="1" hidden="1">1</definedName>
    <definedName name="solver_rxv" localSheetId="3" hidden="1">1</definedName>
    <definedName name="solver_rxv" localSheetId="4" hidden="1">1</definedName>
    <definedName name="solver_rxv" localSheetId="5" hidden="1">1</definedName>
    <definedName name="solver_rxv1" localSheetId="7" hidden="1">1</definedName>
    <definedName name="solver_scl" localSheetId="2" hidden="1">0</definedName>
    <definedName name="solver_scl" localSheetId="5" hidden="1">0</definedName>
    <definedName name="solver_seed" hidden="1">0</definedName>
    <definedName name="solver_sel" localSheetId="2" hidden="1">1</definedName>
    <definedName name="solver_sel" localSheetId="7" hidden="1">1</definedName>
    <definedName name="solver_sel" localSheetId="0" hidden="1">1</definedName>
    <definedName name="solver_sel" localSheetId="1" hidden="1">1</definedName>
    <definedName name="solver_sel" localSheetId="3" hidden="1">1</definedName>
    <definedName name="solver_sel" localSheetId="4" hidden="1">1</definedName>
    <definedName name="solver_sel" localSheetId="5" hidden="1">1</definedName>
    <definedName name="solver_sho" localSheetId="2" hidden="1">0</definedName>
    <definedName name="solver_sho" localSheetId="5" hidden="1">0</definedName>
    <definedName name="solver_slv" localSheetId="2" hidden="1">0</definedName>
    <definedName name="solver_slv" localSheetId="7" hidden="1">0</definedName>
    <definedName name="solver_slv" localSheetId="0" hidden="1">0</definedName>
    <definedName name="solver_slv" localSheetId="1" hidden="1">0</definedName>
    <definedName name="solver_slv" localSheetId="3" hidden="1">0</definedName>
    <definedName name="solver_slv" localSheetId="4" hidden="1">0</definedName>
    <definedName name="solver_slv" localSheetId="5" hidden="1">0</definedName>
    <definedName name="solver_slvu" localSheetId="2" hidden="1">0</definedName>
    <definedName name="solver_slvu" localSheetId="7" hidden="1">0</definedName>
    <definedName name="solver_slvu" localSheetId="0" hidden="1">0</definedName>
    <definedName name="solver_slvu" localSheetId="1" hidden="1">0</definedName>
    <definedName name="solver_slvu" localSheetId="3" hidden="1">0</definedName>
    <definedName name="solver_slvu" localSheetId="4" hidden="1">0</definedName>
    <definedName name="solver_slvu" localSheetId="5" hidden="1">0</definedName>
    <definedName name="solver_spid" localSheetId="2" hidden="1">" "</definedName>
    <definedName name="solver_spid" localSheetId="7" hidden="1">" "</definedName>
    <definedName name="solver_spid" localSheetId="0" hidden="1">" "</definedName>
    <definedName name="solver_spid" localSheetId="1" hidden="1">" "</definedName>
    <definedName name="solver_spid" localSheetId="3" hidden="1">" "</definedName>
    <definedName name="solver_spid" localSheetId="4" hidden="1">" "</definedName>
    <definedName name="solver_spid" localSheetId="5" hidden="1">" "</definedName>
    <definedName name="solver_srvr" localSheetId="2" hidden="1">" "</definedName>
    <definedName name="solver_srvr" localSheetId="7" hidden="1">" "</definedName>
    <definedName name="solver_srvr" localSheetId="0" hidden="1">" "</definedName>
    <definedName name="solver_srvr" localSheetId="1" hidden="1">" "</definedName>
    <definedName name="solver_srvr" localSheetId="3" hidden="1">" "</definedName>
    <definedName name="solver_srvr" localSheetId="4" hidden="1">" "</definedName>
    <definedName name="solver_srvr" localSheetId="5" hidden="1">" "</definedName>
    <definedName name="solver_ssz" localSheetId="2" hidden="1">0</definedName>
    <definedName name="solver_ssz" localSheetId="5" hidden="1">0</definedName>
    <definedName name="solver_tim" localSheetId="2" hidden="1">2147483647</definedName>
    <definedName name="solver_tim" localSheetId="5" hidden="1">2147483647</definedName>
    <definedName name="solver_tms" localSheetId="2" hidden="1">0</definedName>
    <definedName name="solver_tms" localSheetId="5" hidden="1">0</definedName>
    <definedName name="solver_tol" localSheetId="2" hidden="1">0</definedName>
    <definedName name="solver_tol" localSheetId="5" hidden="1">0</definedName>
    <definedName name="solver_typ" localSheetId="2" hidden="1">2</definedName>
    <definedName name="solver_typ" localSheetId="7" hidden="1">2</definedName>
    <definedName name="solver_typ" localSheetId="0" hidden="1">2</definedName>
    <definedName name="solver_typ" localSheetId="1" hidden="1">2</definedName>
    <definedName name="solver_typ" localSheetId="3" hidden="1">2</definedName>
    <definedName name="solver_typ" localSheetId="4" hidden="1">2</definedName>
    <definedName name="solver_typ" localSheetId="5" hidden="1">2</definedName>
    <definedName name="solver_ubigm" localSheetId="5" hidden="1">1000000</definedName>
    <definedName name="solver_umod" localSheetId="2" hidden="1">1</definedName>
    <definedName name="solver_umod" localSheetId="7" hidden="1">1</definedName>
    <definedName name="solver_umod" localSheetId="0" hidden="1">1</definedName>
    <definedName name="solver_umod" localSheetId="1" hidden="1">1</definedName>
    <definedName name="solver_umod" localSheetId="3" hidden="1">1</definedName>
    <definedName name="solver_umod" localSheetId="4" hidden="1">1</definedName>
    <definedName name="solver_umod" localSheetId="5" hidden="1">1</definedName>
    <definedName name="solver_urs" localSheetId="2" hidden="1">0</definedName>
    <definedName name="solver_urs" localSheetId="7" hidden="1">0</definedName>
    <definedName name="solver_urs" localSheetId="0" hidden="1">0</definedName>
    <definedName name="solver_urs" localSheetId="1" hidden="1">0</definedName>
    <definedName name="solver_urs" localSheetId="3" hidden="1">0</definedName>
    <definedName name="solver_urs" localSheetId="4" hidden="1">0</definedName>
    <definedName name="solver_urs" localSheetId="5" hidden="1">0</definedName>
    <definedName name="solver_userid" localSheetId="2" hidden="1">381084</definedName>
    <definedName name="solver_userid" localSheetId="7" hidden="1">381084</definedName>
    <definedName name="solver_userid" localSheetId="0" hidden="1">381084</definedName>
    <definedName name="solver_userid" localSheetId="1" hidden="1">381084</definedName>
    <definedName name="solver_userid" localSheetId="3" hidden="1">381084</definedName>
    <definedName name="solver_userid" localSheetId="4" hidden="1">381084</definedName>
    <definedName name="solver_userid" localSheetId="5" hidden="1">381084</definedName>
    <definedName name="solver_val" localSheetId="2" hidden="1">0</definedName>
    <definedName name="solver_val" localSheetId="7" hidden="1">0</definedName>
    <definedName name="solver_val" localSheetId="0" hidden="1">0</definedName>
    <definedName name="solver_val" localSheetId="1" hidden="1">0</definedName>
    <definedName name="solver_val" localSheetId="3" hidden="1">0</definedName>
    <definedName name="solver_val" localSheetId="4" hidden="1">0</definedName>
    <definedName name="solver_val" localSheetId="5" hidden="1">0</definedName>
    <definedName name="solver_var" localSheetId="2" hidden="1">" "</definedName>
    <definedName name="solver_var" localSheetId="7" hidden="1">" "</definedName>
    <definedName name="solver_var" localSheetId="0" hidden="1">" "</definedName>
    <definedName name="solver_var" localSheetId="1" hidden="1">" "</definedName>
    <definedName name="solver_var" localSheetId="3" hidden="1">" "</definedName>
    <definedName name="solver_var" localSheetId="4" hidden="1">" "</definedName>
    <definedName name="solver_var" localSheetId="5" hidden="1">" "</definedName>
    <definedName name="solver_var1" localSheetId="7" hidden="1">" "</definedName>
    <definedName name="solver_ver" localSheetId="2" hidden="1">17</definedName>
    <definedName name="solver_ver" localSheetId="7" hidden="1">17</definedName>
    <definedName name="solver_ver" localSheetId="0" hidden="1">17</definedName>
    <definedName name="solver_ver" localSheetId="1" hidden="1">17</definedName>
    <definedName name="solver_ver" localSheetId="3" hidden="1">17</definedName>
    <definedName name="solver_ver" localSheetId="4" hidden="1">17</definedName>
    <definedName name="solver_ver" localSheetId="5" hidden="1">17</definedName>
    <definedName name="solver_vir" localSheetId="2" hidden="1">1</definedName>
    <definedName name="solver_vir" localSheetId="7" hidden="1">1</definedName>
    <definedName name="solver_vir" localSheetId="0" hidden="1">1</definedName>
    <definedName name="solver_vir" localSheetId="1" hidden="1">1</definedName>
    <definedName name="solver_vir" localSheetId="3" hidden="1">1</definedName>
    <definedName name="solver_vir" localSheetId="4" hidden="1">1</definedName>
    <definedName name="solver_vir" localSheetId="5" hidden="1">1</definedName>
    <definedName name="solver_vir1" localSheetId="7" hidden="1">1</definedName>
    <definedName name="solver_vol" localSheetId="2" hidden="1">0</definedName>
    <definedName name="solver_vol" localSheetId="7" hidden="1">0</definedName>
    <definedName name="solver_vol" localSheetId="0" hidden="1">0</definedName>
    <definedName name="solver_vol" localSheetId="1" hidden="1">0</definedName>
    <definedName name="solver_vol" localSheetId="3" hidden="1">0</definedName>
    <definedName name="solver_vol" localSheetId="4" hidden="1">0</definedName>
    <definedName name="solver_vol" localSheetId="5" hidden="1">0</definedName>
    <definedName name="solver_vst" localSheetId="2" hidden="1">0</definedName>
    <definedName name="solver_vst" localSheetId="7" hidden="1">0</definedName>
    <definedName name="solver_vst" localSheetId="0" hidden="1">0</definedName>
    <definedName name="solver_vst" localSheetId="1" hidden="1">0</definedName>
    <definedName name="solver_vst" localSheetId="3" hidden="1">0</definedName>
    <definedName name="solver_vst" localSheetId="4" hidden="1">0</definedName>
    <definedName name="solver_vst" localSheetId="5" hidden="1">0</definedName>
    <definedName name="solver_vst1" localSheetId="7" hidden="1">0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" i="4" l="1"/>
  <c r="B12" i="11"/>
  <c r="F8" i="11"/>
  <c r="F6" i="11"/>
  <c r="D12" i="11"/>
  <c r="E12" i="11"/>
  <c r="C12" i="11"/>
  <c r="F7" i="11"/>
  <c r="F9" i="11"/>
  <c r="F10" i="11"/>
  <c r="F11" i="11"/>
  <c r="K14" i="10"/>
  <c r="K13" i="10"/>
  <c r="K12" i="10"/>
  <c r="K9" i="10"/>
  <c r="K10" i="10"/>
  <c r="M6" i="10"/>
  <c r="J6" i="10"/>
  <c r="J7" i="10"/>
  <c r="J8" i="10"/>
  <c r="J5" i="10"/>
  <c r="H6" i="10"/>
  <c r="H7" i="10"/>
  <c r="H8" i="10"/>
  <c r="H5" i="10"/>
  <c r="F6" i="10"/>
  <c r="F7" i="10"/>
  <c r="F8" i="10"/>
  <c r="F5" i="10"/>
  <c r="D6" i="10"/>
  <c r="D7" i="10"/>
  <c r="D8" i="10"/>
  <c r="D5" i="10"/>
  <c r="B14" i="8"/>
  <c r="C14" i="8"/>
  <c r="D14" i="8"/>
  <c r="E14" i="8"/>
  <c r="F14" i="8"/>
  <c r="C13" i="8"/>
  <c r="D13" i="8"/>
  <c r="E13" i="8"/>
  <c r="F13" i="8"/>
  <c r="B13" i="8"/>
  <c r="C9" i="8"/>
  <c r="D9" i="8"/>
  <c r="B9" i="8"/>
  <c r="F6" i="8"/>
  <c r="F9" i="8"/>
  <c r="E6" i="8"/>
  <c r="E9" i="8"/>
  <c r="J6" i="6"/>
  <c r="K6" i="6"/>
  <c r="L6" i="6"/>
  <c r="J7" i="6"/>
  <c r="K7" i="6"/>
  <c r="L7" i="6"/>
  <c r="J8" i="6"/>
  <c r="K8" i="6"/>
  <c r="L8" i="6"/>
  <c r="J9" i="6"/>
  <c r="K9" i="6"/>
  <c r="L9" i="6"/>
  <c r="J10" i="6"/>
  <c r="K10" i="6"/>
  <c r="L10" i="6"/>
  <c r="J11" i="6"/>
  <c r="K11" i="6"/>
  <c r="L11" i="6"/>
  <c r="J12" i="6"/>
  <c r="K12" i="6"/>
  <c r="L12" i="6"/>
  <c r="J13" i="6"/>
  <c r="K13" i="6"/>
  <c r="L13" i="6"/>
  <c r="J5" i="6"/>
  <c r="K5" i="6"/>
  <c r="L5" i="6"/>
  <c r="K4" i="6"/>
  <c r="L4" i="6"/>
  <c r="F5" i="6"/>
  <c r="J4" i="6"/>
  <c r="N48" i="6"/>
  <c r="N46" i="6"/>
  <c r="N47" i="6"/>
  <c r="N45" i="6"/>
  <c r="N44" i="6"/>
  <c r="N43" i="6"/>
  <c r="N42" i="6"/>
  <c r="N41" i="6"/>
  <c r="N40" i="6"/>
  <c r="N38" i="6"/>
  <c r="N37" i="6"/>
  <c r="N36" i="6"/>
  <c r="N33" i="6"/>
  <c r="N32" i="6"/>
  <c r="N31" i="6"/>
  <c r="N27" i="6"/>
  <c r="N26" i="6"/>
  <c r="N25" i="6"/>
  <c r="N20" i="6"/>
  <c r="N19" i="6"/>
  <c r="N18" i="6"/>
  <c r="N12" i="6"/>
  <c r="N11" i="6"/>
  <c r="N10" i="6"/>
  <c r="N39" i="6"/>
  <c r="N35" i="6"/>
  <c r="N34" i="6"/>
  <c r="N30" i="6"/>
  <c r="N29" i="6"/>
  <c r="N28" i="6"/>
  <c r="N24" i="6"/>
  <c r="N23" i="6"/>
  <c r="N22" i="6"/>
  <c r="N21" i="6"/>
  <c r="N17" i="6"/>
  <c r="N16" i="6"/>
  <c r="N15" i="6"/>
  <c r="N14" i="6"/>
  <c r="N13" i="6"/>
  <c r="N9" i="6"/>
  <c r="N8" i="6"/>
  <c r="N7" i="6"/>
  <c r="N6" i="6"/>
  <c r="N5" i="6"/>
  <c r="N4" i="6"/>
  <c r="K5" i="4"/>
  <c r="L5" i="4"/>
  <c r="F8" i="4"/>
  <c r="G8" i="4"/>
  <c r="K6" i="4"/>
  <c r="L6" i="4"/>
  <c r="F15" i="4"/>
  <c r="G15" i="4"/>
  <c r="K7" i="4"/>
  <c r="L7" i="4"/>
  <c r="F16" i="4"/>
  <c r="G16" i="4"/>
  <c r="K8" i="4"/>
  <c r="L8" i="4"/>
  <c r="K4" i="4"/>
  <c r="F7" i="4"/>
  <c r="G7" i="4"/>
  <c r="N13" i="4"/>
  <c r="N12" i="4"/>
  <c r="N11" i="4"/>
  <c r="N10" i="4"/>
  <c r="N9" i="4"/>
  <c r="N8" i="4"/>
  <c r="N7" i="4"/>
  <c r="N6" i="4"/>
  <c r="N5" i="4"/>
  <c r="N4" i="4"/>
  <c r="J4" i="4"/>
  <c r="J5" i="4"/>
  <c r="J6" i="4"/>
  <c r="J7" i="4"/>
  <c r="J8" i="4"/>
  <c r="F19" i="4"/>
  <c r="G19" i="4"/>
  <c r="F18" i="4"/>
  <c r="G18" i="4"/>
  <c r="F11" i="4"/>
  <c r="G11" i="4"/>
  <c r="F10" i="4"/>
  <c r="G10" i="4"/>
  <c r="F23" i="4"/>
  <c r="G23" i="4"/>
  <c r="F21" i="4"/>
  <c r="G21" i="4"/>
  <c r="F22" i="4"/>
  <c r="G22" i="4"/>
  <c r="F20" i="4"/>
  <c r="G20" i="4"/>
  <c r="F17" i="4"/>
  <c r="G17" i="4"/>
  <c r="F12" i="4"/>
  <c r="G12" i="4"/>
  <c r="F9" i="4"/>
  <c r="G9" i="4"/>
  <c r="F14" i="4"/>
  <c r="G14" i="4"/>
  <c r="F6" i="4"/>
  <c r="G6" i="4"/>
  <c r="F4" i="4"/>
  <c r="G4" i="4"/>
  <c r="F13" i="4"/>
  <c r="G13" i="4"/>
  <c r="F5" i="4"/>
  <c r="G5" i="4"/>
  <c r="K2" i="10"/>
  <c r="M5" i="10"/>
  <c r="B16" i="8"/>
  <c r="F85" i="6"/>
  <c r="F89" i="6"/>
  <c r="F93" i="6"/>
  <c r="F86" i="6"/>
  <c r="G86" i="6"/>
  <c r="F90" i="6"/>
  <c r="G90" i="6"/>
  <c r="F87" i="6"/>
  <c r="G87" i="6"/>
  <c r="F91" i="6"/>
  <c r="G91" i="6"/>
  <c r="F88" i="6"/>
  <c r="G88" i="6"/>
  <c r="F92" i="6"/>
  <c r="G92" i="6"/>
  <c r="F69" i="6"/>
  <c r="F73" i="6"/>
  <c r="F70" i="6"/>
  <c r="G70" i="6"/>
  <c r="F74" i="6"/>
  <c r="G74" i="6"/>
  <c r="F67" i="6"/>
  <c r="G67" i="6"/>
  <c r="F71" i="6"/>
  <c r="F75" i="6"/>
  <c r="G75" i="6"/>
  <c r="F68" i="6"/>
  <c r="G68" i="6"/>
  <c r="F72" i="6"/>
  <c r="F49" i="6"/>
  <c r="F53" i="6"/>
  <c r="F57" i="6"/>
  <c r="F50" i="6"/>
  <c r="G50" i="6"/>
  <c r="F54" i="6"/>
  <c r="G54" i="6"/>
  <c r="F51" i="6"/>
  <c r="G51" i="6"/>
  <c r="F55" i="6"/>
  <c r="F52" i="6"/>
  <c r="F56" i="6"/>
  <c r="F33" i="6"/>
  <c r="G33" i="6"/>
  <c r="F37" i="6"/>
  <c r="G37" i="6"/>
  <c r="F34" i="6"/>
  <c r="G34" i="6"/>
  <c r="F38" i="6"/>
  <c r="G38" i="6"/>
  <c r="F31" i="6"/>
  <c r="G31" i="6"/>
  <c r="F35" i="6"/>
  <c r="G35" i="6"/>
  <c r="F39" i="6"/>
  <c r="G39" i="6"/>
  <c r="F32" i="6"/>
  <c r="G32" i="6"/>
  <c r="F36" i="6"/>
  <c r="G36" i="6"/>
  <c r="F13" i="6"/>
  <c r="G13" i="6"/>
  <c r="F17" i="6"/>
  <c r="G17" i="6"/>
  <c r="F21" i="6"/>
  <c r="G21" i="6"/>
  <c r="F14" i="6"/>
  <c r="G14" i="6"/>
  <c r="F18" i="6"/>
  <c r="G18" i="6"/>
  <c r="F15" i="6"/>
  <c r="G15" i="6"/>
  <c r="F19" i="6"/>
  <c r="G19" i="6"/>
  <c r="F16" i="6"/>
  <c r="G16" i="6"/>
  <c r="F20" i="6"/>
  <c r="G20" i="6"/>
  <c r="F77" i="6"/>
  <c r="G77" i="6"/>
  <c r="F81" i="6"/>
  <c r="G81" i="6"/>
  <c r="F78" i="6"/>
  <c r="G78" i="6"/>
  <c r="F82" i="6"/>
  <c r="G82" i="6"/>
  <c r="F79" i="6"/>
  <c r="G79" i="6"/>
  <c r="F83" i="6"/>
  <c r="G83" i="6"/>
  <c r="F76" i="6"/>
  <c r="G76" i="6"/>
  <c r="F80" i="6"/>
  <c r="G80" i="6"/>
  <c r="F84" i="6"/>
  <c r="G84" i="6"/>
  <c r="F61" i="6"/>
  <c r="G61" i="6"/>
  <c r="F65" i="6"/>
  <c r="G65" i="6"/>
  <c r="F58" i="6"/>
  <c r="G58" i="6"/>
  <c r="F62" i="6"/>
  <c r="G62" i="6"/>
  <c r="F66" i="6"/>
  <c r="G66" i="6"/>
  <c r="F59" i="6"/>
  <c r="G59" i="6"/>
  <c r="F63" i="6"/>
  <c r="G63" i="6"/>
  <c r="F60" i="6"/>
  <c r="G60" i="6"/>
  <c r="F64" i="6"/>
  <c r="G64" i="6"/>
  <c r="F41" i="6"/>
  <c r="G41" i="6"/>
  <c r="F45" i="6"/>
  <c r="G45" i="6"/>
  <c r="F42" i="6"/>
  <c r="G42" i="6"/>
  <c r="F46" i="6"/>
  <c r="G46" i="6"/>
  <c r="F43" i="6"/>
  <c r="G43" i="6"/>
  <c r="F47" i="6"/>
  <c r="G47" i="6"/>
  <c r="F40" i="6"/>
  <c r="G40" i="6"/>
  <c r="F44" i="6"/>
  <c r="G44" i="6"/>
  <c r="F48" i="6"/>
  <c r="G48" i="6"/>
  <c r="F25" i="6"/>
  <c r="G25" i="6"/>
  <c r="F29" i="6"/>
  <c r="G29" i="6"/>
  <c r="F22" i="6"/>
  <c r="G22" i="6"/>
  <c r="F26" i="6"/>
  <c r="G26" i="6"/>
  <c r="F30" i="6"/>
  <c r="G30" i="6"/>
  <c r="F23" i="6"/>
  <c r="G23" i="6"/>
  <c r="F27" i="6"/>
  <c r="G27" i="6"/>
  <c r="F24" i="6"/>
  <c r="G24" i="6"/>
  <c r="F28" i="6"/>
  <c r="G28" i="6"/>
  <c r="F12" i="6"/>
  <c r="G12" i="6"/>
  <c r="F8" i="6"/>
  <c r="F11" i="6"/>
  <c r="G11" i="6"/>
  <c r="F7" i="6"/>
  <c r="G7" i="6"/>
  <c r="F4" i="6"/>
  <c r="F10" i="6"/>
  <c r="G10" i="6"/>
  <c r="F6" i="6"/>
  <c r="F9" i="6"/>
  <c r="G9" i="6"/>
  <c r="G5" i="6"/>
  <c r="G49" i="6"/>
  <c r="G71" i="6"/>
  <c r="G31" i="3"/>
  <c r="F28" i="3"/>
  <c r="D28" i="3"/>
  <c r="L27" i="3"/>
  <c r="F27" i="3"/>
  <c r="D27" i="3"/>
  <c r="L26" i="3"/>
  <c r="F26" i="3"/>
  <c r="D26" i="3"/>
  <c r="L25" i="3"/>
  <c r="F25" i="3"/>
  <c r="D25" i="3"/>
  <c r="L24" i="3"/>
  <c r="F24" i="3"/>
  <c r="D24" i="3"/>
  <c r="L23" i="3"/>
  <c r="F23" i="3"/>
  <c r="D23" i="3"/>
  <c r="L24" i="2"/>
  <c r="L25" i="2"/>
  <c r="L26" i="2"/>
  <c r="L27" i="2"/>
  <c r="L23" i="2"/>
  <c r="G31" i="2"/>
  <c r="F24" i="2"/>
  <c r="F25" i="2"/>
  <c r="F26" i="2"/>
  <c r="F27" i="2"/>
  <c r="F28" i="2"/>
  <c r="F23" i="2"/>
  <c r="D24" i="2"/>
  <c r="D25" i="2"/>
  <c r="D26" i="2"/>
  <c r="D27" i="2"/>
  <c r="D28" i="2"/>
  <c r="D23" i="2"/>
  <c r="J21" i="4"/>
  <c r="G85" i="6"/>
  <c r="G73" i="6"/>
  <c r="G89" i="6"/>
  <c r="G55" i="6"/>
  <c r="G52" i="6"/>
  <c r="G57" i="6"/>
  <c r="G53" i="6"/>
  <c r="G69" i="6"/>
  <c r="G6" i="6"/>
  <c r="G8" i="6"/>
  <c r="G56" i="6"/>
  <c r="G72" i="6"/>
  <c r="G93" i="6"/>
  <c r="G4" i="6"/>
  <c r="G98" i="6"/>
</calcChain>
</file>

<file path=xl/comments1.xml><?xml version="1.0" encoding="utf-8"?>
<comments xmlns="http://schemas.openxmlformats.org/spreadsheetml/2006/main">
  <authors>
    <author>sujat</author>
  </authors>
  <commentList>
    <comment ref="L22" authorId="0">
      <text>
        <r>
          <rPr>
            <b/>
            <sz val="9"/>
            <color indexed="81"/>
            <rFont val="Tahoma"/>
            <family val="2"/>
          </rPr>
          <t>Using balance of flow constraint where supply = demand
Therefore constraint here is Netflow = Demand/Supply</t>
        </r>
      </text>
    </comment>
  </commentList>
</comments>
</file>

<file path=xl/comments2.xml><?xml version="1.0" encoding="utf-8"?>
<comments xmlns="http://schemas.openxmlformats.org/spreadsheetml/2006/main">
  <authors>
    <author>sujat</author>
  </authors>
  <commentList>
    <comment ref="L22" authorId="0">
      <text>
        <r>
          <rPr>
            <b/>
            <sz val="9"/>
            <color indexed="81"/>
            <rFont val="Tahoma"/>
            <family val="2"/>
          </rPr>
          <t>Using balance of flow constraint where supply = demand
Therefore constraint here is Netflow = Demand/Supply</t>
        </r>
      </text>
    </comment>
  </commentList>
</comments>
</file>

<file path=xl/comments3.xml><?xml version="1.0" encoding="utf-8"?>
<comments xmlns="http://schemas.openxmlformats.org/spreadsheetml/2006/main">
  <authors>
    <author>sujat</author>
  </authors>
  <commentList>
    <comment ref="B12" authorId="0">
      <text>
        <r>
          <rPr>
            <b/>
            <sz val="9"/>
            <color indexed="81"/>
            <rFont val="Tahoma"/>
            <family val="2"/>
          </rPr>
          <t>Objective: Minimize total boards used.</t>
        </r>
      </text>
    </comment>
    <comment ref="C12" authorId="0">
      <text>
        <r>
          <rPr>
            <b/>
            <sz val="9"/>
            <color indexed="81"/>
            <rFont val="Tahoma"/>
            <family val="2"/>
          </rPr>
          <t>Applies to C12:E12
Total boards produced &gt;= total board required</t>
        </r>
      </text>
    </comment>
  </commentList>
</comments>
</file>

<file path=xl/comments4.xml><?xml version="1.0" encoding="utf-8"?>
<comments xmlns="http://schemas.openxmlformats.org/spreadsheetml/2006/main">
  <authors>
    <author>sujat</author>
  </authors>
  <commentList>
    <comment ref="K2" authorId="0">
      <text>
        <r>
          <rPr>
            <sz val="9"/>
            <color indexed="81"/>
            <rFont val="Tahoma"/>
            <charset val="1"/>
          </rPr>
          <t>Cost for a hotdog</t>
        </r>
      </text>
    </comment>
    <comment ref="M5" authorId="0">
      <text>
        <r>
          <rPr>
            <sz val="9"/>
            <color indexed="81"/>
            <rFont val="Tahoma"/>
            <charset val="1"/>
          </rPr>
          <t xml:space="preserve">At least 25% beef
</t>
        </r>
      </text>
    </comment>
    <comment ref="M6" authorId="0">
      <text>
        <r>
          <rPr>
            <sz val="9"/>
            <color indexed="81"/>
            <rFont val="Tahoma"/>
            <charset val="1"/>
          </rPr>
          <t>At least 25% pork</t>
        </r>
      </text>
    </comment>
    <comment ref="M9" authorId="0">
      <text>
        <r>
          <rPr>
            <sz val="9"/>
            <color indexed="81"/>
            <rFont val="Tahoma"/>
            <charset val="1"/>
          </rPr>
          <t xml:space="preserve">Chicken or Turkey or both
</t>
        </r>
      </text>
    </comment>
    <comment ref="M10" authorId="0">
      <text>
        <r>
          <rPr>
            <sz val="9"/>
            <color indexed="81"/>
            <rFont val="Tahoma"/>
            <charset val="1"/>
          </rPr>
          <t>total of 2 ounces in grams</t>
        </r>
      </text>
    </comment>
    <comment ref="M12" authorId="0">
      <text>
        <r>
          <rPr>
            <sz val="9"/>
            <color indexed="81"/>
            <rFont val="Tahoma"/>
            <charset val="1"/>
          </rPr>
          <t>At most 6 grams of Fat</t>
        </r>
      </text>
    </comment>
    <comment ref="M13" authorId="0">
      <text>
        <r>
          <rPr>
            <sz val="9"/>
            <color indexed="81"/>
            <rFont val="Tahoma"/>
            <charset val="1"/>
          </rPr>
          <t>At most 27 grams Cholestrol</t>
        </r>
      </text>
    </comment>
    <comment ref="M14" authorId="0">
      <text>
        <r>
          <rPr>
            <sz val="9"/>
            <color indexed="81"/>
            <rFont val="Tahoma"/>
            <charset val="1"/>
          </rPr>
          <t>At most 100 caloreies</t>
        </r>
      </text>
    </comment>
  </commentList>
</comments>
</file>

<file path=xl/comments5.xml><?xml version="1.0" encoding="utf-8"?>
<comments xmlns="http://schemas.openxmlformats.org/spreadsheetml/2006/main">
  <authors>
    <author>Microsoft Office User</author>
    <author>sujat</author>
  </authors>
  <commentList>
    <comment ref="B3" authorId="0">
      <text>
        <r>
          <rPr>
            <b/>
            <sz val="10"/>
            <color indexed="81"/>
            <rFont val="Calibri"/>
          </rPr>
          <t>Binary Assignments for decision variables
1- Assigned
0 - Not Assigned</t>
        </r>
      </text>
    </comment>
    <comment ref="L3" authorId="0">
      <text>
        <r>
          <rPr>
            <sz val="10"/>
            <color indexed="81"/>
            <rFont val="Calibri"/>
          </rPr>
          <t xml:space="preserve">Dummy Cost to make schedule continuous
When a schedue ends in a node, the cost becomes 0, else remains 1000. The cost is added to the Set up cost. 
</t>
        </r>
        <r>
          <rPr>
            <b/>
            <sz val="10"/>
            <color indexed="81"/>
            <rFont val="Calibri"/>
          </rPr>
          <t xml:space="preserve">This did not work as intended because I did not find a way to reset cost to 1000 after assignment is complete in Excel. Might need a VBA script.
Foremula in cell L4 copied until L8 is: =1000-1000*K4
</t>
        </r>
        <r>
          <rPr>
            <sz val="10"/>
            <color indexed="81"/>
            <rFont val="Calibri"/>
          </rPr>
          <t xml:space="preserve">
</t>
        </r>
      </text>
    </comment>
    <comment ref="J4" authorId="1">
      <text>
        <r>
          <rPr>
            <sz val="9"/>
            <color indexed="81"/>
            <rFont val="Tahoma"/>
            <charset val="1"/>
          </rPr>
          <t xml:space="preserve">constraint to ensure only one schedule starts from a node and only one schedule ends in a node… for example </t>
        </r>
        <r>
          <rPr>
            <b/>
            <sz val="9"/>
            <color indexed="81"/>
            <rFont val="Tahoma"/>
            <family val="2"/>
          </rPr>
          <t>prevent</t>
        </r>
        <r>
          <rPr>
            <sz val="9"/>
            <color indexed="81"/>
            <rFont val="Tahoma"/>
            <charset val="1"/>
          </rPr>
          <t xml:space="preserve"> 1-5 and 2-5.  
</t>
        </r>
        <r>
          <rPr>
            <b/>
            <sz val="9"/>
            <color indexed="81"/>
            <rFont val="Tahoma"/>
            <family val="2"/>
          </rPr>
          <t>Constraint in the model each cell  in I4:J8 sums to &lt;= 1</t>
        </r>
        <r>
          <rPr>
            <sz val="9"/>
            <color indexed="81"/>
            <rFont val="Tahoma"/>
            <charset val="1"/>
          </rPr>
          <t xml:space="preserve">. Where each cell contains the formula to count the number of schedules starting from a node (column I) and the number of cells ending in a node.
</t>
        </r>
      </text>
    </comment>
    <comment ref="N4" authorId="1">
      <text>
        <r>
          <rPr>
            <sz val="9"/>
            <color indexed="81"/>
            <rFont val="Tahoma"/>
            <charset val="1"/>
          </rPr>
          <t xml:space="preserve">constraint preventing schedue from retracing the path backwards… </t>
        </r>
        <r>
          <rPr>
            <b/>
            <sz val="9"/>
            <color indexed="81"/>
            <rFont val="Tahoma"/>
            <family val="2"/>
          </rPr>
          <t>example prevent 1-2 to 2-1 assignments</t>
        </r>
        <r>
          <rPr>
            <sz val="9"/>
            <color indexed="81"/>
            <rFont val="Tahoma"/>
            <charset val="1"/>
          </rPr>
          <t xml:space="preserve">. </t>
        </r>
        <r>
          <rPr>
            <b/>
            <sz val="9"/>
            <color indexed="81"/>
            <rFont val="Tahoma"/>
            <family val="2"/>
          </rPr>
          <t>The 1-2 + 2-1 assignments will be &lt;= 1. 
Applies to all the rows below in this column</t>
        </r>
      </text>
    </comment>
    <comment ref="J21" authorId="1">
      <text>
        <r>
          <rPr>
            <b/>
            <sz val="9"/>
            <color indexed="81"/>
            <rFont val="Tahoma"/>
            <family val="2"/>
          </rPr>
          <t>Objective: Minimize total cycle time</t>
        </r>
      </text>
    </comment>
  </commentList>
</comments>
</file>

<file path=xl/comments6.xml><?xml version="1.0" encoding="utf-8"?>
<comments xmlns="http://schemas.openxmlformats.org/spreadsheetml/2006/main">
  <authors>
    <author>sujat</author>
  </authors>
  <commentList>
    <comment ref="B3" authorId="0">
      <text>
        <r>
          <rPr>
            <b/>
            <sz val="9"/>
            <color indexed="10"/>
            <rFont val="Tahoma"/>
            <family val="2"/>
          </rPr>
          <t xml:space="preserve">NOTE : </t>
        </r>
        <r>
          <rPr>
            <sz val="9"/>
            <color indexed="81"/>
            <rFont val="Tahoma"/>
            <charset val="1"/>
          </rPr>
          <t xml:space="preserve">Filtered to show only assigned columns for ease of reporting
</t>
        </r>
      </text>
    </comment>
    <comment ref="J4" authorId="0">
      <text>
        <r>
          <rPr>
            <b/>
            <sz val="9"/>
            <color indexed="10"/>
            <rFont val="Tahoma"/>
            <family val="2"/>
          </rPr>
          <t xml:space="preserve">Other rows in  columns I,J,K,L and N are hidden due to filtering in column B </t>
        </r>
      </text>
    </comment>
  </commentList>
</comments>
</file>

<file path=xl/sharedStrings.xml><?xml version="1.0" encoding="utf-8"?>
<sst xmlns="http://schemas.openxmlformats.org/spreadsheetml/2006/main" count="114" uniqueCount="78">
  <si>
    <t>Problem 1</t>
  </si>
  <si>
    <t>From</t>
  </si>
  <si>
    <t>Node</t>
  </si>
  <si>
    <t>NetFlow</t>
  </si>
  <si>
    <t>Supply/Demand</t>
  </si>
  <si>
    <t>Location</t>
  </si>
  <si>
    <t>Los Angeles</t>
  </si>
  <si>
    <t>Baltimore</t>
  </si>
  <si>
    <t>Atlanta</t>
  </si>
  <si>
    <t>Tulsa</t>
  </si>
  <si>
    <t>New York</t>
  </si>
  <si>
    <t>Ship</t>
  </si>
  <si>
    <t>To</t>
  </si>
  <si>
    <t>Unit Cost</t>
  </si>
  <si>
    <t>Total Cost</t>
  </si>
  <si>
    <t>Seattle</t>
  </si>
  <si>
    <t>Assignment</t>
  </si>
  <si>
    <t>Nodes</t>
  </si>
  <si>
    <t>From Counts</t>
  </si>
  <si>
    <t>To Counts</t>
  </si>
  <si>
    <t>Cycle Time</t>
  </si>
  <si>
    <t>Cost</t>
  </si>
  <si>
    <t>Degenerative constraint</t>
  </si>
  <si>
    <t>DummyCost</t>
  </si>
  <si>
    <t>CycleTime+Dummy</t>
  </si>
  <si>
    <t>&lt;=1</t>
  </si>
  <si>
    <t>Small</t>
  </si>
  <si>
    <t>medium</t>
  </si>
  <si>
    <t>large</t>
  </si>
  <si>
    <t># rooms</t>
  </si>
  <si>
    <t># Area</t>
  </si>
  <si>
    <t>Rooms</t>
  </si>
  <si>
    <t>d-</t>
  </si>
  <si>
    <t>d+</t>
  </si>
  <si>
    <t>Goal</t>
  </si>
  <si>
    <t>Sqft.Total</t>
  </si>
  <si>
    <t>Cost.Ttoal</t>
  </si>
  <si>
    <t>Dev-</t>
  </si>
  <si>
    <t>Dev+</t>
  </si>
  <si>
    <t>Minimize</t>
  </si>
  <si>
    <t>Weights-</t>
  </si>
  <si>
    <t>Weights+</t>
  </si>
  <si>
    <t>Beef</t>
  </si>
  <si>
    <t>Pork</t>
  </si>
  <si>
    <t>Chicken</t>
  </si>
  <si>
    <t>Turkey</t>
  </si>
  <si>
    <t>Cost/lb</t>
  </si>
  <si>
    <t>Cost/g</t>
  </si>
  <si>
    <t>Calories/lb</t>
  </si>
  <si>
    <t>Calories/g</t>
  </si>
  <si>
    <t>Fat(g/lb)</t>
  </si>
  <si>
    <t>Cholestrol</t>
  </si>
  <si>
    <t>Weight</t>
  </si>
  <si>
    <t>=</t>
  </si>
  <si>
    <t>&gt;=</t>
  </si>
  <si>
    <t>Chicken&amp;Turkey</t>
  </si>
  <si>
    <t>Fat</t>
  </si>
  <si>
    <t>Calories</t>
  </si>
  <si>
    <t>&lt;=</t>
  </si>
  <si>
    <t>Board Size</t>
  </si>
  <si>
    <t>Wastage</t>
  </si>
  <si>
    <t>Fat g/g</t>
  </si>
  <si>
    <t>Cholestrol g/g</t>
  </si>
  <si>
    <t>Combination</t>
  </si>
  <si>
    <t>constraints</t>
  </si>
  <si>
    <t>Boards</t>
  </si>
  <si>
    <t>Total</t>
  </si>
  <si>
    <t>Required</t>
  </si>
  <si>
    <t>Total Cycletime</t>
  </si>
  <si>
    <t>Total Cycle Time</t>
  </si>
  <si>
    <t>tank</t>
  </si>
  <si>
    <t>truck</t>
  </si>
  <si>
    <t>turtle</t>
  </si>
  <si>
    <t>Available</t>
  </si>
  <si>
    <t>Plastic</t>
  </si>
  <si>
    <t>Rubber</t>
  </si>
  <si>
    <t>Mwtal</t>
  </si>
  <si>
    <t>Labor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</si>
</sst>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$&quot;#,##0_);\(&quot;$&quot;#,##0\)"/>
    <numFmt numFmtId="44" formatCode="_(&quot;$&quot;* #,##0.00_);_(&quot;$&quot;* \(#,##0.00\);_(&quot;$&quot;* &quot;-&quot;??_);_(@_)"/>
    <numFmt numFmtId="164" formatCode="0.00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sz val="9"/>
      <color indexed="81"/>
      <name val="Tahoma"/>
      <charset val="1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rgb="FFC00000"/>
      <name val="Calibri"/>
      <family val="2"/>
      <scheme val="minor"/>
    </font>
    <font>
      <b/>
      <sz val="9"/>
      <color indexed="10"/>
      <name val="Tahoma"/>
      <family val="2"/>
    </font>
    <font>
      <sz val="10"/>
      <color indexed="81"/>
      <name val="Calibri"/>
    </font>
    <font>
      <b/>
      <sz val="10"/>
      <color indexed="81"/>
      <name val="Calibri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4">
    <xf numFmtId="0" fontId="0" fillId="0" borderId="0" xfId="0"/>
    <xf numFmtId="0" fontId="0" fillId="2" borderId="0" xfId="0" applyFill="1"/>
    <xf numFmtId="0" fontId="2" fillId="2" borderId="0" xfId="0" applyFont="1" applyFill="1"/>
    <xf numFmtId="0" fontId="0" fillId="2" borderId="0" xfId="0" applyFill="1" applyAlignment="1">
      <alignment horizontal="center"/>
    </xf>
    <xf numFmtId="0" fontId="0" fillId="3" borderId="6" xfId="0" applyFill="1" applyBorder="1"/>
    <xf numFmtId="0" fontId="0" fillId="3" borderId="7" xfId="0" applyFill="1" applyBorder="1"/>
    <xf numFmtId="0" fontId="3" fillId="2" borderId="2" xfId="0" applyFont="1" applyFill="1" applyBorder="1"/>
    <xf numFmtId="0" fontId="3" fillId="2" borderId="3" xfId="0" applyFont="1" applyFill="1" applyBorder="1"/>
    <xf numFmtId="0" fontId="3" fillId="2" borderId="4" xfId="0" applyFont="1" applyFill="1" applyBorder="1"/>
    <xf numFmtId="0" fontId="3" fillId="2" borderId="5" xfId="0" applyFont="1" applyFill="1" applyBorder="1"/>
    <xf numFmtId="0" fontId="2" fillId="2" borderId="1" xfId="0" applyFont="1" applyFill="1" applyBorder="1"/>
    <xf numFmtId="0" fontId="2" fillId="2" borderId="9" xfId="0" applyFont="1" applyFill="1" applyBorder="1" applyAlignment="1">
      <alignment horizontal="center"/>
    </xf>
    <xf numFmtId="0" fontId="2" fillId="2" borderId="9" xfId="0" applyFont="1" applyFill="1" applyBorder="1"/>
    <xf numFmtId="5" fontId="0" fillId="2" borderId="3" xfId="1" applyNumberFormat="1" applyFont="1" applyFill="1" applyBorder="1" applyAlignment="1">
      <alignment horizontal="center"/>
    </xf>
    <xf numFmtId="5" fontId="0" fillId="2" borderId="5" xfId="1" applyNumberFormat="1" applyFont="1" applyFill="1" applyBorder="1" applyAlignment="1">
      <alignment horizontal="center"/>
    </xf>
    <xf numFmtId="0" fontId="0" fillId="2" borderId="8" xfId="0" applyFill="1" applyBorder="1"/>
    <xf numFmtId="5" fontId="0" fillId="4" borderId="9" xfId="1" applyNumberFormat="1" applyFont="1" applyFill="1" applyBorder="1" applyAlignment="1">
      <alignment horizontal="center"/>
    </xf>
    <xf numFmtId="0" fontId="0" fillId="2" borderId="0" xfId="0" applyFill="1" applyAlignment="1">
      <alignment horizontal="left"/>
    </xf>
    <xf numFmtId="0" fontId="0" fillId="5" borderId="0" xfId="0" applyFill="1"/>
    <xf numFmtId="0" fontId="4" fillId="2" borderId="0" xfId="0" applyFont="1" applyFill="1"/>
    <xf numFmtId="0" fontId="6" fillId="2" borderId="0" xfId="0" applyFont="1" applyFill="1"/>
    <xf numFmtId="0" fontId="0" fillId="4" borderId="0" xfId="0" applyFill="1"/>
    <xf numFmtId="0" fontId="0" fillId="6" borderId="0" xfId="0" applyFill="1"/>
    <xf numFmtId="0" fontId="0" fillId="8" borderId="0" xfId="0" applyFill="1"/>
    <xf numFmtId="16" fontId="0" fillId="2" borderId="0" xfId="0" applyNumberFormat="1" applyFill="1"/>
    <xf numFmtId="0" fontId="0" fillId="9" borderId="0" xfId="0" applyFill="1"/>
    <xf numFmtId="2" fontId="0" fillId="4" borderId="0" xfId="0" applyNumberFormat="1" applyFill="1"/>
    <xf numFmtId="0" fontId="0" fillId="2" borderId="0" xfId="0" quotePrefix="1" applyFill="1" applyAlignment="1">
      <alignment horizontal="center"/>
    </xf>
    <xf numFmtId="0" fontId="8" fillId="2" borderId="0" xfId="0" applyFont="1" applyFill="1"/>
    <xf numFmtId="0" fontId="2" fillId="2" borderId="1" xfId="0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11" xfId="0" applyFill="1" applyBorder="1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2" borderId="6" xfId="0" applyFill="1" applyBorder="1"/>
    <xf numFmtId="0" fontId="0" fillId="2" borderId="7" xfId="0" applyFill="1" applyBorder="1"/>
    <xf numFmtId="0" fontId="0" fillId="2" borderId="3" xfId="0" applyFill="1" applyBorder="1" applyAlignment="1">
      <alignment horizontal="center"/>
    </xf>
    <xf numFmtId="0" fontId="0" fillId="2" borderId="0" xfId="0" applyFill="1" applyBorder="1"/>
    <xf numFmtId="0" fontId="0" fillId="2" borderId="12" xfId="0" applyFill="1" applyBorder="1"/>
    <xf numFmtId="2" fontId="0" fillId="2" borderId="0" xfId="0" applyNumberForma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3" xfId="0" applyFill="1" applyBorder="1"/>
    <xf numFmtId="0" fontId="0" fillId="2" borderId="14" xfId="0" applyFill="1" applyBorder="1"/>
    <xf numFmtId="2" fontId="0" fillId="2" borderId="14" xfId="0" applyNumberFormat="1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5" xfId="0" applyFill="1" applyBorder="1"/>
    <xf numFmtId="0" fontId="0" fillId="2" borderId="10" xfId="0" applyFill="1" applyBorder="1"/>
    <xf numFmtId="0" fontId="0" fillId="2" borderId="9" xfId="0" applyFill="1" applyBorder="1"/>
    <xf numFmtId="2" fontId="0" fillId="2" borderId="6" xfId="0" applyNumberFormat="1" applyFill="1" applyBorder="1" applyAlignment="1">
      <alignment horizontal="center"/>
    </xf>
    <xf numFmtId="2" fontId="0" fillId="2" borderId="7" xfId="0" applyNumberFormat="1" applyFill="1" applyBorder="1" applyAlignment="1">
      <alignment horizontal="center"/>
    </xf>
    <xf numFmtId="0" fontId="8" fillId="3" borderId="6" xfId="0" applyFont="1" applyFill="1" applyBorder="1" applyAlignment="1">
      <alignment horizontal="center"/>
    </xf>
    <xf numFmtId="0" fontId="8" fillId="3" borderId="7" xfId="0" applyFont="1" applyFill="1" applyBorder="1" applyAlignment="1">
      <alignment horizontal="center"/>
    </xf>
    <xf numFmtId="164" fontId="0" fillId="4" borderId="0" xfId="0" applyNumberFormat="1" applyFill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8" xfId="0" applyFill="1" applyBorder="1" applyAlignment="1"/>
    <xf numFmtId="0" fontId="0" fillId="3" borderId="11" xfId="0" applyFill="1" applyBorder="1"/>
    <xf numFmtId="0" fontId="0" fillId="7" borderId="0" xfId="0" applyFill="1" applyAlignment="1">
      <alignment horizontal="center"/>
    </xf>
    <xf numFmtId="0" fontId="2" fillId="2" borderId="10" xfId="0" applyFont="1" applyFill="1" applyBorder="1"/>
    <xf numFmtId="0" fontId="0" fillId="2" borderId="13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6" fillId="2" borderId="9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0" fillId="8" borderId="6" xfId="0" applyFill="1" applyBorder="1"/>
    <xf numFmtId="0" fontId="0" fillId="8" borderId="7" xfId="0" applyFill="1" applyBorder="1"/>
    <xf numFmtId="0" fontId="0" fillId="8" borderId="6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5" fillId="2" borderId="0" xfId="0" applyFont="1" applyFill="1" applyAlignment="1">
      <alignment horizontal="center"/>
    </xf>
    <xf numFmtId="0" fontId="10" fillId="2" borderId="9" xfId="0" applyFont="1" applyFill="1" applyBorder="1"/>
    <xf numFmtId="0" fontId="10" fillId="2" borderId="1" xfId="0" applyFont="1" applyFill="1" applyBorder="1" applyAlignment="1">
      <alignment horizontal="center"/>
    </xf>
    <xf numFmtId="0" fontId="0" fillId="6" borderId="11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10" fillId="2" borderId="1" xfId="0" applyFont="1" applyFill="1" applyBorder="1"/>
    <xf numFmtId="0" fontId="5" fillId="2" borderId="8" xfId="0" applyFont="1" applyFill="1" applyBorder="1" applyAlignment="1">
      <alignment horizontal="center"/>
    </xf>
    <xf numFmtId="0" fontId="5" fillId="2" borderId="9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7" xfId="0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</xdr:row>
      <xdr:rowOff>0</xdr:rowOff>
    </xdr:from>
    <xdr:to>
      <xdr:col>12</xdr:col>
      <xdr:colOff>56401</xdr:colOff>
      <xdr:row>19</xdr:row>
      <xdr:rowOff>132976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510F91B4-9CC2-4DDF-9072-7DB099D174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762000"/>
          <a:ext cx="5990476" cy="299047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3</xdr:row>
      <xdr:rowOff>9525</xdr:rowOff>
    </xdr:from>
    <xdr:to>
      <xdr:col>10</xdr:col>
      <xdr:colOff>751750</xdr:colOff>
      <xdr:row>18</xdr:row>
      <xdr:rowOff>104406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3CCE6621-D848-49DD-BD81-3387D7908E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" y="581025"/>
          <a:ext cx="5800000" cy="29523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4" Type="http://schemas.openxmlformats.org/officeDocument/2006/relationships/comments" Target="../comments1.xml"/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4" Type="http://schemas.openxmlformats.org/officeDocument/2006/relationships/comments" Target="../comments2.xml"/><Relationship Id="rId1" Type="http://schemas.openxmlformats.org/officeDocument/2006/relationships/printerSettings" Target="../printerSettings/printerSettings2.bin"/><Relationship Id="rId2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Relationship Id="rId2" Type="http://schemas.openxmlformats.org/officeDocument/2006/relationships/vmlDrawing" Target="../drawings/vmlDrawing5.vml"/><Relationship Id="rId3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Relationship Id="rId2" Type="http://schemas.openxmlformats.org/officeDocument/2006/relationships/vmlDrawing" Target="../drawings/vmlDrawing6.vml"/><Relationship Id="rId3" Type="http://schemas.openxmlformats.org/officeDocument/2006/relationships/comments" Target="../comments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N31"/>
  <sheetViews>
    <sheetView topLeftCell="A5" zoomScale="80" zoomScaleNormal="80" zoomScalePageLayoutView="80" workbookViewId="0">
      <selection activeCell="T32" sqref="T32"/>
    </sheetView>
  </sheetViews>
  <sheetFormatPr baseColWidth="10" defaultColWidth="8.83203125" defaultRowHeight="15" x14ac:dyDescent="0.2"/>
  <cols>
    <col min="1" max="2" width="8.83203125" style="1"/>
    <col min="3" max="3" width="3.5" style="1" customWidth="1"/>
    <col min="4" max="4" width="8.83203125" style="1"/>
    <col min="5" max="5" width="3" style="1" customWidth="1"/>
    <col min="6" max="6" width="10" style="1" bestFit="1" customWidth="1"/>
    <col min="7" max="9" width="8.83203125" style="1"/>
    <col min="10" max="10" width="6.33203125" style="1" customWidth="1"/>
    <col min="11" max="11" width="11.5" style="1" bestFit="1" customWidth="1"/>
    <col min="12" max="13" width="8.83203125" style="1"/>
    <col min="14" max="14" width="7.33203125" style="1" customWidth="1"/>
    <col min="15" max="15" width="11.5" style="1" bestFit="1" customWidth="1"/>
    <col min="16" max="16384" width="8.83203125" style="1"/>
  </cols>
  <sheetData>
    <row r="2" spans="2:2" x14ac:dyDescent="0.2">
      <c r="B2" s="2" t="s">
        <v>0</v>
      </c>
    </row>
    <row r="22" spans="2:14" x14ac:dyDescent="0.2">
      <c r="B22" s="10" t="s">
        <v>11</v>
      </c>
      <c r="C22" s="77" t="s">
        <v>1</v>
      </c>
      <c r="D22" s="78"/>
      <c r="E22" s="77" t="s">
        <v>12</v>
      </c>
      <c r="F22" s="78"/>
      <c r="G22" s="12" t="s">
        <v>13</v>
      </c>
      <c r="J22" s="29" t="s">
        <v>2</v>
      </c>
      <c r="K22" s="11" t="s">
        <v>5</v>
      </c>
      <c r="L22" s="12" t="s">
        <v>3</v>
      </c>
      <c r="M22" s="58" t="s">
        <v>4</v>
      </c>
      <c r="N22" s="12"/>
    </row>
    <row r="23" spans="2:14" x14ac:dyDescent="0.2">
      <c r="B23" s="4">
        <v>0</v>
      </c>
      <c r="C23" s="6">
        <v>2</v>
      </c>
      <c r="D23" s="7" t="str">
        <f t="shared" ref="D23:D28" si="0">VLOOKUP(C23,$J$23:$K$27,2,FALSE)</f>
        <v>Baltimore</v>
      </c>
      <c r="E23" s="6">
        <v>1</v>
      </c>
      <c r="F23" s="7" t="str">
        <f t="shared" ref="F23:F28" si="1">VLOOKUP(E23,$J$23:$K$27,2,FALSE)</f>
        <v>Los Angeles</v>
      </c>
      <c r="G23" s="13">
        <v>4</v>
      </c>
      <c r="J23" s="30">
        <v>1</v>
      </c>
      <c r="K23" s="37" t="s">
        <v>6</v>
      </c>
      <c r="L23" s="37">
        <f>SUMIF($E$23:$E$28,J23,$B$23:$B$28)-SUMIF($C$23:$C$28,J23,$B$23:$B$28)</f>
        <v>800</v>
      </c>
      <c r="M23" s="38">
        <v>800</v>
      </c>
      <c r="N23" s="42"/>
    </row>
    <row r="24" spans="2:14" x14ac:dyDescent="0.2">
      <c r="B24" s="4">
        <v>500</v>
      </c>
      <c r="C24" s="6">
        <v>2</v>
      </c>
      <c r="D24" s="7" t="str">
        <f t="shared" si="0"/>
        <v>Baltimore</v>
      </c>
      <c r="E24" s="6">
        <v>5</v>
      </c>
      <c r="F24" s="7" t="str">
        <f t="shared" si="1"/>
        <v>New York</v>
      </c>
      <c r="G24" s="13">
        <v>6</v>
      </c>
      <c r="J24" s="30">
        <v>2</v>
      </c>
      <c r="K24" s="37" t="s">
        <v>7</v>
      </c>
      <c r="L24" s="37">
        <f t="shared" ref="L24:L27" si="2">SUMIF($E$23:$E$28,J24,$B$23:$B$28)-SUMIF($C$23:$C$28,J24,$B$23:$B$28)</f>
        <v>-500</v>
      </c>
      <c r="M24" s="38">
        <v>-500</v>
      </c>
      <c r="N24" s="42"/>
    </row>
    <row r="25" spans="2:14" x14ac:dyDescent="0.2">
      <c r="B25" s="4">
        <v>0</v>
      </c>
      <c r="C25" s="6">
        <v>3</v>
      </c>
      <c r="D25" s="7" t="str">
        <f t="shared" si="0"/>
        <v>Atlanta</v>
      </c>
      <c r="E25" s="6">
        <v>1</v>
      </c>
      <c r="F25" s="7" t="str">
        <f t="shared" si="1"/>
        <v>Los Angeles</v>
      </c>
      <c r="G25" s="13">
        <v>8</v>
      </c>
      <c r="J25" s="30">
        <v>3</v>
      </c>
      <c r="K25" s="37" t="s">
        <v>8</v>
      </c>
      <c r="L25" s="37">
        <f t="shared" si="2"/>
        <v>-600</v>
      </c>
      <c r="M25" s="38">
        <v>-600</v>
      </c>
      <c r="N25" s="42"/>
    </row>
    <row r="26" spans="2:14" x14ac:dyDescent="0.2">
      <c r="B26" s="4">
        <v>600</v>
      </c>
      <c r="C26" s="6">
        <v>3</v>
      </c>
      <c r="D26" s="7" t="str">
        <f t="shared" si="0"/>
        <v>Atlanta</v>
      </c>
      <c r="E26" s="6">
        <v>5</v>
      </c>
      <c r="F26" s="7" t="str">
        <f t="shared" si="1"/>
        <v>New York</v>
      </c>
      <c r="G26" s="13">
        <v>5</v>
      </c>
      <c r="J26" s="30">
        <v>4</v>
      </c>
      <c r="K26" s="37" t="s">
        <v>9</v>
      </c>
      <c r="L26" s="37">
        <f t="shared" si="2"/>
        <v>-900</v>
      </c>
      <c r="M26" s="38">
        <v>-900</v>
      </c>
      <c r="N26" s="42"/>
    </row>
    <row r="27" spans="2:14" x14ac:dyDescent="0.2">
      <c r="B27" s="4">
        <v>800</v>
      </c>
      <c r="C27" s="6">
        <v>4</v>
      </c>
      <c r="D27" s="7" t="str">
        <f t="shared" si="0"/>
        <v>Tulsa</v>
      </c>
      <c r="E27" s="6">
        <v>1</v>
      </c>
      <c r="F27" s="7" t="str">
        <f t="shared" si="1"/>
        <v>Los Angeles</v>
      </c>
      <c r="G27" s="13">
        <v>4</v>
      </c>
      <c r="J27" s="31">
        <v>5</v>
      </c>
      <c r="K27" s="54" t="s">
        <v>10</v>
      </c>
      <c r="L27" s="54">
        <f t="shared" si="2"/>
        <v>1200</v>
      </c>
      <c r="M27" s="43">
        <v>1200</v>
      </c>
      <c r="N27" s="46"/>
    </row>
    <row r="28" spans="2:14" x14ac:dyDescent="0.2">
      <c r="B28" s="5">
        <v>100</v>
      </c>
      <c r="C28" s="8">
        <v>4</v>
      </c>
      <c r="D28" s="9" t="str">
        <f t="shared" si="0"/>
        <v>Tulsa</v>
      </c>
      <c r="E28" s="8">
        <v>5</v>
      </c>
      <c r="F28" s="9" t="str">
        <f t="shared" si="1"/>
        <v>New York</v>
      </c>
      <c r="G28" s="14">
        <v>7</v>
      </c>
    </row>
    <row r="31" spans="2:14" x14ac:dyDescent="0.2">
      <c r="F31" s="15" t="s">
        <v>14</v>
      </c>
      <c r="G31" s="16">
        <f>SUMPRODUCT($B$23:$B$28,$G$23:$G$28)</f>
        <v>9900</v>
      </c>
    </row>
  </sheetData>
  <mergeCells count="2">
    <mergeCell ref="C22:D22"/>
    <mergeCell ref="E22:F22"/>
  </mergeCell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N31"/>
  <sheetViews>
    <sheetView topLeftCell="A4" zoomScale="80" zoomScaleNormal="80" zoomScalePageLayoutView="80" workbookViewId="0">
      <selection activeCell="M7" sqref="M7"/>
    </sheetView>
  </sheetViews>
  <sheetFormatPr baseColWidth="10" defaultColWidth="8.83203125" defaultRowHeight="15" x14ac:dyDescent="0.2"/>
  <cols>
    <col min="1" max="2" width="8.83203125" style="1"/>
    <col min="3" max="3" width="3.5" style="1" customWidth="1"/>
    <col min="4" max="4" width="8.83203125" style="1"/>
    <col min="5" max="5" width="3" style="1" customWidth="1"/>
    <col min="6" max="6" width="10" style="1" bestFit="1" customWidth="1"/>
    <col min="7" max="9" width="8.83203125" style="1"/>
    <col min="10" max="10" width="6.33203125" style="1" customWidth="1"/>
    <col min="11" max="11" width="11.5" style="1" bestFit="1" customWidth="1"/>
    <col min="12" max="13" width="8.83203125" style="1"/>
    <col min="14" max="14" width="7.33203125" style="1" customWidth="1"/>
    <col min="15" max="15" width="11.5" style="1" bestFit="1" customWidth="1"/>
    <col min="16" max="16384" width="8.83203125" style="1"/>
  </cols>
  <sheetData>
    <row r="2" spans="2:2" x14ac:dyDescent="0.2">
      <c r="B2" s="2" t="s">
        <v>0</v>
      </c>
    </row>
    <row r="22" spans="2:14" x14ac:dyDescent="0.2">
      <c r="B22" s="10" t="s">
        <v>11</v>
      </c>
      <c r="C22" s="77" t="s">
        <v>1</v>
      </c>
      <c r="D22" s="78"/>
      <c r="E22" s="77" t="s">
        <v>12</v>
      </c>
      <c r="F22" s="78"/>
      <c r="G22" s="12" t="s">
        <v>13</v>
      </c>
      <c r="J22" s="29" t="s">
        <v>2</v>
      </c>
      <c r="K22" s="11" t="s">
        <v>5</v>
      </c>
      <c r="L22" s="12" t="s">
        <v>3</v>
      </c>
      <c r="M22" s="58" t="s">
        <v>4</v>
      </c>
      <c r="N22" s="12"/>
    </row>
    <row r="23" spans="2:14" x14ac:dyDescent="0.2">
      <c r="B23" s="4">
        <v>0</v>
      </c>
      <c r="C23" s="6">
        <v>6</v>
      </c>
      <c r="D23" s="7" t="str">
        <f t="shared" ref="D23:D28" si="0">VLOOKUP(C23,$J$23:$K$27,2,FALSE)</f>
        <v>Seattle</v>
      </c>
      <c r="E23" s="6">
        <v>1</v>
      </c>
      <c r="F23" s="7" t="str">
        <f t="shared" ref="F23:F28" si="1">VLOOKUP(E23,$J$23:$K$27,2,FALSE)</f>
        <v>Los Angeles</v>
      </c>
      <c r="G23" s="13">
        <v>5</v>
      </c>
      <c r="J23" s="30">
        <v>1</v>
      </c>
      <c r="K23" s="37" t="s">
        <v>6</v>
      </c>
      <c r="L23" s="37">
        <f>SUMIF($E$23:$E$28,J23,$B$23:$B$28)-SUMIF($C$23:$C$28,J23,$B$23:$B$28)</f>
        <v>800</v>
      </c>
      <c r="M23" s="38">
        <v>800</v>
      </c>
      <c r="N23" s="42"/>
    </row>
    <row r="24" spans="2:14" x14ac:dyDescent="0.2">
      <c r="B24" s="4">
        <v>500</v>
      </c>
      <c r="C24" s="6">
        <v>6</v>
      </c>
      <c r="D24" s="7" t="str">
        <f t="shared" si="0"/>
        <v>Seattle</v>
      </c>
      <c r="E24" s="6">
        <v>5</v>
      </c>
      <c r="F24" s="7" t="str">
        <f t="shared" si="1"/>
        <v>New York</v>
      </c>
      <c r="G24" s="13">
        <v>6</v>
      </c>
      <c r="J24" s="30">
        <v>6</v>
      </c>
      <c r="K24" s="37" t="s">
        <v>15</v>
      </c>
      <c r="L24" s="37">
        <f t="shared" ref="L24:L27" si="2">SUMIF($E$23:$E$28,J24,$B$23:$B$28)-SUMIF($C$23:$C$28,J24,$B$23:$B$28)</f>
        <v>-500</v>
      </c>
      <c r="M24" s="38">
        <v>-500</v>
      </c>
      <c r="N24" s="42"/>
    </row>
    <row r="25" spans="2:14" x14ac:dyDescent="0.2">
      <c r="B25" s="4">
        <v>0</v>
      </c>
      <c r="C25" s="6">
        <v>3</v>
      </c>
      <c r="D25" s="7" t="str">
        <f t="shared" si="0"/>
        <v>Atlanta</v>
      </c>
      <c r="E25" s="6">
        <v>1</v>
      </c>
      <c r="F25" s="7" t="str">
        <f t="shared" si="1"/>
        <v>Los Angeles</v>
      </c>
      <c r="G25" s="13">
        <v>8</v>
      </c>
      <c r="J25" s="30">
        <v>3</v>
      </c>
      <c r="K25" s="37" t="s">
        <v>8</v>
      </c>
      <c r="L25" s="37">
        <f t="shared" si="2"/>
        <v>-600</v>
      </c>
      <c r="M25" s="38">
        <v>-600</v>
      </c>
      <c r="N25" s="42"/>
    </row>
    <row r="26" spans="2:14" x14ac:dyDescent="0.2">
      <c r="B26" s="4">
        <v>600</v>
      </c>
      <c r="C26" s="6">
        <v>3</v>
      </c>
      <c r="D26" s="7" t="str">
        <f t="shared" si="0"/>
        <v>Atlanta</v>
      </c>
      <c r="E26" s="6">
        <v>5</v>
      </c>
      <c r="F26" s="7" t="str">
        <f t="shared" si="1"/>
        <v>New York</v>
      </c>
      <c r="G26" s="13">
        <v>5</v>
      </c>
      <c r="J26" s="30">
        <v>4</v>
      </c>
      <c r="K26" s="37" t="s">
        <v>9</v>
      </c>
      <c r="L26" s="37">
        <f t="shared" si="2"/>
        <v>-900</v>
      </c>
      <c r="M26" s="38">
        <v>-900</v>
      </c>
      <c r="N26" s="42"/>
    </row>
    <row r="27" spans="2:14" x14ac:dyDescent="0.2">
      <c r="B27" s="4">
        <v>800</v>
      </c>
      <c r="C27" s="6">
        <v>4</v>
      </c>
      <c r="D27" s="7" t="str">
        <f t="shared" si="0"/>
        <v>Tulsa</v>
      </c>
      <c r="E27" s="6">
        <v>1</v>
      </c>
      <c r="F27" s="7" t="str">
        <f t="shared" si="1"/>
        <v>Los Angeles</v>
      </c>
      <c r="G27" s="13">
        <v>4</v>
      </c>
      <c r="J27" s="31">
        <v>5</v>
      </c>
      <c r="K27" s="54" t="s">
        <v>10</v>
      </c>
      <c r="L27" s="54">
        <f t="shared" si="2"/>
        <v>1200</v>
      </c>
      <c r="M27" s="43">
        <v>1200</v>
      </c>
      <c r="N27" s="46"/>
    </row>
    <row r="28" spans="2:14" x14ac:dyDescent="0.2">
      <c r="B28" s="5">
        <v>100</v>
      </c>
      <c r="C28" s="8">
        <v>4</v>
      </c>
      <c r="D28" s="9" t="str">
        <f t="shared" si="0"/>
        <v>Tulsa</v>
      </c>
      <c r="E28" s="8">
        <v>5</v>
      </c>
      <c r="F28" s="9" t="str">
        <f t="shared" si="1"/>
        <v>New York</v>
      </c>
      <c r="G28" s="14">
        <v>7</v>
      </c>
    </row>
    <row r="31" spans="2:14" x14ac:dyDescent="0.2">
      <c r="F31" s="15" t="s">
        <v>14</v>
      </c>
      <c r="G31" s="16">
        <f>SUMPRODUCT($B$23:$B$28,$G$23:$G$28)</f>
        <v>9900</v>
      </c>
    </row>
  </sheetData>
  <mergeCells count="2">
    <mergeCell ref="C22:D22"/>
    <mergeCell ref="E22:F22"/>
  </mergeCells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4:F13"/>
  <sheetViews>
    <sheetView tabSelected="1" workbookViewId="0">
      <selection activeCell="I15" sqref="I15"/>
    </sheetView>
  </sheetViews>
  <sheetFormatPr baseColWidth="10" defaultColWidth="8.83203125" defaultRowHeight="15" x14ac:dyDescent="0.2"/>
  <cols>
    <col min="1" max="16384" width="8.83203125" style="1"/>
  </cols>
  <sheetData>
    <row r="4" spans="1:6" x14ac:dyDescent="0.2">
      <c r="B4" s="82" t="s">
        <v>65</v>
      </c>
      <c r="C4" s="79" t="s">
        <v>59</v>
      </c>
      <c r="D4" s="80"/>
      <c r="E4" s="81"/>
      <c r="F4" s="82" t="s">
        <v>60</v>
      </c>
    </row>
    <row r="5" spans="1:6" x14ac:dyDescent="0.2">
      <c r="B5" s="83"/>
      <c r="C5" s="29">
        <v>3</v>
      </c>
      <c r="D5" s="29">
        <v>4</v>
      </c>
      <c r="E5" s="29">
        <v>5</v>
      </c>
      <c r="F5" s="83"/>
    </row>
    <row r="6" spans="1:6" x14ac:dyDescent="0.2">
      <c r="B6" s="56">
        <v>30</v>
      </c>
      <c r="C6" s="30">
        <v>0</v>
      </c>
      <c r="D6" s="30">
        <v>0</v>
      </c>
      <c r="E6" s="30">
        <v>2</v>
      </c>
      <c r="F6" s="30">
        <f>10-SUMPRODUCT($C$5:$E$5,C6:E6)</f>
        <v>0</v>
      </c>
    </row>
    <row r="7" spans="1:6" x14ac:dyDescent="0.2">
      <c r="B7" s="4">
        <v>0</v>
      </c>
      <c r="C7" s="30">
        <v>3</v>
      </c>
      <c r="D7" s="30">
        <v>0</v>
      </c>
      <c r="E7" s="30">
        <v>0</v>
      </c>
      <c r="F7" s="30">
        <f t="shared" ref="F7:F11" si="0">10-SUMPRODUCT($C$5:$E$5,C7:E7)</f>
        <v>1</v>
      </c>
    </row>
    <row r="8" spans="1:6" x14ac:dyDescent="0.2">
      <c r="B8" s="4">
        <v>8</v>
      </c>
      <c r="C8" s="30">
        <v>0</v>
      </c>
      <c r="D8" s="30">
        <v>2</v>
      </c>
      <c r="E8" s="30">
        <v>0</v>
      </c>
      <c r="F8" s="30">
        <f>10-SUMPRODUCT($C$5:$E$5,C8:E8)</f>
        <v>2</v>
      </c>
    </row>
    <row r="9" spans="1:6" x14ac:dyDescent="0.2">
      <c r="B9" s="4">
        <v>45</v>
      </c>
      <c r="C9" s="30">
        <v>2</v>
      </c>
      <c r="D9" s="30">
        <v>1</v>
      </c>
      <c r="E9" s="30">
        <v>0</v>
      </c>
      <c r="F9" s="30">
        <f t="shared" si="0"/>
        <v>0</v>
      </c>
    </row>
    <row r="10" spans="1:6" x14ac:dyDescent="0.2">
      <c r="B10" s="4">
        <v>0</v>
      </c>
      <c r="C10" s="30">
        <v>0</v>
      </c>
      <c r="D10" s="30">
        <v>1</v>
      </c>
      <c r="E10" s="30">
        <v>1</v>
      </c>
      <c r="F10" s="30">
        <f t="shared" si="0"/>
        <v>1</v>
      </c>
    </row>
    <row r="11" spans="1:6" x14ac:dyDescent="0.2">
      <c r="B11" s="5">
        <v>0</v>
      </c>
      <c r="C11" s="31">
        <v>1</v>
      </c>
      <c r="D11" s="31">
        <v>0</v>
      </c>
      <c r="E11" s="31">
        <v>1</v>
      </c>
      <c r="F11" s="31">
        <f t="shared" si="0"/>
        <v>2</v>
      </c>
    </row>
    <row r="12" spans="1:6" x14ac:dyDescent="0.2">
      <c r="A12" s="32" t="s">
        <v>66</v>
      </c>
      <c r="B12" s="21">
        <f>SUM(B6:B11)</f>
        <v>83</v>
      </c>
      <c r="C12" s="60">
        <f>SUMPRODUCT($B$6:$B$11,C6:C11)</f>
        <v>90</v>
      </c>
      <c r="D12" s="60">
        <f t="shared" ref="D12:E12" si="1">SUMPRODUCT($B$6:$B$11,D6:D11)</f>
        <v>61</v>
      </c>
      <c r="E12" s="59">
        <f t="shared" si="1"/>
        <v>60</v>
      </c>
    </row>
    <row r="13" spans="1:6" x14ac:dyDescent="0.2">
      <c r="A13" s="36" t="s">
        <v>67</v>
      </c>
      <c r="B13" s="36"/>
      <c r="C13" s="31">
        <v>90</v>
      </c>
      <c r="D13" s="31">
        <v>60</v>
      </c>
      <c r="E13" s="54">
        <v>60</v>
      </c>
    </row>
  </sheetData>
  <mergeCells count="3">
    <mergeCell ref="C4:E4"/>
    <mergeCell ref="F4:F5"/>
    <mergeCell ref="B4:B5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M14"/>
  <sheetViews>
    <sheetView zoomScale="120" zoomScaleNormal="120" zoomScalePageLayoutView="120" workbookViewId="0">
      <selection activeCell="F20" sqref="F20"/>
    </sheetView>
  </sheetViews>
  <sheetFormatPr baseColWidth="10" defaultColWidth="8.83203125" defaultRowHeight="15" x14ac:dyDescent="0.2"/>
  <cols>
    <col min="1" max="2" width="8.83203125" style="1"/>
    <col min="3" max="3" width="0" style="1" hidden="1" customWidth="1"/>
    <col min="4" max="4" width="8.83203125" style="1"/>
    <col min="5" max="5" width="0" style="1" hidden="1" customWidth="1"/>
    <col min="6" max="6" width="10" style="1" bestFit="1" customWidth="1"/>
    <col min="7" max="7" width="0" style="1" hidden="1" customWidth="1"/>
    <col min="8" max="8" width="10.33203125" style="1" bestFit="1" customWidth="1"/>
    <col min="9" max="9" width="0" style="1" hidden="1" customWidth="1"/>
    <col min="10" max="10" width="15.5" style="1" bestFit="1" customWidth="1"/>
    <col min="11" max="11" width="12.5" style="1" bestFit="1" customWidth="1"/>
    <col min="12" max="16384" width="8.83203125" style="1"/>
  </cols>
  <sheetData>
    <row r="2" spans="2:13" x14ac:dyDescent="0.2">
      <c r="J2" s="1" t="s">
        <v>21</v>
      </c>
      <c r="K2" s="53">
        <f>SUMPRODUCT(D5:D8,K5:K8)</f>
        <v>8.5626434658076289E-2</v>
      </c>
    </row>
    <row r="4" spans="2:13" x14ac:dyDescent="0.2">
      <c r="B4" s="32"/>
      <c r="C4" s="39" t="s">
        <v>46</v>
      </c>
      <c r="D4" s="33" t="s">
        <v>47</v>
      </c>
      <c r="E4" s="47" t="s">
        <v>48</v>
      </c>
      <c r="F4" s="33" t="s">
        <v>49</v>
      </c>
      <c r="G4" s="47" t="s">
        <v>50</v>
      </c>
      <c r="H4" s="33" t="s">
        <v>61</v>
      </c>
      <c r="I4" s="47" t="s">
        <v>51</v>
      </c>
      <c r="J4" s="33" t="s">
        <v>62</v>
      </c>
      <c r="K4" s="33" t="s">
        <v>63</v>
      </c>
      <c r="L4" s="55" t="s">
        <v>64</v>
      </c>
      <c r="M4" s="48"/>
    </row>
    <row r="5" spans="2:13" x14ac:dyDescent="0.2">
      <c r="B5" s="35" t="s">
        <v>42</v>
      </c>
      <c r="C5" s="38">
        <v>0.76</v>
      </c>
      <c r="D5" s="49">
        <f>C5/453.5924</f>
        <v>1.6755130817888483E-3</v>
      </c>
      <c r="E5" s="40">
        <v>640</v>
      </c>
      <c r="F5" s="49">
        <f>E5/453.5924</f>
        <v>1.4109583846642932</v>
      </c>
      <c r="G5" s="40">
        <v>32.5</v>
      </c>
      <c r="H5" s="49">
        <f>G5/453.5924</f>
        <v>7.1650230471233645E-2</v>
      </c>
      <c r="I5" s="40">
        <v>210</v>
      </c>
      <c r="J5" s="49">
        <f>I5/453.5924</f>
        <v>0.46297071996797123</v>
      </c>
      <c r="K5" s="51">
        <v>14.175000000000001</v>
      </c>
      <c r="L5" s="41" t="s">
        <v>54</v>
      </c>
      <c r="M5" s="37">
        <f>0.25*$K$10</f>
        <v>14.175000000000001</v>
      </c>
    </row>
    <row r="6" spans="2:13" x14ac:dyDescent="0.2">
      <c r="B6" s="35" t="s">
        <v>43</v>
      </c>
      <c r="C6" s="38">
        <v>0.82</v>
      </c>
      <c r="D6" s="49">
        <f t="shared" ref="D6:D8" si="0">C6/453.5924</f>
        <v>1.8077904303511257E-3</v>
      </c>
      <c r="E6" s="40">
        <v>1055</v>
      </c>
      <c r="F6" s="49">
        <f t="shared" ref="F6:F8" si="1">E6/453.5924</f>
        <v>2.3258767122200461</v>
      </c>
      <c r="G6" s="40">
        <v>54</v>
      </c>
      <c r="H6" s="49">
        <f t="shared" ref="H6:H8" si="2">G6/453.5924</f>
        <v>0.11904961370604975</v>
      </c>
      <c r="I6" s="40">
        <v>205</v>
      </c>
      <c r="J6" s="49">
        <f t="shared" ref="J6:J8" si="3">I6/453.5924</f>
        <v>0.45194760758778146</v>
      </c>
      <c r="K6" s="51">
        <v>14.175000000000001</v>
      </c>
      <c r="L6" s="41" t="s">
        <v>54</v>
      </c>
      <c r="M6" s="37">
        <f>0.25*$K$10</f>
        <v>14.175000000000001</v>
      </c>
    </row>
    <row r="7" spans="2:13" x14ac:dyDescent="0.2">
      <c r="B7" s="35" t="s">
        <v>44</v>
      </c>
      <c r="C7" s="38">
        <v>0.64</v>
      </c>
      <c r="D7" s="49">
        <f t="shared" si="0"/>
        <v>1.4109583846642934E-3</v>
      </c>
      <c r="E7" s="40">
        <v>780</v>
      </c>
      <c r="F7" s="49">
        <f t="shared" si="1"/>
        <v>1.7196055313096075</v>
      </c>
      <c r="G7" s="40">
        <v>25.6</v>
      </c>
      <c r="H7" s="49">
        <f t="shared" si="2"/>
        <v>5.6438335386571739E-2</v>
      </c>
      <c r="I7" s="40">
        <v>220</v>
      </c>
      <c r="J7" s="49">
        <f t="shared" si="3"/>
        <v>0.48501694472835083</v>
      </c>
      <c r="K7" s="51">
        <v>0</v>
      </c>
      <c r="L7" s="41"/>
      <c r="M7" s="37"/>
    </row>
    <row r="8" spans="2:13" x14ac:dyDescent="0.2">
      <c r="B8" s="36" t="s">
        <v>45</v>
      </c>
      <c r="C8" s="43">
        <v>0.57999999999999996</v>
      </c>
      <c r="D8" s="50">
        <f t="shared" si="0"/>
        <v>1.2786810361020157E-3</v>
      </c>
      <c r="E8" s="44">
        <v>528</v>
      </c>
      <c r="F8" s="50">
        <f t="shared" si="1"/>
        <v>1.1640406673480419</v>
      </c>
      <c r="G8" s="44">
        <v>6.4</v>
      </c>
      <c r="H8" s="50">
        <f t="shared" si="2"/>
        <v>1.4109583846642935E-2</v>
      </c>
      <c r="I8" s="44">
        <v>172</v>
      </c>
      <c r="J8" s="50">
        <f t="shared" si="3"/>
        <v>0.3791950658785288</v>
      </c>
      <c r="K8" s="52">
        <v>28.350000000000005</v>
      </c>
      <c r="L8" s="45"/>
      <c r="M8" s="54"/>
    </row>
    <row r="9" spans="2:13" x14ac:dyDescent="0.2">
      <c r="J9" s="1" t="s">
        <v>55</v>
      </c>
      <c r="K9" s="28">
        <f>SUM(K7:K8)</f>
        <v>28.350000000000005</v>
      </c>
      <c r="L9" s="3" t="s">
        <v>54</v>
      </c>
      <c r="M9" s="3">
        <v>9.9999999999999995E-7</v>
      </c>
    </row>
    <row r="10" spans="2:13" x14ac:dyDescent="0.2">
      <c r="J10" s="1" t="s">
        <v>52</v>
      </c>
      <c r="K10" s="1">
        <f>SUM(K5:K8)</f>
        <v>56.7</v>
      </c>
      <c r="L10" s="27" t="s">
        <v>53</v>
      </c>
      <c r="M10" s="3">
        <v>56.7</v>
      </c>
    </row>
    <row r="11" spans="2:13" x14ac:dyDescent="0.2">
      <c r="M11" s="3"/>
    </row>
    <row r="12" spans="2:13" x14ac:dyDescent="0.2">
      <c r="J12" s="1" t="s">
        <v>56</v>
      </c>
      <c r="K12" s="1">
        <f>SUMPRODUCT(H5:H8,$K$5:$K$8)</f>
        <v>3.1031769932653193</v>
      </c>
      <c r="L12" s="3" t="s">
        <v>58</v>
      </c>
      <c r="M12" s="3">
        <v>6</v>
      </c>
    </row>
    <row r="13" spans="2:13" x14ac:dyDescent="0.2">
      <c r="J13" s="1" t="s">
        <v>51</v>
      </c>
      <c r="K13" s="1">
        <f>SUMPRODUCT(J5:J8,$K$5:$K$8)</f>
        <v>23.719147410759092</v>
      </c>
      <c r="L13" s="3" t="s">
        <v>58</v>
      </c>
      <c r="M13" s="3">
        <v>27</v>
      </c>
    </row>
    <row r="14" spans="2:13" x14ac:dyDescent="0.2">
      <c r="J14" s="1" t="s">
        <v>57</v>
      </c>
      <c r="K14" s="1">
        <f>SUMPRODUCT(F5:F8,$K$5:$K$8)</f>
        <v>85.970190417652503</v>
      </c>
      <c r="L14" s="3" t="s">
        <v>58</v>
      </c>
      <c r="M14" s="3">
        <v>100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O30"/>
  <sheetViews>
    <sheetView zoomScale="120" zoomScaleNormal="120" zoomScalePageLayoutView="120" workbookViewId="0">
      <selection activeCell="S30" sqref="S30"/>
    </sheetView>
  </sheetViews>
  <sheetFormatPr baseColWidth="10" defaultColWidth="8.83203125" defaultRowHeight="15" x14ac:dyDescent="0.2"/>
  <cols>
    <col min="1" max="1" width="8.83203125" style="1"/>
    <col min="2" max="2" width="10.5" style="3" bestFit="1" customWidth="1"/>
    <col min="3" max="3" width="8.83203125" style="3"/>
    <col min="4" max="4" width="5.1640625" style="1" customWidth="1"/>
    <col min="5" max="5" width="8.83203125" style="1"/>
    <col min="6" max="6" width="10" style="1" bestFit="1" customWidth="1"/>
    <col min="7" max="7" width="15.5" style="1" bestFit="1" customWidth="1"/>
    <col min="8" max="8" width="8.83203125" style="1"/>
    <col min="9" max="9" width="14.83203125" style="1" bestFit="1" customWidth="1"/>
    <col min="10" max="16384" width="8.83203125" style="1"/>
  </cols>
  <sheetData>
    <row r="2" spans="2:15" x14ac:dyDescent="0.2">
      <c r="C2" s="17"/>
    </row>
    <row r="3" spans="2:15" x14ac:dyDescent="0.2">
      <c r="B3" s="70" t="s">
        <v>16</v>
      </c>
      <c r="C3" s="70" t="s">
        <v>1</v>
      </c>
      <c r="D3" s="70" t="s">
        <v>12</v>
      </c>
      <c r="E3" s="70" t="s">
        <v>20</v>
      </c>
      <c r="F3" s="74" t="s">
        <v>23</v>
      </c>
      <c r="G3" s="69" t="s">
        <v>24</v>
      </c>
      <c r="I3" s="34" t="s">
        <v>17</v>
      </c>
      <c r="J3" s="62" t="s">
        <v>18</v>
      </c>
      <c r="K3" s="62" t="s">
        <v>19</v>
      </c>
      <c r="L3" s="61" t="s">
        <v>21</v>
      </c>
      <c r="N3" s="67" t="s">
        <v>22</v>
      </c>
    </row>
    <row r="4" spans="2:15" x14ac:dyDescent="0.2">
      <c r="B4" s="71">
        <v>1</v>
      </c>
      <c r="C4" s="60">
        <v>1</v>
      </c>
      <c r="D4" s="60">
        <v>2</v>
      </c>
      <c r="E4" s="60">
        <v>20</v>
      </c>
      <c r="F4" s="60">
        <f>VLOOKUP(C4,$I$4:$L$8,4,FALSE)</f>
        <v>0</v>
      </c>
      <c r="G4" s="59">
        <f>SUM(E4:F4)</f>
        <v>20</v>
      </c>
      <c r="I4" s="30">
        <v>1</v>
      </c>
      <c r="J4" s="65">
        <f>SUMIF($C$4:$C$23,$I$4,$B$4:$B$23)</f>
        <v>1</v>
      </c>
      <c r="K4" s="63">
        <f>SUMIF($D$4:$D$23,$I4,$B$4:$B$23)</f>
        <v>1</v>
      </c>
      <c r="L4" s="37">
        <f>1000-1000*K4</f>
        <v>0</v>
      </c>
      <c r="N4" s="65">
        <f>B4+B8</f>
        <v>1</v>
      </c>
      <c r="O4" s="3" t="s">
        <v>25</v>
      </c>
    </row>
    <row r="5" spans="2:15" x14ac:dyDescent="0.2">
      <c r="B5" s="72">
        <v>0</v>
      </c>
      <c r="C5" s="30">
        <v>1</v>
      </c>
      <c r="D5" s="30">
        <v>3</v>
      </c>
      <c r="E5" s="30">
        <v>15</v>
      </c>
      <c r="F5" s="30">
        <f t="shared" ref="F5:F23" si="0">VLOOKUP(C5,$I$4:$L$8,4,FALSE)</f>
        <v>0</v>
      </c>
      <c r="G5" s="37">
        <f t="shared" ref="G5:G23" si="1">SUM(E5:F5)</f>
        <v>15</v>
      </c>
      <c r="I5" s="30">
        <v>2</v>
      </c>
      <c r="J5" s="65">
        <f t="shared" ref="J5:J8" si="2">SUMIF($C$4:$C$23,I5,$B$4:$B$23)</f>
        <v>1</v>
      </c>
      <c r="K5" s="63">
        <f>SUMIF($D$4:$D$23,$I5,$B$4:$B$23)</f>
        <v>1</v>
      </c>
      <c r="L5" s="37">
        <f t="shared" ref="L5:L8" si="3">1000-1000*K5</f>
        <v>0</v>
      </c>
      <c r="N5" s="65">
        <f>B5+B12</f>
        <v>0</v>
      </c>
    </row>
    <row r="6" spans="2:15" x14ac:dyDescent="0.2">
      <c r="B6" s="72">
        <v>0</v>
      </c>
      <c r="C6" s="30">
        <v>1</v>
      </c>
      <c r="D6" s="30">
        <v>4</v>
      </c>
      <c r="E6" s="30">
        <v>8</v>
      </c>
      <c r="F6" s="30">
        <f t="shared" si="0"/>
        <v>0</v>
      </c>
      <c r="G6" s="37">
        <f t="shared" si="1"/>
        <v>8</v>
      </c>
      <c r="I6" s="30">
        <v>3</v>
      </c>
      <c r="J6" s="65">
        <f t="shared" si="2"/>
        <v>1</v>
      </c>
      <c r="K6" s="63">
        <f>SUMIF($D$4:$D$23,$I6,$B$4:$B$23)</f>
        <v>1</v>
      </c>
      <c r="L6" s="37">
        <f t="shared" si="3"/>
        <v>0</v>
      </c>
      <c r="N6" s="65">
        <f>B6+B16</f>
        <v>0</v>
      </c>
    </row>
    <row r="7" spans="2:15" x14ac:dyDescent="0.2">
      <c r="B7" s="72">
        <v>0</v>
      </c>
      <c r="C7" s="30">
        <v>1</v>
      </c>
      <c r="D7" s="30">
        <v>5</v>
      </c>
      <c r="E7" s="30">
        <v>6</v>
      </c>
      <c r="F7" s="30">
        <f t="shared" si="0"/>
        <v>0</v>
      </c>
      <c r="G7" s="37">
        <f t="shared" si="1"/>
        <v>6</v>
      </c>
      <c r="I7" s="30">
        <v>4</v>
      </c>
      <c r="J7" s="65">
        <f t="shared" si="2"/>
        <v>1</v>
      </c>
      <c r="K7" s="63">
        <f>SUMIF($D$4:$D$23,$I7,$B$4:$B$23)</f>
        <v>1</v>
      </c>
      <c r="L7" s="37">
        <f t="shared" si="3"/>
        <v>0</v>
      </c>
      <c r="N7" s="65">
        <f>B7+B20</f>
        <v>1</v>
      </c>
    </row>
    <row r="8" spans="2:15" x14ac:dyDescent="0.2">
      <c r="B8" s="72">
        <v>0</v>
      </c>
      <c r="C8" s="30">
        <v>2</v>
      </c>
      <c r="D8" s="30">
        <v>1</v>
      </c>
      <c r="E8" s="30">
        <v>15</v>
      </c>
      <c r="F8" s="30">
        <f t="shared" si="0"/>
        <v>0</v>
      </c>
      <c r="G8" s="37">
        <f t="shared" si="1"/>
        <v>15</v>
      </c>
      <c r="I8" s="31">
        <v>5</v>
      </c>
      <c r="J8" s="66">
        <f t="shared" si="2"/>
        <v>1</v>
      </c>
      <c r="K8" s="64">
        <f>SUMIF($D$4:$D$23,$I8,$B$4:$B$23)</f>
        <v>1</v>
      </c>
      <c r="L8" s="54">
        <f t="shared" si="3"/>
        <v>0</v>
      </c>
      <c r="N8" s="65">
        <f>B9+B13</f>
        <v>0</v>
      </c>
    </row>
    <row r="9" spans="2:15" x14ac:dyDescent="0.2">
      <c r="B9" s="72">
        <v>0</v>
      </c>
      <c r="C9" s="30">
        <v>2</v>
      </c>
      <c r="D9" s="30">
        <v>3</v>
      </c>
      <c r="E9" s="30">
        <v>18</v>
      </c>
      <c r="F9" s="30">
        <f t="shared" si="0"/>
        <v>0</v>
      </c>
      <c r="G9" s="37">
        <f t="shared" si="1"/>
        <v>18</v>
      </c>
      <c r="N9" s="65">
        <f>B10+B17</f>
        <v>1</v>
      </c>
    </row>
    <row r="10" spans="2:15" x14ac:dyDescent="0.2">
      <c r="B10" s="72">
        <v>1</v>
      </c>
      <c r="C10" s="30">
        <v>2</v>
      </c>
      <c r="D10" s="30">
        <v>4</v>
      </c>
      <c r="E10" s="30">
        <v>9</v>
      </c>
      <c r="F10" s="30">
        <f t="shared" si="0"/>
        <v>0</v>
      </c>
      <c r="G10" s="37">
        <f t="shared" si="1"/>
        <v>9</v>
      </c>
      <c r="N10" s="65">
        <f>B11+B21</f>
        <v>0</v>
      </c>
    </row>
    <row r="11" spans="2:15" x14ac:dyDescent="0.2">
      <c r="B11" s="72">
        <v>0</v>
      </c>
      <c r="C11" s="30">
        <v>2</v>
      </c>
      <c r="D11" s="30">
        <v>5</v>
      </c>
      <c r="E11" s="30">
        <v>28</v>
      </c>
      <c r="F11" s="30">
        <f t="shared" si="0"/>
        <v>0</v>
      </c>
      <c r="G11" s="37">
        <f t="shared" si="1"/>
        <v>28</v>
      </c>
      <c r="N11" s="65">
        <f>B14+B18</f>
        <v>1</v>
      </c>
    </row>
    <row r="12" spans="2:15" x14ac:dyDescent="0.2">
      <c r="B12" s="72">
        <v>0</v>
      </c>
      <c r="C12" s="30">
        <v>3</v>
      </c>
      <c r="D12" s="30">
        <v>1</v>
      </c>
      <c r="E12" s="30">
        <v>24</v>
      </c>
      <c r="F12" s="30">
        <f t="shared" si="0"/>
        <v>0</v>
      </c>
      <c r="G12" s="37">
        <f t="shared" si="1"/>
        <v>24</v>
      </c>
      <c r="N12" s="65">
        <f>B15+B22</f>
        <v>1</v>
      </c>
    </row>
    <row r="13" spans="2:15" x14ac:dyDescent="0.2">
      <c r="B13" s="72">
        <v>0</v>
      </c>
      <c r="C13" s="30">
        <v>3</v>
      </c>
      <c r="D13" s="30">
        <v>2</v>
      </c>
      <c r="E13" s="30">
        <v>23</v>
      </c>
      <c r="F13" s="30">
        <f t="shared" si="0"/>
        <v>0</v>
      </c>
      <c r="G13" s="37">
        <f t="shared" si="1"/>
        <v>23</v>
      </c>
      <c r="N13" s="66">
        <f>B19+B23</f>
        <v>0</v>
      </c>
    </row>
    <row r="14" spans="2:15" x14ac:dyDescent="0.2">
      <c r="B14" s="72">
        <v>0</v>
      </c>
      <c r="C14" s="30">
        <v>3</v>
      </c>
      <c r="D14" s="30">
        <v>4</v>
      </c>
      <c r="E14" s="30">
        <v>13</v>
      </c>
      <c r="F14" s="30">
        <f t="shared" si="0"/>
        <v>0</v>
      </c>
      <c r="G14" s="37">
        <f t="shared" si="1"/>
        <v>13</v>
      </c>
    </row>
    <row r="15" spans="2:15" x14ac:dyDescent="0.2">
      <c r="B15" s="72">
        <v>1</v>
      </c>
      <c r="C15" s="30">
        <v>3</v>
      </c>
      <c r="D15" s="30">
        <v>5</v>
      </c>
      <c r="E15" s="30">
        <v>13</v>
      </c>
      <c r="F15" s="30">
        <f t="shared" si="0"/>
        <v>0</v>
      </c>
      <c r="G15" s="37">
        <f t="shared" si="1"/>
        <v>13</v>
      </c>
    </row>
    <row r="16" spans="2:15" x14ac:dyDescent="0.2">
      <c r="B16" s="72">
        <v>0</v>
      </c>
      <c r="C16" s="30">
        <v>4</v>
      </c>
      <c r="D16" s="30">
        <v>1</v>
      </c>
      <c r="E16" s="30">
        <v>15</v>
      </c>
      <c r="F16" s="30">
        <f t="shared" si="0"/>
        <v>0</v>
      </c>
      <c r="G16" s="37">
        <f t="shared" si="1"/>
        <v>15</v>
      </c>
    </row>
    <row r="17" spans="2:10" x14ac:dyDescent="0.2">
      <c r="B17" s="72">
        <v>0</v>
      </c>
      <c r="C17" s="30">
        <v>4</v>
      </c>
      <c r="D17" s="30">
        <v>2</v>
      </c>
      <c r="E17" s="30">
        <v>27</v>
      </c>
      <c r="F17" s="30">
        <f t="shared" si="0"/>
        <v>0</v>
      </c>
      <c r="G17" s="37">
        <f t="shared" si="1"/>
        <v>27</v>
      </c>
    </row>
    <row r="18" spans="2:10" x14ac:dyDescent="0.2">
      <c r="B18" s="72">
        <v>1</v>
      </c>
      <c r="C18" s="30">
        <v>4</v>
      </c>
      <c r="D18" s="30">
        <v>3</v>
      </c>
      <c r="E18" s="30">
        <v>8</v>
      </c>
      <c r="F18" s="30">
        <f t="shared" si="0"/>
        <v>0</v>
      </c>
      <c r="G18" s="37">
        <f t="shared" si="1"/>
        <v>8</v>
      </c>
    </row>
    <row r="19" spans="2:10" x14ac:dyDescent="0.2">
      <c r="B19" s="72">
        <v>0</v>
      </c>
      <c r="C19" s="30">
        <v>4</v>
      </c>
      <c r="D19" s="30">
        <v>5</v>
      </c>
      <c r="E19" s="30">
        <v>14</v>
      </c>
      <c r="F19" s="30">
        <f t="shared" si="0"/>
        <v>0</v>
      </c>
      <c r="G19" s="37">
        <f t="shared" si="1"/>
        <v>14</v>
      </c>
    </row>
    <row r="20" spans="2:10" x14ac:dyDescent="0.2">
      <c r="B20" s="72">
        <v>1</v>
      </c>
      <c r="C20" s="30">
        <v>5</v>
      </c>
      <c r="D20" s="30">
        <v>1</v>
      </c>
      <c r="E20" s="30">
        <v>8</v>
      </c>
      <c r="F20" s="30">
        <f t="shared" si="0"/>
        <v>0</v>
      </c>
      <c r="G20" s="37">
        <f t="shared" si="1"/>
        <v>8</v>
      </c>
    </row>
    <row r="21" spans="2:10" x14ac:dyDescent="0.2">
      <c r="B21" s="72">
        <v>0</v>
      </c>
      <c r="C21" s="30">
        <v>5</v>
      </c>
      <c r="D21" s="30">
        <v>2</v>
      </c>
      <c r="E21" s="30">
        <v>17</v>
      </c>
      <c r="F21" s="30">
        <f t="shared" si="0"/>
        <v>0</v>
      </c>
      <c r="G21" s="37">
        <f t="shared" si="1"/>
        <v>17</v>
      </c>
      <c r="I21" s="1" t="s">
        <v>68</v>
      </c>
      <c r="J21" s="57">
        <f>SUMPRODUCT($B$4:$B$23,$G$4:$G$23)</f>
        <v>58</v>
      </c>
    </row>
    <row r="22" spans="2:10" x14ac:dyDescent="0.2">
      <c r="B22" s="72">
        <v>0</v>
      </c>
      <c r="C22" s="30">
        <v>5</v>
      </c>
      <c r="D22" s="30">
        <v>3</v>
      </c>
      <c r="E22" s="30">
        <v>24</v>
      </c>
      <c r="F22" s="30">
        <f t="shared" si="0"/>
        <v>0</v>
      </c>
      <c r="G22" s="37">
        <f t="shared" si="1"/>
        <v>24</v>
      </c>
    </row>
    <row r="23" spans="2:10" x14ac:dyDescent="0.2">
      <c r="B23" s="73">
        <v>0</v>
      </c>
      <c r="C23" s="31">
        <v>5</v>
      </c>
      <c r="D23" s="31">
        <v>4</v>
      </c>
      <c r="E23" s="31">
        <v>15</v>
      </c>
      <c r="F23" s="31">
        <f t="shared" si="0"/>
        <v>0</v>
      </c>
      <c r="G23" s="54">
        <f t="shared" si="1"/>
        <v>15</v>
      </c>
    </row>
    <row r="30" spans="2:10" x14ac:dyDescent="0.2">
      <c r="H30" s="24"/>
    </row>
  </sheetData>
  <autoFilter ref="B3:G23"/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 enableFormatConditionsCalculation="0"/>
  <dimension ref="B3:O98"/>
  <sheetViews>
    <sheetView zoomScale="110" zoomScaleNormal="110" zoomScalePageLayoutView="110" workbookViewId="0">
      <selection activeCell="E108" sqref="E108"/>
    </sheetView>
  </sheetViews>
  <sheetFormatPr baseColWidth="10" defaultColWidth="8.83203125" defaultRowHeight="15" x14ac:dyDescent="0.2"/>
  <cols>
    <col min="1" max="1" width="8.83203125" style="1"/>
    <col min="2" max="2" width="11.5" style="1" bestFit="1" customWidth="1"/>
    <col min="3" max="4" width="8.83203125" style="3"/>
    <col min="5" max="5" width="8.83203125" style="1"/>
    <col min="6" max="6" width="10" style="1" bestFit="1" customWidth="1"/>
    <col min="7" max="7" width="15.5" style="1" bestFit="1" customWidth="1"/>
    <col min="8" max="16384" width="8.83203125" style="1"/>
  </cols>
  <sheetData>
    <row r="3" spans="2:15" x14ac:dyDescent="0.2">
      <c r="B3" s="75" t="s">
        <v>16</v>
      </c>
      <c r="C3" s="76" t="s">
        <v>1</v>
      </c>
      <c r="D3" s="76" t="s">
        <v>12</v>
      </c>
      <c r="E3" s="76" t="s">
        <v>20</v>
      </c>
      <c r="F3" s="76" t="s">
        <v>23</v>
      </c>
      <c r="G3" s="76" t="s">
        <v>24</v>
      </c>
      <c r="H3" s="68"/>
      <c r="I3" s="1" t="s">
        <v>17</v>
      </c>
      <c r="J3" s="20" t="s">
        <v>18</v>
      </c>
      <c r="K3" s="20" t="s">
        <v>19</v>
      </c>
      <c r="L3" s="20" t="s">
        <v>21</v>
      </c>
      <c r="N3" s="19" t="s">
        <v>22</v>
      </c>
    </row>
    <row r="4" spans="2:15" x14ac:dyDescent="0.2">
      <c r="B4" s="72">
        <v>1</v>
      </c>
      <c r="C4" s="37">
        <v>1</v>
      </c>
      <c r="D4" s="37">
        <v>2</v>
      </c>
      <c r="E4" s="37">
        <v>9</v>
      </c>
      <c r="F4" s="37">
        <f>VLOOKUP(C4,$I$4:$L$13,4,FALSE)</f>
        <v>0</v>
      </c>
      <c r="G4" s="37">
        <f>SUM(E4:F4)</f>
        <v>9</v>
      </c>
      <c r="I4" s="3">
        <v>1</v>
      </c>
      <c r="J4" s="23">
        <f>SUMIF($C$4:$C$93,$I4,$B$4:$B$93)</f>
        <v>1</v>
      </c>
      <c r="K4" s="23">
        <f>SUMIF($D$4:$D$93,$I4,$B$4:$B$93)</f>
        <v>1</v>
      </c>
      <c r="L4" s="18">
        <f>1000-1000*K4</f>
        <v>0</v>
      </c>
      <c r="N4" s="23">
        <f>B4+B13</f>
        <v>1</v>
      </c>
      <c r="O4" s="1" t="s">
        <v>25</v>
      </c>
    </row>
    <row r="5" spans="2:15" hidden="1" x14ac:dyDescent="0.2">
      <c r="B5" s="22">
        <v>0</v>
      </c>
      <c r="C5" s="3">
        <v>1</v>
      </c>
      <c r="D5" s="3">
        <v>3</v>
      </c>
      <c r="E5" s="1">
        <v>12</v>
      </c>
      <c r="F5" s="1">
        <f t="shared" ref="F5:F68" si="0">VLOOKUP(C5,$I$4:$L$13,4,FALSE)</f>
        <v>0</v>
      </c>
      <c r="G5" s="1">
        <f t="shared" ref="G5:G68" si="1">SUM(E5:F5)</f>
        <v>12</v>
      </c>
      <c r="I5" s="3">
        <v>2</v>
      </c>
      <c r="J5" s="23">
        <f>SUMIF($C$4:$C$93,$I5,$B$4:$B$93)</f>
        <v>1</v>
      </c>
      <c r="K5" s="23">
        <f>SUMIF($D$4:$D$93,$I5,$B$4:$B$93)</f>
        <v>1</v>
      </c>
      <c r="L5" s="18">
        <f t="shared" ref="L5:L13" si="2">1000-1000*K5</f>
        <v>0</v>
      </c>
      <c r="N5" s="23">
        <f>B5+B22</f>
        <v>0</v>
      </c>
    </row>
    <row r="6" spans="2:15" hidden="1" x14ac:dyDescent="0.2">
      <c r="B6" s="22">
        <v>0</v>
      </c>
      <c r="C6" s="3">
        <v>1</v>
      </c>
      <c r="D6" s="3">
        <v>4</v>
      </c>
      <c r="E6" s="1">
        <v>26</v>
      </c>
      <c r="F6" s="1">
        <f t="shared" si="0"/>
        <v>0</v>
      </c>
      <c r="G6" s="1">
        <f t="shared" si="1"/>
        <v>26</v>
      </c>
      <c r="I6" s="3">
        <v>3</v>
      </c>
      <c r="J6" s="23">
        <f t="shared" ref="J6:J13" si="3">SUMIF($C$4:$C$93,$I6,$B$4:$B$93)</f>
        <v>1</v>
      </c>
      <c r="K6" s="23">
        <f t="shared" ref="K6:K13" si="4">SUMIF($D$4:$D$93,$I6,$B$4:$B$93)</f>
        <v>1</v>
      </c>
      <c r="L6" s="18">
        <f t="shared" si="2"/>
        <v>0</v>
      </c>
      <c r="N6" s="23">
        <f>B6+B31</f>
        <v>0</v>
      </c>
    </row>
    <row r="7" spans="2:15" hidden="1" x14ac:dyDescent="0.2">
      <c r="B7" s="22">
        <v>0</v>
      </c>
      <c r="C7" s="3">
        <v>1</v>
      </c>
      <c r="D7" s="3">
        <v>5</v>
      </c>
      <c r="E7" s="1">
        <v>11</v>
      </c>
      <c r="F7" s="1">
        <f t="shared" si="0"/>
        <v>0</v>
      </c>
      <c r="G7" s="1">
        <f t="shared" si="1"/>
        <v>11</v>
      </c>
      <c r="I7" s="3">
        <v>4</v>
      </c>
      <c r="J7" s="23">
        <f t="shared" si="3"/>
        <v>1</v>
      </c>
      <c r="K7" s="23">
        <f t="shared" si="4"/>
        <v>1</v>
      </c>
      <c r="L7" s="18">
        <f t="shared" si="2"/>
        <v>0</v>
      </c>
      <c r="N7" s="23">
        <f>B7+B40</f>
        <v>0</v>
      </c>
    </row>
    <row r="8" spans="2:15" hidden="1" x14ac:dyDescent="0.2">
      <c r="B8" s="22">
        <v>0</v>
      </c>
      <c r="C8" s="3">
        <v>1</v>
      </c>
      <c r="D8" s="3">
        <v>6</v>
      </c>
      <c r="E8" s="1">
        <v>24</v>
      </c>
      <c r="F8" s="1">
        <f t="shared" si="0"/>
        <v>0</v>
      </c>
      <c r="G8" s="1">
        <f t="shared" si="1"/>
        <v>24</v>
      </c>
      <c r="I8" s="3">
        <v>5</v>
      </c>
      <c r="J8" s="23">
        <f t="shared" si="3"/>
        <v>1</v>
      </c>
      <c r="K8" s="23">
        <f t="shared" si="4"/>
        <v>1</v>
      </c>
      <c r="L8" s="18">
        <f t="shared" si="2"/>
        <v>0</v>
      </c>
      <c r="N8" s="23">
        <f>B8+B49</f>
        <v>0</v>
      </c>
    </row>
    <row r="9" spans="2:15" hidden="1" x14ac:dyDescent="0.2">
      <c r="B9" s="22">
        <v>0</v>
      </c>
      <c r="C9" s="3">
        <v>1</v>
      </c>
      <c r="D9" s="3">
        <v>7</v>
      </c>
      <c r="E9" s="1">
        <v>12</v>
      </c>
      <c r="F9" s="1">
        <f t="shared" si="0"/>
        <v>0</v>
      </c>
      <c r="G9" s="1">
        <f t="shared" si="1"/>
        <v>12</v>
      </c>
      <c r="I9" s="3">
        <v>6</v>
      </c>
      <c r="J9" s="23">
        <f t="shared" si="3"/>
        <v>1</v>
      </c>
      <c r="K9" s="23">
        <f t="shared" si="4"/>
        <v>1</v>
      </c>
      <c r="L9" s="18">
        <f t="shared" si="2"/>
        <v>0</v>
      </c>
      <c r="N9" s="23">
        <f>B9+B58</f>
        <v>0</v>
      </c>
    </row>
    <row r="10" spans="2:15" hidden="1" x14ac:dyDescent="0.2">
      <c r="B10" s="22">
        <v>0</v>
      </c>
      <c r="C10" s="3">
        <v>1</v>
      </c>
      <c r="D10" s="3">
        <v>8</v>
      </c>
      <c r="E10" s="1">
        <v>13</v>
      </c>
      <c r="F10" s="1">
        <f t="shared" si="0"/>
        <v>0</v>
      </c>
      <c r="G10" s="1">
        <f t="shared" si="1"/>
        <v>13</v>
      </c>
      <c r="I10" s="3">
        <v>7</v>
      </c>
      <c r="J10" s="23">
        <f t="shared" si="3"/>
        <v>1</v>
      </c>
      <c r="K10" s="23">
        <f t="shared" si="4"/>
        <v>1</v>
      </c>
      <c r="L10" s="18">
        <f t="shared" si="2"/>
        <v>0</v>
      </c>
      <c r="N10" s="23">
        <f>B10+B67</f>
        <v>0</v>
      </c>
    </row>
    <row r="11" spans="2:15" hidden="1" x14ac:dyDescent="0.2">
      <c r="B11" s="22">
        <v>0</v>
      </c>
      <c r="C11" s="3">
        <v>1</v>
      </c>
      <c r="D11" s="3">
        <v>9</v>
      </c>
      <c r="E11" s="1">
        <v>17</v>
      </c>
      <c r="F11" s="1">
        <f t="shared" si="0"/>
        <v>0</v>
      </c>
      <c r="G11" s="1">
        <f t="shared" si="1"/>
        <v>17</v>
      </c>
      <c r="I11" s="3">
        <v>8</v>
      </c>
      <c r="J11" s="23">
        <f t="shared" si="3"/>
        <v>1</v>
      </c>
      <c r="K11" s="23">
        <f t="shared" si="4"/>
        <v>1</v>
      </c>
      <c r="L11" s="18">
        <f t="shared" si="2"/>
        <v>0</v>
      </c>
      <c r="N11" s="23">
        <f>B11+B76</f>
        <v>1</v>
      </c>
    </row>
    <row r="12" spans="2:15" hidden="1" x14ac:dyDescent="0.2">
      <c r="B12" s="22">
        <v>0</v>
      </c>
      <c r="C12" s="3">
        <v>1</v>
      </c>
      <c r="D12" s="3">
        <v>10</v>
      </c>
      <c r="E12" s="1">
        <v>15</v>
      </c>
      <c r="F12" s="1">
        <f t="shared" si="0"/>
        <v>0</v>
      </c>
      <c r="G12" s="1">
        <f t="shared" si="1"/>
        <v>15</v>
      </c>
      <c r="I12" s="3">
        <v>9</v>
      </c>
      <c r="J12" s="23">
        <f t="shared" si="3"/>
        <v>1</v>
      </c>
      <c r="K12" s="23">
        <f t="shared" si="4"/>
        <v>1</v>
      </c>
      <c r="L12" s="18">
        <f t="shared" si="2"/>
        <v>0</v>
      </c>
      <c r="N12" s="23">
        <f>B12+B85</f>
        <v>0</v>
      </c>
    </row>
    <row r="13" spans="2:15" hidden="1" x14ac:dyDescent="0.2">
      <c r="B13" s="22">
        <v>0</v>
      </c>
      <c r="C13" s="3">
        <v>2</v>
      </c>
      <c r="D13" s="3">
        <v>1</v>
      </c>
      <c r="E13" s="1">
        <v>24</v>
      </c>
      <c r="F13" s="1">
        <f t="shared" si="0"/>
        <v>0</v>
      </c>
      <c r="G13" s="1">
        <f t="shared" si="1"/>
        <v>24</v>
      </c>
      <c r="I13" s="3">
        <v>10</v>
      </c>
      <c r="J13" s="23">
        <f t="shared" si="3"/>
        <v>1</v>
      </c>
      <c r="K13" s="23">
        <f t="shared" si="4"/>
        <v>1</v>
      </c>
      <c r="L13" s="18">
        <f t="shared" si="2"/>
        <v>0</v>
      </c>
      <c r="N13" s="23">
        <f>B14+B23</f>
        <v>0</v>
      </c>
    </row>
    <row r="14" spans="2:15" hidden="1" x14ac:dyDescent="0.2">
      <c r="B14" s="22">
        <v>0</v>
      </c>
      <c r="C14" s="3">
        <v>2</v>
      </c>
      <c r="D14" s="3">
        <v>3</v>
      </c>
      <c r="E14" s="1">
        <v>28</v>
      </c>
      <c r="F14" s="1">
        <f t="shared" si="0"/>
        <v>0</v>
      </c>
      <c r="G14" s="1">
        <f t="shared" si="1"/>
        <v>28</v>
      </c>
      <c r="N14" s="23">
        <f>B15+B32</f>
        <v>0</v>
      </c>
    </row>
    <row r="15" spans="2:15" hidden="1" x14ac:dyDescent="0.2">
      <c r="B15" s="22">
        <v>0</v>
      </c>
      <c r="C15" s="3">
        <v>2</v>
      </c>
      <c r="D15" s="3">
        <v>4</v>
      </c>
      <c r="E15" s="1">
        <v>23</v>
      </c>
      <c r="F15" s="1">
        <f t="shared" si="0"/>
        <v>0</v>
      </c>
      <c r="G15" s="1">
        <f t="shared" si="1"/>
        <v>23</v>
      </c>
      <c r="N15" s="23">
        <f>B16+B41</f>
        <v>0</v>
      </c>
    </row>
    <row r="16" spans="2:15" hidden="1" x14ac:dyDescent="0.2">
      <c r="B16" s="22">
        <v>0</v>
      </c>
      <c r="C16" s="3">
        <v>2</v>
      </c>
      <c r="D16" s="3">
        <v>5</v>
      </c>
      <c r="E16" s="1">
        <v>22</v>
      </c>
      <c r="F16" s="1">
        <f t="shared" si="0"/>
        <v>0</v>
      </c>
      <c r="G16" s="1">
        <f t="shared" si="1"/>
        <v>22</v>
      </c>
      <c r="N16" s="23">
        <f>B17+B50</f>
        <v>1</v>
      </c>
    </row>
    <row r="17" spans="2:14" x14ac:dyDescent="0.2">
      <c r="B17" s="72">
        <v>1</v>
      </c>
      <c r="C17" s="37">
        <v>2</v>
      </c>
      <c r="D17" s="37">
        <v>6</v>
      </c>
      <c r="E17" s="37">
        <v>5</v>
      </c>
      <c r="F17" s="37">
        <f t="shared" si="0"/>
        <v>0</v>
      </c>
      <c r="G17" s="37">
        <f t="shared" si="1"/>
        <v>5</v>
      </c>
      <c r="N17" s="23">
        <f>B18+B59</f>
        <v>0</v>
      </c>
    </row>
    <row r="18" spans="2:14" hidden="1" x14ac:dyDescent="0.2">
      <c r="B18" s="22">
        <v>0</v>
      </c>
      <c r="C18" s="3">
        <v>2</v>
      </c>
      <c r="D18" s="3">
        <v>7</v>
      </c>
      <c r="E18" s="1">
        <v>7</v>
      </c>
      <c r="F18" s="1">
        <f t="shared" si="0"/>
        <v>0</v>
      </c>
      <c r="G18" s="1">
        <f t="shared" si="1"/>
        <v>7</v>
      </c>
      <c r="N18" s="23">
        <f>B19+B68</f>
        <v>0</v>
      </c>
    </row>
    <row r="19" spans="2:14" hidden="1" x14ac:dyDescent="0.2">
      <c r="B19" s="22">
        <v>0</v>
      </c>
      <c r="C19" s="3">
        <v>2</v>
      </c>
      <c r="D19" s="3">
        <v>8</v>
      </c>
      <c r="E19" s="1">
        <v>18</v>
      </c>
      <c r="F19" s="1">
        <f t="shared" si="0"/>
        <v>0</v>
      </c>
      <c r="G19" s="1">
        <f t="shared" si="1"/>
        <v>18</v>
      </c>
      <c r="N19" s="23">
        <f>B20+B77</f>
        <v>0</v>
      </c>
    </row>
    <row r="20" spans="2:14" hidden="1" x14ac:dyDescent="0.2">
      <c r="B20" s="22">
        <v>0</v>
      </c>
      <c r="C20" s="3">
        <v>2</v>
      </c>
      <c r="D20" s="3">
        <v>9</v>
      </c>
      <c r="E20" s="1">
        <v>9</v>
      </c>
      <c r="F20" s="1">
        <f t="shared" si="0"/>
        <v>0</v>
      </c>
      <c r="G20" s="1">
        <f t="shared" si="1"/>
        <v>9</v>
      </c>
      <c r="N20" s="23">
        <f>B21+B86</f>
        <v>0</v>
      </c>
    </row>
    <row r="21" spans="2:14" hidden="1" x14ac:dyDescent="0.2">
      <c r="B21" s="22">
        <v>0</v>
      </c>
      <c r="C21" s="3">
        <v>2</v>
      </c>
      <c r="D21" s="3">
        <v>10</v>
      </c>
      <c r="E21" s="1">
        <v>23</v>
      </c>
      <c r="F21" s="1">
        <f t="shared" si="0"/>
        <v>0</v>
      </c>
      <c r="G21" s="1">
        <f t="shared" si="1"/>
        <v>23</v>
      </c>
      <c r="N21" s="23">
        <f>B24+B33</f>
        <v>0</v>
      </c>
    </row>
    <row r="22" spans="2:14" hidden="1" x14ac:dyDescent="0.2">
      <c r="B22" s="22">
        <v>0</v>
      </c>
      <c r="C22" s="3">
        <v>3</v>
      </c>
      <c r="D22" s="3">
        <v>1</v>
      </c>
      <c r="E22" s="1">
        <v>19</v>
      </c>
      <c r="F22" s="1">
        <f t="shared" si="0"/>
        <v>0</v>
      </c>
      <c r="G22" s="1">
        <f t="shared" si="1"/>
        <v>19</v>
      </c>
      <c r="N22" s="23">
        <f>B25+B42</f>
        <v>1</v>
      </c>
    </row>
    <row r="23" spans="2:14" hidden="1" x14ac:dyDescent="0.2">
      <c r="B23" s="22">
        <v>0</v>
      </c>
      <c r="C23" s="3">
        <v>3</v>
      </c>
      <c r="D23" s="3">
        <v>2</v>
      </c>
      <c r="E23" s="1">
        <v>30</v>
      </c>
      <c r="F23" s="1">
        <f t="shared" si="0"/>
        <v>0</v>
      </c>
      <c r="G23" s="1">
        <f t="shared" si="1"/>
        <v>30</v>
      </c>
      <c r="N23" s="23">
        <f>B26+B51</f>
        <v>1</v>
      </c>
    </row>
    <row r="24" spans="2:14" hidden="1" x14ac:dyDescent="0.2">
      <c r="B24" s="22">
        <v>0</v>
      </c>
      <c r="C24" s="3">
        <v>3</v>
      </c>
      <c r="D24" s="3">
        <v>4</v>
      </c>
      <c r="E24" s="1">
        <v>30</v>
      </c>
      <c r="F24" s="1">
        <f t="shared" si="0"/>
        <v>0</v>
      </c>
      <c r="G24" s="1">
        <f t="shared" si="1"/>
        <v>30</v>
      </c>
      <c r="N24" s="23">
        <f>B27+B60</f>
        <v>0</v>
      </c>
    </row>
    <row r="25" spans="2:14" x14ac:dyDescent="0.2">
      <c r="B25" s="72">
        <v>1</v>
      </c>
      <c r="C25" s="37">
        <v>3</v>
      </c>
      <c r="D25" s="37">
        <v>5</v>
      </c>
      <c r="E25" s="37">
        <v>15</v>
      </c>
      <c r="F25" s="37">
        <f t="shared" si="0"/>
        <v>0</v>
      </c>
      <c r="G25" s="37">
        <f t="shared" si="1"/>
        <v>15</v>
      </c>
      <c r="N25" s="23">
        <f>B28+B69</f>
        <v>0</v>
      </c>
    </row>
    <row r="26" spans="2:14" hidden="1" x14ac:dyDescent="0.2">
      <c r="B26" s="22">
        <v>0</v>
      </c>
      <c r="C26" s="3">
        <v>3</v>
      </c>
      <c r="D26" s="3">
        <v>6</v>
      </c>
      <c r="E26" s="1">
        <v>22</v>
      </c>
      <c r="F26" s="1">
        <f t="shared" si="0"/>
        <v>0</v>
      </c>
      <c r="G26" s="1">
        <f t="shared" si="1"/>
        <v>22</v>
      </c>
      <c r="N26" s="23">
        <f>B29+B78</f>
        <v>0</v>
      </c>
    </row>
    <row r="27" spans="2:14" hidden="1" x14ac:dyDescent="0.2">
      <c r="B27" s="22">
        <v>0</v>
      </c>
      <c r="C27" s="3">
        <v>3</v>
      </c>
      <c r="D27" s="3">
        <v>7</v>
      </c>
      <c r="E27" s="1">
        <v>25</v>
      </c>
      <c r="F27" s="1">
        <f t="shared" si="0"/>
        <v>0</v>
      </c>
      <c r="G27" s="1">
        <f t="shared" si="1"/>
        <v>25</v>
      </c>
      <c r="N27" s="23">
        <f>B30+B87</f>
        <v>0</v>
      </c>
    </row>
    <row r="28" spans="2:14" hidden="1" x14ac:dyDescent="0.2">
      <c r="B28" s="22">
        <v>0</v>
      </c>
      <c r="C28" s="3">
        <v>3</v>
      </c>
      <c r="D28" s="3">
        <v>8</v>
      </c>
      <c r="E28" s="1">
        <v>15</v>
      </c>
      <c r="F28" s="1">
        <f t="shared" si="0"/>
        <v>0</v>
      </c>
      <c r="G28" s="1">
        <f t="shared" si="1"/>
        <v>15</v>
      </c>
      <c r="N28" s="23">
        <f>B34+B43</f>
        <v>1</v>
      </c>
    </row>
    <row r="29" spans="2:14" hidden="1" x14ac:dyDescent="0.2">
      <c r="B29" s="22">
        <v>0</v>
      </c>
      <c r="C29" s="3">
        <v>3</v>
      </c>
      <c r="D29" s="3">
        <v>9</v>
      </c>
      <c r="E29" s="1">
        <v>28</v>
      </c>
      <c r="F29" s="1">
        <f t="shared" si="0"/>
        <v>0</v>
      </c>
      <c r="G29" s="1">
        <f t="shared" si="1"/>
        <v>28</v>
      </c>
      <c r="N29" s="23">
        <f>B35+B52</f>
        <v>0</v>
      </c>
    </row>
    <row r="30" spans="2:14" hidden="1" x14ac:dyDescent="0.2">
      <c r="B30" s="22">
        <v>0</v>
      </c>
      <c r="C30" s="3">
        <v>3</v>
      </c>
      <c r="D30" s="3">
        <v>10</v>
      </c>
      <c r="E30" s="1">
        <v>15</v>
      </c>
      <c r="F30" s="1">
        <f t="shared" si="0"/>
        <v>0</v>
      </c>
      <c r="G30" s="1">
        <f t="shared" si="1"/>
        <v>15</v>
      </c>
      <c r="N30" s="23">
        <f>B36+B61</f>
        <v>0</v>
      </c>
    </row>
    <row r="31" spans="2:14" hidden="1" x14ac:dyDescent="0.2">
      <c r="B31" s="22">
        <v>0</v>
      </c>
      <c r="C31" s="3">
        <v>4</v>
      </c>
      <c r="D31" s="3">
        <v>1</v>
      </c>
      <c r="E31" s="1">
        <v>18</v>
      </c>
      <c r="F31" s="1">
        <f t="shared" si="0"/>
        <v>0</v>
      </c>
      <c r="G31" s="1">
        <f t="shared" si="1"/>
        <v>18</v>
      </c>
      <c r="N31" s="23">
        <f>B37+B70</f>
        <v>0</v>
      </c>
    </row>
    <row r="32" spans="2:14" hidden="1" x14ac:dyDescent="0.2">
      <c r="B32" s="22">
        <v>0</v>
      </c>
      <c r="C32" s="3">
        <v>4</v>
      </c>
      <c r="D32" s="3">
        <v>2</v>
      </c>
      <c r="E32" s="1">
        <v>10</v>
      </c>
      <c r="F32" s="1">
        <f t="shared" si="0"/>
        <v>0</v>
      </c>
      <c r="G32" s="1">
        <f t="shared" si="1"/>
        <v>10</v>
      </c>
      <c r="N32" s="23">
        <f>B38+B79</f>
        <v>0</v>
      </c>
    </row>
    <row r="33" spans="2:14" hidden="1" x14ac:dyDescent="0.2">
      <c r="B33" s="22">
        <v>0</v>
      </c>
      <c r="C33" s="3">
        <v>4</v>
      </c>
      <c r="D33" s="3">
        <v>3</v>
      </c>
      <c r="E33" s="1">
        <v>27</v>
      </c>
      <c r="F33" s="1">
        <f t="shared" si="0"/>
        <v>0</v>
      </c>
      <c r="G33" s="1">
        <f t="shared" si="1"/>
        <v>27</v>
      </c>
      <c r="N33" s="23">
        <f>B39+B88</f>
        <v>1</v>
      </c>
    </row>
    <row r="34" spans="2:14" hidden="1" x14ac:dyDescent="0.2">
      <c r="B34" s="22">
        <v>0</v>
      </c>
      <c r="C34" s="3">
        <v>4</v>
      </c>
      <c r="D34" s="3">
        <v>5</v>
      </c>
      <c r="E34" s="1">
        <v>28</v>
      </c>
      <c r="F34" s="1">
        <f t="shared" si="0"/>
        <v>0</v>
      </c>
      <c r="G34" s="1">
        <f t="shared" si="1"/>
        <v>28</v>
      </c>
      <c r="N34" s="23">
        <f>B44+B53</f>
        <v>0</v>
      </c>
    </row>
    <row r="35" spans="2:14" hidden="1" x14ac:dyDescent="0.2">
      <c r="B35" s="22">
        <v>0</v>
      </c>
      <c r="C35" s="3">
        <v>4</v>
      </c>
      <c r="D35" s="3">
        <v>6</v>
      </c>
      <c r="E35" s="1">
        <v>12</v>
      </c>
      <c r="F35" s="1">
        <f t="shared" si="0"/>
        <v>0</v>
      </c>
      <c r="G35" s="1">
        <f t="shared" si="1"/>
        <v>12</v>
      </c>
      <c r="N35" s="23">
        <f>B45+B62</f>
        <v>0</v>
      </c>
    </row>
    <row r="36" spans="2:14" hidden="1" x14ac:dyDescent="0.2">
      <c r="B36" s="22">
        <v>0</v>
      </c>
      <c r="C36" s="3">
        <v>4</v>
      </c>
      <c r="D36" s="3">
        <v>7</v>
      </c>
      <c r="E36" s="1">
        <v>16</v>
      </c>
      <c r="F36" s="1">
        <f t="shared" si="0"/>
        <v>0</v>
      </c>
      <c r="G36" s="1">
        <f t="shared" si="1"/>
        <v>16</v>
      </c>
      <c r="N36" s="23">
        <f>B46+B71</f>
        <v>0</v>
      </c>
    </row>
    <row r="37" spans="2:14" hidden="1" x14ac:dyDescent="0.2">
      <c r="B37" s="22">
        <v>0</v>
      </c>
      <c r="C37" s="3">
        <v>4</v>
      </c>
      <c r="D37" s="3">
        <v>8</v>
      </c>
      <c r="E37" s="1">
        <v>19</v>
      </c>
      <c r="F37" s="1">
        <f t="shared" si="0"/>
        <v>0</v>
      </c>
      <c r="G37" s="1">
        <f t="shared" si="1"/>
        <v>19</v>
      </c>
      <c r="N37" s="23">
        <f>B47+B80</f>
        <v>0</v>
      </c>
    </row>
    <row r="38" spans="2:14" hidden="1" x14ac:dyDescent="0.2">
      <c r="B38" s="22">
        <v>0</v>
      </c>
      <c r="C38" s="3">
        <v>4</v>
      </c>
      <c r="D38" s="3">
        <v>9</v>
      </c>
      <c r="E38" s="1">
        <v>22</v>
      </c>
      <c r="F38" s="1">
        <f t="shared" si="0"/>
        <v>0</v>
      </c>
      <c r="G38" s="1">
        <f t="shared" si="1"/>
        <v>22</v>
      </c>
      <c r="N38" s="23">
        <f>B48+B89</f>
        <v>0</v>
      </c>
    </row>
    <row r="39" spans="2:14" x14ac:dyDescent="0.2">
      <c r="B39" s="72">
        <v>1</v>
      </c>
      <c r="C39" s="37">
        <v>4</v>
      </c>
      <c r="D39" s="37">
        <v>10</v>
      </c>
      <c r="E39" s="37">
        <v>7</v>
      </c>
      <c r="F39" s="37">
        <f t="shared" si="0"/>
        <v>0</v>
      </c>
      <c r="G39" s="37">
        <f t="shared" si="1"/>
        <v>7</v>
      </c>
      <c r="N39" s="23">
        <f>B54+B63</f>
        <v>0</v>
      </c>
    </row>
    <row r="40" spans="2:14" hidden="1" x14ac:dyDescent="0.2">
      <c r="B40" s="22">
        <v>0</v>
      </c>
      <c r="C40" s="3">
        <v>5</v>
      </c>
      <c r="D40" s="3">
        <v>1</v>
      </c>
      <c r="E40" s="1">
        <v>5</v>
      </c>
      <c r="F40" s="1">
        <f t="shared" si="0"/>
        <v>0</v>
      </c>
      <c r="G40" s="1">
        <f t="shared" si="1"/>
        <v>5</v>
      </c>
      <c r="N40" s="23">
        <f>B55+B72</f>
        <v>0</v>
      </c>
    </row>
    <row r="41" spans="2:14" hidden="1" x14ac:dyDescent="0.2">
      <c r="B41" s="22">
        <v>0</v>
      </c>
      <c r="C41" s="3">
        <v>5</v>
      </c>
      <c r="D41" s="3">
        <v>2</v>
      </c>
      <c r="E41" s="1">
        <v>16</v>
      </c>
      <c r="F41" s="1">
        <f t="shared" si="0"/>
        <v>0</v>
      </c>
      <c r="G41" s="1">
        <f t="shared" si="1"/>
        <v>16</v>
      </c>
      <c r="N41" s="23">
        <f>B56+B81</f>
        <v>0</v>
      </c>
    </row>
    <row r="42" spans="2:14" hidden="1" x14ac:dyDescent="0.2">
      <c r="B42" s="22">
        <v>0</v>
      </c>
      <c r="C42" s="3">
        <v>5</v>
      </c>
      <c r="D42" s="3">
        <v>3</v>
      </c>
      <c r="E42" s="1">
        <v>11</v>
      </c>
      <c r="F42" s="1">
        <f t="shared" si="0"/>
        <v>0</v>
      </c>
      <c r="G42" s="1">
        <f t="shared" si="1"/>
        <v>11</v>
      </c>
      <c r="N42" s="23">
        <f>B57+B90</f>
        <v>0</v>
      </c>
    </row>
    <row r="43" spans="2:14" x14ac:dyDescent="0.2">
      <c r="B43" s="72">
        <v>1</v>
      </c>
      <c r="C43" s="37">
        <v>5</v>
      </c>
      <c r="D43" s="37">
        <v>4</v>
      </c>
      <c r="E43" s="37">
        <v>7</v>
      </c>
      <c r="F43" s="37">
        <f t="shared" si="0"/>
        <v>0</v>
      </c>
      <c r="G43" s="37">
        <f t="shared" si="1"/>
        <v>7</v>
      </c>
      <c r="N43" s="23">
        <f>B64+B73</f>
        <v>1</v>
      </c>
    </row>
    <row r="44" spans="2:14" hidden="1" x14ac:dyDescent="0.2">
      <c r="B44" s="22">
        <v>0</v>
      </c>
      <c r="C44" s="3">
        <v>5</v>
      </c>
      <c r="D44" s="3">
        <v>6</v>
      </c>
      <c r="E44" s="1">
        <v>25</v>
      </c>
      <c r="F44" s="1">
        <f t="shared" si="0"/>
        <v>0</v>
      </c>
      <c r="G44" s="1">
        <f t="shared" si="1"/>
        <v>25</v>
      </c>
      <c r="N44" s="23">
        <f>B65+B82</f>
        <v>0</v>
      </c>
    </row>
    <row r="45" spans="2:14" hidden="1" x14ac:dyDescent="0.2">
      <c r="B45" s="22">
        <v>0</v>
      </c>
      <c r="C45" s="3">
        <v>5</v>
      </c>
      <c r="D45" s="3">
        <v>7</v>
      </c>
      <c r="E45" s="1">
        <v>27</v>
      </c>
      <c r="F45" s="1">
        <f t="shared" si="0"/>
        <v>0</v>
      </c>
      <c r="G45" s="1">
        <f t="shared" si="1"/>
        <v>27</v>
      </c>
      <c r="N45" s="23">
        <f>B66+B91</f>
        <v>1</v>
      </c>
    </row>
    <row r="46" spans="2:14" hidden="1" x14ac:dyDescent="0.2">
      <c r="B46" s="22">
        <v>0</v>
      </c>
      <c r="C46" s="3">
        <v>5</v>
      </c>
      <c r="D46" s="3">
        <v>8</v>
      </c>
      <c r="E46" s="1">
        <v>30</v>
      </c>
      <c r="F46" s="1">
        <f t="shared" si="0"/>
        <v>0</v>
      </c>
      <c r="G46" s="1">
        <f t="shared" si="1"/>
        <v>30</v>
      </c>
      <c r="N46" s="23">
        <f>B74+B83</f>
        <v>1</v>
      </c>
    </row>
    <row r="47" spans="2:14" hidden="1" x14ac:dyDescent="0.2">
      <c r="B47" s="22">
        <v>0</v>
      </c>
      <c r="C47" s="3">
        <v>5</v>
      </c>
      <c r="D47" s="3">
        <v>9</v>
      </c>
      <c r="E47" s="1">
        <v>23</v>
      </c>
      <c r="F47" s="1">
        <f t="shared" si="0"/>
        <v>0</v>
      </c>
      <c r="G47" s="1">
        <f t="shared" si="1"/>
        <v>23</v>
      </c>
      <c r="N47" s="23">
        <f>B75+B92</f>
        <v>0</v>
      </c>
    </row>
    <row r="48" spans="2:14" hidden="1" x14ac:dyDescent="0.2">
      <c r="B48" s="22">
        <v>0</v>
      </c>
      <c r="C48" s="3">
        <v>5</v>
      </c>
      <c r="D48" s="3">
        <v>10</v>
      </c>
      <c r="E48" s="1">
        <v>15</v>
      </c>
      <c r="F48" s="1">
        <f t="shared" si="0"/>
        <v>0</v>
      </c>
      <c r="G48" s="1">
        <f t="shared" si="1"/>
        <v>15</v>
      </c>
      <c r="N48" s="23">
        <f>B84+B93</f>
        <v>0</v>
      </c>
    </row>
    <row r="49" spans="2:7" hidden="1" x14ac:dyDescent="0.2">
      <c r="B49" s="22">
        <v>0</v>
      </c>
      <c r="C49" s="3">
        <v>6</v>
      </c>
      <c r="D49" s="3">
        <v>1</v>
      </c>
      <c r="E49" s="1">
        <v>7</v>
      </c>
      <c r="F49" s="1">
        <f t="shared" si="0"/>
        <v>0</v>
      </c>
      <c r="G49" s="1">
        <f t="shared" si="1"/>
        <v>7</v>
      </c>
    </row>
    <row r="50" spans="2:7" hidden="1" x14ac:dyDescent="0.2">
      <c r="B50" s="22">
        <v>0</v>
      </c>
      <c r="C50" s="3">
        <v>6</v>
      </c>
      <c r="D50" s="3">
        <v>2</v>
      </c>
      <c r="E50" s="1">
        <v>26</v>
      </c>
      <c r="F50" s="1">
        <f t="shared" si="0"/>
        <v>0</v>
      </c>
      <c r="G50" s="1">
        <f t="shared" si="1"/>
        <v>26</v>
      </c>
    </row>
    <row r="51" spans="2:7" x14ac:dyDescent="0.2">
      <c r="B51" s="72">
        <v>1</v>
      </c>
      <c r="C51" s="37">
        <v>6</v>
      </c>
      <c r="D51" s="37">
        <v>3</v>
      </c>
      <c r="E51" s="37">
        <v>6</v>
      </c>
      <c r="F51" s="37">
        <f t="shared" si="0"/>
        <v>0</v>
      </c>
      <c r="G51" s="37">
        <f t="shared" si="1"/>
        <v>6</v>
      </c>
    </row>
    <row r="52" spans="2:7" hidden="1" x14ac:dyDescent="0.2">
      <c r="B52" s="22">
        <v>0</v>
      </c>
      <c r="C52" s="3">
        <v>6</v>
      </c>
      <c r="D52" s="3">
        <v>4</v>
      </c>
      <c r="E52" s="1">
        <v>17</v>
      </c>
      <c r="F52" s="1">
        <f t="shared" si="0"/>
        <v>0</v>
      </c>
      <c r="G52" s="1">
        <f t="shared" si="1"/>
        <v>17</v>
      </c>
    </row>
    <row r="53" spans="2:7" hidden="1" x14ac:dyDescent="0.2">
      <c r="B53" s="22">
        <v>0</v>
      </c>
      <c r="C53" s="3">
        <v>6</v>
      </c>
      <c r="D53" s="3">
        <v>5</v>
      </c>
      <c r="E53" s="1">
        <v>6</v>
      </c>
      <c r="F53" s="1">
        <f t="shared" si="0"/>
        <v>0</v>
      </c>
      <c r="G53" s="1">
        <f t="shared" si="1"/>
        <v>6</v>
      </c>
    </row>
    <row r="54" spans="2:7" hidden="1" x14ac:dyDescent="0.2">
      <c r="B54" s="22">
        <v>0</v>
      </c>
      <c r="C54" s="3">
        <v>6</v>
      </c>
      <c r="D54" s="3">
        <v>7</v>
      </c>
      <c r="E54" s="1">
        <v>28</v>
      </c>
      <c r="F54" s="1">
        <f t="shared" si="0"/>
        <v>0</v>
      </c>
      <c r="G54" s="1">
        <f t="shared" si="1"/>
        <v>28</v>
      </c>
    </row>
    <row r="55" spans="2:7" hidden="1" x14ac:dyDescent="0.2">
      <c r="B55" s="22">
        <v>0</v>
      </c>
      <c r="C55" s="3">
        <v>6</v>
      </c>
      <c r="D55" s="3">
        <v>8</v>
      </c>
      <c r="E55" s="1">
        <v>10</v>
      </c>
      <c r="F55" s="1">
        <f t="shared" si="0"/>
        <v>0</v>
      </c>
      <c r="G55" s="1">
        <f t="shared" si="1"/>
        <v>10</v>
      </c>
    </row>
    <row r="56" spans="2:7" hidden="1" x14ac:dyDescent="0.2">
      <c r="B56" s="22">
        <v>0</v>
      </c>
      <c r="C56" s="3">
        <v>6</v>
      </c>
      <c r="D56" s="3">
        <v>9</v>
      </c>
      <c r="E56" s="1">
        <v>13</v>
      </c>
      <c r="F56" s="1">
        <f t="shared" si="0"/>
        <v>0</v>
      </c>
      <c r="G56" s="1">
        <f t="shared" si="1"/>
        <v>13</v>
      </c>
    </row>
    <row r="57" spans="2:7" hidden="1" x14ac:dyDescent="0.2">
      <c r="B57" s="22">
        <v>0</v>
      </c>
      <c r="C57" s="3">
        <v>6</v>
      </c>
      <c r="D57" s="3">
        <v>10</v>
      </c>
      <c r="E57" s="1">
        <v>28</v>
      </c>
      <c r="F57" s="1">
        <f t="shared" si="0"/>
        <v>0</v>
      </c>
      <c r="G57" s="1">
        <f t="shared" si="1"/>
        <v>28</v>
      </c>
    </row>
    <row r="58" spans="2:7" hidden="1" x14ac:dyDescent="0.2">
      <c r="B58" s="22">
        <v>0</v>
      </c>
      <c r="C58" s="3">
        <v>7</v>
      </c>
      <c r="D58" s="3">
        <v>1</v>
      </c>
      <c r="E58" s="1">
        <v>23</v>
      </c>
      <c r="F58" s="1">
        <f t="shared" si="0"/>
        <v>0</v>
      </c>
      <c r="G58" s="1">
        <f t="shared" si="1"/>
        <v>23</v>
      </c>
    </row>
    <row r="59" spans="2:7" hidden="1" x14ac:dyDescent="0.2">
      <c r="B59" s="22">
        <v>0</v>
      </c>
      <c r="C59" s="3">
        <v>7</v>
      </c>
      <c r="D59" s="3">
        <v>2</v>
      </c>
      <c r="E59" s="1">
        <v>26</v>
      </c>
      <c r="F59" s="1">
        <f t="shared" si="0"/>
        <v>0</v>
      </c>
      <c r="G59" s="1">
        <f t="shared" si="1"/>
        <v>26</v>
      </c>
    </row>
    <row r="60" spans="2:7" hidden="1" x14ac:dyDescent="0.2">
      <c r="B60" s="22">
        <v>0</v>
      </c>
      <c r="C60" s="3">
        <v>7</v>
      </c>
      <c r="D60" s="3">
        <v>3</v>
      </c>
      <c r="E60" s="1">
        <v>20</v>
      </c>
      <c r="F60" s="1">
        <f t="shared" si="0"/>
        <v>0</v>
      </c>
      <c r="G60" s="1">
        <f t="shared" si="1"/>
        <v>20</v>
      </c>
    </row>
    <row r="61" spans="2:7" hidden="1" x14ac:dyDescent="0.2">
      <c r="B61" s="22">
        <v>0</v>
      </c>
      <c r="C61" s="3">
        <v>7</v>
      </c>
      <c r="D61" s="3">
        <v>4</v>
      </c>
      <c r="E61" s="1">
        <v>20</v>
      </c>
      <c r="F61" s="1">
        <f t="shared" si="0"/>
        <v>0</v>
      </c>
      <c r="G61" s="1">
        <f t="shared" si="1"/>
        <v>20</v>
      </c>
    </row>
    <row r="62" spans="2:7" hidden="1" x14ac:dyDescent="0.2">
      <c r="B62" s="22">
        <v>0</v>
      </c>
      <c r="C62" s="3">
        <v>7</v>
      </c>
      <c r="D62" s="3">
        <v>5</v>
      </c>
      <c r="E62" s="1">
        <v>24</v>
      </c>
      <c r="F62" s="1">
        <f t="shared" si="0"/>
        <v>0</v>
      </c>
      <c r="G62" s="1">
        <f t="shared" si="1"/>
        <v>24</v>
      </c>
    </row>
    <row r="63" spans="2:7" hidden="1" x14ac:dyDescent="0.2">
      <c r="B63" s="22">
        <v>0</v>
      </c>
      <c r="C63" s="3">
        <v>7</v>
      </c>
      <c r="D63" s="3">
        <v>6</v>
      </c>
      <c r="E63" s="1">
        <v>30</v>
      </c>
      <c r="F63" s="1">
        <f t="shared" si="0"/>
        <v>0</v>
      </c>
      <c r="G63" s="1">
        <f t="shared" si="1"/>
        <v>30</v>
      </c>
    </row>
    <row r="64" spans="2:7" x14ac:dyDescent="0.2">
      <c r="B64" s="72">
        <v>1</v>
      </c>
      <c r="C64" s="37">
        <v>7</v>
      </c>
      <c r="D64" s="37">
        <v>8</v>
      </c>
      <c r="E64" s="37">
        <v>16</v>
      </c>
      <c r="F64" s="37">
        <f t="shared" si="0"/>
        <v>0</v>
      </c>
      <c r="G64" s="37">
        <f t="shared" si="1"/>
        <v>16</v>
      </c>
    </row>
    <row r="65" spans="2:7" hidden="1" x14ac:dyDescent="0.2">
      <c r="B65" s="22">
        <v>0</v>
      </c>
      <c r="C65" s="3">
        <v>7</v>
      </c>
      <c r="D65" s="3">
        <v>9</v>
      </c>
      <c r="E65" s="1">
        <v>18</v>
      </c>
      <c r="F65" s="1">
        <f t="shared" si="0"/>
        <v>0</v>
      </c>
      <c r="G65" s="1">
        <f t="shared" si="1"/>
        <v>18</v>
      </c>
    </row>
    <row r="66" spans="2:7" hidden="1" x14ac:dyDescent="0.2">
      <c r="B66" s="22">
        <v>0</v>
      </c>
      <c r="C66" s="3">
        <v>7</v>
      </c>
      <c r="D66" s="3">
        <v>10</v>
      </c>
      <c r="E66" s="1">
        <v>27</v>
      </c>
      <c r="F66" s="1">
        <f t="shared" si="0"/>
        <v>0</v>
      </c>
      <c r="G66" s="1">
        <f t="shared" si="1"/>
        <v>27</v>
      </c>
    </row>
    <row r="67" spans="2:7" hidden="1" x14ac:dyDescent="0.2">
      <c r="B67" s="22">
        <v>0</v>
      </c>
      <c r="C67" s="3">
        <v>8</v>
      </c>
      <c r="D67" s="3">
        <v>1</v>
      </c>
      <c r="E67" s="1">
        <v>23</v>
      </c>
      <c r="F67" s="1">
        <f t="shared" si="0"/>
        <v>0</v>
      </c>
      <c r="G67" s="1">
        <f t="shared" si="1"/>
        <v>23</v>
      </c>
    </row>
    <row r="68" spans="2:7" hidden="1" x14ac:dyDescent="0.2">
      <c r="B68" s="22">
        <v>0</v>
      </c>
      <c r="C68" s="3">
        <v>8</v>
      </c>
      <c r="D68" s="3">
        <v>2</v>
      </c>
      <c r="E68" s="1">
        <v>20</v>
      </c>
      <c r="F68" s="1">
        <f t="shared" si="0"/>
        <v>0</v>
      </c>
      <c r="G68" s="1">
        <f t="shared" si="1"/>
        <v>20</v>
      </c>
    </row>
    <row r="69" spans="2:7" hidden="1" x14ac:dyDescent="0.2">
      <c r="B69" s="22">
        <v>0</v>
      </c>
      <c r="C69" s="3">
        <v>8</v>
      </c>
      <c r="D69" s="3">
        <v>3</v>
      </c>
      <c r="E69" s="1">
        <v>22</v>
      </c>
      <c r="F69" s="1">
        <f t="shared" ref="F69:F93" si="5">VLOOKUP(C69,$I$4:$L$13,4,FALSE)</f>
        <v>0</v>
      </c>
      <c r="G69" s="1">
        <f t="shared" ref="G69:G93" si="6">SUM(E69:F69)</f>
        <v>22</v>
      </c>
    </row>
    <row r="70" spans="2:7" hidden="1" x14ac:dyDescent="0.2">
      <c r="B70" s="22">
        <v>0</v>
      </c>
      <c r="C70" s="3">
        <v>8</v>
      </c>
      <c r="D70" s="3">
        <v>4</v>
      </c>
      <c r="E70" s="1">
        <v>8</v>
      </c>
      <c r="F70" s="1">
        <f t="shared" si="5"/>
        <v>0</v>
      </c>
      <c r="G70" s="1">
        <f t="shared" si="6"/>
        <v>8</v>
      </c>
    </row>
    <row r="71" spans="2:7" hidden="1" x14ac:dyDescent="0.2">
      <c r="B71" s="22">
        <v>0</v>
      </c>
      <c r="C71" s="3">
        <v>8</v>
      </c>
      <c r="D71" s="3">
        <v>5</v>
      </c>
      <c r="E71" s="1">
        <v>18</v>
      </c>
      <c r="F71" s="1">
        <f t="shared" si="5"/>
        <v>0</v>
      </c>
      <c r="G71" s="1">
        <f t="shared" si="6"/>
        <v>18</v>
      </c>
    </row>
    <row r="72" spans="2:7" hidden="1" x14ac:dyDescent="0.2">
      <c r="B72" s="22">
        <v>0</v>
      </c>
      <c r="C72" s="3">
        <v>8</v>
      </c>
      <c r="D72" s="3">
        <v>6</v>
      </c>
      <c r="E72" s="1">
        <v>10</v>
      </c>
      <c r="F72" s="1">
        <f t="shared" si="5"/>
        <v>0</v>
      </c>
      <c r="G72" s="1">
        <f t="shared" si="6"/>
        <v>10</v>
      </c>
    </row>
    <row r="73" spans="2:7" hidden="1" x14ac:dyDescent="0.2">
      <c r="B73" s="22">
        <v>0</v>
      </c>
      <c r="C73" s="3">
        <v>8</v>
      </c>
      <c r="D73" s="3">
        <v>7</v>
      </c>
      <c r="E73" s="1">
        <v>14</v>
      </c>
      <c r="F73" s="1">
        <f t="shared" si="5"/>
        <v>0</v>
      </c>
      <c r="G73" s="1">
        <f t="shared" si="6"/>
        <v>14</v>
      </c>
    </row>
    <row r="74" spans="2:7" x14ac:dyDescent="0.2">
      <c r="B74" s="72">
        <v>1</v>
      </c>
      <c r="C74" s="37">
        <v>8</v>
      </c>
      <c r="D74" s="37">
        <v>9</v>
      </c>
      <c r="E74" s="37">
        <v>14</v>
      </c>
      <c r="F74" s="37">
        <f t="shared" si="5"/>
        <v>0</v>
      </c>
      <c r="G74" s="37">
        <f t="shared" si="6"/>
        <v>14</v>
      </c>
    </row>
    <row r="75" spans="2:7" hidden="1" x14ac:dyDescent="0.2">
      <c r="B75" s="22">
        <v>0</v>
      </c>
      <c r="C75" s="3">
        <v>8</v>
      </c>
      <c r="D75" s="3">
        <v>10</v>
      </c>
      <c r="E75" s="1">
        <v>12</v>
      </c>
      <c r="F75" s="1">
        <f t="shared" si="5"/>
        <v>0</v>
      </c>
      <c r="G75" s="1">
        <f t="shared" si="6"/>
        <v>12</v>
      </c>
    </row>
    <row r="76" spans="2:7" x14ac:dyDescent="0.2">
      <c r="B76" s="72">
        <v>1</v>
      </c>
      <c r="C76" s="37">
        <v>9</v>
      </c>
      <c r="D76" s="37">
        <v>1</v>
      </c>
      <c r="E76" s="37">
        <v>7</v>
      </c>
      <c r="F76" s="37">
        <f t="shared" si="5"/>
        <v>0</v>
      </c>
      <c r="G76" s="37">
        <f t="shared" si="6"/>
        <v>7</v>
      </c>
    </row>
    <row r="77" spans="2:7" hidden="1" x14ac:dyDescent="0.2">
      <c r="B77" s="22">
        <v>0</v>
      </c>
      <c r="C77" s="3">
        <v>9</v>
      </c>
      <c r="D77" s="3">
        <v>2</v>
      </c>
      <c r="E77" s="1">
        <v>13</v>
      </c>
      <c r="F77" s="1">
        <f t="shared" si="5"/>
        <v>0</v>
      </c>
      <c r="G77" s="1">
        <f t="shared" si="6"/>
        <v>13</v>
      </c>
    </row>
    <row r="78" spans="2:7" hidden="1" x14ac:dyDescent="0.2">
      <c r="B78" s="22">
        <v>0</v>
      </c>
      <c r="C78" s="3">
        <v>9</v>
      </c>
      <c r="D78" s="3">
        <v>3</v>
      </c>
      <c r="E78" s="1">
        <v>9</v>
      </c>
      <c r="F78" s="1">
        <f t="shared" si="5"/>
        <v>0</v>
      </c>
      <c r="G78" s="1">
        <f t="shared" si="6"/>
        <v>9</v>
      </c>
    </row>
    <row r="79" spans="2:7" hidden="1" x14ac:dyDescent="0.2">
      <c r="B79" s="22">
        <v>0</v>
      </c>
      <c r="C79" s="3">
        <v>9</v>
      </c>
      <c r="D79" s="3">
        <v>4</v>
      </c>
      <c r="E79" s="1">
        <v>19</v>
      </c>
      <c r="F79" s="1">
        <f t="shared" si="5"/>
        <v>0</v>
      </c>
      <c r="G79" s="1">
        <f t="shared" si="6"/>
        <v>19</v>
      </c>
    </row>
    <row r="80" spans="2:7" hidden="1" x14ac:dyDescent="0.2">
      <c r="B80" s="22">
        <v>0</v>
      </c>
      <c r="C80" s="3">
        <v>9</v>
      </c>
      <c r="D80" s="3">
        <v>5</v>
      </c>
      <c r="E80" s="1">
        <v>29</v>
      </c>
      <c r="F80" s="1">
        <f t="shared" si="5"/>
        <v>0</v>
      </c>
      <c r="G80" s="1">
        <f t="shared" si="6"/>
        <v>29</v>
      </c>
    </row>
    <row r="81" spans="2:7" hidden="1" x14ac:dyDescent="0.2">
      <c r="B81" s="22">
        <v>0</v>
      </c>
      <c r="C81" s="3">
        <v>9</v>
      </c>
      <c r="D81" s="3">
        <v>6</v>
      </c>
      <c r="E81" s="1">
        <v>27</v>
      </c>
      <c r="F81" s="1">
        <f t="shared" si="5"/>
        <v>0</v>
      </c>
      <c r="G81" s="1">
        <f t="shared" si="6"/>
        <v>27</v>
      </c>
    </row>
    <row r="82" spans="2:7" hidden="1" x14ac:dyDescent="0.2">
      <c r="B82" s="22">
        <v>0</v>
      </c>
      <c r="C82" s="3">
        <v>9</v>
      </c>
      <c r="D82" s="3">
        <v>7</v>
      </c>
      <c r="E82" s="1">
        <v>18</v>
      </c>
      <c r="F82" s="1">
        <f t="shared" si="5"/>
        <v>0</v>
      </c>
      <c r="G82" s="1">
        <f t="shared" si="6"/>
        <v>18</v>
      </c>
    </row>
    <row r="83" spans="2:7" hidden="1" x14ac:dyDescent="0.2">
      <c r="B83" s="22">
        <v>0</v>
      </c>
      <c r="C83" s="3">
        <v>9</v>
      </c>
      <c r="D83" s="3">
        <v>8</v>
      </c>
      <c r="E83" s="1">
        <v>23</v>
      </c>
      <c r="F83" s="1">
        <f t="shared" si="5"/>
        <v>0</v>
      </c>
      <c r="G83" s="1">
        <f t="shared" si="6"/>
        <v>23</v>
      </c>
    </row>
    <row r="84" spans="2:7" hidden="1" x14ac:dyDescent="0.2">
      <c r="B84" s="22">
        <v>0</v>
      </c>
      <c r="C84" s="3">
        <v>9</v>
      </c>
      <c r="D84" s="3">
        <v>10</v>
      </c>
      <c r="E84" s="1">
        <v>30</v>
      </c>
      <c r="F84" s="1">
        <f t="shared" si="5"/>
        <v>0</v>
      </c>
      <c r="G84" s="1">
        <f t="shared" si="6"/>
        <v>30</v>
      </c>
    </row>
    <row r="85" spans="2:7" hidden="1" x14ac:dyDescent="0.2">
      <c r="B85" s="22">
        <v>0</v>
      </c>
      <c r="C85" s="3">
        <v>10</v>
      </c>
      <c r="D85" s="3">
        <v>1</v>
      </c>
      <c r="E85" s="1">
        <v>16</v>
      </c>
      <c r="F85" s="1">
        <f t="shared" si="5"/>
        <v>0</v>
      </c>
      <c r="G85" s="1">
        <f t="shared" si="6"/>
        <v>16</v>
      </c>
    </row>
    <row r="86" spans="2:7" hidden="1" x14ac:dyDescent="0.2">
      <c r="B86" s="22">
        <v>0</v>
      </c>
      <c r="C86" s="3">
        <v>10</v>
      </c>
      <c r="D86" s="3">
        <v>2</v>
      </c>
      <c r="E86" s="1">
        <v>10</v>
      </c>
      <c r="F86" s="1">
        <f t="shared" si="5"/>
        <v>0</v>
      </c>
      <c r="G86" s="1">
        <f t="shared" si="6"/>
        <v>10</v>
      </c>
    </row>
    <row r="87" spans="2:7" hidden="1" x14ac:dyDescent="0.2">
      <c r="B87" s="22">
        <v>0</v>
      </c>
      <c r="C87" s="3">
        <v>10</v>
      </c>
      <c r="D87" s="3">
        <v>3</v>
      </c>
      <c r="E87" s="1">
        <v>11</v>
      </c>
      <c r="F87" s="1">
        <f t="shared" si="5"/>
        <v>0</v>
      </c>
      <c r="G87" s="1">
        <f t="shared" si="6"/>
        <v>11</v>
      </c>
    </row>
    <row r="88" spans="2:7" hidden="1" x14ac:dyDescent="0.2">
      <c r="B88" s="22">
        <v>0</v>
      </c>
      <c r="C88" s="3">
        <v>10</v>
      </c>
      <c r="D88" s="3">
        <v>4</v>
      </c>
      <c r="E88" s="1">
        <v>11</v>
      </c>
      <c r="F88" s="1">
        <f t="shared" si="5"/>
        <v>0</v>
      </c>
      <c r="G88" s="1">
        <f t="shared" si="6"/>
        <v>11</v>
      </c>
    </row>
    <row r="89" spans="2:7" hidden="1" x14ac:dyDescent="0.2">
      <c r="B89" s="22">
        <v>0</v>
      </c>
      <c r="C89" s="3">
        <v>10</v>
      </c>
      <c r="D89" s="3">
        <v>5</v>
      </c>
      <c r="E89" s="1">
        <v>28</v>
      </c>
      <c r="F89" s="1">
        <f t="shared" si="5"/>
        <v>0</v>
      </c>
      <c r="G89" s="1">
        <f t="shared" si="6"/>
        <v>28</v>
      </c>
    </row>
    <row r="90" spans="2:7" hidden="1" x14ac:dyDescent="0.2">
      <c r="B90" s="22">
        <v>0</v>
      </c>
      <c r="C90" s="3">
        <v>10</v>
      </c>
      <c r="D90" s="3">
        <v>6</v>
      </c>
      <c r="E90" s="1">
        <v>26</v>
      </c>
      <c r="F90" s="1">
        <f t="shared" si="5"/>
        <v>0</v>
      </c>
      <c r="G90" s="1">
        <f t="shared" si="6"/>
        <v>26</v>
      </c>
    </row>
    <row r="91" spans="2:7" x14ac:dyDescent="0.2">
      <c r="B91" s="73">
        <v>1</v>
      </c>
      <c r="C91" s="54">
        <v>10</v>
      </c>
      <c r="D91" s="54">
        <v>7</v>
      </c>
      <c r="E91" s="54">
        <v>6</v>
      </c>
      <c r="F91" s="54">
        <f t="shared" si="5"/>
        <v>0</v>
      </c>
      <c r="G91" s="54">
        <f t="shared" si="6"/>
        <v>6</v>
      </c>
    </row>
    <row r="92" spans="2:7" hidden="1" x14ac:dyDescent="0.2">
      <c r="B92" s="22">
        <v>0</v>
      </c>
      <c r="C92" s="3">
        <v>10</v>
      </c>
      <c r="D92" s="3">
        <v>8</v>
      </c>
      <c r="E92" s="1">
        <v>11</v>
      </c>
      <c r="F92" s="1">
        <f t="shared" si="5"/>
        <v>0</v>
      </c>
      <c r="G92" s="1">
        <f t="shared" si="6"/>
        <v>11</v>
      </c>
    </row>
    <row r="93" spans="2:7" hidden="1" x14ac:dyDescent="0.2">
      <c r="B93" s="22">
        <v>0</v>
      </c>
      <c r="C93" s="3">
        <v>10</v>
      </c>
      <c r="D93" s="3">
        <v>9</v>
      </c>
      <c r="E93" s="1">
        <v>12</v>
      </c>
      <c r="F93" s="1">
        <f t="shared" si="5"/>
        <v>0</v>
      </c>
      <c r="G93" s="1">
        <f t="shared" si="6"/>
        <v>12</v>
      </c>
    </row>
    <row r="98" spans="5:7" x14ac:dyDescent="0.2">
      <c r="E98" s="2" t="s">
        <v>69</v>
      </c>
      <c r="G98" s="21">
        <f>SUMPRODUCT($B$4:$B$93,$G$4:$G$93)</f>
        <v>92</v>
      </c>
    </row>
  </sheetData>
  <autoFilter ref="B3:E93">
    <filterColumn colId="0">
      <filters>
        <filter val="1"/>
      </filters>
    </filterColumn>
  </autoFilter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B7" sqref="B7"/>
    </sheetView>
  </sheetViews>
  <sheetFormatPr baseColWidth="10" defaultRowHeight="15" x14ac:dyDescent="0.2"/>
  <sheetData>
    <row r="1" spans="1:5" x14ac:dyDescent="0.2">
      <c r="B1" t="s">
        <v>70</v>
      </c>
      <c r="C1" t="s">
        <v>71</v>
      </c>
      <c r="D1" t="s">
        <v>72</v>
      </c>
      <c r="E1" t="s">
        <v>73</v>
      </c>
    </row>
    <row r="2" spans="1:5" x14ac:dyDescent="0.2">
      <c r="A2" t="s">
        <v>74</v>
      </c>
      <c r="B2">
        <v>1.5</v>
      </c>
      <c r="C2">
        <v>2</v>
      </c>
      <c r="D2">
        <v>1</v>
      </c>
      <c r="E2">
        <v>16000</v>
      </c>
    </row>
    <row r="3" spans="1:5" x14ac:dyDescent="0.2">
      <c r="A3" t="s">
        <v>75</v>
      </c>
      <c r="B3">
        <v>0.5</v>
      </c>
      <c r="C3">
        <v>0.5</v>
      </c>
      <c r="D3">
        <v>1</v>
      </c>
      <c r="E3">
        <v>5000</v>
      </c>
    </row>
    <row r="4" spans="1:5" x14ac:dyDescent="0.2">
      <c r="A4" t="s">
        <v>76</v>
      </c>
      <c r="B4">
        <v>0.3</v>
      </c>
      <c r="C4">
        <v>0.6</v>
      </c>
      <c r="D4">
        <v>0</v>
      </c>
      <c r="E4">
        <v>9000</v>
      </c>
    </row>
    <row r="5" spans="1:5" x14ac:dyDescent="0.2">
      <c r="A5" t="s">
        <v>77</v>
      </c>
      <c r="B5">
        <v>2</v>
      </c>
      <c r="C5">
        <v>2</v>
      </c>
      <c r="D5">
        <v>1</v>
      </c>
      <c r="E5">
        <v>40</v>
      </c>
    </row>
    <row r="6" spans="1:5" x14ac:dyDescent="0.2">
      <c r="A6" t="s">
        <v>21</v>
      </c>
      <c r="B6">
        <v>7</v>
      </c>
      <c r="C6">
        <v>5</v>
      </c>
      <c r="D6">
        <v>4</v>
      </c>
      <c r="E6">
        <v>164000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activeCell="L34" sqref="L34"/>
    </sheetView>
  </sheetViews>
  <sheetFormatPr baseColWidth="10" defaultColWidth="8.83203125" defaultRowHeight="15" x14ac:dyDescent="0.2"/>
  <cols>
    <col min="1" max="16384" width="8.83203125" style="1"/>
  </cols>
  <sheetData>
    <row r="1" spans="1:6" x14ac:dyDescent="0.2">
      <c r="B1" s="1" t="s">
        <v>26</v>
      </c>
      <c r="C1" s="1" t="s">
        <v>27</v>
      </c>
      <c r="D1" s="1" t="s">
        <v>28</v>
      </c>
      <c r="E1" s="1" t="s">
        <v>35</v>
      </c>
      <c r="F1" s="1" t="s">
        <v>36</v>
      </c>
    </row>
    <row r="2" spans="1:6" x14ac:dyDescent="0.2">
      <c r="A2" s="1" t="s">
        <v>29</v>
      </c>
      <c r="B2" s="3">
        <v>5</v>
      </c>
      <c r="C2" s="3">
        <v>10</v>
      </c>
      <c r="D2" s="3">
        <v>15</v>
      </c>
      <c r="E2" s="3">
        <v>25000</v>
      </c>
      <c r="F2" s="3">
        <v>1000000</v>
      </c>
    </row>
    <row r="3" spans="1:6" x14ac:dyDescent="0.2">
      <c r="A3" s="1" t="s">
        <v>30</v>
      </c>
      <c r="B3" s="3">
        <v>400</v>
      </c>
      <c r="C3" s="3">
        <v>750</v>
      </c>
      <c r="D3" s="3">
        <v>1050</v>
      </c>
    </row>
    <row r="4" spans="1:6" x14ac:dyDescent="0.2">
      <c r="A4" s="1" t="s">
        <v>21</v>
      </c>
      <c r="B4" s="3">
        <v>18000</v>
      </c>
      <c r="C4" s="3">
        <v>33000</v>
      </c>
      <c r="D4" s="3">
        <v>45150</v>
      </c>
    </row>
    <row r="6" spans="1:6" x14ac:dyDescent="0.2">
      <c r="A6" s="1" t="s">
        <v>31</v>
      </c>
      <c r="B6" s="25">
        <v>5</v>
      </c>
      <c r="C6" s="25">
        <v>10</v>
      </c>
      <c r="D6" s="25">
        <v>15</v>
      </c>
      <c r="E6" s="3">
        <f>SUMPRODUCT(B3:D3,B6:D6)</f>
        <v>25250</v>
      </c>
      <c r="F6" s="3">
        <f>SUMPRODUCT(B4:D4,B6:D6)</f>
        <v>1097250</v>
      </c>
    </row>
    <row r="7" spans="1:6" x14ac:dyDescent="0.2">
      <c r="A7" s="1" t="s">
        <v>32</v>
      </c>
      <c r="B7" s="3">
        <v>0</v>
      </c>
      <c r="C7" s="3">
        <v>0</v>
      </c>
      <c r="D7" s="3">
        <v>0</v>
      </c>
      <c r="E7" s="3">
        <v>0</v>
      </c>
      <c r="F7" s="3">
        <v>0</v>
      </c>
    </row>
    <row r="8" spans="1:6" x14ac:dyDescent="0.2">
      <c r="A8" s="1" t="s">
        <v>33</v>
      </c>
      <c r="B8" s="3">
        <v>0</v>
      </c>
      <c r="C8" s="3">
        <v>0</v>
      </c>
      <c r="D8" s="3">
        <v>0</v>
      </c>
      <c r="E8" s="3">
        <v>250</v>
      </c>
      <c r="F8" s="3">
        <v>97250</v>
      </c>
    </row>
    <row r="9" spans="1:6" x14ac:dyDescent="0.2">
      <c r="A9" s="1" t="s">
        <v>34</v>
      </c>
      <c r="B9" s="3">
        <f>B6+B7-B8</f>
        <v>5</v>
      </c>
      <c r="C9" s="3">
        <f t="shared" ref="C9:F9" si="0">C6+C7-C8</f>
        <v>10</v>
      </c>
      <c r="D9" s="3">
        <f t="shared" si="0"/>
        <v>15</v>
      </c>
      <c r="E9" s="3">
        <f t="shared" si="0"/>
        <v>25000</v>
      </c>
      <c r="F9" s="3">
        <f t="shared" si="0"/>
        <v>1000000</v>
      </c>
    </row>
    <row r="11" spans="1:6" x14ac:dyDescent="0.2">
      <c r="A11" s="1" t="s">
        <v>40</v>
      </c>
      <c r="B11" s="22">
        <v>1</v>
      </c>
      <c r="C11" s="22">
        <v>1</v>
      </c>
      <c r="D11" s="22">
        <v>1</v>
      </c>
      <c r="E11" s="22">
        <v>1</v>
      </c>
      <c r="F11" s="22">
        <v>0</v>
      </c>
    </row>
    <row r="12" spans="1:6" x14ac:dyDescent="0.2">
      <c r="A12" s="1" t="s">
        <v>41</v>
      </c>
      <c r="B12" s="22">
        <v>0</v>
      </c>
      <c r="C12" s="22">
        <v>0</v>
      </c>
      <c r="D12" s="22">
        <v>0</v>
      </c>
      <c r="E12" s="22">
        <v>1</v>
      </c>
      <c r="F12" s="22">
        <v>1</v>
      </c>
    </row>
    <row r="13" spans="1:6" x14ac:dyDescent="0.2">
      <c r="A13" s="1" t="s">
        <v>37</v>
      </c>
      <c r="B13" s="1">
        <f>B11*(1/B$2)*B7</f>
        <v>0</v>
      </c>
      <c r="C13" s="1">
        <f t="shared" ref="C13:F14" si="1">C11*(1/C$2)*C7</f>
        <v>0</v>
      </c>
      <c r="D13" s="1">
        <f t="shared" si="1"/>
        <v>0</v>
      </c>
      <c r="E13" s="1">
        <f t="shared" si="1"/>
        <v>0</v>
      </c>
      <c r="F13" s="1">
        <f t="shared" si="1"/>
        <v>0</v>
      </c>
    </row>
    <row r="14" spans="1:6" x14ac:dyDescent="0.2">
      <c r="A14" s="1" t="s">
        <v>38</v>
      </c>
      <c r="B14" s="1">
        <f>B12*(1/B$2)*B8</f>
        <v>0</v>
      </c>
      <c r="C14" s="1">
        <f t="shared" si="1"/>
        <v>0</v>
      </c>
      <c r="D14" s="1">
        <f t="shared" si="1"/>
        <v>0</v>
      </c>
      <c r="E14" s="1">
        <f t="shared" si="1"/>
        <v>0.01</v>
      </c>
      <c r="F14" s="1">
        <f t="shared" si="1"/>
        <v>9.7249999999999989E-2</v>
      </c>
    </row>
    <row r="16" spans="1:6" x14ac:dyDescent="0.2">
      <c r="A16" s="1" t="s">
        <v>39</v>
      </c>
      <c r="B16" s="26">
        <f>SUM(B13:F14)</f>
        <v>0.10724999999999998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Problem 1</vt:lpstr>
      <vt:lpstr>Problem 1b</vt:lpstr>
      <vt:lpstr>Extra Credit</vt:lpstr>
      <vt:lpstr>Problem 2</vt:lpstr>
      <vt:lpstr>Problem 3</vt:lpstr>
      <vt:lpstr>Problem 3 b</vt:lpstr>
      <vt:lpstr>Problem 4 data</vt:lpstr>
      <vt:lpstr>GP - book example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sujat</dc:creator>
  <cp:lastModifiedBy>Microsoft Office User</cp:lastModifiedBy>
  <dcterms:created xsi:type="dcterms:W3CDTF">2018-07-28T19:37:28Z</dcterms:created>
  <dcterms:modified xsi:type="dcterms:W3CDTF">2018-08-06T02:11:32Z</dcterms:modified>
</cp:coreProperties>
</file>