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\Desktop\MSDS460\"/>
    </mc:Choice>
  </mc:AlternateContent>
  <xr:revisionPtr revIDLastSave="0" documentId="13_ncr:1_{9EA23CAE-81FC-4988-8AAD-92F9AED36139}" xr6:coauthVersionLast="34" xr6:coauthVersionMax="34" xr10:uidLastSave="{00000000-0000-0000-0000-000000000000}"/>
  <bookViews>
    <workbookView xWindow="0" yWindow="0" windowWidth="15345" windowHeight="4470" activeTab="1" xr2:uid="{C5D41B5F-99F7-4843-866C-F8D77678888D}"/>
  </bookViews>
  <sheets>
    <sheet name="Data" sheetId="1" r:id="rId1"/>
    <sheet name="Model" sheetId="2" r:id="rId2"/>
  </sheets>
  <definedNames>
    <definedName name="solver_adj" localSheetId="1" hidden="1">Model!$O$1:$O$2</definedName>
    <definedName name="solver_adj_ob" localSheetId="1" hidden="1">1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1" localSheetId="1" hidden="1">Model!$O$8</definedName>
    <definedName name="solver_lhs2" localSheetId="1" hidden="1">Model!$O$1:$O$2</definedName>
    <definedName name="solver_lhs3" localSheetId="1" hidden="1">Model!$O$1:$O$2</definedName>
    <definedName name="solver_lhs4" localSheetId="1" hidden="1">Model!$O$1:$O$2</definedName>
    <definedName name="solver_neg" localSheetId="1" hidden="1">1</definedName>
    <definedName name="solver_num" localSheetId="1" hidden="1">4</definedName>
    <definedName name="solver_obc" localSheetId="1" hidden="1">0</definedName>
    <definedName name="solver_obp" localSheetId="1" hidden="1">0</definedName>
    <definedName name="solver_opt" localSheetId="1" hidden="1">Model!$O$9</definedName>
    <definedName name="solver_opt_ob" localSheetId="1" hidden="1">1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co4" localSheetId="1" hidden="1">0</definedName>
    <definedName name="solver_rel1" localSheetId="1" hidden="1">3</definedName>
    <definedName name="solver_rel2" localSheetId="1" hidden="1">3</definedName>
    <definedName name="solver_rel3" localSheetId="1" hidden="1">4</definedName>
    <definedName name="solver_rel4" localSheetId="1" hidden="1">1</definedName>
    <definedName name="solver_rhs1" localSheetId="1" hidden="1">0.98</definedName>
    <definedName name="solver_rhs2" localSheetId="1" hidden="1">1</definedName>
    <definedName name="solver_rhs3" localSheetId="1" hidden="1">integer</definedName>
    <definedName name="solver_rhs4" localSheetId="1" hidden="1">70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rxv" localSheetId="1" hidden="1">1</definedName>
    <definedName name="solver_scl" localSheetId="1" hidden="1">1</definedName>
    <definedName name="solver_typ" localSheetId="0" hidden="1">2</definedName>
    <definedName name="solver_typ" localSheetId="1" hidden="1">2</definedName>
    <definedName name="solver_userid" localSheetId="1" hidden="1">381084</definedName>
    <definedName name="solver_val" localSheetId="1" hidden="1">0</definedName>
    <definedName name="solver_var" localSheetId="1" hidden="1">" "</definedName>
    <definedName name="solver_ver" localSheetId="0" hidden="1">17</definedName>
    <definedName name="solver_ver" localSheetId="1" hidden="1">17</definedName>
    <definedName name="solver_vir" localSheetId="1" hidden="1">1</definedName>
    <definedName name="solver_vst" localSheetId="1" hidden="1">0</definedName>
    <definedName name="solveri_ISpPars_D2" localSheetId="1" hidden="1">"RiskSolver.UI.Charts.InputDlgPars:-1000001;1;1;46;23;52;59;0;90;90;0;0;0;0;1;"</definedName>
    <definedName name="solveri_ISpPars_I2" localSheetId="1" hidden="1">"RiskSolver.UI.Charts.InputDlgPars:-1000001;1;1;24;18;52;59;0;90;90;0;0;0;0;1;"</definedName>
    <definedName name="solvero_C3D_O4" localSheetId="1" hidden="1">"System.Boolean:False"</definedName>
    <definedName name="solvero_CRMax_O4" localSheetId="1" hidden="1">"System.Double:∞"</definedName>
    <definedName name="solvero_CRMax_O5" localSheetId="1" hidden="1">"System.Double:30.522"</definedName>
    <definedName name="solvero_CRMin_O4" localSheetId="1" hidden="1">"System.Double:0.9"</definedName>
    <definedName name="solvero_CRMin_O5" localSheetId="1" hidden="1">"System.Double:22.2"</definedName>
    <definedName name="solvero_OSpPars_O4" localSheetId="1" hidden="1">"RiskSolver.UI.Charts.OutDlgPars:-1000001;17;18;66;60;0;1;90;80;0;0;0;40;1;"</definedName>
    <definedName name="solvero_OSpPars_O5" localSheetId="1" hidden="1">"RiskSolver.UI.Charts.OutDlgPars:-1000001;17;18;66;60;0;1;90;80;0;0;0;0;1;"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O8" i="2"/>
  <c r="D3" i="2"/>
  <c r="D7" i="2"/>
  <c r="D11" i="2"/>
  <c r="D15" i="2"/>
  <c r="D19" i="2"/>
  <c r="D23" i="2"/>
  <c r="D14" i="2"/>
  <c r="D26" i="2"/>
  <c r="D4" i="2"/>
  <c r="D8" i="2"/>
  <c r="D12" i="2"/>
  <c r="D16" i="2"/>
  <c r="D20" i="2"/>
  <c r="D24" i="2"/>
  <c r="D10" i="2"/>
  <c r="D18" i="2"/>
  <c r="D5" i="2"/>
  <c r="D9" i="2"/>
  <c r="D13" i="2"/>
  <c r="D17" i="2"/>
  <c r="D21" i="2"/>
  <c r="D25" i="2"/>
  <c r="D6" i="2"/>
  <c r="D22" i="2"/>
  <c r="D2" i="2"/>
  <c r="E2" i="2" l="1"/>
  <c r="F2" i="2" l="1"/>
  <c r="G2" i="2" s="1"/>
  <c r="H2" i="2" l="1"/>
  <c r="I2" i="2" s="1"/>
  <c r="B3" i="2"/>
  <c r="J2" i="2" l="1"/>
  <c r="C3" i="2" s="1"/>
  <c r="E3" i="2" s="1"/>
  <c r="G3" i="2" s="1"/>
  <c r="F3" i="2" l="1"/>
  <c r="B4" i="2" s="1"/>
  <c r="H3" i="2"/>
  <c r="I3" i="2" s="1"/>
  <c r="J3" i="2" l="1"/>
  <c r="C4" i="2" l="1"/>
  <c r="E4" i="2" s="1"/>
  <c r="G4" i="2" s="1"/>
  <c r="F4" i="2" l="1"/>
  <c r="B5" i="2" s="1"/>
  <c r="H4" i="2"/>
  <c r="I4" i="2"/>
  <c r="J4" i="2" l="1"/>
  <c r="C5" i="2" l="1"/>
  <c r="E5" i="2" s="1"/>
  <c r="G5" i="2" l="1"/>
  <c r="F5" i="2"/>
  <c r="B6" i="2" s="1"/>
  <c r="H5" i="2" l="1"/>
  <c r="I5" i="2"/>
  <c r="J5" i="2" l="1"/>
  <c r="C6" i="2" s="1"/>
  <c r="E6" i="2" s="1"/>
  <c r="F6" i="2" l="1"/>
  <c r="B7" i="2" s="1"/>
  <c r="G6" i="2"/>
  <c r="H6" i="2" s="1"/>
  <c r="I6" i="2"/>
  <c r="J6" i="2" l="1"/>
  <c r="C7" i="2" s="1"/>
  <c r="E7" i="2" s="1"/>
  <c r="G7" i="2" s="1"/>
  <c r="F7" i="2" l="1"/>
  <c r="B8" i="2" s="1"/>
  <c r="H7" i="2"/>
  <c r="I7" i="2"/>
  <c r="J7" i="2" l="1"/>
  <c r="C8" i="2" s="1"/>
  <c r="E8" i="2" s="1"/>
  <c r="F8" i="2" l="1"/>
  <c r="B9" i="2" s="1"/>
  <c r="G8" i="2"/>
  <c r="H8" i="2" s="1"/>
  <c r="I8" i="2"/>
  <c r="J8" i="2" l="1"/>
  <c r="C9" i="2" s="1"/>
  <c r="E9" i="2" s="1"/>
  <c r="G9" i="2" s="1"/>
  <c r="F9" i="2" l="1"/>
  <c r="B10" i="2" s="1"/>
  <c r="H9" i="2"/>
  <c r="I9" i="2" s="1"/>
  <c r="J9" i="2" l="1"/>
  <c r="C10" i="2" s="1"/>
  <c r="E10" i="2" s="1"/>
  <c r="G10" i="2" l="1"/>
  <c r="F10" i="2"/>
  <c r="B11" i="2" s="1"/>
  <c r="H10" i="2" l="1"/>
  <c r="I10" i="2" s="1"/>
  <c r="J10" i="2" l="1"/>
  <c r="C11" i="2" s="1"/>
  <c r="E11" i="2" s="1"/>
  <c r="F11" i="2" l="1"/>
  <c r="B12" i="2" s="1"/>
  <c r="G11" i="2"/>
  <c r="H11" i="2" l="1"/>
  <c r="I11" i="2"/>
  <c r="J11" i="2" l="1"/>
  <c r="C12" i="2" s="1"/>
  <c r="E12" i="2" l="1"/>
  <c r="F12" i="2" s="1"/>
  <c r="B13" i="2" s="1"/>
  <c r="G12" i="2" l="1"/>
  <c r="H12" i="2" l="1"/>
  <c r="I12" i="2"/>
  <c r="J12" i="2" l="1"/>
  <c r="C13" i="2" s="1"/>
  <c r="E13" i="2" l="1"/>
  <c r="G13" i="2" l="1"/>
  <c r="F13" i="2"/>
  <c r="B14" i="2" s="1"/>
  <c r="H13" i="2" l="1"/>
  <c r="I13" i="2"/>
  <c r="J13" i="2" l="1"/>
  <c r="C14" i="2" s="1"/>
  <c r="E14" i="2" l="1"/>
  <c r="F14" i="2" s="1"/>
  <c r="B15" i="2" s="1"/>
  <c r="G14" i="2" l="1"/>
  <c r="H14" i="2" l="1"/>
  <c r="I14" i="2"/>
  <c r="J14" i="2" l="1"/>
  <c r="C15" i="2" s="1"/>
  <c r="E15" i="2" l="1"/>
  <c r="F15" i="2" s="1"/>
  <c r="B16" i="2" s="1"/>
  <c r="G15" i="2" l="1"/>
  <c r="H15" i="2" l="1"/>
  <c r="I15" i="2"/>
  <c r="J15" i="2" l="1"/>
  <c r="C16" i="2" s="1"/>
  <c r="E16" i="2" l="1"/>
  <c r="F16" i="2" s="1"/>
  <c r="B17" i="2" s="1"/>
  <c r="G16" i="2" l="1"/>
  <c r="H16" i="2" l="1"/>
  <c r="I16" i="2"/>
  <c r="J16" i="2" l="1"/>
  <c r="C17" i="2" s="1"/>
  <c r="E17" i="2" l="1"/>
  <c r="F17" i="2" s="1"/>
  <c r="B18" i="2" s="1"/>
  <c r="G17" i="2" l="1"/>
  <c r="H17" i="2" l="1"/>
  <c r="I17" i="2"/>
  <c r="J17" i="2" l="1"/>
  <c r="C18" i="2" s="1"/>
  <c r="E18" i="2" l="1"/>
  <c r="F18" i="2" s="1"/>
  <c r="B19" i="2" s="1"/>
  <c r="G18" i="2" l="1"/>
  <c r="H18" i="2" l="1"/>
  <c r="I18" i="2" s="1"/>
  <c r="J18" i="2" l="1"/>
  <c r="C19" i="2" s="1"/>
  <c r="E19" i="2" l="1"/>
  <c r="F19" i="2" s="1"/>
  <c r="B20" i="2" s="1"/>
  <c r="G19" i="2" l="1"/>
  <c r="H19" i="2" l="1"/>
  <c r="I19" i="2"/>
  <c r="J19" i="2" l="1"/>
  <c r="C20" i="2" s="1"/>
  <c r="E20" i="2" s="1"/>
  <c r="F20" i="2" l="1"/>
  <c r="B21" i="2" s="1"/>
  <c r="G20" i="2"/>
  <c r="H20" i="2" l="1"/>
  <c r="I20" i="2"/>
  <c r="J20" i="2" l="1"/>
  <c r="C21" i="2" s="1"/>
  <c r="E21" i="2" l="1"/>
  <c r="F21" i="2" s="1"/>
  <c r="B22" i="2" s="1"/>
  <c r="G21" i="2" l="1"/>
  <c r="H21" i="2" s="1"/>
  <c r="I21" i="2"/>
  <c r="J21" i="2" l="1"/>
  <c r="C22" i="2" s="1"/>
  <c r="E22" i="2" l="1"/>
  <c r="F22" i="2" s="1"/>
  <c r="B23" i="2" s="1"/>
  <c r="G22" i="2" l="1"/>
  <c r="H22" i="2" l="1"/>
  <c r="I22" i="2"/>
  <c r="J22" i="2" l="1"/>
  <c r="C23" i="2" s="1"/>
  <c r="E23" i="2" s="1"/>
  <c r="F23" i="2" l="1"/>
  <c r="B24" i="2" s="1"/>
  <c r="G23" i="2"/>
  <c r="H23" i="2" s="1"/>
  <c r="I23" i="2"/>
  <c r="J23" i="2" l="1"/>
  <c r="C24" i="2" s="1"/>
  <c r="E24" i="2" s="1"/>
  <c r="G24" i="2" s="1"/>
  <c r="F24" i="2" l="1"/>
  <c r="B25" i="2" s="1"/>
  <c r="H24" i="2"/>
  <c r="I24" i="2"/>
  <c r="J24" i="2" l="1"/>
  <c r="C25" i="2" s="1"/>
  <c r="E25" i="2" s="1"/>
  <c r="F25" i="2" l="1"/>
  <c r="B26" i="2" s="1"/>
  <c r="G25" i="2"/>
  <c r="O5" i="2"/>
  <c r="H25" i="2" l="1"/>
  <c r="I25" i="2"/>
  <c r="J25" i="2" l="1"/>
  <c r="C26" i="2" s="1"/>
  <c r="E26" i="2" s="1"/>
  <c r="G26" i="2" s="1"/>
  <c r="H26" i="2" s="1"/>
  <c r="I26" i="2"/>
  <c r="O4" i="2"/>
  <c r="F26" i="2" l="1"/>
  <c r="J26" i="2"/>
</calcChain>
</file>

<file path=xl/sharedStrings.xml><?xml version="1.0" encoding="utf-8"?>
<sst xmlns="http://schemas.openxmlformats.org/spreadsheetml/2006/main" count="20" uniqueCount="18">
  <si>
    <t>Days</t>
  </si>
  <si>
    <t>Prob</t>
  </si>
  <si>
    <t>Quanity</t>
  </si>
  <si>
    <t>Day</t>
  </si>
  <si>
    <t>BeginInv</t>
  </si>
  <si>
    <t>Received</t>
  </si>
  <si>
    <t>Demand</t>
  </si>
  <si>
    <t>Demand Satisfied</t>
  </si>
  <si>
    <t>EndInv</t>
  </si>
  <si>
    <t>Order</t>
  </si>
  <si>
    <t>LeadTime</t>
  </si>
  <si>
    <t>Day of Arrival</t>
  </si>
  <si>
    <t>ReOrder Point</t>
  </si>
  <si>
    <t>Order Quantity</t>
  </si>
  <si>
    <t>Inventory Position</t>
  </si>
  <si>
    <t>Service level</t>
  </si>
  <si>
    <t>Avg Inv</t>
  </si>
  <si>
    <t>Avg Service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</si>
</sst>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AF-4473-4CAD-BFF4-F2BD7FC1E484}">
  <dimension ref="B2:F13"/>
  <sheetViews>
    <sheetView workbookViewId="0">
      <selection activeCell="E2" sqref="E2:F13"/>
    </sheetView>
  </sheetViews>
  <sheetFormatPr defaultRowHeight="15" x14ac:dyDescent="0.25"/>
  <sheetData>
    <row r="2" spans="2:6" x14ac:dyDescent="0.25">
      <c r="B2" s="1" t="s">
        <v>0</v>
      </c>
      <c r="C2" s="1" t="s">
        <v>1</v>
      </c>
      <c r="E2" t="s">
        <v>2</v>
      </c>
      <c r="F2" t="s">
        <v>1</v>
      </c>
    </row>
    <row r="3" spans="2:6" x14ac:dyDescent="0.25">
      <c r="B3" s="1">
        <v>3</v>
      </c>
      <c r="C3" s="1">
        <v>0.2</v>
      </c>
      <c r="E3" s="1">
        <v>0</v>
      </c>
      <c r="F3" s="1">
        <v>0.01</v>
      </c>
    </row>
    <row r="4" spans="2:6" x14ac:dyDescent="0.25">
      <c r="B4" s="1">
        <v>4</v>
      </c>
      <c r="C4" s="1">
        <v>0.6</v>
      </c>
      <c r="E4" s="1">
        <v>1</v>
      </c>
      <c r="F4" s="1">
        <v>0.02</v>
      </c>
    </row>
    <row r="5" spans="2:6" x14ac:dyDescent="0.25">
      <c r="B5" s="1">
        <v>5</v>
      </c>
      <c r="C5" s="1">
        <v>0.2</v>
      </c>
      <c r="E5" s="1">
        <v>2</v>
      </c>
      <c r="F5" s="1">
        <v>0.04</v>
      </c>
    </row>
    <row r="6" spans="2:6" x14ac:dyDescent="0.25">
      <c r="E6" s="1">
        <v>3</v>
      </c>
      <c r="F6" s="1">
        <v>0.06</v>
      </c>
    </row>
    <row r="7" spans="2:6" x14ac:dyDescent="0.25">
      <c r="E7" s="1">
        <v>4</v>
      </c>
      <c r="F7" s="1">
        <v>0.09</v>
      </c>
    </row>
    <row r="8" spans="2:6" x14ac:dyDescent="0.25">
      <c r="E8" s="1">
        <v>5</v>
      </c>
      <c r="F8" s="1">
        <v>0.14000000000000001</v>
      </c>
    </row>
    <row r="9" spans="2:6" x14ac:dyDescent="0.25">
      <c r="E9" s="1">
        <v>6</v>
      </c>
      <c r="F9" s="1">
        <v>0.18</v>
      </c>
    </row>
    <row r="10" spans="2:6" x14ac:dyDescent="0.25">
      <c r="E10" s="1">
        <v>7</v>
      </c>
      <c r="F10" s="1">
        <v>0.22</v>
      </c>
    </row>
    <row r="11" spans="2:6" x14ac:dyDescent="0.25">
      <c r="E11" s="1">
        <v>8</v>
      </c>
      <c r="F11" s="1">
        <v>0.16</v>
      </c>
    </row>
    <row r="12" spans="2:6" x14ac:dyDescent="0.25">
      <c r="E12" s="1">
        <v>9</v>
      </c>
      <c r="F12" s="1">
        <v>0.06</v>
      </c>
    </row>
    <row r="13" spans="2:6" x14ac:dyDescent="0.25">
      <c r="E13" s="1">
        <v>10</v>
      </c>
      <c r="F13" s="1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C30C-7512-4149-A1FE-65A296FAA2CC}">
  <dimension ref="A1:O26"/>
  <sheetViews>
    <sheetView tabSelected="1" topLeftCell="I1" workbookViewId="0">
      <selection activeCell="R11" sqref="R11:S11"/>
    </sheetView>
  </sheetViews>
  <sheetFormatPr defaultRowHeight="15" x14ac:dyDescent="0.25"/>
  <cols>
    <col min="5" max="5" width="16.7109375" bestFit="1" customWidth="1"/>
    <col min="14" max="14" width="14.42578125" bestFit="1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14</v>
      </c>
      <c r="H1" t="s">
        <v>9</v>
      </c>
      <c r="I1" t="s">
        <v>10</v>
      </c>
      <c r="J1" t="s">
        <v>11</v>
      </c>
      <c r="N1" t="s">
        <v>12</v>
      </c>
      <c r="O1">
        <v>28</v>
      </c>
    </row>
    <row r="2" spans="1:15" x14ac:dyDescent="0.25">
      <c r="A2">
        <v>1</v>
      </c>
      <c r="B2">
        <v>50</v>
      </c>
      <c r="C2">
        <v>0</v>
      </c>
      <c r="D2">
        <f ca="1">_xll.PsiDiscrete(Data!$E$3:$E$13,Data!$F$3:$F$13)</f>
        <v>7</v>
      </c>
      <c r="E2">
        <f ca="1">MIN(D2,SUM(B2:C2))</f>
        <v>7</v>
      </c>
      <c r="F2">
        <f ca="1">SUM(B2:C2)-E2</f>
        <v>43</v>
      </c>
      <c r="G2">
        <f ca="1">F2</f>
        <v>43</v>
      </c>
      <c r="H2">
        <f ca="1">IF(F2&lt;$O$1,1,0)</f>
        <v>0</v>
      </c>
      <c r="I2">
        <f ca="1">IF(H2=1,_xll.PsiDiscrete(Data!$B$3:$B$5,Data!$C$3:$C$5,_xll.PsiSeed(123)),0)</f>
        <v>0</v>
      </c>
      <c r="J2">
        <f ca="1">IF(H2=0,0,A2+I2+1)</f>
        <v>0</v>
      </c>
      <c r="N2" t="s">
        <v>13</v>
      </c>
      <c r="O2">
        <v>50</v>
      </c>
    </row>
    <row r="3" spans="1:15" x14ac:dyDescent="0.25">
      <c r="A3">
        <v>2</v>
      </c>
      <c r="B3">
        <f ca="1">F2</f>
        <v>43</v>
      </c>
      <c r="C3">
        <f ca="1">COUNTIF($J$2:J2,A3)*$O$2</f>
        <v>0</v>
      </c>
      <c r="D3">
        <f ca="1">_xll.PsiDiscrete(Data!$E$3:$E$13,Data!$F$3:$F$13)</f>
        <v>7</v>
      </c>
      <c r="E3">
        <f ca="1">MIN(D3,SUM(B3:C3))</f>
        <v>7</v>
      </c>
      <c r="F3">
        <f ca="1">SUM(B3:C3)-E3</f>
        <v>36</v>
      </c>
      <c r="G3">
        <f ca="1">G2-E3+IF(H2=1,$O$2,0)</f>
        <v>36</v>
      </c>
      <c r="H3">
        <f ca="1">IF(G3&lt;$O$1,1,0)</f>
        <v>0</v>
      </c>
      <c r="I3">
        <f ca="1">IF(H3=1,_xll.PsiDiscrete(Data!$B$3:$B$5,Data!$C$3:$C$5),0)</f>
        <v>0</v>
      </c>
      <c r="J3">
        <f ca="1">IF(H3=0,0,A3+I3+1)</f>
        <v>0</v>
      </c>
    </row>
    <row r="4" spans="1:15" x14ac:dyDescent="0.25">
      <c r="A4">
        <v>3</v>
      </c>
      <c r="B4">
        <f t="shared" ref="B4:B27" ca="1" si="0">F3</f>
        <v>36</v>
      </c>
      <c r="C4">
        <f ca="1">COUNTIF($J$2:J3,A4)*$O$2</f>
        <v>0</v>
      </c>
      <c r="D4">
        <f ca="1">_xll.PsiDiscrete(Data!$E$3:$E$13,Data!$F$3:$F$13)</f>
        <v>8</v>
      </c>
      <c r="E4">
        <f t="shared" ref="E4:E27" ca="1" si="1">MIN(D4,SUM(B4:C4))</f>
        <v>8</v>
      </c>
      <c r="F4">
        <f t="shared" ref="F4:F27" ca="1" si="2">SUM(B4:C4)-E4</f>
        <v>28</v>
      </c>
      <c r="G4">
        <f t="shared" ref="G4:G26" ca="1" si="3">G3-E4+IF(H3=1,$O$2,0)</f>
        <v>28</v>
      </c>
      <c r="H4">
        <f t="shared" ref="H4:H27" ca="1" si="4">IF(G4&lt;$O$1,1,0)</f>
        <v>0</v>
      </c>
      <c r="I4">
        <f ca="1">IF(H4=1,_xll.PsiDiscrete(Data!$B$3:$B$5,Data!$C$3:$C$5),0)</f>
        <v>0</v>
      </c>
      <c r="J4">
        <f t="shared" ref="J4:J27" ca="1" si="5">IF(H4=0,0,A4+I4+1)</f>
        <v>0</v>
      </c>
      <c r="N4" t="s">
        <v>15</v>
      </c>
      <c r="O4">
        <f ca="1">SUM($E$2:$E$27)/SUM($D$2:$D$27) + _xll.PsiOutput()</f>
        <v>1</v>
      </c>
    </row>
    <row r="5" spans="1:15" x14ac:dyDescent="0.25">
      <c r="A5">
        <v>4</v>
      </c>
      <c r="B5">
        <f t="shared" ca="1" si="0"/>
        <v>28</v>
      </c>
      <c r="C5">
        <f ca="1">COUNTIF($J$2:J4,A5)*$O$2</f>
        <v>0</v>
      </c>
      <c r="D5">
        <f ca="1">_xll.PsiDiscrete(Data!$E$3:$E$13,Data!$F$3:$F$13)</f>
        <v>3</v>
      </c>
      <c r="E5">
        <f t="shared" ca="1" si="1"/>
        <v>3</v>
      </c>
      <c r="F5">
        <f t="shared" ca="1" si="2"/>
        <v>25</v>
      </c>
      <c r="G5">
        <f t="shared" ca="1" si="3"/>
        <v>25</v>
      </c>
      <c r="H5">
        <f t="shared" ca="1" si="4"/>
        <v>1</v>
      </c>
      <c r="I5">
        <f ca="1">IF(H5=1,_xll.PsiDiscrete(Data!$B$3:$B$5,Data!$C$3:$C$5),0)</f>
        <v>4</v>
      </c>
      <c r="J5">
        <f t="shared" ca="1" si="5"/>
        <v>9</v>
      </c>
      <c r="N5" t="s">
        <v>16</v>
      </c>
      <c r="O5">
        <f ca="1">AVERAGE($B$2:$B$26)+_xll.PsiOutput()</f>
        <v>26.6</v>
      </c>
    </row>
    <row r="6" spans="1:15" x14ac:dyDescent="0.25">
      <c r="A6">
        <v>5</v>
      </c>
      <c r="B6">
        <f t="shared" ca="1" si="0"/>
        <v>25</v>
      </c>
      <c r="C6">
        <f ca="1">COUNTIF($J$2:J5,A6)*$O$2</f>
        <v>0</v>
      </c>
      <c r="D6">
        <f ca="1">_xll.PsiDiscrete(Data!$E$3:$E$13,Data!$F$3:$F$13)</f>
        <v>5</v>
      </c>
      <c r="E6">
        <f t="shared" ca="1" si="1"/>
        <v>5</v>
      </c>
      <c r="F6">
        <f t="shared" ca="1" si="2"/>
        <v>20</v>
      </c>
      <c r="G6">
        <f t="shared" ca="1" si="3"/>
        <v>70</v>
      </c>
      <c r="H6">
        <f t="shared" ca="1" si="4"/>
        <v>0</v>
      </c>
      <c r="I6">
        <f ca="1">IF(H6=1,_xll.PsiDiscrete(Data!$B$3:$B$5,Data!$C$3:$C$5),0)</f>
        <v>0</v>
      </c>
      <c r="J6">
        <f t="shared" ca="1" si="5"/>
        <v>0</v>
      </c>
    </row>
    <row r="7" spans="1:15" x14ac:dyDescent="0.25">
      <c r="A7">
        <v>6</v>
      </c>
      <c r="B7">
        <f t="shared" ca="1" si="0"/>
        <v>20</v>
      </c>
      <c r="C7">
        <f ca="1">COUNTIF($J$2:J6,A7)*$O$2</f>
        <v>0</v>
      </c>
      <c r="D7">
        <f ca="1">_xll.PsiDiscrete(Data!$E$3:$E$13,Data!$F$3:$F$13)</f>
        <v>5</v>
      </c>
      <c r="E7">
        <f t="shared" ca="1" si="1"/>
        <v>5</v>
      </c>
      <c r="F7">
        <f t="shared" ca="1" si="2"/>
        <v>15</v>
      </c>
      <c r="G7">
        <f t="shared" ca="1" si="3"/>
        <v>65</v>
      </c>
      <c r="H7">
        <f t="shared" ca="1" si="4"/>
        <v>0</v>
      </c>
      <c r="I7">
        <f ca="1">IF(H7=1,_xll.PsiDiscrete(Data!$B$3:$B$5,Data!$C$3:$C$5),0)</f>
        <v>0</v>
      </c>
      <c r="J7">
        <f t="shared" ca="1" si="5"/>
        <v>0</v>
      </c>
    </row>
    <row r="8" spans="1:15" x14ac:dyDescent="0.25">
      <c r="A8">
        <v>7</v>
      </c>
      <c r="B8">
        <f t="shared" ca="1" si="0"/>
        <v>15</v>
      </c>
      <c r="C8">
        <f ca="1">COUNTIF($J$2:J7,A8)*$O$2</f>
        <v>0</v>
      </c>
      <c r="D8">
        <f ca="1">_xll.PsiDiscrete(Data!$E$3:$E$13,Data!$F$3:$F$13)</f>
        <v>5</v>
      </c>
      <c r="E8">
        <f t="shared" ca="1" si="1"/>
        <v>5</v>
      </c>
      <c r="F8">
        <f t="shared" ca="1" si="2"/>
        <v>10</v>
      </c>
      <c r="G8">
        <f t="shared" ca="1" si="3"/>
        <v>60</v>
      </c>
      <c r="H8">
        <f t="shared" ca="1" si="4"/>
        <v>0</v>
      </c>
      <c r="I8">
        <f ca="1">IF(H8=1,_xll.PsiDiscrete(Data!$B$3:$B$5,Data!$C$3:$C$5),0)</f>
        <v>0</v>
      </c>
      <c r="J8">
        <f t="shared" ca="1" si="5"/>
        <v>0</v>
      </c>
      <c r="N8" t="s">
        <v>17</v>
      </c>
      <c r="O8">
        <f ca="1">_xll.PsiMean(O4)</f>
        <v>0.96427810567724914</v>
      </c>
    </row>
    <row r="9" spans="1:15" x14ac:dyDescent="0.25">
      <c r="A9">
        <v>8</v>
      </c>
      <c r="B9">
        <f t="shared" ca="1" si="0"/>
        <v>10</v>
      </c>
      <c r="C9">
        <f ca="1">COUNTIF($J$2:J8,A9)*$O$2</f>
        <v>0</v>
      </c>
      <c r="D9">
        <f ca="1">_xll.PsiDiscrete(Data!$E$3:$E$13,Data!$F$3:$F$13)</f>
        <v>5</v>
      </c>
      <c r="E9">
        <f t="shared" ca="1" si="1"/>
        <v>5</v>
      </c>
      <c r="F9">
        <f t="shared" ca="1" si="2"/>
        <v>5</v>
      </c>
      <c r="G9">
        <f t="shared" ca="1" si="3"/>
        <v>55</v>
      </c>
      <c r="H9">
        <f t="shared" ca="1" si="4"/>
        <v>0</v>
      </c>
      <c r="I9">
        <f ca="1">IF(H9=1,_xll.PsiDiscrete(Data!$B$3:$B$5,Data!$C$3:$C$5),0)</f>
        <v>0</v>
      </c>
      <c r="J9">
        <f t="shared" ca="1" si="5"/>
        <v>0</v>
      </c>
      <c r="N9" t="s">
        <v>16</v>
      </c>
      <c r="O9">
        <f ca="1">_xll.PsiMean(O5)</f>
        <v>25.781799999999969</v>
      </c>
    </row>
    <row r="10" spans="1:15" x14ac:dyDescent="0.25">
      <c r="A10">
        <v>9</v>
      </c>
      <c r="B10">
        <f t="shared" ca="1" si="0"/>
        <v>5</v>
      </c>
      <c r="C10">
        <f ca="1">COUNTIF($J$2:J9,A10)*$O$2</f>
        <v>50</v>
      </c>
      <c r="D10">
        <f ca="1">_xll.PsiDiscrete(Data!$E$3:$E$13,Data!$F$3:$F$13)</f>
        <v>7</v>
      </c>
      <c r="E10">
        <f t="shared" ca="1" si="1"/>
        <v>7</v>
      </c>
      <c r="F10">
        <f t="shared" ca="1" si="2"/>
        <v>48</v>
      </c>
      <c r="G10">
        <f t="shared" ca="1" si="3"/>
        <v>48</v>
      </c>
      <c r="H10">
        <f t="shared" ca="1" si="4"/>
        <v>0</v>
      </c>
      <c r="I10">
        <f ca="1">IF(H10=1,_xll.PsiDiscrete(Data!$B$3:$B$5,Data!$C$3:$C$5),0)</f>
        <v>0</v>
      </c>
      <c r="J10">
        <f t="shared" ca="1" si="5"/>
        <v>0</v>
      </c>
    </row>
    <row r="11" spans="1:15" x14ac:dyDescent="0.25">
      <c r="A11">
        <v>10</v>
      </c>
      <c r="B11">
        <f t="shared" ca="1" si="0"/>
        <v>48</v>
      </c>
      <c r="C11">
        <f ca="1">COUNTIF($J$2:J10,A11)*$O$2</f>
        <v>0</v>
      </c>
      <c r="D11">
        <f ca="1">_xll.PsiDiscrete(Data!$E$3:$E$13,Data!$F$3:$F$13)</f>
        <v>4</v>
      </c>
      <c r="E11">
        <f t="shared" ca="1" si="1"/>
        <v>4</v>
      </c>
      <c r="F11">
        <f t="shared" ca="1" si="2"/>
        <v>44</v>
      </c>
      <c r="G11">
        <f t="shared" ca="1" si="3"/>
        <v>44</v>
      </c>
      <c r="H11">
        <f t="shared" ca="1" si="4"/>
        <v>0</v>
      </c>
      <c r="I11">
        <f ca="1">IF(H11=1,_xll.PsiDiscrete(Data!$B$3:$B$5,Data!$C$3:$C$5),0)</f>
        <v>0</v>
      </c>
      <c r="J11">
        <f t="shared" ca="1" si="5"/>
        <v>0</v>
      </c>
    </row>
    <row r="12" spans="1:15" x14ac:dyDescent="0.25">
      <c r="A12">
        <v>11</v>
      </c>
      <c r="B12">
        <f t="shared" ca="1" si="0"/>
        <v>44</v>
      </c>
      <c r="C12">
        <f ca="1">COUNTIF($J$2:J11,A12)*$O$2</f>
        <v>0</v>
      </c>
      <c r="D12">
        <f ca="1">_xll.PsiDiscrete(Data!$E$3:$E$13,Data!$F$3:$F$13)</f>
        <v>7</v>
      </c>
      <c r="E12">
        <f t="shared" ca="1" si="1"/>
        <v>7</v>
      </c>
      <c r="F12">
        <f t="shared" ca="1" si="2"/>
        <v>37</v>
      </c>
      <c r="G12">
        <f t="shared" ca="1" si="3"/>
        <v>37</v>
      </c>
      <c r="H12">
        <f t="shared" ca="1" si="4"/>
        <v>0</v>
      </c>
      <c r="I12">
        <f ca="1">IF(H12=1,_xll.PsiDiscrete(Data!$B$3:$B$5,Data!$C$3:$C$5),0)</f>
        <v>0</v>
      </c>
      <c r="J12">
        <f t="shared" ca="1" si="5"/>
        <v>0</v>
      </c>
    </row>
    <row r="13" spans="1:15" x14ac:dyDescent="0.25">
      <c r="A13">
        <v>12</v>
      </c>
      <c r="B13">
        <f t="shared" ca="1" si="0"/>
        <v>37</v>
      </c>
      <c r="C13">
        <f ca="1">COUNTIF($J$2:J12,A13)*$O$2</f>
        <v>0</v>
      </c>
      <c r="D13">
        <f ca="1">_xll.PsiDiscrete(Data!$E$3:$E$13,Data!$F$3:$F$13)</f>
        <v>9</v>
      </c>
      <c r="E13">
        <f t="shared" ca="1" si="1"/>
        <v>9</v>
      </c>
      <c r="F13">
        <f t="shared" ca="1" si="2"/>
        <v>28</v>
      </c>
      <c r="G13">
        <f t="shared" ca="1" si="3"/>
        <v>28</v>
      </c>
      <c r="H13">
        <f t="shared" ca="1" si="4"/>
        <v>0</v>
      </c>
      <c r="I13">
        <f ca="1">IF(H13=1,_xll.PsiDiscrete(Data!$B$3:$B$5,Data!$C$3:$C$5),0)</f>
        <v>0</v>
      </c>
      <c r="J13">
        <f t="shared" ca="1" si="5"/>
        <v>0</v>
      </c>
    </row>
    <row r="14" spans="1:15" x14ac:dyDescent="0.25">
      <c r="A14">
        <v>13</v>
      </c>
      <c r="B14">
        <f t="shared" ca="1" si="0"/>
        <v>28</v>
      </c>
      <c r="C14">
        <f ca="1">COUNTIF($J$2:J13,A14)*$O$2</f>
        <v>0</v>
      </c>
      <c r="D14">
        <f ca="1">_xll.PsiDiscrete(Data!$E$3:$E$13,Data!$F$3:$F$13)</f>
        <v>4</v>
      </c>
      <c r="E14">
        <f t="shared" ca="1" si="1"/>
        <v>4</v>
      </c>
      <c r="F14">
        <f t="shared" ca="1" si="2"/>
        <v>24</v>
      </c>
      <c r="G14">
        <f t="shared" ca="1" si="3"/>
        <v>24</v>
      </c>
      <c r="H14">
        <f t="shared" ca="1" si="4"/>
        <v>1</v>
      </c>
      <c r="I14">
        <f ca="1">IF(H14=1,_xll.PsiDiscrete(Data!$B$3:$B$5,Data!$C$3:$C$5),0)</f>
        <v>3</v>
      </c>
      <c r="J14">
        <f t="shared" ca="1" si="5"/>
        <v>17</v>
      </c>
    </row>
    <row r="15" spans="1:15" x14ac:dyDescent="0.25">
      <c r="A15">
        <v>14</v>
      </c>
      <c r="B15">
        <f t="shared" ca="1" si="0"/>
        <v>24</v>
      </c>
      <c r="C15">
        <f ca="1">COUNTIF($J$2:J14,A15)*$O$2</f>
        <v>0</v>
      </c>
      <c r="D15">
        <f ca="1">_xll.PsiDiscrete(Data!$E$3:$E$13,Data!$F$3:$F$13)</f>
        <v>6</v>
      </c>
      <c r="E15">
        <f t="shared" ca="1" si="1"/>
        <v>6</v>
      </c>
      <c r="F15">
        <f t="shared" ca="1" si="2"/>
        <v>18</v>
      </c>
      <c r="G15">
        <f t="shared" ca="1" si="3"/>
        <v>68</v>
      </c>
      <c r="H15">
        <f t="shared" ca="1" si="4"/>
        <v>0</v>
      </c>
      <c r="I15">
        <f ca="1">IF(H15=1,_xll.PsiDiscrete(Data!$B$3:$B$5,Data!$C$3:$C$5),0)</f>
        <v>0</v>
      </c>
      <c r="J15">
        <f t="shared" ca="1" si="5"/>
        <v>0</v>
      </c>
    </row>
    <row r="16" spans="1:15" x14ac:dyDescent="0.25">
      <c r="A16">
        <v>15</v>
      </c>
      <c r="B16">
        <f t="shared" ca="1" si="0"/>
        <v>18</v>
      </c>
      <c r="C16">
        <f ca="1">COUNTIF($J$2:J15,A16)*$O$2</f>
        <v>0</v>
      </c>
      <c r="D16">
        <f ca="1">_xll.PsiDiscrete(Data!$E$3:$E$13,Data!$F$3:$F$13)</f>
        <v>8</v>
      </c>
      <c r="E16">
        <f t="shared" ca="1" si="1"/>
        <v>8</v>
      </c>
      <c r="F16">
        <f t="shared" ca="1" si="2"/>
        <v>10</v>
      </c>
      <c r="G16">
        <f t="shared" ca="1" si="3"/>
        <v>60</v>
      </c>
      <c r="H16">
        <f t="shared" ca="1" si="4"/>
        <v>0</v>
      </c>
      <c r="I16">
        <f ca="1">IF(H16=1,_xll.PsiDiscrete(Data!$B$3:$B$5,Data!$C$3:$C$5),0)</f>
        <v>0</v>
      </c>
      <c r="J16">
        <f t="shared" ca="1" si="5"/>
        <v>0</v>
      </c>
    </row>
    <row r="17" spans="1:10" x14ac:dyDescent="0.25">
      <c r="A17">
        <v>16</v>
      </c>
      <c r="B17">
        <f t="shared" ca="1" si="0"/>
        <v>10</v>
      </c>
      <c r="C17">
        <f ca="1">COUNTIF($J$2:J16,A17)*$O$2</f>
        <v>0</v>
      </c>
      <c r="D17">
        <f ca="1">_xll.PsiDiscrete(Data!$E$3:$E$13,Data!$F$3:$F$13)</f>
        <v>9</v>
      </c>
      <c r="E17">
        <f t="shared" ca="1" si="1"/>
        <v>9</v>
      </c>
      <c r="F17">
        <f t="shared" ca="1" si="2"/>
        <v>1</v>
      </c>
      <c r="G17">
        <f t="shared" ca="1" si="3"/>
        <v>51</v>
      </c>
      <c r="H17">
        <f t="shared" ca="1" si="4"/>
        <v>0</v>
      </c>
      <c r="I17">
        <f ca="1">IF(H17=1,_xll.PsiDiscrete(Data!$B$3:$B$5,Data!$C$3:$C$5),0)</f>
        <v>0</v>
      </c>
      <c r="J17">
        <f t="shared" ca="1" si="5"/>
        <v>0</v>
      </c>
    </row>
    <row r="18" spans="1:10" x14ac:dyDescent="0.25">
      <c r="A18">
        <v>17</v>
      </c>
      <c r="B18">
        <f t="shared" ca="1" si="0"/>
        <v>1</v>
      </c>
      <c r="C18">
        <f ca="1">COUNTIF($J$2:J17,A18)*$O$2</f>
        <v>50</v>
      </c>
      <c r="D18">
        <f ca="1">_xll.PsiDiscrete(Data!$E$3:$E$13,Data!$F$3:$F$13)</f>
        <v>3</v>
      </c>
      <c r="E18">
        <f t="shared" ca="1" si="1"/>
        <v>3</v>
      </c>
      <c r="F18">
        <f t="shared" ca="1" si="2"/>
        <v>48</v>
      </c>
      <c r="G18">
        <f t="shared" ca="1" si="3"/>
        <v>48</v>
      </c>
      <c r="H18">
        <f t="shared" ca="1" si="4"/>
        <v>0</v>
      </c>
      <c r="I18">
        <f ca="1">IF(H18=1,_xll.PsiDiscrete(Data!$B$3:$B$5,Data!$C$3:$C$5),0)</f>
        <v>0</v>
      </c>
      <c r="J18">
        <f t="shared" ca="1" si="5"/>
        <v>0</v>
      </c>
    </row>
    <row r="19" spans="1:10" x14ac:dyDescent="0.25">
      <c r="A19">
        <v>18</v>
      </c>
      <c r="B19">
        <f t="shared" ca="1" si="0"/>
        <v>48</v>
      </c>
      <c r="C19">
        <f ca="1">COUNTIF($J$2:J18,A19)*$O$2</f>
        <v>0</v>
      </c>
      <c r="D19">
        <f ca="1">_xll.PsiDiscrete(Data!$E$3:$E$13,Data!$F$3:$F$13)</f>
        <v>4</v>
      </c>
      <c r="E19">
        <f t="shared" ca="1" si="1"/>
        <v>4</v>
      </c>
      <c r="F19">
        <f t="shared" ca="1" si="2"/>
        <v>44</v>
      </c>
      <c r="G19">
        <f t="shared" ca="1" si="3"/>
        <v>44</v>
      </c>
      <c r="H19">
        <f t="shared" ca="1" si="4"/>
        <v>0</v>
      </c>
      <c r="I19">
        <f ca="1">IF(H19=1,_xll.PsiDiscrete(Data!$B$3:$B$5,Data!$C$3:$C$5),0)</f>
        <v>0</v>
      </c>
      <c r="J19">
        <f t="shared" ca="1" si="5"/>
        <v>0</v>
      </c>
    </row>
    <row r="20" spans="1:10" x14ac:dyDescent="0.25">
      <c r="A20">
        <v>19</v>
      </c>
      <c r="B20">
        <f t="shared" ca="1" si="0"/>
        <v>44</v>
      </c>
      <c r="C20">
        <f ca="1">COUNTIF($J$2:J19,A20)*$O$2</f>
        <v>0</v>
      </c>
      <c r="D20">
        <f ca="1">_xll.PsiDiscrete(Data!$E$3:$E$13,Data!$F$3:$F$13)</f>
        <v>7</v>
      </c>
      <c r="E20">
        <f t="shared" ca="1" si="1"/>
        <v>7</v>
      </c>
      <c r="F20">
        <f t="shared" ca="1" si="2"/>
        <v>37</v>
      </c>
      <c r="G20">
        <f t="shared" ca="1" si="3"/>
        <v>37</v>
      </c>
      <c r="H20">
        <f t="shared" ca="1" si="4"/>
        <v>0</v>
      </c>
      <c r="I20">
        <f ca="1">IF(H20=1,_xll.PsiDiscrete(Data!$B$3:$B$5,Data!$C$3:$C$5),0)</f>
        <v>0</v>
      </c>
      <c r="J20">
        <f t="shared" ca="1" si="5"/>
        <v>0</v>
      </c>
    </row>
    <row r="21" spans="1:10" x14ac:dyDescent="0.25">
      <c r="A21">
        <v>20</v>
      </c>
      <c r="B21">
        <f t="shared" ca="1" si="0"/>
        <v>37</v>
      </c>
      <c r="C21">
        <f ca="1">COUNTIF($J$2:J20,A21)*$O$2</f>
        <v>0</v>
      </c>
      <c r="D21">
        <f ca="1">_xll.PsiDiscrete(Data!$E$3:$E$13,Data!$F$3:$F$13)</f>
        <v>6</v>
      </c>
      <c r="E21">
        <f t="shared" ca="1" si="1"/>
        <v>6</v>
      </c>
      <c r="F21">
        <f t="shared" ca="1" si="2"/>
        <v>31</v>
      </c>
      <c r="G21">
        <f t="shared" ca="1" si="3"/>
        <v>31</v>
      </c>
      <c r="H21">
        <f t="shared" ca="1" si="4"/>
        <v>0</v>
      </c>
      <c r="I21">
        <f ca="1">IF(H21=1,_xll.PsiDiscrete(Data!$B$3:$B$5,Data!$C$3:$C$5),0)</f>
        <v>0</v>
      </c>
      <c r="J21">
        <f t="shared" ca="1" si="5"/>
        <v>0</v>
      </c>
    </row>
    <row r="22" spans="1:10" x14ac:dyDescent="0.25">
      <c r="A22">
        <v>21</v>
      </c>
      <c r="B22">
        <f t="shared" ca="1" si="0"/>
        <v>31</v>
      </c>
      <c r="C22">
        <f ca="1">COUNTIF($J$2:J21,A22)*$O$2</f>
        <v>0</v>
      </c>
      <c r="D22">
        <f ca="1">_xll.PsiDiscrete(Data!$E$3:$E$13,Data!$F$3:$F$13)</f>
        <v>8</v>
      </c>
      <c r="E22">
        <f t="shared" ca="1" si="1"/>
        <v>8</v>
      </c>
      <c r="F22">
        <f t="shared" ca="1" si="2"/>
        <v>23</v>
      </c>
      <c r="G22">
        <f t="shared" ca="1" si="3"/>
        <v>23</v>
      </c>
      <c r="H22">
        <f t="shared" ca="1" si="4"/>
        <v>1</v>
      </c>
      <c r="I22">
        <f ca="1">IF(H22=1,_xll.PsiDiscrete(Data!$B$3:$B$5,Data!$C$3:$C$5),0)</f>
        <v>4</v>
      </c>
      <c r="J22">
        <f t="shared" ca="1" si="5"/>
        <v>26</v>
      </c>
    </row>
    <row r="23" spans="1:10" x14ac:dyDescent="0.25">
      <c r="A23">
        <v>22</v>
      </c>
      <c r="B23">
        <f t="shared" ca="1" si="0"/>
        <v>23</v>
      </c>
      <c r="C23">
        <f ca="1">COUNTIF($J$2:J22,A23)*$O$2</f>
        <v>0</v>
      </c>
      <c r="D23">
        <f ca="1">_xll.PsiDiscrete(Data!$E$3:$E$13,Data!$F$3:$F$13)</f>
        <v>5</v>
      </c>
      <c r="E23">
        <f t="shared" ca="1" si="1"/>
        <v>5</v>
      </c>
      <c r="F23">
        <f t="shared" ca="1" si="2"/>
        <v>18</v>
      </c>
      <c r="G23">
        <f t="shared" ca="1" si="3"/>
        <v>68</v>
      </c>
      <c r="H23">
        <f t="shared" ca="1" si="4"/>
        <v>0</v>
      </c>
      <c r="I23">
        <f ca="1">IF(H23=1,_xll.PsiDiscrete(Data!$B$3:$B$5,Data!$C$3:$C$5),0)</f>
        <v>0</v>
      </c>
      <c r="J23">
        <f t="shared" ca="1" si="5"/>
        <v>0</v>
      </c>
    </row>
    <row r="24" spans="1:10" x14ac:dyDescent="0.25">
      <c r="A24">
        <v>23</v>
      </c>
      <c r="B24">
        <f t="shared" ca="1" si="0"/>
        <v>18</v>
      </c>
      <c r="C24">
        <f ca="1">COUNTIF($J$2:J23,A24)*$O$2</f>
        <v>0</v>
      </c>
      <c r="D24">
        <f ca="1">_xll.PsiDiscrete(Data!$E$3:$E$13,Data!$F$3:$F$13)</f>
        <v>6</v>
      </c>
      <c r="E24">
        <f t="shared" ca="1" si="1"/>
        <v>6</v>
      </c>
      <c r="F24">
        <f t="shared" ca="1" si="2"/>
        <v>12</v>
      </c>
      <c r="G24">
        <f t="shared" ca="1" si="3"/>
        <v>62</v>
      </c>
      <c r="H24">
        <f t="shared" ca="1" si="4"/>
        <v>0</v>
      </c>
      <c r="I24">
        <f ca="1">IF(H24=1,_xll.PsiDiscrete(Data!$B$3:$B$5,Data!$C$3:$C$5),0)</f>
        <v>0</v>
      </c>
      <c r="J24">
        <f t="shared" ca="1" si="5"/>
        <v>0</v>
      </c>
    </row>
    <row r="25" spans="1:10" x14ac:dyDescent="0.25">
      <c r="A25">
        <v>24</v>
      </c>
      <c r="B25">
        <f t="shared" ca="1" si="0"/>
        <v>12</v>
      </c>
      <c r="C25">
        <f ca="1">COUNTIF($J$2:J24,A25)*$O$2</f>
        <v>0</v>
      </c>
      <c r="D25">
        <f ca="1">_xll.PsiDiscrete(Data!$E$3:$E$13,Data!$F$3:$F$13)</f>
        <v>2</v>
      </c>
      <c r="E25">
        <f t="shared" ca="1" si="1"/>
        <v>2</v>
      </c>
      <c r="F25">
        <f t="shared" ca="1" si="2"/>
        <v>10</v>
      </c>
      <c r="G25">
        <f t="shared" ca="1" si="3"/>
        <v>60</v>
      </c>
      <c r="H25">
        <f t="shared" ca="1" si="4"/>
        <v>0</v>
      </c>
      <c r="I25">
        <f ca="1">IF(H25=1,_xll.PsiDiscrete(Data!$B$3:$B$5,Data!$C$3:$C$5),0)</f>
        <v>0</v>
      </c>
      <c r="J25">
        <f t="shared" ca="1" si="5"/>
        <v>0</v>
      </c>
    </row>
    <row r="26" spans="1:10" x14ac:dyDescent="0.25">
      <c r="A26">
        <v>25</v>
      </c>
      <c r="B26">
        <f t="shared" ca="1" si="0"/>
        <v>10</v>
      </c>
      <c r="C26">
        <f ca="1">COUNTIF($J$2:J25,A26)*$O$2</f>
        <v>0</v>
      </c>
      <c r="D26">
        <f ca="1">_xll.PsiDiscrete(Data!$E$3:$E$13,Data!$F$3:$F$13)</f>
        <v>7</v>
      </c>
      <c r="E26">
        <f t="shared" ca="1" si="1"/>
        <v>7</v>
      </c>
      <c r="F26">
        <f t="shared" ca="1" si="2"/>
        <v>3</v>
      </c>
      <c r="G26">
        <f t="shared" ca="1" si="3"/>
        <v>53</v>
      </c>
      <c r="H26">
        <f t="shared" ca="1" si="4"/>
        <v>0</v>
      </c>
      <c r="I26">
        <f ca="1">IF(H26=1,_xll.PsiDiscrete(Data!$B$3:$B$5,Data!$C$3:$C$5),0)</f>
        <v>0</v>
      </c>
      <c r="J26">
        <f t="shared" ca="1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</dc:creator>
  <cp:lastModifiedBy>sujat</cp:lastModifiedBy>
  <dcterms:created xsi:type="dcterms:W3CDTF">2018-08-17T00:51:36Z</dcterms:created>
  <dcterms:modified xsi:type="dcterms:W3CDTF">2018-08-17T20:12:04Z</dcterms:modified>
</cp:coreProperties>
</file>