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at\Desktop\MSDS460\HW4\"/>
    </mc:Choice>
  </mc:AlternateContent>
  <xr:revisionPtr revIDLastSave="0" documentId="13_ncr:1_{233B2179-E9B5-491F-8753-704E7A72F250}" xr6:coauthVersionLast="34" xr6:coauthVersionMax="34" xr10:uidLastSave="{00000000-0000-0000-0000-000000000000}"/>
  <bookViews>
    <workbookView xWindow="0" yWindow="0" windowWidth="16410" windowHeight="7545" xr2:uid="{E4A4FB5D-830E-424C-8CEA-E03795567306}"/>
  </bookViews>
  <sheets>
    <sheet name="Sheet1" sheetId="1" r:id="rId1"/>
  </sheets>
  <definedNames>
    <definedName name="solver_corr" hidden="1">1</definedName>
    <definedName name="solver_ctp1" hidden="1">0</definedName>
    <definedName name="solver_ctp2" hidden="1">0</definedName>
    <definedName name="solver_dimcalc" localSheetId="0" hidden="1">0</definedName>
    <definedName name="solver_disp" hidden="1">0</definedName>
    <definedName name="solver_eval" hidden="1">0</definedName>
    <definedName name="solver_glb" localSheetId="0" hidden="1">-1E+30</definedName>
    <definedName name="solver_gub" localSheetId="0" hidden="1">1E+30</definedName>
    <definedName name="solver_int" localSheetId="0" hidden="1">0</definedName>
    <definedName name="solver_lcens" hidden="1">-1E+30</definedName>
    <definedName name="solver_lcut" hidden="1">-1E+30</definedName>
    <definedName name="solver_log" localSheetId="0" hidden="1">1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i" hidden="1">1000</definedName>
    <definedName name="solver_psi" localSheetId="0" hidden="1">0</definedName>
    <definedName name="solver_rgen" hidden="1">1</definedName>
    <definedName name="solver_rsmp" hidden="1">2</definedName>
    <definedName name="solver_sclt" hidden="1">100</definedName>
    <definedName name="solver_seed" hidden="1">123</definedName>
    <definedName name="solver_slv" localSheetId="0" hidden="1">0</definedName>
    <definedName name="solver_strm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2</definedName>
    <definedName name="solver_ucens" hidden="1">1E+30</definedName>
    <definedName name="solver_ucut" hidden="1">1E+30</definedName>
    <definedName name="solver_umod" localSheetId="0" hidden="1">1</definedName>
    <definedName name="solver_ver" localSheetId="0" hidden="1">17</definedName>
    <definedName name="solver_vol" localSheetId="0" hidden="1">0</definedName>
    <definedName name="solveri_ISpPars_A1" localSheetId="0" hidden="1">"RiskSolver.UI.Charts.InputDlgPars:-1000001;1;1;24;18;52;59;0;90;90;0;0;0;0;1;"</definedName>
    <definedName name="solveri_ISpPars_B10" localSheetId="0" hidden="1">"RiskSolver.UI.Charts.InputDlgPars:-1000001;1;1;24;18;52;59;0;90;90;0;0;0;0;1;"</definedName>
    <definedName name="solveri_ISpPars_C11" localSheetId="0" hidden="1">"RiskSolver.UI.Charts.InputDlgPars:-1000001;1;1;40;23;52;59;0;90;90;0;0;0;0;1;"</definedName>
    <definedName name="solveri_ISpPars_H1" localSheetId="0" hidden="1">"RiskSolver.UI.Charts.InputDlgPars:-1000001;1;1;24;18;52;59;0;90;90;0;0;0;0;1;"</definedName>
    <definedName name="solvero_CRMax_F20" localSheetId="0" hidden="1">"System.Double:∞"</definedName>
    <definedName name="solvero_CRMin_F20" localSheetId="0" hidden="1">"System.Double:0"</definedName>
    <definedName name="solvero_OSpPars_F20" localSheetId="0" hidden="1">"RiskSolver.UI.Charts.OutDlgPars:-1000001;17;18;66;60;0;1;90;80;0;0;0;0;1;"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H1" i="1"/>
  <c r="D10" i="1"/>
  <c r="F10" i="1" l="1"/>
  <c r="B18" i="1"/>
  <c r="B11" i="1"/>
  <c r="B14" i="1"/>
  <c r="B16" i="1"/>
  <c r="B12" i="1"/>
  <c r="B15" i="1"/>
  <c r="B17" i="1"/>
  <c r="B13" i="1"/>
  <c r="C18" i="1"/>
  <c r="C17" i="1"/>
  <c r="C16" i="1"/>
  <c r="C13" i="1"/>
  <c r="C12" i="1"/>
  <c r="C11" i="1"/>
  <c r="C15" i="1"/>
  <c r="C14" i="1"/>
  <c r="E14" i="1" l="1"/>
  <c r="E15" i="1"/>
  <c r="E11" i="1"/>
  <c r="E12" i="1"/>
  <c r="E13" i="1"/>
  <c r="E16" i="1"/>
  <c r="E17" i="1"/>
  <c r="E18" i="1"/>
  <c r="D11" i="1"/>
  <c r="D17" i="1"/>
  <c r="D14" i="1"/>
  <c r="D15" i="1"/>
  <c r="D12" i="1"/>
  <c r="D18" i="1"/>
  <c r="D13" i="1"/>
  <c r="D16" i="1"/>
  <c r="F16" i="1" l="1"/>
  <c r="F13" i="1"/>
  <c r="F18" i="1"/>
  <c r="F12" i="1"/>
  <c r="F15" i="1"/>
  <c r="F14" i="1"/>
  <c r="F17" i="1"/>
  <c r="F11" i="1"/>
  <c r="F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sujat</author>
  </authors>
  <commentList>
    <comment ref="H1" authorId="0" shapeId="0" xr:uid="{E1BDF0EF-2284-4633-801E-B7176860F62E}">
      <text>
        <r>
          <rPr>
            <sz val="9"/>
            <color indexed="81"/>
            <rFont val="Tahoma"/>
            <family val="2"/>
          </rPr>
          <t>Uniform Distribution between 3 and 8</t>
        </r>
      </text>
    </comment>
    <comment ref="C9" authorId="0" shapeId="0" xr:uid="{7EA755A3-61D6-4468-AB9E-83C4E41551CD}">
      <text>
        <r>
          <rPr>
            <sz val="9"/>
            <color indexed="81"/>
            <rFont val="Tahoma"/>
            <family val="2"/>
          </rPr>
          <t>Traingular distribution (50,250,350)</t>
        </r>
      </text>
    </comment>
    <comment ref="D9" authorId="0" shapeId="0" xr:uid="{23C052A1-7DE6-46D4-9EB1-5B12EA087C34}">
      <text>
        <r>
          <rPr>
            <sz val="9"/>
            <color indexed="81"/>
            <rFont val="Tahoma"/>
            <family val="2"/>
          </rPr>
          <t>Cash outflow includes
R &amp; D for year 0 and cost of manufacturing (per unit cost being triangularly distributed (12K,14K,18K)</t>
        </r>
      </text>
    </comment>
    <comment ref="E9" authorId="0" shapeId="0" xr:uid="{B552A0FF-0626-4FE1-A3C4-DCD0DE46AF07}">
      <text>
        <r>
          <rPr>
            <sz val="9"/>
            <color indexed="81"/>
            <rFont val="Tahoma"/>
            <family val="2"/>
          </rPr>
          <t>Cash inflow is based on machines sold</t>
        </r>
      </text>
    </comment>
    <comment ref="F9" authorId="0" shapeId="0" xr:uid="{AD9D7F26-434C-47D3-8198-2DB3474088EF}">
      <text>
        <r>
          <rPr>
            <sz val="9"/>
            <color indexed="81"/>
            <rFont val="Tahoma"/>
            <family val="2"/>
          </rPr>
          <t>Net Flow = Inflow + outflow
outflow is -ve</t>
        </r>
      </text>
    </comment>
    <comment ref="F21" authorId="0" shapeId="0" xr:uid="{A3A1901F-6C9C-436F-BF4B-559D7D22DE69}">
      <text>
        <r>
          <rPr>
            <b/>
            <sz val="9"/>
            <color indexed="81"/>
            <rFont val="Tahoma"/>
            <family val="2"/>
          </rPr>
          <t>Probability of viability i.e. NPV &gt; 0</t>
        </r>
      </text>
    </comment>
  </commentList>
</comments>
</file>

<file path=xl/sharedStrings.xml><?xml version="1.0" encoding="utf-8"?>
<sst xmlns="http://schemas.openxmlformats.org/spreadsheetml/2006/main" count="18" uniqueCount="16">
  <si>
    <t>R &amp; D Cost</t>
  </si>
  <si>
    <t>Min</t>
  </si>
  <si>
    <t>Most Likely</t>
  </si>
  <si>
    <t>Max</t>
  </si>
  <si>
    <t>Market Life</t>
  </si>
  <si>
    <t>Units Sold</t>
  </si>
  <si>
    <t>Unit price</t>
  </si>
  <si>
    <t>Cost of manf</t>
  </si>
  <si>
    <t>Year</t>
  </si>
  <si>
    <t>Cash Out Flow</t>
  </si>
  <si>
    <t>Machines Sold</t>
  </si>
  <si>
    <t>Cash Inflow</t>
  </si>
  <si>
    <t>Rate</t>
  </si>
  <si>
    <t>Net Flow</t>
  </si>
  <si>
    <t>NPV</t>
  </si>
  <si>
    <t>Prob of viable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</si>
</sst>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16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0" fillId="2" borderId="1" xfId="0" applyFill="1" applyBorder="1"/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9" fontId="0" fillId="2" borderId="3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/>
    <xf numFmtId="8" fontId="0" fillId="2" borderId="4" xfId="0" applyNumberForma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0" fillId="2" borderId="7" xfId="0" applyFill="1" applyBorder="1"/>
    <xf numFmtId="8" fontId="0" fillId="2" borderId="9" xfId="0" applyNumberFormat="1" applyFill="1" applyBorder="1"/>
    <xf numFmtId="0" fontId="0" fillId="2" borderId="11" xfId="0" applyFill="1" applyBorder="1"/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8" fontId="0" fillId="2" borderId="4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8" fontId="0" fillId="2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7</xdr:col>
      <xdr:colOff>82614</xdr:colOff>
      <xdr:row>51</xdr:row>
      <xdr:rowOff>37619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6DB0A4-608E-4DC6-8AF5-172FF10FA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05500"/>
          <a:ext cx="5838095" cy="3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5961-34BF-4BC5-BECA-F632A0D5D751}">
  <dimension ref="A1:H21"/>
  <sheetViews>
    <sheetView tabSelected="1" topLeftCell="A28" zoomScale="80" zoomScaleNormal="80" workbookViewId="0">
      <selection activeCell="J18" sqref="J18"/>
    </sheetView>
  </sheetViews>
  <sheetFormatPr defaultRowHeight="15" x14ac:dyDescent="0.25"/>
  <cols>
    <col min="1" max="1" width="9.140625" style="1"/>
    <col min="2" max="2" width="12.140625" style="1" bestFit="1" customWidth="1"/>
    <col min="3" max="3" width="13.85546875" style="1" bestFit="1" customWidth="1"/>
    <col min="4" max="4" width="13.7109375" style="1" bestFit="1" customWidth="1"/>
    <col min="5" max="5" width="11.28515625" style="1" bestFit="1" customWidth="1"/>
    <col min="6" max="6" width="15.140625" style="1" bestFit="1" customWidth="1"/>
    <col min="7" max="7" width="11" style="1" bestFit="1" customWidth="1"/>
    <col min="8" max="16384" width="9.140625" style="1"/>
  </cols>
  <sheetData>
    <row r="1" spans="1:8" x14ac:dyDescent="0.25">
      <c r="B1" s="9"/>
      <c r="C1" s="11" t="s">
        <v>1</v>
      </c>
      <c r="D1" s="11" t="s">
        <v>2</v>
      </c>
      <c r="E1" s="10" t="s">
        <v>3</v>
      </c>
      <c r="G1" s="2" t="s">
        <v>4</v>
      </c>
      <c r="H1" s="3">
        <f ca="1">_xll.PsiIntUniform(C3,E3)</f>
        <v>5</v>
      </c>
    </row>
    <row r="2" spans="1:8" x14ac:dyDescent="0.25">
      <c r="B2" s="4" t="s">
        <v>0</v>
      </c>
      <c r="C2" s="12">
        <v>3000000</v>
      </c>
      <c r="D2" s="12">
        <v>4000000</v>
      </c>
      <c r="E2" s="6">
        <v>6000000</v>
      </c>
    </row>
    <row r="3" spans="1:8" x14ac:dyDescent="0.25">
      <c r="B3" s="4" t="s">
        <v>4</v>
      </c>
      <c r="C3" s="13">
        <v>3</v>
      </c>
      <c r="D3" s="13"/>
      <c r="E3" s="7">
        <v>8</v>
      </c>
    </row>
    <row r="4" spans="1:8" x14ac:dyDescent="0.25">
      <c r="B4" s="4" t="s">
        <v>5</v>
      </c>
      <c r="C4" s="13">
        <v>50</v>
      </c>
      <c r="D4" s="13">
        <v>250</v>
      </c>
      <c r="E4" s="7">
        <v>350</v>
      </c>
    </row>
    <row r="5" spans="1:8" x14ac:dyDescent="0.25">
      <c r="B5" s="4" t="s">
        <v>6</v>
      </c>
      <c r="C5" s="13"/>
      <c r="D5" s="12">
        <v>23000</v>
      </c>
      <c r="E5" s="7"/>
    </row>
    <row r="6" spans="1:8" x14ac:dyDescent="0.25">
      <c r="B6" s="4" t="s">
        <v>7</v>
      </c>
      <c r="C6" s="12">
        <v>12000</v>
      </c>
      <c r="D6" s="12">
        <v>14000</v>
      </c>
      <c r="E6" s="6">
        <v>18000</v>
      </c>
    </row>
    <row r="7" spans="1:8" x14ac:dyDescent="0.25">
      <c r="B7" s="5" t="s">
        <v>12</v>
      </c>
      <c r="C7" s="14"/>
      <c r="D7" s="15">
        <v>0.15</v>
      </c>
      <c r="E7" s="8"/>
    </row>
    <row r="9" spans="1:8" x14ac:dyDescent="0.25">
      <c r="A9" s="16" t="s">
        <v>8</v>
      </c>
      <c r="B9" s="17" t="s">
        <v>4</v>
      </c>
      <c r="C9" s="17" t="s">
        <v>10</v>
      </c>
      <c r="D9" s="17" t="s">
        <v>9</v>
      </c>
      <c r="E9" s="17" t="s">
        <v>11</v>
      </c>
      <c r="F9" s="18" t="s">
        <v>13</v>
      </c>
    </row>
    <row r="10" spans="1:8" x14ac:dyDescent="0.25">
      <c r="A10" s="19">
        <v>0</v>
      </c>
      <c r="B10" s="20"/>
      <c r="C10" s="20"/>
      <c r="D10" s="20">
        <f ca="1">_xll.PsiTriangular(C2,D2,E2)*-1</f>
        <v>-3464288.031316204</v>
      </c>
      <c r="E10" s="20">
        <v>0</v>
      </c>
      <c r="F10" s="21">
        <f ca="1">SUM(D10:E10)</f>
        <v>-3464288.031316204</v>
      </c>
    </row>
    <row r="11" spans="1:8" x14ac:dyDescent="0.25">
      <c r="A11" s="19">
        <v>1</v>
      </c>
      <c r="B11" s="20">
        <f ca="1">IF(A11&lt;=$H$1,1,0)</f>
        <v>1</v>
      </c>
      <c r="C11" s="27">
        <f ca="1">IF(B11=1,INT(_xll.PsiTriangular($C$4,$D$4,$E$4)),0)</f>
        <v>258</v>
      </c>
      <c r="D11" s="27">
        <f ca="1">-1*C11*_xll.PsiTriangular($C$6,$D$6,$E$6)</f>
        <v>-3627803.4659104845</v>
      </c>
      <c r="E11" s="28">
        <f ca="1">C11*$D$5</f>
        <v>5934000</v>
      </c>
      <c r="F11" s="29">
        <f t="shared" ref="F11:F18" ca="1" si="0">SUM(D11:E11)</f>
        <v>2306196.5340895155</v>
      </c>
    </row>
    <row r="12" spans="1:8" x14ac:dyDescent="0.25">
      <c r="A12" s="19">
        <v>2</v>
      </c>
      <c r="B12" s="20">
        <f t="shared" ref="B12:B18" ca="1" si="1">IF(A12&lt;=$H$1,1,0)</f>
        <v>1</v>
      </c>
      <c r="C12" s="27">
        <f ca="1">IF(B12=1,INT(_xll.PsiTriangular($C$4,$D$4,$E$4)),0)</f>
        <v>163</v>
      </c>
      <c r="D12" s="27">
        <f ca="1">-1*C12*_xll.PsiTriangular($C$6,$D$6,$E$6)</f>
        <v>-2387700.5536127808</v>
      </c>
      <c r="E12" s="28">
        <f t="shared" ref="E12:E18" ca="1" si="2">C12*$D$5</f>
        <v>3749000</v>
      </c>
      <c r="F12" s="29">
        <f t="shared" ca="1" si="0"/>
        <v>1361299.4463872192</v>
      </c>
    </row>
    <row r="13" spans="1:8" x14ac:dyDescent="0.25">
      <c r="A13" s="19">
        <v>3</v>
      </c>
      <c r="B13" s="20">
        <f t="shared" ca="1" si="1"/>
        <v>1</v>
      </c>
      <c r="C13" s="27">
        <f ca="1">IF(B13=1,INT(_xll.PsiTriangular($C$4,$D$4,$E$4)),0)</f>
        <v>306</v>
      </c>
      <c r="D13" s="27">
        <f ca="1">-1*C13*_xll.PsiTriangular($C$6,$D$6,$E$6)</f>
        <v>-4885557.0783277974</v>
      </c>
      <c r="E13" s="28">
        <f t="shared" ca="1" si="2"/>
        <v>7038000</v>
      </c>
      <c r="F13" s="29">
        <f t="shared" ca="1" si="0"/>
        <v>2152442.9216722026</v>
      </c>
    </row>
    <row r="14" spans="1:8" x14ac:dyDescent="0.25">
      <c r="A14" s="19">
        <v>4</v>
      </c>
      <c r="B14" s="20">
        <f t="shared" ca="1" si="1"/>
        <v>1</v>
      </c>
      <c r="C14" s="27">
        <f ca="1">IF(B14=1,INT(_xll.PsiTriangular($C$4,$D$4,$E$4)),0)</f>
        <v>286</v>
      </c>
      <c r="D14" s="27">
        <f ca="1">-1*C14*_xll.PsiTriangular($C$6,$D$6,$E$6)</f>
        <v>-4163252.9353758562</v>
      </c>
      <c r="E14" s="28">
        <f t="shared" ca="1" si="2"/>
        <v>6578000</v>
      </c>
      <c r="F14" s="29">
        <f t="shared" ca="1" si="0"/>
        <v>2414747.0646241438</v>
      </c>
    </row>
    <row r="15" spans="1:8" x14ac:dyDescent="0.25">
      <c r="A15" s="19">
        <v>5</v>
      </c>
      <c r="B15" s="20">
        <f t="shared" ca="1" si="1"/>
        <v>1</v>
      </c>
      <c r="C15" s="27">
        <f ca="1">IF(B15=1,INT(_xll.PsiTriangular($C$4,$D$4,$E$4)),0)</f>
        <v>317</v>
      </c>
      <c r="D15" s="27">
        <f ca="1">-1*C15*_xll.PsiTriangular($C$6,$D$6,$E$6)</f>
        <v>-3923232.9920812519</v>
      </c>
      <c r="E15" s="28">
        <f t="shared" ca="1" si="2"/>
        <v>7291000</v>
      </c>
      <c r="F15" s="29">
        <f t="shared" ca="1" si="0"/>
        <v>3367767.0079187481</v>
      </c>
    </row>
    <row r="16" spans="1:8" x14ac:dyDescent="0.25">
      <c r="A16" s="19">
        <v>6</v>
      </c>
      <c r="B16" s="20">
        <f t="shared" ca="1" si="1"/>
        <v>0</v>
      </c>
      <c r="C16" s="27">
        <f ca="1">IF(B16=1,INT(_xll.PsiTriangular($C$4,$D$4,$E$4)),0)</f>
        <v>0</v>
      </c>
      <c r="D16" s="27">
        <f ca="1">-1*C16*_xll.PsiTriangular($C$6,$D$6,$E$6)</f>
        <v>0</v>
      </c>
      <c r="E16" s="28">
        <f t="shared" ca="1" si="2"/>
        <v>0</v>
      </c>
      <c r="F16" s="29">
        <f t="shared" ca="1" si="0"/>
        <v>0</v>
      </c>
    </row>
    <row r="17" spans="1:6" x14ac:dyDescent="0.25">
      <c r="A17" s="19">
        <v>7</v>
      </c>
      <c r="B17" s="20">
        <f t="shared" ca="1" si="1"/>
        <v>0</v>
      </c>
      <c r="C17" s="27">
        <f ca="1">IF(B17=1,INT(_xll.PsiTriangular($C$4,$D$4,$E$4)),0)</f>
        <v>0</v>
      </c>
      <c r="D17" s="27">
        <f ca="1">-1*C17*_xll.PsiTriangular($C$6,$D$6,$E$6)</f>
        <v>0</v>
      </c>
      <c r="E17" s="28">
        <f t="shared" ca="1" si="2"/>
        <v>0</v>
      </c>
      <c r="F17" s="29">
        <f t="shared" ca="1" si="0"/>
        <v>0</v>
      </c>
    </row>
    <row r="18" spans="1:6" x14ac:dyDescent="0.25">
      <c r="A18" s="22">
        <v>8</v>
      </c>
      <c r="B18" s="23">
        <f t="shared" ca="1" si="1"/>
        <v>0</v>
      </c>
      <c r="C18" s="30">
        <f ca="1">IF(B18=1,INT(_xll.PsiTriangular($C$4,$D$4,$E$4)),0)</f>
        <v>0</v>
      </c>
      <c r="D18" s="30">
        <f ca="1">-1*C18*_xll.PsiTriangular($C$6,$D$6,$E$6)</f>
        <v>0</v>
      </c>
      <c r="E18" s="31">
        <f t="shared" ca="1" si="2"/>
        <v>0</v>
      </c>
      <c r="F18" s="32">
        <f t="shared" ca="1" si="0"/>
        <v>0</v>
      </c>
    </row>
    <row r="20" spans="1:6" x14ac:dyDescent="0.25">
      <c r="E20" s="24" t="s">
        <v>14</v>
      </c>
      <c r="F20" s="25">
        <f ca="1">NPV($D$7,$F$11:$F$18)+F10+_xll.PsiOutput()</f>
        <v>4040719.2529869806</v>
      </c>
    </row>
    <row r="21" spans="1:6" x14ac:dyDescent="0.25">
      <c r="E21" s="26" t="s">
        <v>15</v>
      </c>
      <c r="F21" s="33">
        <f ca="1">1-_xll.PsiTarget(F20,0)</f>
        <v>0.83799999999999997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sujat</dc:creator>
  <cp:lastModifiedBy>sujat</cp:lastModifiedBy>
  <dcterms:created xsi:type="dcterms:W3CDTF">2018-08-17T23:49:38Z</dcterms:created>
  <dcterms:modified xsi:type="dcterms:W3CDTF">2018-08-19T16:25:27Z</dcterms:modified>
</cp:coreProperties>
</file>