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codeName="ThisWorkbook" defaultThemeVersion="124226"/>
  <mc:AlternateContent xmlns:mc="http://schemas.openxmlformats.org/markup-compatibility/2006">
    <mc:Choice Requires="x15">
      <x15ac:absPath xmlns:x15ac="http://schemas.microsoft.com/office/spreadsheetml/2010/11/ac" url="C:\Users\sujat\Desktop\MSDS460\"/>
    </mc:Choice>
  </mc:AlternateContent>
  <xr:revisionPtr revIDLastSave="0" documentId="13_ncr:1_{2EF8F091-D8BB-4436-A1FD-292D23E02934}" xr6:coauthVersionLast="34" xr6:coauthVersionMax="34" xr10:uidLastSave="{00000000-0000-0000-0000-000000000000}"/>
  <bookViews>
    <workbookView xWindow="480" yWindow="90" windowWidth="14535" windowHeight="7920" firstSheet="2" activeTab="4" xr2:uid="{00000000-000D-0000-FFFF-FFFF00000000}"/>
  </bookViews>
  <sheets>
    <sheet name="Welcome" sheetId="1" r:id="rId1"/>
    <sheet name="Sheet1" sheetId="2" r:id="rId2"/>
    <sheet name="Sheet6" sheetId="7" r:id="rId3"/>
    <sheet name="Sheet2" sheetId="3" r:id="rId4"/>
    <sheet name="Sheet3" sheetId="4" r:id="rId5"/>
    <sheet name="Sheet4" sheetId="5" r:id="rId6"/>
    <sheet name="Sheet5" sheetId="6" r:id="rId7"/>
    <sheet name="Sheet7" sheetId="8" r:id="rId8"/>
  </sheets>
  <definedNames>
    <definedName name="param_cuthi" localSheetId="3" hidden="1">2E+30</definedName>
    <definedName name="param_cutlo" localSheetId="3" hidden="1">-2E+30</definedName>
    <definedName name="param_epstep" localSheetId="3" hidden="1">0.000001</definedName>
    <definedName name="param_iisbnd" localSheetId="3" hidden="1">0</definedName>
    <definedName name="solver_adj" localSheetId="1" hidden="1">Sheet1!$B$3:$C$3</definedName>
    <definedName name="solver_adj" localSheetId="3" hidden="1">Sheet2!$B$8</definedName>
    <definedName name="solver_adj" localSheetId="4" hidden="1">Sheet3!$B$12:$E$12</definedName>
    <definedName name="solver_adj" localSheetId="5" hidden="1">Sheet4!$B$7:$G$7</definedName>
    <definedName name="solver_adj" localSheetId="6" hidden="1">Sheet5!$B$3:$G$3</definedName>
    <definedName name="solver_adj_ob" localSheetId="1" hidden="1">1</definedName>
    <definedName name="solver_adj_ob" localSheetId="3" hidden="1">1</definedName>
    <definedName name="solver_adj_ob" localSheetId="4" hidden="1">1</definedName>
    <definedName name="solver_adj_ob" localSheetId="5" hidden="1">1</definedName>
    <definedName name="solver_adj_ob" localSheetId="6" hidden="1">1</definedName>
    <definedName name="solver_adj_ob1" localSheetId="3" hidden="1">1</definedName>
    <definedName name="solver_adj_ob1" localSheetId="6" hidden="1">1</definedName>
    <definedName name="solver_adj_ob2" localSheetId="6" hidden="1">1</definedName>
    <definedName name="solver_adj_ob3" localSheetId="6" hidden="1">1</definedName>
    <definedName name="solver_adj_ob4" localSheetId="6" hidden="1">1</definedName>
    <definedName name="solver_adj_ob5" localSheetId="6" hidden="1">1</definedName>
    <definedName name="solver_adj_ob6" localSheetId="6" hidden="1">1</definedName>
    <definedName name="solver_adj1" localSheetId="3" hidden="1">Sheet2!$B$8:$D$8</definedName>
    <definedName name="solver_adj1" localSheetId="6" hidden="1">Sheet5!$B$4</definedName>
    <definedName name="solver_adj2" localSheetId="6" hidden="1">Sheet5!$D$4</definedName>
    <definedName name="solver_adj3" localSheetId="6" hidden="1">Sheet5!$F$4</definedName>
    <definedName name="solver_adj4" localSheetId="6" hidden="1">Sheet5!$B$5</definedName>
    <definedName name="solver_adj5" localSheetId="6" hidden="1">Sheet5!$E$5</definedName>
    <definedName name="solver_adj6" localSheetId="6" hidden="1">Sheet5!$B$6</definedName>
    <definedName name="solver_cha" localSheetId="1" hidden="1">0</definedName>
    <definedName name="solver_cha" localSheetId="3" hidden="1">0</definedName>
    <definedName name="solver_cha" localSheetId="4" hidden="1">0</definedName>
    <definedName name="solver_cha" localSheetId="5" hidden="1">0</definedName>
    <definedName name="solver_cha" localSheetId="6" hidden="1">0</definedName>
    <definedName name="solver_chc1" localSheetId="1" hidden="1">0</definedName>
    <definedName name="solver_chc1" localSheetId="3" hidden="1">0</definedName>
    <definedName name="solver_chc1" localSheetId="4" hidden="1">0</definedName>
    <definedName name="solver_chc1" localSheetId="5" hidden="1">0</definedName>
    <definedName name="solver_chc1" localSheetId="6" hidden="1">0</definedName>
    <definedName name="solver_chc2" localSheetId="1" hidden="1">0</definedName>
    <definedName name="solver_chc2" localSheetId="3" hidden="1">0</definedName>
    <definedName name="solver_chc2" localSheetId="4" hidden="1">0</definedName>
    <definedName name="solver_chc2" localSheetId="5" hidden="1">0</definedName>
    <definedName name="solver_chc2" localSheetId="6" hidden="1">0</definedName>
    <definedName name="solver_chc3" localSheetId="1" hidden="1">0</definedName>
    <definedName name="solver_chc3" localSheetId="3" hidden="1">0</definedName>
    <definedName name="solver_chc3" localSheetId="4" hidden="1">0</definedName>
    <definedName name="solver_chc3" localSheetId="5" hidden="1">0</definedName>
    <definedName name="solver_chc4" localSheetId="1" hidden="1">0</definedName>
    <definedName name="solver_chc4" localSheetId="3" hidden="1">0</definedName>
    <definedName name="solver_chc4" localSheetId="4" hidden="1">0</definedName>
    <definedName name="solver_chc4" localSheetId="5" hidden="1">0</definedName>
    <definedName name="solver_chc5" localSheetId="1" hidden="1">0</definedName>
    <definedName name="solver_chc5" localSheetId="3" hidden="1">0</definedName>
    <definedName name="solver_chc6" localSheetId="3" hidden="1">0</definedName>
    <definedName name="solver_chc7" localSheetId="3" hidden="1">0</definedName>
    <definedName name="solver_chn" localSheetId="1" hidden="1">4</definedName>
    <definedName name="solver_chn" localSheetId="3" hidden="1">4</definedName>
    <definedName name="solver_chn" localSheetId="4" hidden="1">4</definedName>
    <definedName name="solver_chn" localSheetId="5" hidden="1">4</definedName>
    <definedName name="solver_chn" localSheetId="6" hidden="1">4</definedName>
    <definedName name="solver_chn" localSheetId="0" hidden="1">4</definedName>
    <definedName name="solver_chp1" localSheetId="1" hidden="1">0</definedName>
    <definedName name="solver_chp1" localSheetId="3" hidden="1">0</definedName>
    <definedName name="solver_chp1" localSheetId="4" hidden="1">0</definedName>
    <definedName name="solver_chp1" localSheetId="5" hidden="1">0</definedName>
    <definedName name="solver_chp1" localSheetId="6" hidden="1">0</definedName>
    <definedName name="solver_chp2" localSheetId="1" hidden="1">0</definedName>
    <definedName name="solver_chp2" localSheetId="3" hidden="1">0</definedName>
    <definedName name="solver_chp2" localSheetId="4" hidden="1">0</definedName>
    <definedName name="solver_chp2" localSheetId="5" hidden="1">0</definedName>
    <definedName name="solver_chp2" localSheetId="6" hidden="1">0</definedName>
    <definedName name="solver_chp3" localSheetId="1" hidden="1">0</definedName>
    <definedName name="solver_chp3" localSheetId="3" hidden="1">0</definedName>
    <definedName name="solver_chp3" localSheetId="4" hidden="1">0</definedName>
    <definedName name="solver_chp3" localSheetId="5" hidden="1">0</definedName>
    <definedName name="solver_chp4" localSheetId="1" hidden="1">0</definedName>
    <definedName name="solver_chp4" localSheetId="3" hidden="1">0</definedName>
    <definedName name="solver_chp4" localSheetId="4" hidden="1">0</definedName>
    <definedName name="solver_chp4" localSheetId="5" hidden="1">0</definedName>
    <definedName name="solver_chp5" localSheetId="1" hidden="1">0</definedName>
    <definedName name="solver_chp5" localSheetId="3" hidden="1">0</definedName>
    <definedName name="solver_chp6" localSheetId="3" hidden="1">0</definedName>
    <definedName name="solver_chp7" localSheetId="3" hidden="1">0</definedName>
    <definedName name="solver_cht" localSheetId="1" hidden="1">0</definedName>
    <definedName name="solver_cht" localSheetId="3" hidden="1">0</definedName>
    <definedName name="solver_cht" localSheetId="4" hidden="1">0</definedName>
    <definedName name="solver_cht" localSheetId="5" hidden="1">0</definedName>
    <definedName name="solver_cht" localSheetId="6" hidden="1">0</definedName>
    <definedName name="solver_cht" localSheetId="0" hidden="1">0</definedName>
    <definedName name="solver_cir1" localSheetId="1" hidden="1">1</definedName>
    <definedName name="solver_cir1" localSheetId="3" hidden="1">1</definedName>
    <definedName name="solver_cir1" localSheetId="4" hidden="1">1</definedName>
    <definedName name="solver_cir1" localSheetId="5" hidden="1">1</definedName>
    <definedName name="solver_cir1" localSheetId="6" hidden="1">1</definedName>
    <definedName name="solver_cir2" localSheetId="1" hidden="1">1</definedName>
    <definedName name="solver_cir2" localSheetId="3" hidden="1">1</definedName>
    <definedName name="solver_cir2" localSheetId="4" hidden="1">1</definedName>
    <definedName name="solver_cir2" localSheetId="5" hidden="1">1</definedName>
    <definedName name="solver_cir2" localSheetId="6" hidden="1">1</definedName>
    <definedName name="solver_cir3" localSheetId="1" hidden="1">1</definedName>
    <definedName name="solver_cir3" localSheetId="3" hidden="1">1</definedName>
    <definedName name="solver_cir3" localSheetId="4" hidden="1">1</definedName>
    <definedName name="solver_cir3" localSheetId="5" hidden="1">1</definedName>
    <definedName name="solver_cir4" localSheetId="1" hidden="1">1</definedName>
    <definedName name="solver_cir4" localSheetId="3" hidden="1">1</definedName>
    <definedName name="solver_cir4" localSheetId="4" hidden="1">1</definedName>
    <definedName name="solver_cir4" localSheetId="5" hidden="1">1</definedName>
    <definedName name="solver_cir5" localSheetId="1" hidden="1">1</definedName>
    <definedName name="solver_cir5" localSheetId="3" hidden="1">1</definedName>
    <definedName name="solver_cir6" localSheetId="3" hidden="1">1</definedName>
    <definedName name="solver_cir7" localSheetId="3" hidden="1">1</definedName>
    <definedName name="solver_con" localSheetId="1" hidden="1">" "</definedName>
    <definedName name="solver_con" localSheetId="3" hidden="1">" "</definedName>
    <definedName name="solver_con" localSheetId="4" hidden="1">" "</definedName>
    <definedName name="solver_con" localSheetId="5" hidden="1">" "</definedName>
    <definedName name="solver_con" localSheetId="6" hidden="1">" "</definedName>
    <definedName name="solver_con" localSheetId="7" hidden="1">" "</definedName>
    <definedName name="solver_con1" localSheetId="1" hidden="1">" "</definedName>
    <definedName name="solver_con1" localSheetId="3" hidden="1">" "</definedName>
    <definedName name="solver_con1" localSheetId="4" hidden="1">" "</definedName>
    <definedName name="solver_con1" localSheetId="5" hidden="1">" "</definedName>
    <definedName name="solver_con1" localSheetId="6" hidden="1">" "</definedName>
    <definedName name="solver_con2" localSheetId="1" hidden="1">" "</definedName>
    <definedName name="solver_con2" localSheetId="3" hidden="1">"Wiring"</definedName>
    <definedName name="solver_con2" localSheetId="4" hidden="1">" "</definedName>
    <definedName name="solver_con2" localSheetId="5" hidden="1">" "</definedName>
    <definedName name="solver_con2" localSheetId="6" hidden="1">" "</definedName>
    <definedName name="solver_con3" localSheetId="1" hidden="1">" "</definedName>
    <definedName name="solver_con3" localSheetId="3" hidden="1">"harness hours"</definedName>
    <definedName name="solver_con3" localSheetId="4" hidden="1">" "</definedName>
    <definedName name="solver_con3" localSheetId="5" hidden="1">" "</definedName>
    <definedName name="solver_con4" localSheetId="1" hidden="1">" "</definedName>
    <definedName name="solver_con4" localSheetId="3" hidden="1">" "</definedName>
    <definedName name="solver_con4" localSheetId="4" hidden="1">" "</definedName>
    <definedName name="solver_con4" localSheetId="5" hidden="1">" "</definedName>
    <definedName name="solver_con5" localSheetId="1" hidden="1">" "</definedName>
    <definedName name="solver_con5" localSheetId="3" hidden="1">" "</definedName>
    <definedName name="solver_con6" localSheetId="3" hidden="1">" "</definedName>
    <definedName name="solver_con7" localSheetId="3" hidden="1">" "</definedName>
    <definedName name="solver_cvg" localSheetId="3" hidden="1">0.0001</definedName>
    <definedName name="solver_dia" localSheetId="1" hidden="1">5</definedName>
    <definedName name="solver_dia" localSheetId="3" hidden="1">5</definedName>
    <definedName name="solver_dia" localSheetId="4" hidden="1">5</definedName>
    <definedName name="solver_dia" localSheetId="5" hidden="1">5</definedName>
    <definedName name="solver_dia" localSheetId="6" hidden="1">5</definedName>
    <definedName name="solver_dia" localSheetId="0" hidden="1">1</definedName>
    <definedName name="solver_drv" localSheetId="3" hidden="1">1</definedName>
    <definedName name="solver_eng" localSheetId="3" hidden="1">0</definedName>
    <definedName name="solver_eng" localSheetId="0" hidden="1">1</definedName>
    <definedName name="solver_est" localSheetId="3" hidden="1">1</definedName>
    <definedName name="solver_iao" localSheetId="1" hidden="1">0</definedName>
    <definedName name="solver_iao" localSheetId="3" hidden="1">0</definedName>
    <definedName name="solver_iao" localSheetId="4" hidden="1">0</definedName>
    <definedName name="solver_iao" localSheetId="5" hidden="1">0</definedName>
    <definedName name="solver_iao" localSheetId="6" hidden="1">0</definedName>
    <definedName name="solver_int" localSheetId="1" hidden="1">0</definedName>
    <definedName name="solver_int" localSheetId="3" hidden="1">0</definedName>
    <definedName name="solver_int" localSheetId="4" hidden="1">0</definedName>
    <definedName name="solver_int" localSheetId="5" hidden="1">0</definedName>
    <definedName name="solver_int" localSheetId="6" hidden="1">0</definedName>
    <definedName name="solver_irs" localSheetId="1" hidden="1">0</definedName>
    <definedName name="solver_irs" localSheetId="3" hidden="1">0</definedName>
    <definedName name="solver_irs" localSheetId="4" hidden="1">0</definedName>
    <definedName name="solver_irs" localSheetId="5" hidden="1">0</definedName>
    <definedName name="solver_irs" localSheetId="6" hidden="1">0</definedName>
    <definedName name="solver_ism" localSheetId="1" hidden="1">0</definedName>
    <definedName name="solver_ism" localSheetId="3" hidden="1">0</definedName>
    <definedName name="solver_ism" localSheetId="4" hidden="1">0</definedName>
    <definedName name="solver_ism" localSheetId="5" hidden="1">0</definedName>
    <definedName name="solver_ism" localSheetId="6" hidden="1">0</definedName>
    <definedName name="solver_itr" localSheetId="3" hidden="1">2147483647</definedName>
    <definedName name="solver_kiv" localSheetId="3" hidden="1">2E+30</definedName>
    <definedName name="solver_lhs_ob1" localSheetId="1" hidden="1">0</definedName>
    <definedName name="solver_lhs_ob1" localSheetId="3" hidden="1">0</definedName>
    <definedName name="solver_lhs_ob1" localSheetId="4" hidden="1">0</definedName>
    <definedName name="solver_lhs_ob1" localSheetId="5" hidden="1">0</definedName>
    <definedName name="solver_lhs_ob1" localSheetId="6" hidden="1">0</definedName>
    <definedName name="solver_lhs_ob2" localSheetId="1" hidden="1">0</definedName>
    <definedName name="solver_lhs_ob2" localSheetId="3" hidden="1">0</definedName>
    <definedName name="solver_lhs_ob2" localSheetId="4" hidden="1">0</definedName>
    <definedName name="solver_lhs_ob2" localSheetId="5" hidden="1">0</definedName>
    <definedName name="solver_lhs_ob2" localSheetId="6" hidden="1">0</definedName>
    <definedName name="solver_lhs_ob3" localSheetId="1" hidden="1">0</definedName>
    <definedName name="solver_lhs_ob3" localSheetId="3" hidden="1">0</definedName>
    <definedName name="solver_lhs_ob3" localSheetId="4" hidden="1">0</definedName>
    <definedName name="solver_lhs_ob3" localSheetId="5" hidden="1">0</definedName>
    <definedName name="solver_lhs_ob4" localSheetId="1" hidden="1">0</definedName>
    <definedName name="solver_lhs_ob4" localSheetId="3" hidden="1">0</definedName>
    <definedName name="solver_lhs_ob4" localSheetId="4" hidden="1">0</definedName>
    <definedName name="solver_lhs_ob4" localSheetId="5" hidden="1">0</definedName>
    <definedName name="solver_lhs_ob5" localSheetId="1" hidden="1">0</definedName>
    <definedName name="solver_lhs_ob5" localSheetId="3" hidden="1">0</definedName>
    <definedName name="solver_lhs_ob6" localSheetId="3" hidden="1">0</definedName>
    <definedName name="solver_lhs_ob7" localSheetId="3" hidden="1">0</definedName>
    <definedName name="solver_lhs1" localSheetId="1" hidden="1">Sheet1!$B$3</definedName>
    <definedName name="solver_lhs1" localSheetId="3" hidden="1">Sheet2!$B$8:$D$8</definedName>
    <definedName name="solver_lhs1" localSheetId="4" hidden="1">Sheet3!$F$12</definedName>
    <definedName name="solver_lhs1" localSheetId="5" hidden="1">Sheet4!$B$8:$G$8</definedName>
    <definedName name="solver_lhs1" localSheetId="6" hidden="1">Sheet5!$C$7:$G$7</definedName>
    <definedName name="solver_lhs2" localSheetId="1" hidden="1">Sheet1!$C$3</definedName>
    <definedName name="solver_lhs2" localSheetId="3" hidden="1">Sheet2!$B$15</definedName>
    <definedName name="solver_lhs2" localSheetId="4" hidden="1">Sheet3!$B$14</definedName>
    <definedName name="solver_lhs2" localSheetId="5" hidden="1">Sheet4!$B$8:$G$8</definedName>
    <definedName name="solver_lhs2" localSheetId="6" hidden="1">Sheet5!$B$12:$G$12</definedName>
    <definedName name="solver_lhs3" localSheetId="1" hidden="1">Sheet1!$D$9</definedName>
    <definedName name="solver_lhs3" localSheetId="3" hidden="1">Sheet2!$B$16</definedName>
    <definedName name="solver_lhs3" localSheetId="4" hidden="1">Sheet3!$B$16</definedName>
    <definedName name="solver_lhs3" localSheetId="5" hidden="1">Sheet4!$B$7:$G$7</definedName>
    <definedName name="solver_lhs4" localSheetId="1" hidden="1">Sheet1!$D$10</definedName>
    <definedName name="solver_lhs4" localSheetId="3" hidden="1">Sheet2!$B$8</definedName>
    <definedName name="solver_lhs4" localSheetId="4" hidden="1">Sheet3!$B$15</definedName>
    <definedName name="solver_lhs4" localSheetId="5" hidden="1">Sheet4!$B$7:$G$7</definedName>
    <definedName name="solver_lhs5" localSheetId="1" hidden="1">Sheet1!$D$11</definedName>
    <definedName name="solver_lhs5" localSheetId="3" hidden="1">Sheet2!$C$8</definedName>
    <definedName name="solver_lhs6" localSheetId="3" hidden="1">Sheet2!$D$8</definedName>
    <definedName name="solver_lhs7" localSheetId="3" hidden="1">Sheet2!$C$8</definedName>
    <definedName name="solver_lin" localSheetId="3" hidden="1">2</definedName>
    <definedName name="solver_lin" localSheetId="0" hidden="1">2</definedName>
    <definedName name="solver_lva" localSheetId="3" hidden="1">0</definedName>
    <definedName name="solver_mda" localSheetId="1" hidden="1">4</definedName>
    <definedName name="solver_mda" localSheetId="3" hidden="1">4</definedName>
    <definedName name="solver_mda" localSheetId="4" hidden="1">4</definedName>
    <definedName name="solver_mda" localSheetId="5" hidden="1">4</definedName>
    <definedName name="solver_mda" localSheetId="6" hidden="1">4</definedName>
    <definedName name="solver_mip" localSheetId="3" hidden="1">2147483647</definedName>
    <definedName name="solver_mod" localSheetId="1" hidden="1">3</definedName>
    <definedName name="solver_mod" localSheetId="3" hidden="1">3</definedName>
    <definedName name="solver_mod" localSheetId="4" hidden="1">3</definedName>
    <definedName name="solver_mod" localSheetId="5" hidden="1">3</definedName>
    <definedName name="solver_mod" localSheetId="6" hidden="1">3</definedName>
    <definedName name="solver_msl" localSheetId="3" hidden="1">0</definedName>
    <definedName name="solver_neg" localSheetId="3" hidden="1">1</definedName>
    <definedName name="solver_neg" localSheetId="4" hidden="1">1</definedName>
    <definedName name="solver_neg" localSheetId="5" hidden="1">1</definedName>
    <definedName name="solver_neg" localSheetId="6" hidden="1">1</definedName>
    <definedName name="solver_neg" localSheetId="0" hidden="1">0</definedName>
    <definedName name="solver_nod" localSheetId="3" hidden="1">2147483647</definedName>
    <definedName name="solver_ntr" localSheetId="1" hidden="1">0</definedName>
    <definedName name="solver_ntr" localSheetId="3" hidden="1">0</definedName>
    <definedName name="solver_ntr" localSheetId="4" hidden="1">0</definedName>
    <definedName name="solver_ntr" localSheetId="5" hidden="1">0</definedName>
    <definedName name="solver_ntr" localSheetId="6" hidden="1">0</definedName>
    <definedName name="solver_ntri" hidden="1">1000</definedName>
    <definedName name="solver_num" localSheetId="1" hidden="1">5</definedName>
    <definedName name="solver_num" localSheetId="3" hidden="1">7</definedName>
    <definedName name="solver_num" localSheetId="4" hidden="1">4</definedName>
    <definedName name="solver_num" localSheetId="5" hidden="1">4</definedName>
    <definedName name="solver_num" localSheetId="6" hidden="1">2</definedName>
    <definedName name="solver_num" localSheetId="0" hidden="1">0</definedName>
    <definedName name="solver_nwt" localSheetId="3" hidden="1">1</definedName>
    <definedName name="solver_obc" localSheetId="1" hidden="1">0</definedName>
    <definedName name="solver_obc" localSheetId="3" hidden="1">0</definedName>
    <definedName name="solver_obc" localSheetId="4" hidden="1">0</definedName>
    <definedName name="solver_obc" localSheetId="5" hidden="1">0</definedName>
    <definedName name="solver_obc" localSheetId="6" hidden="1">0</definedName>
    <definedName name="solver_obc" localSheetId="7" hidden="1">0</definedName>
    <definedName name="solver_obp" localSheetId="1" hidden="1">0</definedName>
    <definedName name="solver_obp" localSheetId="3" hidden="1">0</definedName>
    <definedName name="solver_obp" localSheetId="4" hidden="1">0</definedName>
    <definedName name="solver_obp" localSheetId="5" hidden="1">0</definedName>
    <definedName name="solver_obp" localSheetId="6" hidden="1">0</definedName>
    <definedName name="solver_obp" localSheetId="7" hidden="1">0</definedName>
    <definedName name="solver_opt" localSheetId="1" hidden="1">Sheet1!$E$4</definedName>
    <definedName name="solver_opt" localSheetId="3" hidden="1">Sheet2!$E$10</definedName>
    <definedName name="solver_opt" localSheetId="4" hidden="1">Sheet3!$B$9</definedName>
    <definedName name="solver_opt" localSheetId="5" hidden="1">Sheet4!$H$12</definedName>
    <definedName name="solver_opt" localSheetId="6" hidden="1">Sheet5!$H$13</definedName>
    <definedName name="solver_opt" localSheetId="7" hidden="1">Sheet7!$E$15</definedName>
    <definedName name="solver_opt_ob" localSheetId="1" hidden="1">1</definedName>
    <definedName name="solver_opt_ob" localSheetId="3" hidden="1">1</definedName>
    <definedName name="solver_opt_ob" localSheetId="4" hidden="1">1</definedName>
    <definedName name="solver_opt_ob" localSheetId="5" hidden="1">1</definedName>
    <definedName name="solver_opt_ob" localSheetId="6" hidden="1">1</definedName>
    <definedName name="solver_opt_ob" localSheetId="7" hidden="1">1</definedName>
    <definedName name="solver_pre" localSheetId="3" hidden="1">0.000001</definedName>
    <definedName name="solver_psi" localSheetId="1" hidden="1">0</definedName>
    <definedName name="solver_psi" localSheetId="3" hidden="1">0</definedName>
    <definedName name="solver_psi" localSheetId="4" hidden="1">0</definedName>
    <definedName name="solver_psi" localSheetId="5" hidden="1">0</definedName>
    <definedName name="solver_psi" localSheetId="6" hidden="1">0</definedName>
    <definedName name="solver_psi" localSheetId="0" hidden="1">0</definedName>
    <definedName name="solver_rbv" localSheetId="3" hidden="1">1</definedName>
    <definedName name="solver_rdp" localSheetId="1" hidden="1">0</definedName>
    <definedName name="solver_rdp" localSheetId="3" hidden="1">0</definedName>
    <definedName name="solver_rdp" localSheetId="4" hidden="1">0</definedName>
    <definedName name="solver_rdp" localSheetId="5" hidden="1">0</definedName>
    <definedName name="solver_rdp" localSheetId="6" hidden="1">0</definedName>
    <definedName name="solver_reco1" localSheetId="1" hidden="1">0</definedName>
    <definedName name="solver_reco1" localSheetId="3" hidden="1">0</definedName>
    <definedName name="solver_reco1" localSheetId="4" hidden="1">0</definedName>
    <definedName name="solver_reco1" localSheetId="5" hidden="1">0</definedName>
    <definedName name="solver_reco1" localSheetId="6" hidden="1">0</definedName>
    <definedName name="solver_reco2" localSheetId="1" hidden="1">0</definedName>
    <definedName name="solver_reco2" localSheetId="3" hidden="1">0</definedName>
    <definedName name="solver_reco2" localSheetId="4" hidden="1">0</definedName>
    <definedName name="solver_reco2" localSheetId="5" hidden="1">0</definedName>
    <definedName name="solver_reco2" localSheetId="6" hidden="1">0</definedName>
    <definedName name="solver_reco3" localSheetId="1" hidden="1">0</definedName>
    <definedName name="solver_reco3" localSheetId="3" hidden="1">0</definedName>
    <definedName name="solver_reco3" localSheetId="4" hidden="1">0</definedName>
    <definedName name="solver_reco3" localSheetId="5" hidden="1">0</definedName>
    <definedName name="solver_reco4" localSheetId="1" hidden="1">0</definedName>
    <definedName name="solver_reco4" localSheetId="3" hidden="1">0</definedName>
    <definedName name="solver_reco4" localSheetId="4" hidden="1">0</definedName>
    <definedName name="solver_reco4" localSheetId="5" hidden="1">0</definedName>
    <definedName name="solver_reco5" localSheetId="1" hidden="1">0</definedName>
    <definedName name="solver_reco5" localSheetId="3" hidden="1">0</definedName>
    <definedName name="solver_reco6" localSheetId="3" hidden="1">0</definedName>
    <definedName name="solver_reco7" localSheetId="3" hidden="1">0</definedName>
    <definedName name="solver_rel1" localSheetId="1" hidden="1">3</definedName>
    <definedName name="solver_rel1" localSheetId="3" hidden="1">3</definedName>
    <definedName name="solver_rel1" localSheetId="4" hidden="1">2</definedName>
    <definedName name="solver_rel1" localSheetId="5" hidden="1">1</definedName>
    <definedName name="solver_rel1" localSheetId="6" hidden="1">1</definedName>
    <definedName name="solver_rel2" localSheetId="1" hidden="1">3</definedName>
    <definedName name="solver_rel2" localSheetId="3" hidden="1">1</definedName>
    <definedName name="solver_rel2" localSheetId="4" hidden="1">3</definedName>
    <definedName name="solver_rel2" localSheetId="5" hidden="1">3</definedName>
    <definedName name="solver_rel2" localSheetId="6" hidden="1">3</definedName>
    <definedName name="solver_rel3" localSheetId="1" hidden="1">1</definedName>
    <definedName name="solver_rel3" localSheetId="3" hidden="1">1</definedName>
    <definedName name="solver_rel3" localSheetId="4" hidden="1">3</definedName>
    <definedName name="solver_rel3" localSheetId="5" hidden="1">3</definedName>
    <definedName name="solver_rel4" localSheetId="1" hidden="1">1</definedName>
    <definedName name="solver_rel4" localSheetId="3" hidden="1">1</definedName>
    <definedName name="solver_rel4" localSheetId="4" hidden="1">3</definedName>
    <definedName name="solver_rel4" localSheetId="5" hidden="1">1</definedName>
    <definedName name="solver_rel5" localSheetId="1" hidden="1">1</definedName>
    <definedName name="solver_rel5" localSheetId="3" hidden="1">1</definedName>
    <definedName name="solver_rel6" localSheetId="3" hidden="1">1</definedName>
    <definedName name="solver_rel7" localSheetId="3" hidden="1">4</definedName>
    <definedName name="solver_rep" localSheetId="3" hidden="1">0</definedName>
    <definedName name="solver_rhs1" localSheetId="1" hidden="1">0</definedName>
    <definedName name="solver_rhs1" localSheetId="3" hidden="1">0</definedName>
    <definedName name="solver_rhs1" localSheetId="4" hidden="1">Sheet3!$G$12</definedName>
    <definedName name="solver_rhs1" localSheetId="5" hidden="1">Sheet4!$C$19</definedName>
    <definedName name="solver_rhs1" localSheetId="6" hidden="1">Sheet5!$C$9:$G$9</definedName>
    <definedName name="solver_rhs2" localSheetId="1" hidden="1">0</definedName>
    <definedName name="solver_rhs2" localSheetId="3" hidden="1">Sheet2!$C$15</definedName>
    <definedName name="solver_rhs2" localSheetId="4" hidden="1">Sheet3!$D$14</definedName>
    <definedName name="solver_rhs2" localSheetId="5" hidden="1">Sheet4!$B$19</definedName>
    <definedName name="solver_rhs2" localSheetId="6" hidden="1">0</definedName>
    <definedName name="solver_rhs3" localSheetId="1" hidden="1">Sheet1!$E$9</definedName>
    <definedName name="solver_rhs3" localSheetId="3" hidden="1">Sheet2!$C$16</definedName>
    <definedName name="solver_rhs3" localSheetId="4" hidden="1">Sheet3!$D$16</definedName>
    <definedName name="solver_rhs3" localSheetId="5" hidden="1">Sheet4!$B$15:$G$15</definedName>
    <definedName name="solver_rhs4" localSheetId="1" hidden="1">Sheet1!$E$10</definedName>
    <definedName name="solver_rhs4" localSheetId="3" hidden="1">Sheet2!$B$2</definedName>
    <definedName name="solver_rhs4" localSheetId="4" hidden="1">Sheet3!$D$15</definedName>
    <definedName name="solver_rhs4" localSheetId="5" hidden="1">Sheet4!$B$14:$G$14</definedName>
    <definedName name="solver_rhs5" localSheetId="1" hidden="1">Sheet1!$E$11</definedName>
    <definedName name="solver_rhs5" localSheetId="3" hidden="1">Sheet2!$C$2</definedName>
    <definedName name="solver_rhs6" localSheetId="3" hidden="1">Sheet2!$D$2</definedName>
    <definedName name="solver_rlx" localSheetId="1" hidden="1">0</definedName>
    <definedName name="solver_rlx" localSheetId="3" hidden="1">0</definedName>
    <definedName name="solver_rlx" localSheetId="4" hidden="1">0</definedName>
    <definedName name="solver_rlx" localSheetId="5" hidden="1">0</definedName>
    <definedName name="solver_rlx" localSheetId="6" hidden="1">0</definedName>
    <definedName name="solver_rsd" localSheetId="3" hidden="1">0</definedName>
    <definedName name="solver_rsmp" hidden="1">2</definedName>
    <definedName name="solver_rtr" localSheetId="1" hidden="1">0</definedName>
    <definedName name="solver_rtr" localSheetId="3" hidden="1">0</definedName>
    <definedName name="solver_rtr" localSheetId="4" hidden="1">0</definedName>
    <definedName name="solver_rtr" localSheetId="5" hidden="1">0</definedName>
    <definedName name="solver_rtr" localSheetId="6" hidden="1">0</definedName>
    <definedName name="solver_rxc1" localSheetId="1" hidden="1">1</definedName>
    <definedName name="solver_rxc1" localSheetId="3" hidden="1">1</definedName>
    <definedName name="solver_rxc1" localSheetId="4" hidden="1">1</definedName>
    <definedName name="solver_rxc1" localSheetId="5" hidden="1">1</definedName>
    <definedName name="solver_rxc1" localSheetId="6" hidden="1">1</definedName>
    <definedName name="solver_rxc2" localSheetId="1" hidden="1">1</definedName>
    <definedName name="solver_rxc2" localSheetId="3" hidden="1">1</definedName>
    <definedName name="solver_rxc2" localSheetId="4" hidden="1">1</definedName>
    <definedName name="solver_rxc2" localSheetId="5" hidden="1">1</definedName>
    <definedName name="solver_rxc2" localSheetId="6" hidden="1">1</definedName>
    <definedName name="solver_rxc3" localSheetId="1" hidden="1">1</definedName>
    <definedName name="solver_rxc3" localSheetId="3" hidden="1">1</definedName>
    <definedName name="solver_rxc3" localSheetId="4" hidden="1">1</definedName>
    <definedName name="solver_rxc3" localSheetId="5" hidden="1">1</definedName>
    <definedName name="solver_rxc4" localSheetId="1" hidden="1">1</definedName>
    <definedName name="solver_rxc4" localSheetId="3" hidden="1">1</definedName>
    <definedName name="solver_rxc4" localSheetId="4" hidden="1">1</definedName>
    <definedName name="solver_rxc4" localSheetId="5" hidden="1">1</definedName>
    <definedName name="solver_rxc5" localSheetId="1" hidden="1">1</definedName>
    <definedName name="solver_rxc5" localSheetId="3" hidden="1">1</definedName>
    <definedName name="solver_rxc6" localSheetId="3" hidden="1">1</definedName>
    <definedName name="solver_rxc7" localSheetId="3" hidden="1">1</definedName>
    <definedName name="solver_rxv" localSheetId="1" hidden="1">1</definedName>
    <definedName name="solver_rxv" localSheetId="3" hidden="1">1</definedName>
    <definedName name="solver_rxv" localSheetId="4" hidden="1">1</definedName>
    <definedName name="solver_rxv" localSheetId="5" hidden="1">1</definedName>
    <definedName name="solver_rxv" localSheetId="6" hidden="1">1</definedName>
    <definedName name="solver_rxv1" localSheetId="3" hidden="1">1</definedName>
    <definedName name="solver_rxv1" localSheetId="6" hidden="1">1</definedName>
    <definedName name="solver_rxv2" localSheetId="6" hidden="1">1</definedName>
    <definedName name="solver_rxv3" localSheetId="6" hidden="1">1</definedName>
    <definedName name="solver_rxv4" localSheetId="6" hidden="1">1</definedName>
    <definedName name="solver_rxv5" localSheetId="6" hidden="1">1</definedName>
    <definedName name="solver_rxv6" localSheetId="6" hidden="1">1</definedName>
    <definedName name="solver_scl" localSheetId="3" hidden="1">0</definedName>
    <definedName name="solver_scl" localSheetId="5" hidden="1">1</definedName>
    <definedName name="solver_scl" localSheetId="6" hidden="1">1</definedName>
    <definedName name="solver_seed" hidden="1">0</definedName>
    <definedName name="solver_sel" localSheetId="1" hidden="1">1</definedName>
    <definedName name="solver_sel" localSheetId="3" hidden="1">1</definedName>
    <definedName name="solver_sel" localSheetId="4" hidden="1">1</definedName>
    <definedName name="solver_sel" localSheetId="5" hidden="1">1</definedName>
    <definedName name="solver_sel" localSheetId="6" hidden="1">1</definedName>
    <definedName name="solver_sho" localSheetId="3" hidden="1">0</definedName>
    <definedName name="solver_slv" localSheetId="1" hidden="1">0</definedName>
    <definedName name="solver_slv" localSheetId="3" hidden="1">0</definedName>
    <definedName name="solver_slv" localSheetId="4" hidden="1">0</definedName>
    <definedName name="solver_slv" localSheetId="5" hidden="1">0</definedName>
    <definedName name="solver_slv" localSheetId="6" hidden="1">0</definedName>
    <definedName name="solver_slvu" localSheetId="1" hidden="1">0</definedName>
    <definedName name="solver_slvu" localSheetId="3" hidden="1">0</definedName>
    <definedName name="solver_slvu" localSheetId="4" hidden="1">0</definedName>
    <definedName name="solver_slvu" localSheetId="5" hidden="1">0</definedName>
    <definedName name="solver_slvu" localSheetId="6" hidden="1">0</definedName>
    <definedName name="solver_spid" localSheetId="1" hidden="1">" "</definedName>
    <definedName name="solver_spid" localSheetId="3" hidden="1">" "</definedName>
    <definedName name="solver_spid" localSheetId="4" hidden="1">" "</definedName>
    <definedName name="solver_spid" localSheetId="5" hidden="1">" "</definedName>
    <definedName name="solver_spid" localSheetId="6" hidden="1">" "</definedName>
    <definedName name="solver_srvr" localSheetId="1" hidden="1">" "</definedName>
    <definedName name="solver_srvr" localSheetId="3" hidden="1">" "</definedName>
    <definedName name="solver_srvr" localSheetId="4" hidden="1">" "</definedName>
    <definedName name="solver_srvr" localSheetId="5" hidden="1">" "</definedName>
    <definedName name="solver_srvr" localSheetId="6" hidden="1">" "</definedName>
    <definedName name="solver_ssz" localSheetId="3" hidden="1">0</definedName>
    <definedName name="solver_tim" localSheetId="3" hidden="1">2147483647</definedName>
    <definedName name="solver_tms" localSheetId="3" hidden="1">0</definedName>
    <definedName name="solver_tol" localSheetId="3" hidden="1">0</definedName>
    <definedName name="solver_typ" localSheetId="1" hidden="1">1</definedName>
    <definedName name="solver_typ" localSheetId="3" hidden="1">2</definedName>
    <definedName name="solver_typ" localSheetId="4" hidden="1">2</definedName>
    <definedName name="solver_typ" localSheetId="5" hidden="1">2</definedName>
    <definedName name="solver_typ" localSheetId="6" hidden="1">1</definedName>
    <definedName name="solver_typ" localSheetId="7" hidden="1">1</definedName>
    <definedName name="solver_typ" localSheetId="0" hidden="1">2</definedName>
    <definedName name="solver_umod" localSheetId="1" hidden="1">1</definedName>
    <definedName name="solver_umod" localSheetId="3" hidden="1">1</definedName>
    <definedName name="solver_umod" localSheetId="4" hidden="1">1</definedName>
    <definedName name="solver_umod" localSheetId="5" hidden="1">1</definedName>
    <definedName name="solver_umod" localSheetId="6" hidden="1">1</definedName>
    <definedName name="solver_urs" localSheetId="1" hidden="1">0</definedName>
    <definedName name="solver_urs" localSheetId="3" hidden="1">0</definedName>
    <definedName name="solver_urs" localSheetId="4" hidden="1">0</definedName>
    <definedName name="solver_urs" localSheetId="5" hidden="1">0</definedName>
    <definedName name="solver_urs" localSheetId="6" hidden="1">0</definedName>
    <definedName name="solver_urs" localSheetId="0" hidden="1">0</definedName>
    <definedName name="solver_userid" localSheetId="1" hidden="1">" "</definedName>
    <definedName name="solver_userid" localSheetId="3" hidden="1">" "</definedName>
    <definedName name="solver_userid" localSheetId="4" hidden="1">" "</definedName>
    <definedName name="solver_userid" localSheetId="5" hidden="1">" "</definedName>
    <definedName name="solver_userid" localSheetId="6" hidden="1">" "</definedName>
    <definedName name="solver_userid" localSheetId="7" hidden="1">" "</definedName>
    <definedName name="solver_val" localSheetId="1" hidden="1">0</definedName>
    <definedName name="solver_val" localSheetId="3" hidden="1">0</definedName>
    <definedName name="solver_val" localSheetId="4" hidden="1">0</definedName>
    <definedName name="solver_val" localSheetId="5" hidden="1">0</definedName>
    <definedName name="solver_val" localSheetId="6" hidden="1">0</definedName>
    <definedName name="solver_val" localSheetId="7" hidden="1">0</definedName>
    <definedName name="solver_var" localSheetId="1" hidden="1">" "</definedName>
    <definedName name="solver_var" localSheetId="3" hidden="1">" "</definedName>
    <definedName name="solver_var" localSheetId="4" hidden="1">" "</definedName>
    <definedName name="solver_var" localSheetId="5" hidden="1">" "</definedName>
    <definedName name="solver_var" localSheetId="6" hidden="1">" "</definedName>
    <definedName name="solver_var1" localSheetId="3" hidden="1">" "</definedName>
    <definedName name="solver_var1" localSheetId="6" hidden="1">" "</definedName>
    <definedName name="solver_var2" localSheetId="6" hidden="1">" "</definedName>
    <definedName name="solver_var3" localSheetId="6" hidden="1">" "</definedName>
    <definedName name="solver_var4" localSheetId="6" hidden="1">" "</definedName>
    <definedName name="solver_var5" localSheetId="6" hidden="1">" "</definedName>
    <definedName name="solver_var6" localSheetId="6" hidden="1">" "</definedName>
    <definedName name="solver_ver" localSheetId="1" hidden="1">17</definedName>
    <definedName name="solver_ver" localSheetId="3" hidden="1">17</definedName>
    <definedName name="solver_ver" localSheetId="4" hidden="1">17</definedName>
    <definedName name="solver_ver" localSheetId="5" hidden="1">17</definedName>
    <definedName name="solver_ver" localSheetId="6" hidden="1">17</definedName>
    <definedName name="solver_ver" localSheetId="7" hidden="1">17</definedName>
    <definedName name="solver_ver" localSheetId="0" hidden="1">17</definedName>
    <definedName name="solver_vir" localSheetId="1" hidden="1">1</definedName>
    <definedName name="solver_vir" localSheetId="3" hidden="1">1</definedName>
    <definedName name="solver_vir" localSheetId="4" hidden="1">1</definedName>
    <definedName name="solver_vir" localSheetId="5" hidden="1">1</definedName>
    <definedName name="solver_vir" localSheetId="6" hidden="1">1</definedName>
    <definedName name="solver_vir1" localSheetId="3" hidden="1">1</definedName>
    <definedName name="solver_vir1" localSheetId="6" hidden="1">1</definedName>
    <definedName name="solver_vir2" localSheetId="6" hidden="1">1</definedName>
    <definedName name="solver_vir3" localSheetId="6" hidden="1">1</definedName>
    <definedName name="solver_vir4" localSheetId="6" hidden="1">1</definedName>
    <definedName name="solver_vir5" localSheetId="6" hidden="1">1</definedName>
    <definedName name="solver_vir6" localSheetId="6" hidden="1">1</definedName>
    <definedName name="solver_vol" localSheetId="1" hidden="1">0</definedName>
    <definedName name="solver_vol" localSheetId="3" hidden="1">0</definedName>
    <definedName name="solver_vol" localSheetId="4" hidden="1">0</definedName>
    <definedName name="solver_vol" localSheetId="5" hidden="1">0</definedName>
    <definedName name="solver_vol" localSheetId="6" hidden="1">0</definedName>
    <definedName name="solver_vol" localSheetId="0" hidden="1">0</definedName>
    <definedName name="solver_vst" localSheetId="1" hidden="1">0</definedName>
    <definedName name="solver_vst" localSheetId="3" hidden="1">0</definedName>
    <definedName name="solver_vst" localSheetId="4" hidden="1">0</definedName>
    <definedName name="solver_vst" localSheetId="5" hidden="1">0</definedName>
    <definedName name="solver_vst" localSheetId="6" hidden="1">0</definedName>
    <definedName name="solver_vst1" localSheetId="3" hidden="1">0</definedName>
    <definedName name="solver_vst1" localSheetId="6" hidden="1">0</definedName>
    <definedName name="solver_vst2" localSheetId="6" hidden="1">0</definedName>
    <definedName name="solver_vst3" localSheetId="6" hidden="1">0</definedName>
    <definedName name="solver_vst4" localSheetId="6" hidden="1">0</definedName>
    <definedName name="solver_vst5" localSheetId="6" hidden="1">0</definedName>
    <definedName name="solver_vst6" localSheetId="6" hidden="1">0</definedName>
  </definedNames>
  <calcPr calcId="179017"/>
</workbook>
</file>

<file path=xl/calcChain.xml><?xml version="1.0" encoding="utf-8"?>
<calcChain xmlns="http://schemas.openxmlformats.org/spreadsheetml/2006/main">
  <c r="C9" i="8" l="1"/>
  <c r="D9" i="8" s="1"/>
  <c r="B9" i="8"/>
  <c r="C8" i="8"/>
  <c r="B8" i="8"/>
  <c r="D8" i="8" s="1"/>
  <c r="C7" i="8"/>
  <c r="B7" i="8"/>
  <c r="D7" i="8" s="1"/>
  <c r="E2" i="8"/>
  <c r="B9" i="6"/>
  <c r="C7" i="6"/>
  <c r="D7" i="6"/>
  <c r="E7" i="6"/>
  <c r="F7" i="6"/>
  <c r="G7" i="6"/>
  <c r="B7" i="6"/>
  <c r="G10" i="6"/>
  <c r="G12" i="6" s="1"/>
  <c r="F10" i="6"/>
  <c r="F12" i="6" s="1"/>
  <c r="G9" i="6" s="1"/>
  <c r="E10" i="6"/>
  <c r="E12" i="6" s="1"/>
  <c r="F9" i="6" s="1"/>
  <c r="D10" i="6"/>
  <c r="D12" i="6" s="1"/>
  <c r="E9" i="6" s="1"/>
  <c r="C10" i="6"/>
  <c r="C12" i="6" s="1"/>
  <c r="D9" i="6" s="1"/>
  <c r="B10" i="6"/>
  <c r="B12" i="6" s="1"/>
  <c r="C9" i="6" s="1"/>
  <c r="C15" i="5"/>
  <c r="D15" i="5"/>
  <c r="E15" i="5"/>
  <c r="F15" i="5"/>
  <c r="G15" i="5"/>
  <c r="B15" i="5"/>
  <c r="C11" i="5"/>
  <c r="D11" i="5"/>
  <c r="E11" i="5"/>
  <c r="F11" i="5"/>
  <c r="G11" i="5"/>
  <c r="B11" i="5"/>
  <c r="B8" i="5"/>
  <c r="B10" i="5" s="1"/>
  <c r="B9" i="4"/>
  <c r="D16" i="4"/>
  <c r="B16" i="4"/>
  <c r="D15" i="4"/>
  <c r="B15" i="4"/>
  <c r="B14" i="4"/>
  <c r="D14" i="4"/>
  <c r="F12" i="4"/>
  <c r="B16" i="3"/>
  <c r="B15" i="3"/>
  <c r="C9" i="3"/>
  <c r="C10" i="3" s="1"/>
  <c r="D9" i="3"/>
  <c r="D10" i="3" s="1"/>
  <c r="B9" i="3"/>
  <c r="B10" i="3" s="1"/>
  <c r="F3" i="3"/>
  <c r="C11" i="2"/>
  <c r="B11" i="2"/>
  <c r="C10" i="2"/>
  <c r="B10" i="2"/>
  <c r="C9" i="2"/>
  <c r="B9" i="2"/>
  <c r="E4" i="2"/>
  <c r="D11" i="2" l="1"/>
  <c r="D10" i="2"/>
  <c r="H11" i="5"/>
  <c r="C6" i="5"/>
  <c r="E10" i="3"/>
  <c r="D9" i="2"/>
  <c r="C8" i="5" l="1"/>
  <c r="D6" i="5" s="1"/>
  <c r="C10" i="5" l="1"/>
  <c r="D8" i="5"/>
  <c r="E6" i="5" s="1"/>
  <c r="D10" i="5" l="1"/>
  <c r="E8" i="5"/>
  <c r="F6" i="5" s="1"/>
  <c r="F8" i="5" l="1"/>
  <c r="G6" i="5" s="1"/>
  <c r="E10" i="5"/>
  <c r="F10" i="5" l="1"/>
  <c r="G8" i="5"/>
  <c r="G10" i="5" s="1"/>
  <c r="H10" i="5" l="1"/>
  <c r="H12"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sujat</author>
  </authors>
  <commentList>
    <comment ref="E10" authorId="0" shapeId="0" xr:uid="{B8D7EB85-C608-48E2-9243-A4F6D17E5FEA}">
      <text>
        <r>
          <rPr>
            <b/>
            <sz val="9"/>
            <color indexed="81"/>
            <rFont val="Tahoma"/>
            <charset val="1"/>
          </rPr>
          <t>sujat:</t>
        </r>
        <r>
          <rPr>
            <sz val="9"/>
            <color indexed="81"/>
            <rFont val="Tahoma"/>
            <charset val="1"/>
          </rPr>
          <t xml:space="preserve">
Minimize this as objective</t>
        </r>
      </text>
    </comment>
  </commentList>
</comments>
</file>

<file path=xl/sharedStrings.xml><?xml version="1.0" encoding="utf-8"?>
<sst xmlns="http://schemas.openxmlformats.org/spreadsheetml/2006/main" count="111" uniqueCount="96">
  <si>
    <t>Ø</t>
  </si>
  <si>
    <t>Product Guides:</t>
  </si>
  <si>
    <t>Reference Guide</t>
  </si>
  <si>
    <t>Tutorial Videos:</t>
  </si>
  <si>
    <t>Building Your First Model</t>
  </si>
  <si>
    <t>Solving Uncertain Models with Simulation</t>
  </si>
  <si>
    <t>Quick Start Guide</t>
  </si>
  <si>
    <t>Example Models:</t>
  </si>
  <si>
    <t>sales@solver.com</t>
  </si>
  <si>
    <t>reach us at:</t>
  </si>
  <si>
    <t>We’re happy to explain the features and benefits of our solvers, help ensure you get the right one for your needs, or even connect you with services we offer to assist in building and deploying models. You can</t>
  </si>
  <si>
    <t>or at +1 (775) 831-0300.</t>
  </si>
  <si>
    <t>User Guide</t>
  </si>
  <si>
    <t>Example Models Overview</t>
  </si>
  <si>
    <t>Excel Solver Upgrade Guide</t>
  </si>
  <si>
    <t>6. Call us with any questions. We're here to help:</t>
  </si>
  <si>
    <t>Excel 2007/2010/2013/2016</t>
  </si>
  <si>
    <r>
      <t xml:space="preserve">1. Look for the </t>
    </r>
    <r>
      <rPr>
        <b/>
        <i/>
        <sz val="11"/>
        <color indexed="8"/>
        <rFont val="Calibri"/>
        <family val="2"/>
      </rPr>
      <t>Add-Ins, Analytic Solver, Data Mining and Solver Home</t>
    </r>
    <r>
      <rPr>
        <b/>
        <sz val="11"/>
        <color indexed="8"/>
        <rFont val="Calibri"/>
        <family val="2"/>
      </rPr>
      <t xml:space="preserve"> Tabs on the Ribbon above:</t>
    </r>
  </si>
  <si>
    <r>
      <t xml:space="preserve">The </t>
    </r>
    <r>
      <rPr>
        <b/>
        <sz val="10.5"/>
        <color indexed="8"/>
        <rFont val="Calibri"/>
        <family val="2"/>
      </rPr>
      <t>Add-Ins</t>
    </r>
    <r>
      <rPr>
        <sz val="10.5"/>
        <color indexed="8"/>
        <rFont val="Calibri"/>
        <family val="2"/>
      </rPr>
      <t xml:space="preserve"> tab contains a </t>
    </r>
    <r>
      <rPr>
        <b/>
        <sz val="10.5"/>
        <color indexed="8"/>
        <rFont val="Calibri"/>
        <family val="2"/>
      </rPr>
      <t>Premium Solver</t>
    </r>
    <r>
      <rPr>
        <sz val="10.5"/>
        <color indexed="8"/>
        <rFont val="Calibri"/>
        <family val="2"/>
      </rPr>
      <t xml:space="preserve"> button which displays a </t>
    </r>
    <r>
      <rPr>
        <b/>
        <sz val="10.5"/>
        <color indexed="8"/>
        <rFont val="Calibri"/>
        <family val="2"/>
      </rPr>
      <t>Solver Parameters</t>
    </r>
    <r>
      <rPr>
        <sz val="10.5"/>
        <color indexed="8"/>
        <rFont val="Calibri"/>
        <family val="2"/>
      </rPr>
      <t xml:space="preserve"> dialog similar to the basic Excel Solver we developed for Microsoft.  Changes you make here are reflected in the Analytic Solver Task Pane, and vice versa.</t>
    </r>
  </si>
  <si>
    <t>Learn to use the Ribbon and Task Pane interface, get Help, deal with licensing, and build your first model.</t>
  </si>
  <si>
    <t>If you’re upgrading from the Solver included in Microsoft Excel, the Excel Solver Upgrade Guide can help.</t>
  </si>
  <si>
    <r>
      <t xml:space="preserve">2. Start with Analytic Solver Basic, which includes </t>
    </r>
    <r>
      <rPr>
        <b/>
        <i/>
        <sz val="10.5"/>
        <color theme="1"/>
        <rFont val="Calibri"/>
        <family val="2"/>
        <scheme val="minor"/>
      </rPr>
      <t>everything</t>
    </r>
    <r>
      <rPr>
        <b/>
        <sz val="10.5"/>
        <color theme="1"/>
        <rFont val="Calibri"/>
        <family val="2"/>
        <scheme val="minor"/>
      </rPr>
      <t xml:space="preserve"> in optimization, simulation, and data mining.</t>
    </r>
  </si>
  <si>
    <t>3. When building your model, try the Distribution Wizard (simulation) or  Constraint Wizard (optimization).</t>
  </si>
  <si>
    <t>4. Get started with our short guides:</t>
  </si>
  <si>
    <r>
      <t xml:space="preserve">5. Explore other resources  in the </t>
    </r>
    <r>
      <rPr>
        <b/>
        <i/>
        <sz val="11"/>
        <color indexed="8"/>
        <rFont val="Calibri"/>
        <family val="2"/>
      </rPr>
      <t>Help</t>
    </r>
    <r>
      <rPr>
        <b/>
        <sz val="11"/>
        <color indexed="8"/>
        <rFont val="Calibri"/>
        <family val="2"/>
      </rPr>
      <t xml:space="preserve"> Menu on the </t>
    </r>
    <r>
      <rPr>
        <b/>
        <i/>
        <sz val="11"/>
        <color indexed="8"/>
        <rFont val="Calibri"/>
        <family val="2"/>
      </rPr>
      <t xml:space="preserve">Analytic Solver </t>
    </r>
    <r>
      <rPr>
        <b/>
        <sz val="11"/>
        <color indexed="8"/>
        <rFont val="Calibri"/>
        <family val="2"/>
      </rPr>
      <t>tab such as:</t>
    </r>
  </si>
  <si>
    <t>Welcome to your Free Trial of Analytic Solver Basic - our tools for Optimization, Simulation/Risk Analysis, and Data Mining.  Here are a few tips to help you get started:</t>
  </si>
  <si>
    <r>
      <t xml:space="preserve">The </t>
    </r>
    <r>
      <rPr>
        <b/>
        <sz val="10.5"/>
        <color indexed="8"/>
        <rFont val="Calibri"/>
        <family val="2"/>
      </rPr>
      <t>Analytic Solver tab</t>
    </r>
    <r>
      <rPr>
        <sz val="10.5"/>
        <color indexed="8"/>
        <rFont val="Calibri"/>
        <family val="2"/>
      </rPr>
      <t xml:space="preserve"> provides a new </t>
    </r>
    <r>
      <rPr>
        <b/>
        <sz val="10.5"/>
        <color indexed="8"/>
        <rFont val="Calibri"/>
        <family val="2"/>
      </rPr>
      <t>Ribbon</t>
    </r>
    <r>
      <rPr>
        <sz val="10.5"/>
        <color indexed="8"/>
        <rFont val="Calibri"/>
        <family val="2"/>
      </rPr>
      <t xml:space="preserve"> for optimization, simulation, decision trees and sensitivity analysis, plus a </t>
    </r>
    <r>
      <rPr>
        <b/>
        <sz val="10.5"/>
        <color indexed="8"/>
        <rFont val="Calibri"/>
        <family val="2"/>
      </rPr>
      <t>Task Pane</t>
    </r>
    <r>
      <rPr>
        <sz val="10.5"/>
        <color indexed="8"/>
        <rFont val="Calibri"/>
        <family val="2"/>
      </rPr>
      <t xml:space="preserve"> showing your optimization or simulation model.  The </t>
    </r>
    <r>
      <rPr>
        <b/>
        <sz val="10.5"/>
        <color indexed="8"/>
        <rFont val="Calibri"/>
        <family val="2"/>
      </rPr>
      <t>Data Mining tab</t>
    </r>
    <r>
      <rPr>
        <sz val="10.5"/>
        <color indexed="8"/>
        <rFont val="Calibri"/>
        <family val="2"/>
      </rPr>
      <t xml:space="preserve"> provides a new </t>
    </r>
    <r>
      <rPr>
        <b/>
        <sz val="10.5"/>
        <color indexed="8"/>
        <rFont val="Calibri"/>
        <family val="2"/>
      </rPr>
      <t>Ribbon</t>
    </r>
    <r>
      <rPr>
        <sz val="10.5"/>
        <color indexed="8"/>
        <rFont val="Calibri"/>
        <family val="2"/>
      </rPr>
      <t xml:space="preserve"> for data visualization, time series forecasting, data mining and text mining, plus a </t>
    </r>
    <r>
      <rPr>
        <b/>
        <sz val="10.5"/>
        <color indexed="8"/>
        <rFont val="Calibri"/>
        <family val="2"/>
      </rPr>
      <t>Task Pane</t>
    </r>
    <r>
      <rPr>
        <sz val="10.5"/>
        <color indexed="8"/>
        <rFont val="Calibri"/>
        <family val="2"/>
      </rPr>
      <t xml:space="preserve"> showing your datasets.  Click the </t>
    </r>
    <r>
      <rPr>
        <b/>
        <sz val="10.5"/>
        <color indexed="8"/>
        <rFont val="Calibri"/>
        <family val="2"/>
      </rPr>
      <t>Solver Home tab</t>
    </r>
    <r>
      <rPr>
        <sz val="10.5"/>
        <color indexed="8"/>
        <rFont val="Calibri"/>
        <family val="2"/>
      </rPr>
      <t xml:space="preserve"> to easily move models between desktop Analytic Solver and our cloud-based version,  </t>
    </r>
    <r>
      <rPr>
        <b/>
        <sz val="10.5"/>
        <color indexed="8"/>
        <rFont val="Calibri"/>
        <family val="2"/>
      </rPr>
      <t>AnalyticSolver.com</t>
    </r>
    <r>
      <rPr>
        <sz val="10.5"/>
        <color indexed="8"/>
        <rFont val="Calibri"/>
        <family val="2"/>
      </rPr>
      <t>.</t>
    </r>
  </si>
  <si>
    <r>
      <t xml:space="preserve">You can get </t>
    </r>
    <r>
      <rPr>
        <i/>
        <sz val="10.5"/>
        <color theme="1"/>
        <rFont val="Calibri"/>
        <family val="2"/>
        <scheme val="minor"/>
      </rPr>
      <t>complete</t>
    </r>
    <r>
      <rPr>
        <sz val="10.5"/>
        <color theme="1"/>
        <rFont val="Calibri"/>
        <family val="2"/>
        <scheme val="minor"/>
      </rPr>
      <t xml:space="preserve"> model and solution information for </t>
    </r>
    <r>
      <rPr>
        <i/>
        <sz val="10.5"/>
        <color theme="1"/>
        <rFont val="Calibri"/>
        <family val="2"/>
        <scheme val="minor"/>
      </rPr>
      <t>small-size</t>
    </r>
    <r>
      <rPr>
        <sz val="10.5"/>
        <color theme="1"/>
        <rFont val="Calibri"/>
        <family val="2"/>
        <scheme val="minor"/>
      </rPr>
      <t xml:space="preserve"> models (including all our examples). You can also do </t>
    </r>
    <r>
      <rPr>
        <b/>
        <sz val="10.5"/>
        <color theme="1"/>
        <rFont val="Calibri"/>
        <family val="2"/>
        <scheme val="minor"/>
      </rPr>
      <t>Test Runs</t>
    </r>
    <r>
      <rPr>
        <sz val="10.5"/>
        <color theme="1"/>
        <rFont val="Calibri"/>
        <family val="2"/>
        <scheme val="minor"/>
      </rPr>
      <t xml:space="preserve"> of much </t>
    </r>
    <r>
      <rPr>
        <i/>
        <sz val="10.5"/>
        <color theme="1"/>
        <rFont val="Calibri"/>
        <family val="2"/>
        <scheme val="minor"/>
      </rPr>
      <t>larger</t>
    </r>
    <r>
      <rPr>
        <sz val="10.5"/>
        <color theme="1"/>
        <rFont val="Calibri"/>
        <family val="2"/>
        <scheme val="minor"/>
      </rPr>
      <t xml:space="preserve"> models. Choose </t>
    </r>
    <r>
      <rPr>
        <b/>
        <sz val="10.5"/>
        <color theme="1"/>
        <rFont val="Calibri"/>
        <family val="2"/>
        <scheme val="minor"/>
      </rPr>
      <t>Options - License/Subscription</t>
    </r>
    <r>
      <rPr>
        <sz val="10.5"/>
        <color theme="1"/>
        <rFont val="Calibri"/>
        <family val="2"/>
        <scheme val="minor"/>
      </rPr>
      <t xml:space="preserve"> on the Ribbon to purchase a license for Analytic Solver Basic, Analytic Solver Upgrade, or  our Optimization, Simulation, or Data Mining full versions - pay for only what you need. </t>
    </r>
    <r>
      <rPr>
        <b/>
        <sz val="10.5"/>
        <color theme="1"/>
        <rFont val="Calibri"/>
        <family val="2"/>
        <scheme val="minor"/>
      </rPr>
      <t>Analytic Solver Comprehensive</t>
    </r>
    <r>
      <rPr>
        <sz val="10.5"/>
        <color theme="1"/>
        <rFont val="Calibri"/>
        <family val="2"/>
        <scheme val="minor"/>
      </rPr>
      <t xml:space="preserve"> includes full versions of everything, and plug-in large-scale Solver Engines extend optimization to handle up to millions of variables. Choose </t>
    </r>
    <r>
      <rPr>
        <b/>
        <sz val="10.5"/>
        <color theme="1"/>
        <rFont val="Calibri"/>
        <family val="2"/>
        <scheme val="minor"/>
      </rPr>
      <t>Options - Product Selection Wizard</t>
    </r>
    <r>
      <rPr>
        <sz val="10.5"/>
        <color theme="1"/>
        <rFont val="Calibri"/>
        <family val="2"/>
        <scheme val="minor"/>
      </rPr>
      <t xml:space="preserve"> to help you decide which version is best for you.</t>
    </r>
  </si>
  <si>
    <t>Objective function</t>
  </si>
  <si>
    <t>Cost</t>
  </si>
  <si>
    <t># units to make</t>
  </si>
  <si>
    <t>unit profit</t>
  </si>
  <si>
    <t>Total Profit</t>
  </si>
  <si>
    <t>condtraints</t>
  </si>
  <si>
    <t>Pumps required</t>
  </si>
  <si>
    <t>labor required</t>
  </si>
  <si>
    <t xml:space="preserve">tubing </t>
  </si>
  <si>
    <t>Model1</t>
  </si>
  <si>
    <t>Model2</t>
  </si>
  <si>
    <t>Model3</t>
  </si>
  <si>
    <t>Ordered</t>
  </si>
  <si>
    <t>Cost to buy</t>
  </si>
  <si>
    <t>Cost to Make</t>
  </si>
  <si>
    <t>Wiring hours</t>
  </si>
  <si>
    <t>Harnessing Required</t>
  </si>
  <si>
    <t>units made</t>
  </si>
  <si>
    <t>units bought</t>
  </si>
  <si>
    <t>cost incurred</t>
  </si>
  <si>
    <t>Total Cost</t>
  </si>
  <si>
    <t>Constraints</t>
  </si>
  <si>
    <t>harnessing hours</t>
  </si>
  <si>
    <t>Total</t>
  </si>
  <si>
    <t>Available</t>
  </si>
  <si>
    <t>Nutient</t>
  </si>
  <si>
    <t xml:space="preserve"> Feed 1</t>
  </si>
  <si>
    <t xml:space="preserve"> Feed 2</t>
  </si>
  <si>
    <t xml:space="preserve"> Feed 3</t>
  </si>
  <si>
    <t xml:space="preserve"> Feed 4</t>
  </si>
  <si>
    <t>Corn</t>
  </si>
  <si>
    <t>Grain</t>
  </si>
  <si>
    <t>Minerals</t>
  </si>
  <si>
    <t>Pounds Mixed</t>
  </si>
  <si>
    <t>Required</t>
  </si>
  <si>
    <t>Required Corn</t>
  </si>
  <si>
    <t>&gt;=</t>
  </si>
  <si>
    <t>Required in Total</t>
  </si>
  <si>
    <t>Requireg Grain</t>
  </si>
  <si>
    <t>Required Minerals</t>
  </si>
  <si>
    <t xml:space="preserve">Objective </t>
  </si>
  <si>
    <t>Minimize cost</t>
  </si>
  <si>
    <t>\</t>
  </si>
  <si>
    <t>Unit Cost</t>
  </si>
  <si>
    <t>Demand</t>
  </si>
  <si>
    <t>Max Prod</t>
  </si>
  <si>
    <t>Produced</t>
  </si>
  <si>
    <t>Ending Inv</t>
  </si>
  <si>
    <t>Begin Inv</t>
  </si>
  <si>
    <t>$ Avg Inventory</t>
  </si>
  <si>
    <t>$ Prod</t>
  </si>
  <si>
    <t>$ Total</t>
  </si>
  <si>
    <t>Min End Inv</t>
  </si>
  <si>
    <t>Max End Inv</t>
  </si>
  <si>
    <t>End Inv</t>
  </si>
  <si>
    <t>Min Production</t>
  </si>
  <si>
    <t>Months</t>
  </si>
  <si>
    <t>Investment</t>
  </si>
  <si>
    <t>A</t>
  </si>
  <si>
    <t>B</t>
  </si>
  <si>
    <t>C</t>
  </si>
  <si>
    <t>D</t>
  </si>
  <si>
    <t>Return</t>
  </si>
  <si>
    <t>Cash need</t>
  </si>
  <si>
    <t>Initial cash</t>
  </si>
  <si>
    <t>Yield</t>
  </si>
  <si>
    <t>Cash @ end</t>
  </si>
  <si>
    <t>Total Investment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</si>
</sst>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theme="1"/>
      <name val="Calibri"/>
      <family val="2"/>
      <scheme val="minor"/>
    </font>
    <font>
      <b/>
      <sz val="11"/>
      <color indexed="8"/>
      <name val="Calibri"/>
      <family val="2"/>
    </font>
    <font>
      <sz val="10.5"/>
      <color indexed="8"/>
      <name val="Calibri"/>
      <family val="2"/>
    </font>
    <font>
      <b/>
      <sz val="10.5"/>
      <color indexed="8"/>
      <name val="Calibri"/>
      <family val="2"/>
    </font>
    <font>
      <b/>
      <i/>
      <sz val="11"/>
      <color indexed="8"/>
      <name val="Calibri"/>
      <family val="2"/>
    </font>
    <font>
      <u/>
      <sz val="11"/>
      <color theme="10"/>
      <name val="Calibri"/>
      <family val="2"/>
      <scheme val="minor"/>
    </font>
    <font>
      <b/>
      <sz val="11"/>
      <color theme="1"/>
      <name val="Calibri"/>
      <family val="2"/>
      <scheme val="minor"/>
    </font>
    <font>
      <sz val="10.5"/>
      <color theme="1"/>
      <name val="Calibri"/>
      <family val="2"/>
      <scheme val="minor"/>
    </font>
    <font>
      <sz val="10.5"/>
      <color theme="1"/>
      <name val="Wingdings"/>
      <charset val="2"/>
    </font>
    <font>
      <u/>
      <sz val="10.5"/>
      <color theme="10"/>
      <name val="Calibri"/>
      <family val="2"/>
      <scheme val="minor"/>
    </font>
    <font>
      <b/>
      <sz val="10.5"/>
      <color theme="1"/>
      <name val="Calibri"/>
      <family val="2"/>
      <scheme val="minor"/>
    </font>
    <font>
      <b/>
      <sz val="10"/>
      <color rgb="FF0070C0"/>
      <name val="Calibri"/>
      <family val="2"/>
      <scheme val="minor"/>
    </font>
    <font>
      <b/>
      <i/>
      <sz val="14"/>
      <color rgb="FF0070C0"/>
      <name val="Calibri"/>
      <family val="2"/>
      <scheme val="minor"/>
    </font>
    <font>
      <b/>
      <i/>
      <sz val="10.5"/>
      <color theme="1"/>
      <name val="Calibri"/>
      <family val="2"/>
      <scheme val="minor"/>
    </font>
    <font>
      <i/>
      <sz val="10.5"/>
      <color theme="1"/>
      <name val="Calibri"/>
      <family val="2"/>
      <scheme val="minor"/>
    </font>
    <font>
      <sz val="11"/>
      <color theme="1"/>
      <name val="Calibri"/>
      <family val="2"/>
      <scheme val="minor"/>
    </font>
    <font>
      <sz val="9"/>
      <color indexed="81"/>
      <name val="Tahoma"/>
      <charset val="1"/>
    </font>
    <font>
      <b/>
      <sz val="9"/>
      <color indexed="81"/>
      <name val="Tahoma"/>
      <charset val="1"/>
    </font>
  </fonts>
  <fills count="4">
    <fill>
      <patternFill patternType="none"/>
    </fill>
    <fill>
      <patternFill patternType="gray125"/>
    </fill>
    <fill>
      <patternFill patternType="solid">
        <fgColor rgb="FF00B0F0"/>
        <bgColor indexed="64"/>
      </patternFill>
    </fill>
    <fill>
      <patternFill patternType="solid">
        <fgColor rgb="FFFFC000"/>
        <bgColor indexed="64"/>
      </patternFill>
    </fill>
  </fills>
  <borders count="1">
    <border>
      <left/>
      <right/>
      <top/>
      <bottom/>
      <diagonal/>
    </border>
  </borders>
  <cellStyleXfs count="3">
    <xf numFmtId="0" fontId="0" fillId="0" borderId="0"/>
    <xf numFmtId="0" fontId="5" fillId="0" borderId="0" applyNumberFormat="0" applyFill="0" applyBorder="0" applyAlignment="0" applyProtection="0"/>
    <xf numFmtId="9" fontId="15" fillId="0" borderId="0" applyFont="0" applyFill="0" applyBorder="0" applyAlignment="0" applyProtection="0"/>
  </cellStyleXfs>
  <cellXfs count="23">
    <xf numFmtId="0" fontId="0" fillId="0" borderId="0" xfId="0"/>
    <xf numFmtId="0" fontId="7" fillId="0" borderId="0" xfId="0" applyFont="1"/>
    <xf numFmtId="0" fontId="7" fillId="0" borderId="0" xfId="0" applyFont="1" applyAlignment="1">
      <alignment horizontal="left" indent="2"/>
    </xf>
    <xf numFmtId="0" fontId="8" fillId="0" borderId="0" xfId="0" applyFont="1" applyAlignment="1">
      <alignment horizontal="right"/>
    </xf>
    <xf numFmtId="0" fontId="9" fillId="0" borderId="0" xfId="1" applyFont="1"/>
    <xf numFmtId="0" fontId="6" fillId="0" borderId="0" xfId="0" applyFont="1"/>
    <xf numFmtId="0" fontId="6" fillId="0" borderId="0" xfId="0" applyFont="1" applyAlignment="1">
      <alignment horizontal="left"/>
    </xf>
    <xf numFmtId="0" fontId="0" fillId="0" borderId="0" xfId="0" applyAlignment="1"/>
    <xf numFmtId="0" fontId="10" fillId="0" borderId="0" xfId="0" applyFont="1"/>
    <xf numFmtId="0" fontId="9" fillId="0" borderId="0" xfId="1" applyFont="1" applyAlignment="1">
      <alignment horizontal="right"/>
    </xf>
    <xf numFmtId="0" fontId="11" fillId="0" borderId="0" xfId="0" applyFont="1" applyAlignment="1"/>
    <xf numFmtId="0" fontId="7" fillId="0" borderId="0" xfId="0" applyFont="1" applyAlignment="1">
      <alignment horizontal="left" vertical="top" wrapText="1" indent="2"/>
    </xf>
    <xf numFmtId="0" fontId="12" fillId="0" borderId="0" xfId="0" applyFont="1" applyAlignment="1">
      <alignment horizontal="left" wrapText="1"/>
    </xf>
    <xf numFmtId="0" fontId="0" fillId="0" borderId="0" xfId="0" applyAlignment="1"/>
    <xf numFmtId="0" fontId="5" fillId="0" borderId="0" xfId="1"/>
    <xf numFmtId="0" fontId="9" fillId="0" borderId="0" xfId="1" applyFont="1" applyAlignment="1">
      <alignment horizontal="left"/>
    </xf>
    <xf numFmtId="0" fontId="9" fillId="0" borderId="0" xfId="1" applyFont="1"/>
    <xf numFmtId="0" fontId="5" fillId="0" borderId="0" xfId="1" applyAlignment="1"/>
    <xf numFmtId="0" fontId="0" fillId="2" borderId="0" xfId="0" applyFill="1"/>
    <xf numFmtId="0" fontId="0" fillId="3" borderId="0" xfId="0" applyFill="1"/>
    <xf numFmtId="0" fontId="0" fillId="0" borderId="0" xfId="0" applyFill="1"/>
    <xf numFmtId="0" fontId="0" fillId="0" borderId="0" xfId="0" applyAlignment="1">
      <alignment horizontal="center"/>
    </xf>
    <xf numFmtId="164" fontId="0" fillId="0" borderId="0" xfId="2" applyNumberFormat="1" applyFont="1"/>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www.solver.com/" TargetMode="External"/><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19050</xdr:colOff>
      <xdr:row>0</xdr:row>
      <xdr:rowOff>47625</xdr:rowOff>
    </xdr:from>
    <xdr:to>
      <xdr:col>3</xdr:col>
      <xdr:colOff>0</xdr:colOff>
      <xdr:row>3</xdr:row>
      <xdr:rowOff>47625</xdr:rowOff>
    </xdr:to>
    <xdr:pic>
      <xdr:nvPicPr>
        <xdr:cNvPr id="1552" name="Picture 4">
          <a:hlinkClick xmlns:r="http://schemas.openxmlformats.org/officeDocument/2006/relationships" r:id="rId1"/>
          <a:extLst>
            <a:ext uri="{FF2B5EF4-FFF2-40B4-BE49-F238E27FC236}">
              <a16:creationId xmlns:a16="http://schemas.microsoft.com/office/drawing/2014/main" id="{00000000-0008-0000-0000-00001006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050" y="47625"/>
          <a:ext cx="162877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180975</xdr:colOff>
      <xdr:row>28</xdr:row>
      <xdr:rowOff>47625</xdr:rowOff>
    </xdr:from>
    <xdr:to>
      <xdr:col>8</xdr:col>
      <xdr:colOff>342900</xdr:colOff>
      <xdr:row>33</xdr:row>
      <xdr:rowOff>142875</xdr:rowOff>
    </xdr:to>
    <xdr:pic>
      <xdr:nvPicPr>
        <xdr:cNvPr id="1553" name="Picture 5">
          <a:extLst>
            <a:ext uri="{FF2B5EF4-FFF2-40B4-BE49-F238E27FC236}">
              <a16:creationId xmlns:a16="http://schemas.microsoft.com/office/drawing/2014/main" id="{00000000-0008-0000-0000-00001106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33400" y="3629025"/>
          <a:ext cx="4695825"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495300</xdr:colOff>
      <xdr:row>6</xdr:row>
      <xdr:rowOff>90486</xdr:rowOff>
    </xdr:from>
    <xdr:to>
      <xdr:col>7</xdr:col>
      <xdr:colOff>352425</xdr:colOff>
      <xdr:row>8</xdr:row>
      <xdr:rowOff>176973</xdr:rowOff>
    </xdr:to>
    <xdr:pic>
      <xdr:nvPicPr>
        <xdr:cNvPr id="5" name="Picture 4">
          <a:extLst>
            <a:ext uri="{FF2B5EF4-FFF2-40B4-BE49-F238E27FC236}">
              <a16:creationId xmlns:a16="http://schemas.microsoft.com/office/drawing/2014/main" id="{01CE9C5C-3841-4F6F-88BF-225949A40C30}"/>
            </a:ext>
          </a:extLst>
        </xdr:cNvPr>
        <xdr:cNvPicPr>
          <a:picLocks noChangeAspect="1" noChangeArrowheads="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b="5687"/>
        <a:stretch/>
      </xdr:blipFill>
      <xdr:spPr bwMode="auto">
        <a:xfrm>
          <a:off x="847725" y="1214436"/>
          <a:ext cx="3743325" cy="4389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Program%20Files%20(x86)/Frontline%20Systems/Analytic%20Solver%20Platform/Help/FrontlineSolversReferenceGuide.pdf" TargetMode="External"/><Relationship Id="rId3" Type="http://schemas.openxmlformats.org/officeDocument/2006/relationships/hyperlink" Target="http://www.solver.com/support/videodemos.htm" TargetMode="External"/><Relationship Id="rId7" Type="http://schemas.openxmlformats.org/officeDocument/2006/relationships/hyperlink" Target="../../../../Program%20Files%20(x86)/Frontline%20Systems/Analytic%20Solver%20Platform/Help/FrontlineSolversUserGuide.pdf" TargetMode="External"/><Relationship Id="rId2" Type="http://schemas.openxmlformats.org/officeDocument/2006/relationships/hyperlink" Target="http://www.solver.com/support/videodemos.htm" TargetMode="External"/><Relationship Id="rId1" Type="http://schemas.openxmlformats.org/officeDocument/2006/relationships/hyperlink" Target="../../../../../../../Program%20Files%20(x86)/Frontline%20Systems/Risk%20Solver%20Platform/Help" TargetMode="External"/><Relationship Id="rId6" Type="http://schemas.openxmlformats.org/officeDocument/2006/relationships/hyperlink" Target="../../../../Program%20Files%20(x86)/Frontline%20Systems/Analytic%20Solver%20Platform/Help/QuickStartGuide.pdf" TargetMode="External"/><Relationship Id="rId5" Type="http://schemas.openxmlformats.org/officeDocument/2006/relationships/hyperlink" Target="../../../../Program%20Files%20(x86)/Frontline%20Systems/Analytic%20Solver%20Platform/Help/ExcelSolverUpgradeGuide.pdf" TargetMode="External"/><Relationship Id="rId10" Type="http://schemas.openxmlformats.org/officeDocument/2006/relationships/drawing" Target="../drawings/drawing1.xml"/><Relationship Id="rId4" Type="http://schemas.openxmlformats.org/officeDocument/2006/relationships/hyperlink" Target="mailto:sales@solver.com" TargetMode="External"/><Relationship Id="rId9" Type="http://schemas.openxmlformats.org/officeDocument/2006/relationships/hyperlink" Target="../../../../Program%20Files%20(x86)/Frontline%20Systems/Analytic%20Solver%20Platform/Examples/Frontline%20Example%20Models%20Overview.xlsm"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P48"/>
  <sheetViews>
    <sheetView showGridLines="0" workbookViewId="0">
      <selection activeCell="N17" sqref="N17"/>
    </sheetView>
  </sheetViews>
  <sheetFormatPr defaultColWidth="9.140625" defaultRowHeight="14.25" x14ac:dyDescent="0.25"/>
  <cols>
    <col min="1" max="1" width="5.28515625" style="1" customWidth="1"/>
    <col min="2" max="9" width="9.7109375" style="1" customWidth="1"/>
    <col min="10" max="10" width="10.140625" style="1" customWidth="1"/>
    <col min="11" max="16384" width="9.140625" style="1"/>
  </cols>
  <sheetData>
    <row r="1" spans="2:10" ht="9" customHeight="1" x14ac:dyDescent="0.45"/>
    <row r="2" spans="2:10" ht="18" customHeight="1" x14ac:dyDescent="0.25">
      <c r="D2" s="12" t="s">
        <v>25</v>
      </c>
      <c r="E2" s="12"/>
      <c r="F2" s="12"/>
      <c r="G2" s="12"/>
      <c r="H2" s="12"/>
      <c r="I2" s="12"/>
      <c r="J2" s="12"/>
    </row>
    <row r="3" spans="2:10" ht="18" customHeight="1" x14ac:dyDescent="0.25">
      <c r="D3" s="12"/>
      <c r="E3" s="12"/>
      <c r="F3" s="12"/>
      <c r="G3" s="12"/>
      <c r="H3" s="12"/>
      <c r="I3" s="12"/>
      <c r="J3" s="12"/>
    </row>
    <row r="4" spans="2:10" ht="18" customHeight="1" x14ac:dyDescent="0.25">
      <c r="D4" s="13"/>
      <c r="E4" s="13"/>
      <c r="F4" s="13"/>
      <c r="G4" s="13"/>
      <c r="H4" s="13"/>
      <c r="I4" s="13"/>
      <c r="J4" s="13"/>
    </row>
    <row r="5" spans="2:10" ht="6" customHeight="1" x14ac:dyDescent="0.45">
      <c r="D5" s="7"/>
      <c r="E5" s="7"/>
      <c r="F5" s="7"/>
      <c r="G5" s="7"/>
      <c r="H5" s="7"/>
      <c r="I5" s="7"/>
      <c r="J5" s="7"/>
    </row>
    <row r="6" spans="2:10" ht="20.100000000000001" customHeight="1" x14ac:dyDescent="0.45">
      <c r="B6" s="5" t="s">
        <v>17</v>
      </c>
    </row>
    <row r="8" spans="2:10" ht="13.9" x14ac:dyDescent="0.45">
      <c r="I8" s="10" t="s">
        <v>16</v>
      </c>
    </row>
    <row r="10" spans="2:10" ht="9.75" customHeight="1" x14ac:dyDescent="0.25"/>
    <row r="11" spans="2:10" ht="15" customHeight="1" x14ac:dyDescent="0.25">
      <c r="B11" s="11" t="s">
        <v>26</v>
      </c>
      <c r="C11" s="11"/>
      <c r="D11" s="11"/>
      <c r="E11" s="11"/>
      <c r="F11" s="11"/>
      <c r="G11" s="11"/>
      <c r="H11" s="11"/>
      <c r="I11" s="11"/>
      <c r="J11" s="11"/>
    </row>
    <row r="12" spans="2:10" ht="15" customHeight="1" x14ac:dyDescent="0.25">
      <c r="B12" s="11"/>
      <c r="C12" s="11"/>
      <c r="D12" s="11"/>
      <c r="E12" s="11"/>
      <c r="F12" s="11"/>
      <c r="G12" s="11"/>
      <c r="H12" s="11"/>
      <c r="I12" s="11"/>
      <c r="J12" s="11"/>
    </row>
    <row r="13" spans="2:10" ht="15" customHeight="1" x14ac:dyDescent="0.25">
      <c r="B13" s="11"/>
      <c r="C13" s="11"/>
      <c r="D13" s="11"/>
      <c r="E13" s="11"/>
      <c r="F13" s="11"/>
      <c r="G13" s="11"/>
      <c r="H13" s="11"/>
      <c r="I13" s="11"/>
      <c r="J13" s="11"/>
    </row>
    <row r="14" spans="2:10" ht="15" customHeight="1" x14ac:dyDescent="0.25">
      <c r="B14" s="11"/>
      <c r="C14" s="11"/>
      <c r="D14" s="11"/>
      <c r="E14" s="11"/>
      <c r="F14" s="11"/>
      <c r="G14" s="11"/>
      <c r="H14" s="11"/>
      <c r="I14" s="11"/>
      <c r="J14" s="11"/>
    </row>
    <row r="15" spans="2:10" ht="15" customHeight="1" x14ac:dyDescent="0.25">
      <c r="B15" s="11"/>
      <c r="C15" s="11"/>
      <c r="D15" s="11"/>
      <c r="E15" s="11"/>
      <c r="F15" s="11"/>
      <c r="G15" s="11"/>
      <c r="H15" s="11"/>
      <c r="I15" s="11"/>
      <c r="J15" s="11"/>
    </row>
    <row r="16" spans="2:10" ht="15" customHeight="1" x14ac:dyDescent="0.25">
      <c r="B16" s="11" t="s">
        <v>18</v>
      </c>
      <c r="C16" s="11"/>
      <c r="D16" s="11"/>
      <c r="E16" s="11"/>
      <c r="F16" s="11"/>
      <c r="G16" s="11"/>
      <c r="H16" s="11"/>
      <c r="I16" s="11"/>
      <c r="J16" s="11"/>
    </row>
    <row r="17" spans="2:10" x14ac:dyDescent="0.25">
      <c r="B17" s="11"/>
      <c r="C17" s="11"/>
      <c r="D17" s="11"/>
      <c r="E17" s="11"/>
      <c r="F17" s="11"/>
      <c r="G17" s="11"/>
      <c r="H17" s="11"/>
      <c r="I17" s="11"/>
      <c r="J17" s="11"/>
    </row>
    <row r="18" spans="2:10" x14ac:dyDescent="0.25">
      <c r="B18" s="11"/>
      <c r="C18" s="11"/>
      <c r="D18" s="11"/>
      <c r="E18" s="11"/>
      <c r="F18" s="11"/>
      <c r="G18" s="11"/>
      <c r="H18" s="11"/>
      <c r="I18" s="11"/>
      <c r="J18" s="11"/>
    </row>
    <row r="19" spans="2:10" ht="9" customHeight="1" x14ac:dyDescent="0.45"/>
    <row r="20" spans="2:10" ht="15" customHeight="1" x14ac:dyDescent="0.25">
      <c r="B20" s="8" t="s">
        <v>21</v>
      </c>
    </row>
    <row r="21" spans="2:10" ht="15" customHeight="1" x14ac:dyDescent="0.25">
      <c r="B21" s="11" t="s">
        <v>27</v>
      </c>
      <c r="C21" s="11"/>
      <c r="D21" s="11"/>
      <c r="E21" s="11"/>
      <c r="F21" s="11"/>
      <c r="G21" s="11"/>
      <c r="H21" s="11"/>
      <c r="I21" s="11"/>
      <c r="J21" s="11"/>
    </row>
    <row r="22" spans="2:10" ht="15" customHeight="1" x14ac:dyDescent="0.25">
      <c r="B22" s="11"/>
      <c r="C22" s="11"/>
      <c r="D22" s="11"/>
      <c r="E22" s="11"/>
      <c r="F22" s="11"/>
      <c r="G22" s="11"/>
      <c r="H22" s="11"/>
      <c r="I22" s="11"/>
      <c r="J22" s="11"/>
    </row>
    <row r="23" spans="2:10" ht="15" customHeight="1" x14ac:dyDescent="0.25">
      <c r="B23" s="11"/>
      <c r="C23" s="11"/>
      <c r="D23" s="11"/>
      <c r="E23" s="11"/>
      <c r="F23" s="11"/>
      <c r="G23" s="11"/>
      <c r="H23" s="11"/>
      <c r="I23" s="11"/>
      <c r="J23" s="11"/>
    </row>
    <row r="24" spans="2:10" ht="15" customHeight="1" x14ac:dyDescent="0.25">
      <c r="B24" s="11"/>
      <c r="C24" s="11"/>
      <c r="D24" s="11"/>
      <c r="E24" s="11"/>
      <c r="F24" s="11"/>
      <c r="G24" s="11"/>
      <c r="H24" s="11"/>
      <c r="I24" s="11"/>
      <c r="J24" s="11"/>
    </row>
    <row r="25" spans="2:10" ht="15" customHeight="1" x14ac:dyDescent="0.25">
      <c r="B25" s="11"/>
      <c r="C25" s="11"/>
      <c r="D25" s="11"/>
      <c r="E25" s="11"/>
      <c r="F25" s="11"/>
      <c r="G25" s="11"/>
      <c r="H25" s="11"/>
      <c r="I25" s="11"/>
      <c r="J25" s="11"/>
    </row>
    <row r="26" spans="2:10" ht="15" customHeight="1" x14ac:dyDescent="0.25">
      <c r="B26" s="11"/>
      <c r="C26" s="11"/>
      <c r="D26" s="11"/>
      <c r="E26" s="11"/>
      <c r="F26" s="11"/>
      <c r="G26" s="11"/>
      <c r="H26" s="11"/>
      <c r="I26" s="11"/>
      <c r="J26" s="11"/>
    </row>
    <row r="27" spans="2:10" ht="9" customHeight="1" x14ac:dyDescent="0.25">
      <c r="B27" s="8"/>
    </row>
    <row r="28" spans="2:10" ht="15" customHeight="1" x14ac:dyDescent="0.25">
      <c r="B28" s="8" t="s">
        <v>22</v>
      </c>
    </row>
    <row r="29" spans="2:10" ht="15" customHeight="1" x14ac:dyDescent="0.25"/>
    <row r="30" spans="2:10" ht="15" customHeight="1" x14ac:dyDescent="0.25"/>
    <row r="31" spans="2:10" ht="15" customHeight="1" x14ac:dyDescent="0.25"/>
    <row r="32" spans="2:10" ht="15" customHeight="1" x14ac:dyDescent="0.25"/>
    <row r="33" spans="2:16" ht="15" customHeight="1" x14ac:dyDescent="0.25"/>
    <row r="34" spans="2:16" ht="15" customHeight="1" x14ac:dyDescent="0.25"/>
    <row r="35" spans="2:16" ht="9" customHeight="1" x14ac:dyDescent="0.25"/>
    <row r="36" spans="2:16" ht="15" x14ac:dyDescent="0.25">
      <c r="B36" s="5" t="s">
        <v>23</v>
      </c>
      <c r="F36" s="14" t="s">
        <v>6</v>
      </c>
      <c r="G36" s="14"/>
      <c r="H36" s="17" t="s">
        <v>14</v>
      </c>
      <c r="I36" s="17"/>
      <c r="J36" s="17"/>
    </row>
    <row r="37" spans="2:16" x14ac:dyDescent="0.25">
      <c r="B37" s="2" t="s">
        <v>19</v>
      </c>
    </row>
    <row r="38" spans="2:16" x14ac:dyDescent="0.25">
      <c r="B38" s="2" t="s">
        <v>20</v>
      </c>
    </row>
    <row r="39" spans="2:16" ht="9" customHeight="1" x14ac:dyDescent="0.25"/>
    <row r="40" spans="2:16" ht="15" x14ac:dyDescent="0.25">
      <c r="B40" s="6" t="s">
        <v>24</v>
      </c>
    </row>
    <row r="41" spans="2:16" ht="15" x14ac:dyDescent="0.25">
      <c r="B41" s="3" t="s">
        <v>0</v>
      </c>
      <c r="C41" s="1" t="s">
        <v>1</v>
      </c>
      <c r="E41" s="14" t="s">
        <v>12</v>
      </c>
      <c r="F41" s="14"/>
      <c r="G41" s="14"/>
      <c r="H41" s="14" t="s">
        <v>2</v>
      </c>
      <c r="I41" s="14"/>
    </row>
    <row r="42" spans="2:16" ht="15" x14ac:dyDescent="0.25">
      <c r="B42" s="3" t="s">
        <v>0</v>
      </c>
      <c r="C42" s="1" t="s">
        <v>7</v>
      </c>
      <c r="E42" s="14" t="s">
        <v>13</v>
      </c>
      <c r="F42" s="14"/>
      <c r="G42" s="14"/>
      <c r="H42" s="16"/>
      <c r="I42" s="16"/>
      <c r="P42" s="4"/>
    </row>
    <row r="43" spans="2:16" x14ac:dyDescent="0.25">
      <c r="B43" s="3" t="s">
        <v>0</v>
      </c>
      <c r="C43" s="1" t="s">
        <v>3</v>
      </c>
      <c r="E43" s="15" t="s">
        <v>4</v>
      </c>
      <c r="F43" s="15"/>
      <c r="G43" s="15"/>
      <c r="H43" s="15" t="s">
        <v>5</v>
      </c>
      <c r="I43" s="15"/>
      <c r="J43" s="15"/>
      <c r="K43" s="15"/>
    </row>
    <row r="44" spans="2:16" ht="9" customHeight="1" x14ac:dyDescent="0.25"/>
    <row r="45" spans="2:16" ht="15" x14ac:dyDescent="0.25">
      <c r="B45" s="6" t="s">
        <v>15</v>
      </c>
    </row>
    <row r="46" spans="2:16" ht="15" customHeight="1" x14ac:dyDescent="0.25">
      <c r="B46" s="11" t="s">
        <v>10</v>
      </c>
      <c r="C46" s="11"/>
      <c r="D46" s="11"/>
      <c r="E46" s="11"/>
      <c r="F46" s="11"/>
      <c r="G46" s="11"/>
      <c r="H46" s="11"/>
      <c r="I46" s="11"/>
      <c r="J46" s="11"/>
    </row>
    <row r="47" spans="2:16" x14ac:dyDescent="0.25">
      <c r="B47" s="11"/>
      <c r="C47" s="11"/>
      <c r="D47" s="11"/>
      <c r="E47" s="11"/>
      <c r="F47" s="11"/>
      <c r="G47" s="11"/>
      <c r="H47" s="11"/>
      <c r="I47" s="11"/>
      <c r="J47" s="11"/>
    </row>
    <row r="48" spans="2:16" x14ac:dyDescent="0.25">
      <c r="B48" s="2" t="s">
        <v>9</v>
      </c>
      <c r="D48" s="9" t="s">
        <v>8</v>
      </c>
      <c r="E48" s="1" t="s">
        <v>11</v>
      </c>
    </row>
  </sheetData>
  <mergeCells count="13">
    <mergeCell ref="B11:J15"/>
    <mergeCell ref="D2:J4"/>
    <mergeCell ref="B46:J47"/>
    <mergeCell ref="F36:G36"/>
    <mergeCell ref="B16:J18"/>
    <mergeCell ref="E43:G43"/>
    <mergeCell ref="E42:G42"/>
    <mergeCell ref="E41:G41"/>
    <mergeCell ref="H43:K43"/>
    <mergeCell ref="H42:I42"/>
    <mergeCell ref="H41:I41"/>
    <mergeCell ref="H36:J36"/>
    <mergeCell ref="B21:J26"/>
  </mergeCells>
  <hyperlinks>
    <hyperlink ref="F36" r:id="rId1" xr:uid="{00000000-0004-0000-0000-000000000000}"/>
    <hyperlink ref="H43" r:id="rId2" xr:uid="{00000000-0004-0000-0000-000001000000}"/>
    <hyperlink ref="E43" r:id="rId3" xr:uid="{00000000-0004-0000-0000-000002000000}"/>
    <hyperlink ref="D48" r:id="rId4" xr:uid="{00000000-0004-0000-0000-000003000000}"/>
    <hyperlink ref="H36:J36" r:id="rId5" display="Excel Solver Upgrade Guide" xr:uid="{00000000-0004-0000-0000-000004000000}"/>
    <hyperlink ref="F36:G36" r:id="rId6" display="Quick Start Guide" xr:uid="{00000000-0004-0000-0000-000005000000}"/>
    <hyperlink ref="E41:G41" r:id="rId7" display="User Guide" xr:uid="{00000000-0004-0000-0000-000006000000}"/>
    <hyperlink ref="H41:I41" r:id="rId8" display="Reference Guide" xr:uid="{00000000-0004-0000-0000-000007000000}"/>
    <hyperlink ref="E42:G42" r:id="rId9" display="Example Models Overview" xr:uid="{00000000-0004-0000-0000-000008000000}"/>
  </hyperlinks>
  <pageMargins left="0.7" right="0.7" top="0.75" bottom="0.75" header="0.3" footer="0.3"/>
  <drawing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2486E-C6B3-40ED-83C0-758B8A8493FD}">
  <dimension ref="A1:IU65534"/>
  <sheetViews>
    <sheetView workbookViewId="0">
      <selection activeCell="A3" sqref="A3:E12"/>
    </sheetView>
  </sheetViews>
  <sheetFormatPr defaultRowHeight="15" x14ac:dyDescent="0.25"/>
  <sheetData>
    <row r="1" spans="1:5" x14ac:dyDescent="0.25">
      <c r="A1" t="s">
        <v>28</v>
      </c>
    </row>
    <row r="3" spans="1:5" x14ac:dyDescent="0.25">
      <c r="A3" t="s">
        <v>30</v>
      </c>
      <c r="B3" s="18">
        <v>122.00000000000004</v>
      </c>
      <c r="C3" s="18">
        <v>77.999999999999957</v>
      </c>
      <c r="E3" t="s">
        <v>32</v>
      </c>
    </row>
    <row r="4" spans="1:5" x14ac:dyDescent="0.25">
      <c r="A4" t="s">
        <v>31</v>
      </c>
      <c r="B4">
        <v>350</v>
      </c>
      <c r="C4">
        <v>300</v>
      </c>
      <c r="E4">
        <f>SUMPRODUCT(B4:C4,B3:C3)</f>
        <v>66100</v>
      </c>
    </row>
    <row r="7" spans="1:5" x14ac:dyDescent="0.25">
      <c r="A7" t="s">
        <v>33</v>
      </c>
    </row>
    <row r="9" spans="1:5" x14ac:dyDescent="0.25">
      <c r="A9" t="s">
        <v>34</v>
      </c>
      <c r="B9">
        <f>B3</f>
        <v>122.00000000000004</v>
      </c>
      <c r="C9">
        <f>C3</f>
        <v>77.999999999999957</v>
      </c>
      <c r="D9">
        <f>SUM(B9:C9)</f>
        <v>200</v>
      </c>
      <c r="E9">
        <v>200</v>
      </c>
    </row>
    <row r="10" spans="1:5" x14ac:dyDescent="0.25">
      <c r="A10" t="s">
        <v>35</v>
      </c>
      <c r="B10">
        <f>9*B3</f>
        <v>1098.0000000000005</v>
      </c>
      <c r="C10">
        <f>6*C3</f>
        <v>467.99999999999977</v>
      </c>
      <c r="D10">
        <f>SUM(B10:C10)</f>
        <v>1566.0000000000002</v>
      </c>
      <c r="E10">
        <v>1566</v>
      </c>
    </row>
    <row r="11" spans="1:5" x14ac:dyDescent="0.25">
      <c r="A11" t="s">
        <v>36</v>
      </c>
      <c r="B11">
        <f>12*$B$3</f>
        <v>1464.0000000000005</v>
      </c>
      <c r="C11">
        <f>16*$C$3</f>
        <v>1247.9999999999993</v>
      </c>
      <c r="D11">
        <f>SUM(B11:C11)</f>
        <v>2712</v>
      </c>
      <c r="E11">
        <v>2880</v>
      </c>
    </row>
    <row r="65534" spans="255:255" x14ac:dyDescent="0.25">
      <c r="IU65534">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83898-B80C-4D4A-9BD9-C9DA62159239}">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A7706-A40C-4668-A194-79AE319F6A38}">
  <dimension ref="A1:F16"/>
  <sheetViews>
    <sheetView workbookViewId="0">
      <selection activeCell="G12" sqref="G12"/>
    </sheetView>
  </sheetViews>
  <sheetFormatPr defaultRowHeight="15" x14ac:dyDescent="0.25"/>
  <cols>
    <col min="1" max="1" width="12.42578125" bestFit="1" customWidth="1"/>
  </cols>
  <sheetData>
    <row r="1" spans="1:6" x14ac:dyDescent="0.25">
      <c r="B1" t="s">
        <v>37</v>
      </c>
      <c r="C1" t="s">
        <v>38</v>
      </c>
      <c r="D1" t="s">
        <v>39</v>
      </c>
    </row>
    <row r="2" spans="1:6" x14ac:dyDescent="0.25">
      <c r="A2" t="s">
        <v>40</v>
      </c>
      <c r="B2">
        <v>3000</v>
      </c>
      <c r="C2">
        <v>2000</v>
      </c>
      <c r="D2">
        <v>900</v>
      </c>
    </row>
    <row r="3" spans="1:6" x14ac:dyDescent="0.25">
      <c r="A3" t="s">
        <v>42</v>
      </c>
      <c r="B3">
        <v>50</v>
      </c>
      <c r="C3">
        <v>83</v>
      </c>
      <c r="D3">
        <v>130</v>
      </c>
      <c r="F3">
        <f>SUMPRODUCT(B2:D2,B3:D3)</f>
        <v>433000</v>
      </c>
    </row>
    <row r="4" spans="1:6" x14ac:dyDescent="0.25">
      <c r="A4" t="s">
        <v>41</v>
      </c>
      <c r="B4">
        <v>61</v>
      </c>
      <c r="C4">
        <v>97</v>
      </c>
      <c r="D4">
        <v>145</v>
      </c>
    </row>
    <row r="5" spans="1:6" x14ac:dyDescent="0.25">
      <c r="A5" t="s">
        <v>43</v>
      </c>
      <c r="B5">
        <v>2</v>
      </c>
      <c r="C5">
        <v>15</v>
      </c>
      <c r="D5">
        <v>3</v>
      </c>
    </row>
    <row r="6" spans="1:6" x14ac:dyDescent="0.25">
      <c r="A6" t="s">
        <v>44</v>
      </c>
      <c r="B6">
        <v>1</v>
      </c>
      <c r="C6">
        <v>2</v>
      </c>
      <c r="D6">
        <v>1</v>
      </c>
    </row>
    <row r="8" spans="1:6" x14ac:dyDescent="0.25">
      <c r="A8" t="s">
        <v>45</v>
      </c>
      <c r="B8" s="18">
        <v>3000</v>
      </c>
      <c r="C8" s="18">
        <v>86</v>
      </c>
      <c r="D8" s="18">
        <v>900</v>
      </c>
    </row>
    <row r="9" spans="1:6" x14ac:dyDescent="0.25">
      <c r="A9" t="s">
        <v>46</v>
      </c>
      <c r="B9">
        <f>B$2-B8</f>
        <v>0</v>
      </c>
      <c r="C9">
        <f t="shared" ref="C9:D9" si="0">C$2-C8</f>
        <v>1914</v>
      </c>
      <c r="D9">
        <f t="shared" si="0"/>
        <v>0</v>
      </c>
      <c r="E9" t="s">
        <v>48</v>
      </c>
    </row>
    <row r="10" spans="1:6" x14ac:dyDescent="0.25">
      <c r="A10" t="s">
        <v>47</v>
      </c>
      <c r="B10">
        <f>SUMPRODUCT(B3:B4,B8:B9)</f>
        <v>150000</v>
      </c>
      <c r="C10">
        <f t="shared" ref="C10:D10" si="1">SUMPRODUCT(C3:C4,C8:C9)</f>
        <v>192796</v>
      </c>
      <c r="D10">
        <f t="shared" si="1"/>
        <v>117000</v>
      </c>
      <c r="E10" s="19">
        <f>SUM(B10:D10)</f>
        <v>459796</v>
      </c>
    </row>
    <row r="13" spans="1:6" x14ac:dyDescent="0.25">
      <c r="A13" t="s">
        <v>49</v>
      </c>
    </row>
    <row r="14" spans="1:6" x14ac:dyDescent="0.25">
      <c r="B14" t="s">
        <v>51</v>
      </c>
      <c r="C14" t="s">
        <v>52</v>
      </c>
    </row>
    <row r="15" spans="1:6" x14ac:dyDescent="0.25">
      <c r="A15" t="s">
        <v>43</v>
      </c>
      <c r="B15">
        <f>SUMPRODUCT($B$8:$D$8,B5:D5)</f>
        <v>9990</v>
      </c>
      <c r="C15">
        <v>10000</v>
      </c>
    </row>
    <row r="16" spans="1:6" x14ac:dyDescent="0.25">
      <c r="A16" t="s">
        <v>50</v>
      </c>
      <c r="B16">
        <f>SUMPRODUCT($B$8:$D$8,B6:D6)</f>
        <v>4072</v>
      </c>
      <c r="C16">
        <v>5000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2019F1-FD93-49DF-9B6B-BFC3B2F65AB2}">
  <dimension ref="A2:G16"/>
  <sheetViews>
    <sheetView tabSelected="1" workbookViewId="0">
      <selection activeCell="L14" sqref="L14"/>
    </sheetView>
  </sheetViews>
  <sheetFormatPr defaultRowHeight="15" x14ac:dyDescent="0.25"/>
  <cols>
    <col min="1" max="1" width="13.85546875" bestFit="1" customWidth="1"/>
  </cols>
  <sheetData>
    <row r="2" spans="1:7" x14ac:dyDescent="0.25">
      <c r="A2" t="s">
        <v>53</v>
      </c>
      <c r="B2" t="s">
        <v>54</v>
      </c>
      <c r="C2" t="s">
        <v>55</v>
      </c>
      <c r="D2" t="s">
        <v>56</v>
      </c>
      <c r="E2" t="s">
        <v>57</v>
      </c>
      <c r="F2" t="s">
        <v>65</v>
      </c>
    </row>
    <row r="3" spans="1:7" x14ac:dyDescent="0.25">
      <c r="A3" t="s">
        <v>58</v>
      </c>
      <c r="B3">
        <v>0.3</v>
      </c>
      <c r="C3">
        <v>0.05</v>
      </c>
      <c r="D3">
        <v>0.2</v>
      </c>
      <c r="E3">
        <v>0.1</v>
      </c>
      <c r="F3">
        <v>0.2</v>
      </c>
    </row>
    <row r="4" spans="1:7" x14ac:dyDescent="0.25">
      <c r="A4" t="s">
        <v>59</v>
      </c>
      <c r="B4">
        <v>0.1</v>
      </c>
      <c r="C4">
        <v>0.3</v>
      </c>
      <c r="D4">
        <v>0.15</v>
      </c>
      <c r="E4">
        <v>0.1</v>
      </c>
      <c r="F4">
        <v>0.15</v>
      </c>
    </row>
    <row r="5" spans="1:7" x14ac:dyDescent="0.25">
      <c r="A5" t="s">
        <v>60</v>
      </c>
      <c r="B5">
        <v>0.2</v>
      </c>
      <c r="C5">
        <v>0.2</v>
      </c>
      <c r="D5">
        <v>0.2</v>
      </c>
      <c r="E5">
        <v>0.3</v>
      </c>
      <c r="F5">
        <v>0.15</v>
      </c>
    </row>
    <row r="6" spans="1:7" x14ac:dyDescent="0.25">
      <c r="A6" t="s">
        <v>29</v>
      </c>
      <c r="B6">
        <v>0.25</v>
      </c>
      <c r="C6">
        <v>0.3</v>
      </c>
      <c r="D6">
        <v>0.32</v>
      </c>
      <c r="E6">
        <v>0.15</v>
      </c>
    </row>
    <row r="8" spans="1:7" x14ac:dyDescent="0.25">
      <c r="A8" t="s">
        <v>68</v>
      </c>
    </row>
    <row r="9" spans="1:7" x14ac:dyDescent="0.25">
      <c r="A9" t="s">
        <v>69</v>
      </c>
      <c r="B9">
        <f>SUMPRODUCT(B12:E12,B6:E6)</f>
        <v>1950</v>
      </c>
    </row>
    <row r="10" spans="1:7" x14ac:dyDescent="0.25">
      <c r="A10" t="s">
        <v>70</v>
      </c>
      <c r="F10" t="s">
        <v>51</v>
      </c>
      <c r="G10" t="s">
        <v>62</v>
      </c>
    </row>
    <row r="12" spans="1:7" x14ac:dyDescent="0.25">
      <c r="A12" t="s">
        <v>61</v>
      </c>
      <c r="B12" s="18">
        <v>4500</v>
      </c>
      <c r="C12" s="18">
        <v>1999.9999999999995</v>
      </c>
      <c r="D12" s="18">
        <v>0</v>
      </c>
      <c r="E12" s="18">
        <v>1500.0000000000005</v>
      </c>
      <c r="F12">
        <f>SUM(B12:E12)</f>
        <v>8000</v>
      </c>
      <c r="G12">
        <v>8000</v>
      </c>
    </row>
    <row r="14" spans="1:7" x14ac:dyDescent="0.25">
      <c r="A14" t="s">
        <v>63</v>
      </c>
      <c r="B14">
        <f>SUMPRODUCT(B3:E3,$B$12:$E$12)</f>
        <v>1600</v>
      </c>
      <c r="C14" t="s">
        <v>64</v>
      </c>
      <c r="D14">
        <f>F3*$G$12</f>
        <v>1600</v>
      </c>
    </row>
    <row r="15" spans="1:7" x14ac:dyDescent="0.25">
      <c r="A15" t="s">
        <v>66</v>
      </c>
      <c r="B15">
        <f>SUMPRODUCT(B4:E4,$B$12:$E$12)</f>
        <v>1200</v>
      </c>
      <c r="C15" t="s">
        <v>64</v>
      </c>
      <c r="D15">
        <f>F4*$G$12</f>
        <v>1200</v>
      </c>
    </row>
    <row r="16" spans="1:7" x14ac:dyDescent="0.25">
      <c r="A16" t="s">
        <v>67</v>
      </c>
      <c r="B16">
        <f>SUMPRODUCT(B5:E5,$B$12:$E$12)</f>
        <v>1750</v>
      </c>
      <c r="C16" t="s">
        <v>64</v>
      </c>
      <c r="D16">
        <f>F5*$G$12</f>
        <v>1200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FE9C7D-420C-4B69-BAF7-89CF3870F2B3}">
  <dimension ref="A1:H19"/>
  <sheetViews>
    <sheetView workbookViewId="0">
      <selection activeCell="N16" sqref="N16"/>
    </sheetView>
  </sheetViews>
  <sheetFormatPr defaultRowHeight="15" x14ac:dyDescent="0.25"/>
  <sheetData>
    <row r="1" spans="1:8" x14ac:dyDescent="0.25">
      <c r="B1">
        <v>1</v>
      </c>
      <c r="C1">
        <v>2</v>
      </c>
      <c r="D1">
        <v>3</v>
      </c>
      <c r="E1">
        <v>4</v>
      </c>
      <c r="F1">
        <v>5</v>
      </c>
      <c r="G1">
        <v>6</v>
      </c>
    </row>
    <row r="2" spans="1:8" x14ac:dyDescent="0.25">
      <c r="A2" t="s">
        <v>71</v>
      </c>
      <c r="B2">
        <v>240</v>
      </c>
      <c r="C2">
        <v>250</v>
      </c>
      <c r="D2">
        <v>265</v>
      </c>
      <c r="E2">
        <v>285</v>
      </c>
      <c r="F2">
        <v>280</v>
      </c>
      <c r="G2">
        <v>260</v>
      </c>
    </row>
    <row r="3" spans="1:8" x14ac:dyDescent="0.25">
      <c r="A3" t="s">
        <v>72</v>
      </c>
      <c r="B3">
        <v>1000</v>
      </c>
      <c r="C3">
        <v>4500</v>
      </c>
      <c r="D3">
        <v>6000</v>
      </c>
      <c r="E3">
        <v>5500</v>
      </c>
      <c r="F3">
        <v>3500</v>
      </c>
      <c r="G3">
        <v>4000</v>
      </c>
    </row>
    <row r="6" spans="1:8" x14ac:dyDescent="0.25">
      <c r="A6" t="s">
        <v>76</v>
      </c>
      <c r="B6">
        <v>2750</v>
      </c>
      <c r="C6">
        <f>B8</f>
        <v>5750</v>
      </c>
      <c r="D6">
        <f t="shared" ref="D6:G6" si="0">C8</f>
        <v>4750</v>
      </c>
      <c r="E6">
        <f t="shared" si="0"/>
        <v>2750</v>
      </c>
      <c r="F6">
        <f t="shared" si="0"/>
        <v>1500</v>
      </c>
      <c r="G6">
        <f t="shared" si="0"/>
        <v>2000</v>
      </c>
    </row>
    <row r="7" spans="1:8" x14ac:dyDescent="0.25">
      <c r="A7" t="s">
        <v>74</v>
      </c>
      <c r="B7" s="18">
        <v>4000</v>
      </c>
      <c r="C7" s="18">
        <v>3500</v>
      </c>
      <c r="D7" s="18">
        <v>4000</v>
      </c>
      <c r="E7" s="18">
        <v>4250</v>
      </c>
      <c r="F7" s="18">
        <v>4000</v>
      </c>
      <c r="G7" s="18">
        <v>3500</v>
      </c>
    </row>
    <row r="8" spans="1:8" x14ac:dyDescent="0.25">
      <c r="A8" t="s">
        <v>75</v>
      </c>
      <c r="B8">
        <f>SUM(B6:B7)-B3</f>
        <v>5750</v>
      </c>
      <c r="C8">
        <f>SUM(C6:C7)-C3</f>
        <v>4750</v>
      </c>
      <c r="D8">
        <f t="shared" ref="D8:G8" si="1">SUM(D6:D7)-D3</f>
        <v>2750</v>
      </c>
      <c r="E8">
        <f t="shared" si="1"/>
        <v>1500</v>
      </c>
      <c r="F8">
        <f t="shared" si="1"/>
        <v>2000</v>
      </c>
      <c r="G8">
        <f t="shared" si="1"/>
        <v>1500</v>
      </c>
    </row>
    <row r="9" spans="1:8" x14ac:dyDescent="0.25">
      <c r="H9" t="s">
        <v>79</v>
      </c>
    </row>
    <row r="10" spans="1:8" x14ac:dyDescent="0.25">
      <c r="A10" t="s">
        <v>77</v>
      </c>
      <c r="B10">
        <f>AVERAGE(B6,B8)*0.015*B2</f>
        <v>15300</v>
      </c>
      <c r="C10">
        <f t="shared" ref="C10:G10" si="2">AVERAGE(C6,C8)*0.015*C2</f>
        <v>19687.5</v>
      </c>
      <c r="D10">
        <f t="shared" si="2"/>
        <v>14906.25</v>
      </c>
      <c r="E10">
        <f t="shared" si="2"/>
        <v>9084.375</v>
      </c>
      <c r="F10">
        <f t="shared" si="2"/>
        <v>7350</v>
      </c>
      <c r="G10">
        <f t="shared" si="2"/>
        <v>6825</v>
      </c>
      <c r="H10" s="20">
        <f>SUM(B10:G10)</f>
        <v>73153.125</v>
      </c>
    </row>
    <row r="11" spans="1:8" x14ac:dyDescent="0.25">
      <c r="A11" t="s">
        <v>78</v>
      </c>
      <c r="B11">
        <f>B7*B2</f>
        <v>960000</v>
      </c>
      <c r="C11">
        <f t="shared" ref="C11:G11" si="3">C7*C2</f>
        <v>875000</v>
      </c>
      <c r="D11">
        <f t="shared" si="3"/>
        <v>1060000</v>
      </c>
      <c r="E11">
        <f t="shared" si="3"/>
        <v>1211250</v>
      </c>
      <c r="F11">
        <f t="shared" si="3"/>
        <v>1120000</v>
      </c>
      <c r="G11">
        <f t="shared" si="3"/>
        <v>910000</v>
      </c>
      <c r="H11" s="20">
        <f>SUM(B11:G11)</f>
        <v>6136250</v>
      </c>
    </row>
    <row r="12" spans="1:8" x14ac:dyDescent="0.25">
      <c r="A12" t="s">
        <v>48</v>
      </c>
      <c r="H12" s="19">
        <f>SUM(H10:H11)</f>
        <v>6209403.125</v>
      </c>
    </row>
    <row r="13" spans="1:8" x14ac:dyDescent="0.25">
      <c r="A13" t="s">
        <v>49</v>
      </c>
    </row>
    <row r="14" spans="1:8" x14ac:dyDescent="0.25">
      <c r="A14" t="s">
        <v>73</v>
      </c>
      <c r="B14">
        <v>4000</v>
      </c>
      <c r="C14">
        <v>3500</v>
      </c>
      <c r="D14">
        <v>4000</v>
      </c>
      <c r="E14">
        <v>4500</v>
      </c>
      <c r="F14">
        <v>4000</v>
      </c>
      <c r="G14">
        <v>3500</v>
      </c>
    </row>
    <row r="15" spans="1:8" x14ac:dyDescent="0.25">
      <c r="A15" t="s">
        <v>83</v>
      </c>
      <c r="B15">
        <f>0.5*B14</f>
        <v>2000</v>
      </c>
      <c r="C15">
        <f>0.5*C14</f>
        <v>1750</v>
      </c>
      <c r="D15">
        <f>0.5*D14</f>
        <v>2000</v>
      </c>
      <c r="E15">
        <f>0.5*E14</f>
        <v>2250</v>
      </c>
      <c r="F15">
        <f>0.5*F14</f>
        <v>2000</v>
      </c>
      <c r="G15">
        <f>0.5*G14</f>
        <v>1750</v>
      </c>
    </row>
    <row r="18" spans="1:3" x14ac:dyDescent="0.25">
      <c r="B18" t="s">
        <v>80</v>
      </c>
      <c r="C18" t="s">
        <v>81</v>
      </c>
    </row>
    <row r="19" spans="1:3" x14ac:dyDescent="0.25">
      <c r="A19" t="s">
        <v>82</v>
      </c>
      <c r="B19">
        <v>1500</v>
      </c>
      <c r="C19">
        <v>6000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84CD5-819C-489F-93F2-A3FBE8636357}">
  <dimension ref="A1:H12"/>
  <sheetViews>
    <sheetView topLeftCell="G1" workbookViewId="0">
      <selection activeCell="N11" sqref="N11"/>
    </sheetView>
  </sheetViews>
  <sheetFormatPr defaultRowHeight="15" x14ac:dyDescent="0.25"/>
  <cols>
    <col min="1" max="1" width="11.140625" bestFit="1" customWidth="1"/>
  </cols>
  <sheetData>
    <row r="1" spans="1:8" x14ac:dyDescent="0.25">
      <c r="A1" s="21" t="s">
        <v>85</v>
      </c>
      <c r="B1" s="21" t="s">
        <v>84</v>
      </c>
      <c r="C1" s="21"/>
      <c r="D1" s="21"/>
      <c r="E1" s="21"/>
      <c r="F1" s="21"/>
      <c r="G1" s="21"/>
      <c r="H1" s="21" t="s">
        <v>90</v>
      </c>
    </row>
    <row r="2" spans="1:8" x14ac:dyDescent="0.25">
      <c r="A2" s="21"/>
      <c r="B2">
        <v>1</v>
      </c>
      <c r="C2">
        <v>2</v>
      </c>
      <c r="D2">
        <v>3</v>
      </c>
      <c r="E2">
        <v>4</v>
      </c>
      <c r="F2">
        <v>5</v>
      </c>
      <c r="G2">
        <v>6</v>
      </c>
      <c r="H2" s="21"/>
    </row>
    <row r="3" spans="1:8" x14ac:dyDescent="0.25">
      <c r="A3" t="s">
        <v>86</v>
      </c>
      <c r="B3" s="18">
        <v>241237.29644396924</v>
      </c>
      <c r="C3" s="18">
        <v>245579.56777996069</v>
      </c>
      <c r="D3" s="18">
        <v>0</v>
      </c>
      <c r="E3" s="18">
        <v>245579.56777996069</v>
      </c>
      <c r="F3" s="18">
        <v>0</v>
      </c>
      <c r="G3" s="18">
        <v>0</v>
      </c>
      <c r="H3" s="22">
        <v>1.7999999999999999E-2</v>
      </c>
    </row>
    <row r="4" spans="1:8" x14ac:dyDescent="0.25">
      <c r="A4" t="s">
        <v>87</v>
      </c>
      <c r="B4" s="18">
        <v>0</v>
      </c>
      <c r="C4">
        <v>0</v>
      </c>
      <c r="D4" s="18">
        <v>0</v>
      </c>
      <c r="E4">
        <v>0</v>
      </c>
      <c r="F4" s="18">
        <v>0</v>
      </c>
      <c r="G4">
        <v>0</v>
      </c>
      <c r="H4" s="22">
        <v>3.5000000000000003E-2</v>
      </c>
    </row>
    <row r="5" spans="1:8" x14ac:dyDescent="0.25">
      <c r="A5" t="s">
        <v>88</v>
      </c>
      <c r="B5" s="18">
        <v>500126.12761460821</v>
      </c>
      <c r="C5">
        <v>0</v>
      </c>
      <c r="D5">
        <v>0</v>
      </c>
      <c r="E5" s="18">
        <v>283553.87523629487</v>
      </c>
      <c r="F5">
        <v>0</v>
      </c>
      <c r="G5">
        <v>0</v>
      </c>
      <c r="H5" s="22">
        <v>5.8000000000000003E-2</v>
      </c>
    </row>
    <row r="6" spans="1:8" x14ac:dyDescent="0.25">
      <c r="A6" t="s">
        <v>89</v>
      </c>
      <c r="B6" s="18">
        <v>0</v>
      </c>
      <c r="C6">
        <v>0</v>
      </c>
      <c r="D6">
        <v>0</v>
      </c>
      <c r="E6">
        <v>0</v>
      </c>
      <c r="F6">
        <v>0</v>
      </c>
      <c r="G6">
        <v>0</v>
      </c>
      <c r="H6" s="22">
        <v>0.11</v>
      </c>
    </row>
    <row r="7" spans="1:8" x14ac:dyDescent="0.25">
      <c r="A7" t="s">
        <v>95</v>
      </c>
      <c r="B7">
        <f>SUM(B3:B6)</f>
        <v>741363.42405857751</v>
      </c>
      <c r="C7">
        <f t="shared" ref="C7:G7" si="0">SUM(C3:C6)</f>
        <v>245579.56777996069</v>
      </c>
      <c r="D7">
        <f t="shared" si="0"/>
        <v>0</v>
      </c>
      <c r="E7">
        <f t="shared" si="0"/>
        <v>529133.44301625551</v>
      </c>
      <c r="F7">
        <f t="shared" si="0"/>
        <v>0</v>
      </c>
      <c r="G7">
        <f t="shared" si="0"/>
        <v>0</v>
      </c>
    </row>
    <row r="9" spans="1:8" x14ac:dyDescent="0.25">
      <c r="A9" t="s">
        <v>92</v>
      </c>
      <c r="B9" s="19">
        <f>SUM(B3:B6)</f>
        <v>741363.42405857751</v>
      </c>
      <c r="C9">
        <f>B12</f>
        <v>245579.56777996069</v>
      </c>
      <c r="D9">
        <f t="shared" ref="D9:G9" si="1">C12</f>
        <v>0</v>
      </c>
      <c r="E9">
        <f t="shared" si="1"/>
        <v>529133.44301625551</v>
      </c>
      <c r="F9">
        <f t="shared" si="1"/>
        <v>0</v>
      </c>
      <c r="G9">
        <f t="shared" si="1"/>
        <v>0</v>
      </c>
    </row>
    <row r="10" spans="1:8" x14ac:dyDescent="0.25">
      <c r="A10" t="s">
        <v>93</v>
      </c>
      <c r="B10">
        <f>$B$3*(1+$H$3)</f>
        <v>245579.56777996069</v>
      </c>
      <c r="C10">
        <f>$C$3*(1+$H$3)+$B$4*(1+$H$4)</f>
        <v>250000</v>
      </c>
      <c r="D10">
        <f>$D$3*(1+$H$3)+B5*(1+$H$5)</f>
        <v>529133.44301625551</v>
      </c>
      <c r="E10">
        <f>$E$3*(1+$H$3)+$D$4*(1+$H$4)</f>
        <v>250000</v>
      </c>
      <c r="F10">
        <f>F3*(1+$H$3)</f>
        <v>0</v>
      </c>
      <c r="G10">
        <f>G3*(1+$H$3)+F4*(1+$H$4)+$E$5*(1+$H$5)+$B$6*(1+$H$6)</f>
        <v>300000</v>
      </c>
    </row>
    <row r="11" spans="1:8" x14ac:dyDescent="0.25">
      <c r="A11" t="s">
        <v>91</v>
      </c>
      <c r="B11">
        <v>0</v>
      </c>
      <c r="C11">
        <v>250000</v>
      </c>
      <c r="D11">
        <v>0</v>
      </c>
      <c r="E11">
        <v>250000</v>
      </c>
      <c r="F11">
        <v>0</v>
      </c>
      <c r="G11">
        <v>300000</v>
      </c>
    </row>
    <row r="12" spans="1:8" x14ac:dyDescent="0.25">
      <c r="A12" t="s">
        <v>94</v>
      </c>
      <c r="B12">
        <f>B10-B11</f>
        <v>245579.56777996069</v>
      </c>
      <c r="C12">
        <f t="shared" ref="C12:G12" si="2">C10-C11</f>
        <v>0</v>
      </c>
      <c r="D12">
        <f t="shared" si="2"/>
        <v>529133.44301625551</v>
      </c>
      <c r="E12">
        <f t="shared" si="2"/>
        <v>0</v>
      </c>
      <c r="F12">
        <f t="shared" si="2"/>
        <v>0</v>
      </c>
      <c r="G12">
        <f t="shared" si="2"/>
        <v>0</v>
      </c>
    </row>
  </sheetData>
  <mergeCells count="3">
    <mergeCell ref="B1:G1"/>
    <mergeCell ref="A1:A2"/>
    <mergeCell ref="H1:H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1E8E0-D1FF-439F-B6EE-4EFB298FC95E}">
  <dimension ref="A1:E9"/>
  <sheetViews>
    <sheetView workbookViewId="0">
      <selection activeCell="E2" sqref="E2"/>
    </sheetView>
  </sheetViews>
  <sheetFormatPr defaultRowHeight="15" x14ac:dyDescent="0.25"/>
  <sheetData>
    <row r="1" spans="1:5" x14ac:dyDescent="0.25">
      <c r="A1" t="s">
        <v>30</v>
      </c>
      <c r="B1" s="18">
        <v>122.00000000000004</v>
      </c>
      <c r="C1" s="18">
        <v>77.999999999999957</v>
      </c>
      <c r="E1" t="s">
        <v>32</v>
      </c>
    </row>
    <row r="2" spans="1:5" x14ac:dyDescent="0.25">
      <c r="A2" t="s">
        <v>31</v>
      </c>
      <c r="B2">
        <v>350</v>
      </c>
      <c r="C2">
        <v>300</v>
      </c>
      <c r="E2">
        <f>SUMPRODUCT(B2:C2,B1:C1)</f>
        <v>66100</v>
      </c>
    </row>
    <row r="5" spans="1:5" x14ac:dyDescent="0.25">
      <c r="A5" t="s">
        <v>33</v>
      </c>
    </row>
    <row r="7" spans="1:5" x14ac:dyDescent="0.25">
      <c r="A7" t="s">
        <v>34</v>
      </c>
      <c r="B7">
        <f>B1</f>
        <v>122.00000000000004</v>
      </c>
      <c r="C7">
        <f>C1</f>
        <v>77.999999999999957</v>
      </c>
      <c r="D7">
        <f>SUM(B7:C7)</f>
        <v>200</v>
      </c>
      <c r="E7">
        <v>200</v>
      </c>
    </row>
    <row r="8" spans="1:5" x14ac:dyDescent="0.25">
      <c r="A8" t="s">
        <v>35</v>
      </c>
      <c r="B8">
        <f>9*B1</f>
        <v>1098.0000000000005</v>
      </c>
      <c r="C8">
        <f>6*C1</f>
        <v>467.99999999999977</v>
      </c>
      <c r="D8">
        <f>SUM(B8:C8)</f>
        <v>1566.0000000000002</v>
      </c>
      <c r="E8">
        <v>1566</v>
      </c>
    </row>
    <row r="9" spans="1:5" x14ac:dyDescent="0.25">
      <c r="A9" t="s">
        <v>36</v>
      </c>
      <c r="B9">
        <f>12*$B$3</f>
        <v>0</v>
      </c>
      <c r="C9">
        <f>16*$C$3</f>
        <v>0</v>
      </c>
      <c r="D9">
        <f>SUM(B9:C9)</f>
        <v>0</v>
      </c>
      <c r="E9">
        <v>2880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Welcome</vt:lpstr>
      <vt:lpstr>Sheet1</vt:lpstr>
      <vt:lpstr>Sheet6</vt:lpstr>
      <vt:lpstr>Sheet2</vt:lpstr>
      <vt:lpstr>Sheet3</vt:lpstr>
      <vt:lpstr>Sheet4</vt:lpstr>
      <vt:lpstr>Sheet5</vt:lpstr>
      <vt:lpstr>Sheet7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Quick Start Guide for Frontline Solvers in Excel</dc:title>
  <dc:creator>Frontline Systems, Inc.</dc:creator>
  <cp:keywords>Quic Start Guide;Frontline Solvers;Excel</cp:keywords>
  <cp:lastModifiedBy>sujat</cp:lastModifiedBy>
  <dcterms:created xsi:type="dcterms:W3CDTF">2011-02-15T17:59:35Z</dcterms:created>
  <dcterms:modified xsi:type="dcterms:W3CDTF">2018-07-15T21:17:13Z</dcterms:modified>
</cp:coreProperties>
</file>