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00225078\Downloads\Fifa\"/>
    </mc:Choice>
  </mc:AlternateContent>
  <xr:revisionPtr revIDLastSave="0" documentId="8_{CF56795C-31C4-473E-93E3-C006E6B0E475}" xr6:coauthVersionLast="33" xr6:coauthVersionMax="33" xr10:uidLastSave="{00000000-0000-0000-0000-000000000000}"/>
  <bookViews>
    <workbookView xWindow="0" yWindow="0" windowWidth="19200" windowHeight="6960" activeTab="1" xr2:uid="{00000000-000D-0000-FFFF-FFFF00000000}"/>
  </bookViews>
  <sheets>
    <sheet name="Final_Data" sheetId="1" r:id="rId1"/>
    <sheet name="Team Comparision" sheetId="5" r:id="rId2"/>
  </sheets>
  <externalReferences>
    <externalReference r:id="rId3"/>
  </externalReferences>
  <definedNames>
    <definedName name="_xlnm._FilterDatabase" localSheetId="0" hidden="1">Final_Data!$A$1:$P$33</definedName>
  </definedNames>
  <calcPr calcId="179017"/>
</workbook>
</file>

<file path=xl/calcChain.xml><?xml version="1.0" encoding="utf-8"?>
<calcChain xmlns="http://schemas.openxmlformats.org/spreadsheetml/2006/main">
  <c r="C311" i="5" l="1"/>
  <c r="B311" i="5"/>
  <c r="B307" i="5"/>
  <c r="B306" i="5"/>
  <c r="C302" i="5"/>
  <c r="E307" i="5" s="1"/>
  <c r="C301" i="5"/>
  <c r="H306" i="5" s="1"/>
  <c r="C286" i="5"/>
  <c r="B286" i="5"/>
  <c r="B282" i="5"/>
  <c r="B281" i="5"/>
  <c r="C277" i="5"/>
  <c r="E282" i="5" s="1"/>
  <c r="C276" i="5"/>
  <c r="H281" i="5" s="1"/>
  <c r="C263" i="5"/>
  <c r="B263" i="5"/>
  <c r="B259" i="5"/>
  <c r="B258" i="5"/>
  <c r="C254" i="5"/>
  <c r="E259" i="5" s="1"/>
  <c r="C253" i="5"/>
  <c r="H258" i="5" s="1"/>
  <c r="C237" i="5"/>
  <c r="B237" i="5"/>
  <c r="B233" i="5"/>
  <c r="B232" i="5"/>
  <c r="C228" i="5"/>
  <c r="E233" i="5" s="1"/>
  <c r="C227" i="5"/>
  <c r="H232" i="5" s="1"/>
  <c r="C214" i="5"/>
  <c r="B214" i="5"/>
  <c r="B210" i="5"/>
  <c r="B209" i="5"/>
  <c r="C205" i="5"/>
  <c r="E210" i="5" s="1"/>
  <c r="C204" i="5"/>
  <c r="H209" i="5" s="1"/>
  <c r="C192" i="5"/>
  <c r="B192" i="5"/>
  <c r="B188" i="5"/>
  <c r="B187" i="5"/>
  <c r="C183" i="5"/>
  <c r="E188" i="5" s="1"/>
  <c r="C182" i="5"/>
  <c r="H187" i="5" s="1"/>
  <c r="C168" i="5"/>
  <c r="B168" i="5"/>
  <c r="B164" i="5"/>
  <c r="B163" i="5"/>
  <c r="C159" i="5"/>
  <c r="E164" i="5" s="1"/>
  <c r="C158" i="5"/>
  <c r="H163" i="5" s="1"/>
  <c r="C144" i="5"/>
  <c r="B144" i="5"/>
  <c r="B140" i="5"/>
  <c r="E139" i="5"/>
  <c r="B139" i="5"/>
  <c r="C135" i="5"/>
  <c r="E140" i="5" s="1"/>
  <c r="C134" i="5"/>
  <c r="H139" i="5" s="1"/>
  <c r="C125" i="5"/>
  <c r="B125" i="5"/>
  <c r="B121" i="5"/>
  <c r="B120" i="5"/>
  <c r="C116" i="5"/>
  <c r="E121" i="5" s="1"/>
  <c r="C115" i="5"/>
  <c r="H120" i="5" s="1"/>
  <c r="C104" i="5"/>
  <c r="B104" i="5"/>
  <c r="B100" i="5"/>
  <c r="B99" i="5"/>
  <c r="C95" i="5"/>
  <c r="E100" i="5" s="1"/>
  <c r="C94" i="5"/>
  <c r="H99" i="5" s="1"/>
  <c r="C85" i="5"/>
  <c r="B85" i="5"/>
  <c r="B81" i="5"/>
  <c r="B80" i="5"/>
  <c r="C76" i="5"/>
  <c r="E81" i="5" s="1"/>
  <c r="C75" i="5"/>
  <c r="H80" i="5" s="1"/>
  <c r="C66" i="5"/>
  <c r="B66" i="5"/>
  <c r="B62" i="5"/>
  <c r="E61" i="5"/>
  <c r="B61" i="5"/>
  <c r="C57" i="5"/>
  <c r="E62" i="5" s="1"/>
  <c r="C56" i="5"/>
  <c r="H61" i="5" s="1"/>
  <c r="P3" i="1"/>
  <c r="P4" i="1"/>
  <c r="P5" i="1"/>
  <c r="P7" i="1"/>
  <c r="P8" i="1"/>
  <c r="P10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2" i="1"/>
  <c r="P33" i="1"/>
  <c r="P2" i="1"/>
  <c r="C46" i="5"/>
  <c r="B46" i="5"/>
  <c r="B42" i="5"/>
  <c r="B41" i="5"/>
  <c r="C29" i="5"/>
  <c r="B29" i="5"/>
  <c r="B25" i="5"/>
  <c r="B24" i="5"/>
  <c r="C12" i="5"/>
  <c r="B12" i="5"/>
  <c r="B8" i="5"/>
  <c r="B7" i="5"/>
  <c r="E306" i="5" l="1"/>
  <c r="F307" i="5"/>
  <c r="F306" i="5"/>
  <c r="C307" i="5"/>
  <c r="G307" i="5"/>
  <c r="C306" i="5"/>
  <c r="G306" i="5"/>
  <c r="D307" i="5"/>
  <c r="H307" i="5"/>
  <c r="D306" i="5"/>
  <c r="E281" i="5"/>
  <c r="F282" i="5"/>
  <c r="F281" i="5"/>
  <c r="C282" i="5"/>
  <c r="G282" i="5"/>
  <c r="C281" i="5"/>
  <c r="G281" i="5"/>
  <c r="D282" i="5"/>
  <c r="H282" i="5"/>
  <c r="D281" i="5"/>
  <c r="D287" i="5" s="1"/>
  <c r="E258" i="5"/>
  <c r="F258" i="5"/>
  <c r="C259" i="5"/>
  <c r="G259" i="5"/>
  <c r="F259" i="5"/>
  <c r="C258" i="5"/>
  <c r="G258" i="5"/>
  <c r="D259" i="5"/>
  <c r="H259" i="5"/>
  <c r="D258" i="5"/>
  <c r="D264" i="5" s="1"/>
  <c r="E232" i="5"/>
  <c r="F232" i="5"/>
  <c r="C233" i="5"/>
  <c r="G233" i="5"/>
  <c r="F233" i="5"/>
  <c r="C232" i="5"/>
  <c r="G232" i="5"/>
  <c r="D233" i="5"/>
  <c r="H233" i="5"/>
  <c r="D232" i="5"/>
  <c r="F210" i="5"/>
  <c r="F209" i="5"/>
  <c r="C210" i="5"/>
  <c r="G210" i="5"/>
  <c r="E209" i="5"/>
  <c r="C209" i="5"/>
  <c r="G209" i="5"/>
  <c r="D210" i="5"/>
  <c r="H210" i="5"/>
  <c r="D209" i="5"/>
  <c r="D215" i="5" s="1"/>
  <c r="E187" i="5"/>
  <c r="F187" i="5"/>
  <c r="C188" i="5"/>
  <c r="G188" i="5"/>
  <c r="F188" i="5"/>
  <c r="C187" i="5"/>
  <c r="G187" i="5"/>
  <c r="D188" i="5"/>
  <c r="H188" i="5"/>
  <c r="D187" i="5"/>
  <c r="F164" i="5"/>
  <c r="E163" i="5"/>
  <c r="G164" i="5"/>
  <c r="C164" i="5"/>
  <c r="F163" i="5"/>
  <c r="C163" i="5"/>
  <c r="G163" i="5"/>
  <c r="D164" i="5"/>
  <c r="H164" i="5"/>
  <c r="D163" i="5"/>
  <c r="D169" i="5" s="1"/>
  <c r="F139" i="5"/>
  <c r="C140" i="5"/>
  <c r="G140" i="5"/>
  <c r="F140" i="5"/>
  <c r="C139" i="5"/>
  <c r="G139" i="5"/>
  <c r="D140" i="5"/>
  <c r="H140" i="5"/>
  <c r="D139" i="5"/>
  <c r="D145" i="5" s="1"/>
  <c r="F121" i="5"/>
  <c r="E120" i="5"/>
  <c r="F120" i="5"/>
  <c r="C121" i="5"/>
  <c r="G121" i="5"/>
  <c r="C120" i="5"/>
  <c r="G120" i="5"/>
  <c r="D121" i="5"/>
  <c r="H121" i="5"/>
  <c r="D120" i="5"/>
  <c r="D126" i="5" s="1"/>
  <c r="F100" i="5"/>
  <c r="E99" i="5"/>
  <c r="G100" i="5"/>
  <c r="C100" i="5"/>
  <c r="F99" i="5"/>
  <c r="C99" i="5"/>
  <c r="G99" i="5"/>
  <c r="D100" i="5"/>
  <c r="H100" i="5"/>
  <c r="D99" i="5"/>
  <c r="D105" i="5" s="1"/>
  <c r="G81" i="5"/>
  <c r="C81" i="5"/>
  <c r="H81" i="5"/>
  <c r="D81" i="5"/>
  <c r="E80" i="5"/>
  <c r="F81" i="5"/>
  <c r="F80" i="5"/>
  <c r="C80" i="5"/>
  <c r="G80" i="5"/>
  <c r="D80" i="5"/>
  <c r="D86" i="5" s="1"/>
  <c r="F61" i="5"/>
  <c r="C62" i="5"/>
  <c r="G62" i="5"/>
  <c r="F62" i="5"/>
  <c r="C61" i="5"/>
  <c r="G61" i="5"/>
  <c r="D62" i="5"/>
  <c r="H62" i="5"/>
  <c r="D61" i="5"/>
  <c r="D67" i="5" s="1"/>
  <c r="L25" i="1"/>
  <c r="O4" i="1"/>
  <c r="L4" i="1" s="1"/>
  <c r="N8" i="1"/>
  <c r="M8" i="1" s="1"/>
  <c r="O8" i="1"/>
  <c r="L8" i="1" s="1"/>
  <c r="N9" i="1"/>
  <c r="M9" i="1" s="1"/>
  <c r="O9" i="1"/>
  <c r="L9" i="1" s="1"/>
  <c r="N10" i="1"/>
  <c r="M10" i="1" s="1"/>
  <c r="O10" i="1"/>
  <c r="L10" i="1" s="1"/>
  <c r="N11" i="1"/>
  <c r="M11" i="1" s="1"/>
  <c r="O11" i="1"/>
  <c r="L11" i="1" s="1"/>
  <c r="N12" i="1"/>
  <c r="M12" i="1" s="1"/>
  <c r="O12" i="1"/>
  <c r="L12" i="1" s="1"/>
  <c r="N13" i="1"/>
  <c r="M13" i="1" s="1"/>
  <c r="O13" i="1"/>
  <c r="L13" i="1" s="1"/>
  <c r="N14" i="1"/>
  <c r="M14" i="1" s="1"/>
  <c r="O14" i="1"/>
  <c r="L14" i="1" s="1"/>
  <c r="N15" i="1"/>
  <c r="M15" i="1" s="1"/>
  <c r="O15" i="1"/>
  <c r="L15" i="1" s="1"/>
  <c r="N16" i="1"/>
  <c r="M16" i="1" s="1"/>
  <c r="O16" i="1"/>
  <c r="L16" i="1" s="1"/>
  <c r="N17" i="1"/>
  <c r="M17" i="1" s="1"/>
  <c r="O17" i="1"/>
  <c r="L17" i="1" s="1"/>
  <c r="N18" i="1"/>
  <c r="M18" i="1" s="1"/>
  <c r="O18" i="1"/>
  <c r="L18" i="1" s="1"/>
  <c r="N19" i="1"/>
  <c r="M19" i="1" s="1"/>
  <c r="O19" i="1"/>
  <c r="L19" i="1" s="1"/>
  <c r="N20" i="1"/>
  <c r="M20" i="1" s="1"/>
  <c r="O20" i="1"/>
  <c r="L20" i="1" s="1"/>
  <c r="N21" i="1"/>
  <c r="M21" i="1" s="1"/>
  <c r="O21" i="1"/>
  <c r="L21" i="1" s="1"/>
  <c r="N22" i="1"/>
  <c r="M22" i="1" s="1"/>
  <c r="O22" i="1"/>
  <c r="L22" i="1" s="1"/>
  <c r="N23" i="1"/>
  <c r="M23" i="1" s="1"/>
  <c r="O23" i="1"/>
  <c r="L23" i="1" s="1"/>
  <c r="N24" i="1"/>
  <c r="M24" i="1" s="1"/>
  <c r="O24" i="1"/>
  <c r="L24" i="1" s="1"/>
  <c r="N25" i="1"/>
  <c r="M25" i="1" s="1"/>
  <c r="N26" i="1"/>
  <c r="M26" i="1" s="1"/>
  <c r="O26" i="1"/>
  <c r="L26" i="1" s="1"/>
  <c r="N27" i="1"/>
  <c r="M27" i="1" s="1"/>
  <c r="O27" i="1"/>
  <c r="L27" i="1" s="1"/>
  <c r="N28" i="1"/>
  <c r="M28" i="1" s="1"/>
  <c r="O28" i="1"/>
  <c r="L28" i="1" s="1"/>
  <c r="N29" i="1"/>
  <c r="M29" i="1" s="1"/>
  <c r="O29" i="1"/>
  <c r="L29" i="1" s="1"/>
  <c r="N30" i="1"/>
  <c r="M30" i="1" s="1"/>
  <c r="O30" i="1"/>
  <c r="L30" i="1" s="1"/>
  <c r="N31" i="1"/>
  <c r="M31" i="1" s="1"/>
  <c r="O31" i="1"/>
  <c r="L31" i="1" s="1"/>
  <c r="N32" i="1"/>
  <c r="M32" i="1" s="1"/>
  <c r="O32" i="1"/>
  <c r="L32" i="1" s="1"/>
  <c r="N33" i="1"/>
  <c r="M33" i="1" s="1"/>
  <c r="O33" i="1"/>
  <c r="L33" i="1" s="1"/>
  <c r="N3" i="1"/>
  <c r="M3" i="1" s="1"/>
  <c r="O3" i="1"/>
  <c r="L3" i="1" s="1"/>
  <c r="N4" i="1"/>
  <c r="M4" i="1" s="1"/>
  <c r="N5" i="1"/>
  <c r="M5" i="1" s="1"/>
  <c r="O5" i="1"/>
  <c r="L5" i="1" s="1"/>
  <c r="N6" i="1"/>
  <c r="M6" i="1" s="1"/>
  <c r="O6" i="1"/>
  <c r="L6" i="1" s="1"/>
  <c r="N7" i="1"/>
  <c r="M7" i="1" s="1"/>
  <c r="O7" i="1"/>
  <c r="L7" i="1" s="1"/>
  <c r="O2" i="1"/>
  <c r="L2" i="1" s="1"/>
  <c r="N2" i="1"/>
  <c r="M2" i="1" s="1"/>
  <c r="D312" i="5" l="1"/>
  <c r="D314" i="5"/>
  <c r="D313" i="5"/>
  <c r="D289" i="5"/>
  <c r="D288" i="5"/>
  <c r="D266" i="5"/>
  <c r="D265" i="5"/>
  <c r="D238" i="5"/>
  <c r="D240" i="5"/>
  <c r="D239" i="5"/>
  <c r="D217" i="5"/>
  <c r="D216" i="5"/>
  <c r="D193" i="5"/>
  <c r="D195" i="5"/>
  <c r="D194" i="5"/>
  <c r="D171" i="5"/>
  <c r="D170" i="5"/>
  <c r="D147" i="5"/>
  <c r="D146" i="5"/>
  <c r="D128" i="5"/>
  <c r="D127" i="5"/>
  <c r="D107" i="5"/>
  <c r="D106" i="5"/>
  <c r="D88" i="5"/>
  <c r="D87" i="5"/>
  <c r="D69" i="5"/>
  <c r="D68" i="5"/>
  <c r="C19" i="5"/>
  <c r="C20" i="5"/>
  <c r="C37" i="5"/>
  <c r="C3" i="5"/>
  <c r="C2" i="5"/>
  <c r="C36" i="5"/>
  <c r="F8" i="5" l="1"/>
  <c r="H8" i="5"/>
  <c r="G8" i="5"/>
  <c r="E8" i="5"/>
  <c r="D8" i="5"/>
  <c r="C8" i="5"/>
  <c r="H24" i="5"/>
  <c r="E24" i="5"/>
  <c r="C24" i="5"/>
  <c r="D24" i="5"/>
  <c r="F24" i="5"/>
  <c r="G24" i="5"/>
  <c r="H41" i="5"/>
  <c r="E41" i="5"/>
  <c r="C41" i="5"/>
  <c r="D41" i="5"/>
  <c r="F41" i="5"/>
  <c r="G41" i="5"/>
  <c r="E25" i="5"/>
  <c r="F25" i="5"/>
  <c r="G25" i="5"/>
  <c r="H25" i="5"/>
  <c r="D25" i="5"/>
  <c r="C25" i="5"/>
  <c r="E42" i="5"/>
  <c r="F42" i="5"/>
  <c r="G42" i="5"/>
  <c r="H42" i="5"/>
  <c r="C42" i="5"/>
  <c r="D42" i="5"/>
  <c r="E7" i="5"/>
  <c r="H7" i="5"/>
  <c r="C7" i="5"/>
  <c r="G7" i="5"/>
  <c r="F7" i="5"/>
  <c r="D7" i="5"/>
  <c r="D13" i="5" s="1"/>
  <c r="D47" i="5" l="1"/>
  <c r="D48" i="5"/>
  <c r="D30" i="5"/>
  <c r="D49" i="5"/>
  <c r="D31" i="5"/>
  <c r="D32" i="5"/>
  <c r="D15" i="5"/>
  <c r="D14" i="5"/>
</calcChain>
</file>

<file path=xl/sharedStrings.xml><?xml version="1.0" encoding="utf-8"?>
<sst xmlns="http://schemas.openxmlformats.org/spreadsheetml/2006/main" count="226" uniqueCount="76">
  <si>
    <t xml:space="preserve">Team </t>
  </si>
  <si>
    <t>Apps</t>
  </si>
  <si>
    <t>Goals</t>
  </si>
  <si>
    <t>Shots pg</t>
  </si>
  <si>
    <t>Yellow Card</t>
  </si>
  <si>
    <t>Red Card</t>
  </si>
  <si>
    <t>Possession%</t>
  </si>
  <si>
    <t>Pass%</t>
  </si>
  <si>
    <t>AerialsWon</t>
  </si>
  <si>
    <t>Rating</t>
  </si>
  <si>
    <t>Conceded</t>
  </si>
  <si>
    <t>Egypt</t>
  </si>
  <si>
    <t>England</t>
  </si>
  <si>
    <t>France</t>
  </si>
  <si>
    <t>Germany</t>
  </si>
  <si>
    <t>Iceland</t>
  </si>
  <si>
    <t>Japan</t>
  </si>
  <si>
    <t>South Korea</t>
  </si>
  <si>
    <t>Mexico</t>
  </si>
  <si>
    <t>Nigeria</t>
  </si>
  <si>
    <t>Panama</t>
  </si>
  <si>
    <t>Peru</t>
  </si>
  <si>
    <t>Poland</t>
  </si>
  <si>
    <t>Portugal</t>
  </si>
  <si>
    <t>Russia</t>
  </si>
  <si>
    <t>Saudi Arabia</t>
  </si>
  <si>
    <t>Senegal</t>
  </si>
  <si>
    <t>Serbia</t>
  </si>
  <si>
    <t>Spain</t>
  </si>
  <si>
    <t>Sweden</t>
  </si>
  <si>
    <t>Switzerland</t>
  </si>
  <si>
    <t>Tunisia</t>
  </si>
  <si>
    <t>Uruguay</t>
  </si>
  <si>
    <t>Argentina</t>
  </si>
  <si>
    <t>Belgium</t>
  </si>
  <si>
    <t>Brazil</t>
  </si>
  <si>
    <t>Costa Rica</t>
  </si>
  <si>
    <t>Croatia</t>
  </si>
  <si>
    <t>Denmark</t>
  </si>
  <si>
    <t>Defence Strength</t>
  </si>
  <si>
    <t>Attack Strength</t>
  </si>
  <si>
    <t>Goals per game</t>
  </si>
  <si>
    <t>Goals Conceded per game</t>
  </si>
  <si>
    <t>Team</t>
  </si>
  <si>
    <t>Expected Goal Score Count</t>
  </si>
  <si>
    <t>Predicted Goal Line</t>
  </si>
  <si>
    <t>Proability</t>
  </si>
  <si>
    <t>Predicted Winner</t>
  </si>
  <si>
    <t>Argentina vs Portugal Proability Distribution</t>
  </si>
  <si>
    <t xml:space="preserve"> Proability Distribution</t>
  </si>
  <si>
    <t>Ranking</t>
  </si>
  <si>
    <t>Iran</t>
  </si>
  <si>
    <t>Morroco</t>
  </si>
  <si>
    <t>Australia</t>
  </si>
  <si>
    <t>Columbia</t>
  </si>
  <si>
    <t>Predicted Result</t>
  </si>
  <si>
    <t>Draw</t>
  </si>
  <si>
    <t>Predicted Winner(Based on Fifa Ranking)</t>
  </si>
  <si>
    <t>Semi Finals</t>
  </si>
  <si>
    <t>Semi Final 1</t>
  </si>
  <si>
    <t>Semi Final 2</t>
  </si>
  <si>
    <t>Round 16 1</t>
  </si>
  <si>
    <t>Round 16 2</t>
  </si>
  <si>
    <t>Round 16 3</t>
  </si>
  <si>
    <t>Round 16 4</t>
  </si>
  <si>
    <t>Round 16 5</t>
  </si>
  <si>
    <t>Round 16 6</t>
  </si>
  <si>
    <t>Round 16 7</t>
  </si>
  <si>
    <t>Round 16 8</t>
  </si>
  <si>
    <t>Quarter finals</t>
  </si>
  <si>
    <t>Quarter Final 1</t>
  </si>
  <si>
    <t>Quarter Final 3</t>
  </si>
  <si>
    <t>Quarter Final 2</t>
  </si>
  <si>
    <t>Quarter Final 4</t>
  </si>
  <si>
    <t>Finals</t>
  </si>
  <si>
    <t xml:space="preserve">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</si>
</sst>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rgb="FF00B050"/>
      <name val="Calibri"/>
      <family val="2"/>
      <scheme val="minor"/>
    </font>
    <font>
      <b/>
      <sz val="9"/>
      <color rgb="FF00B050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rgb="FF00B0F0"/>
      <name val="Arial"/>
      <family val="2"/>
    </font>
    <font>
      <b/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0" fontId="6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0" xfId="0" applyFont="1" applyFill="1"/>
    <xf numFmtId="0" fontId="2" fillId="0" borderId="0" xfId="0" applyFont="1" applyAlignment="1">
      <alignment wrapText="1"/>
    </xf>
    <xf numFmtId="0" fontId="8" fillId="2" borderId="0" xfId="0" applyFont="1" applyFill="1" applyAlignment="1">
      <alignment horizontal="center" vertical="center" wrapText="1"/>
    </xf>
    <xf numFmtId="0" fontId="9" fillId="0" borderId="1" xfId="0" applyFont="1" applyBorder="1"/>
    <xf numFmtId="0" fontId="9" fillId="0" borderId="0" xfId="0" applyFont="1"/>
    <xf numFmtId="0" fontId="10" fillId="2" borderId="0" xfId="0" applyFont="1" applyFill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2" fillId="4" borderId="0" xfId="0" applyFont="1" applyFill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0225078/Downloads/collat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TEAMS</v>
          </cell>
          <cell r="B1" t="str">
            <v>EDITIONS</v>
          </cell>
          <cell r="C1" t="str">
            <v>WINS</v>
          </cell>
          <cell r="D1" t="str">
            <v>RANKINGS</v>
          </cell>
        </row>
        <row r="2">
          <cell r="A2" t="str">
            <v>ARGENTINA</v>
          </cell>
          <cell r="B2">
            <v>2</v>
          </cell>
          <cell r="C2" t="str">
            <v>1978,1986</v>
          </cell>
          <cell r="D2">
            <v>4</v>
          </cell>
        </row>
        <row r="3">
          <cell r="A3" t="str">
            <v>AUSTRALIA</v>
          </cell>
          <cell r="B3">
            <v>0</v>
          </cell>
          <cell r="C3">
            <v>0</v>
          </cell>
          <cell r="D3">
            <v>46</v>
          </cell>
        </row>
        <row r="4">
          <cell r="A4" t="str">
            <v>BELGIUM</v>
          </cell>
          <cell r="B4">
            <v>0</v>
          </cell>
          <cell r="C4">
            <v>0</v>
          </cell>
          <cell r="D4">
            <v>14</v>
          </cell>
        </row>
        <row r="5">
          <cell r="A5" t="str">
            <v>BRAZIL</v>
          </cell>
          <cell r="B5">
            <v>5</v>
          </cell>
          <cell r="C5" t="str">
            <v>1958,1962,1970,1994,2002</v>
          </cell>
          <cell r="D5">
            <v>1</v>
          </cell>
        </row>
        <row r="6">
          <cell r="A6" t="str">
            <v>COLUMBIA</v>
          </cell>
          <cell r="B6">
            <v>0</v>
          </cell>
          <cell r="C6">
            <v>0</v>
          </cell>
        </row>
        <row r="7">
          <cell r="A7" t="str">
            <v>COSTA RICA</v>
          </cell>
          <cell r="B7">
            <v>0</v>
          </cell>
          <cell r="C7">
            <v>0</v>
          </cell>
          <cell r="D7">
            <v>29</v>
          </cell>
        </row>
        <row r="8">
          <cell r="A8" t="str">
            <v>CROATIA</v>
          </cell>
          <cell r="B8">
            <v>0</v>
          </cell>
          <cell r="C8">
            <v>0</v>
          </cell>
          <cell r="D8">
            <v>27</v>
          </cell>
        </row>
        <row r="9">
          <cell r="A9" t="str">
            <v>DENMARK</v>
          </cell>
          <cell r="B9">
            <v>0</v>
          </cell>
          <cell r="C9">
            <v>0</v>
          </cell>
          <cell r="D9">
            <v>25</v>
          </cell>
        </row>
        <row r="10">
          <cell r="A10" t="str">
            <v>EGYPT</v>
          </cell>
          <cell r="B10">
            <v>0</v>
          </cell>
          <cell r="C10">
            <v>0</v>
          </cell>
          <cell r="D10">
            <v>65</v>
          </cell>
        </row>
        <row r="11">
          <cell r="A11" t="str">
            <v>ENGLAND</v>
          </cell>
          <cell r="B11">
            <v>1</v>
          </cell>
          <cell r="C11" t="str">
            <v>1966</v>
          </cell>
          <cell r="D11">
            <v>6</v>
          </cell>
        </row>
        <row r="12">
          <cell r="A12" t="str">
            <v>FRANCE</v>
          </cell>
          <cell r="B12">
            <v>1</v>
          </cell>
          <cell r="C12" t="str">
            <v>1998</v>
          </cell>
          <cell r="D12">
            <v>7</v>
          </cell>
        </row>
        <row r="13">
          <cell r="A13" t="str">
            <v>GERMANY</v>
          </cell>
          <cell r="B13">
            <v>4</v>
          </cell>
          <cell r="C13" t="str">
            <v>1954,1974,1990,2014</v>
          </cell>
          <cell r="D13">
            <v>2</v>
          </cell>
        </row>
        <row r="14">
          <cell r="A14" t="str">
            <v>ICELAND</v>
          </cell>
          <cell r="B14">
            <v>0</v>
          </cell>
          <cell r="C14">
            <v>0</v>
          </cell>
        </row>
        <row r="15">
          <cell r="A15" t="str">
            <v>IRAN</v>
          </cell>
          <cell r="B15">
            <v>0</v>
          </cell>
          <cell r="C15">
            <v>0</v>
          </cell>
          <cell r="D15">
            <v>54</v>
          </cell>
        </row>
        <row r="16">
          <cell r="A16" t="str">
            <v>JAPAN</v>
          </cell>
          <cell r="B16">
            <v>0</v>
          </cell>
          <cell r="C16">
            <v>0</v>
          </cell>
          <cell r="D16">
            <v>35</v>
          </cell>
        </row>
        <row r="17">
          <cell r="A17" t="str">
            <v>MEXICO</v>
          </cell>
          <cell r="B17">
            <v>0</v>
          </cell>
          <cell r="C17">
            <v>0</v>
          </cell>
          <cell r="D17">
            <v>13</v>
          </cell>
        </row>
        <row r="18">
          <cell r="A18" t="str">
            <v>MORROCO</v>
          </cell>
          <cell r="B18">
            <v>0</v>
          </cell>
          <cell r="C18">
            <v>0</v>
          </cell>
        </row>
        <row r="19">
          <cell r="A19" t="str">
            <v>NIGERIA</v>
          </cell>
          <cell r="B19">
            <v>0</v>
          </cell>
          <cell r="C19">
            <v>0</v>
          </cell>
          <cell r="D19">
            <v>32</v>
          </cell>
        </row>
        <row r="20">
          <cell r="A20" t="str">
            <v>PANAMA</v>
          </cell>
          <cell r="B20">
            <v>0</v>
          </cell>
          <cell r="C20">
            <v>0</v>
          </cell>
        </row>
        <row r="21">
          <cell r="A21" t="str">
            <v>PERU</v>
          </cell>
          <cell r="B21">
            <v>0</v>
          </cell>
          <cell r="C21">
            <v>0</v>
          </cell>
          <cell r="D21">
            <v>37</v>
          </cell>
        </row>
        <row r="22">
          <cell r="A22" t="str">
            <v>POLAND</v>
          </cell>
          <cell r="B22">
            <v>0</v>
          </cell>
          <cell r="C22">
            <v>0</v>
          </cell>
          <cell r="D22">
            <v>15</v>
          </cell>
        </row>
        <row r="23">
          <cell r="A23" t="str">
            <v>PORTUGAL</v>
          </cell>
          <cell r="B23">
            <v>0</v>
          </cell>
          <cell r="C23">
            <v>0</v>
          </cell>
          <cell r="D23">
            <v>17</v>
          </cell>
        </row>
        <row r="24">
          <cell r="A24" t="str">
            <v>RUSSIA</v>
          </cell>
          <cell r="B24">
            <v>0</v>
          </cell>
          <cell r="C24">
            <v>0</v>
          </cell>
          <cell r="D24">
            <v>11</v>
          </cell>
        </row>
        <row r="25">
          <cell r="A25" t="str">
            <v>SAUDI ARABIA</v>
          </cell>
          <cell r="B25">
            <v>0</v>
          </cell>
          <cell r="C25">
            <v>0</v>
          </cell>
          <cell r="D25">
            <v>50</v>
          </cell>
        </row>
        <row r="26">
          <cell r="A26" t="str">
            <v>SENEGAL</v>
          </cell>
          <cell r="B26">
            <v>0</v>
          </cell>
          <cell r="C26">
            <v>0</v>
          </cell>
          <cell r="D26">
            <v>45</v>
          </cell>
        </row>
        <row r="27">
          <cell r="A27" t="str">
            <v>SERBIA</v>
          </cell>
          <cell r="B27">
            <v>0</v>
          </cell>
          <cell r="C27">
            <v>0</v>
          </cell>
          <cell r="D27">
            <v>12</v>
          </cell>
        </row>
        <row r="28">
          <cell r="A28" t="str">
            <v>SOUTH KOREA</v>
          </cell>
          <cell r="B28">
            <v>0</v>
          </cell>
          <cell r="C28">
            <v>0</v>
          </cell>
        </row>
        <row r="29">
          <cell r="A29" t="str">
            <v>SPAIN</v>
          </cell>
          <cell r="B29">
            <v>1</v>
          </cell>
          <cell r="C29" t="str">
            <v>2010</v>
          </cell>
          <cell r="D29">
            <v>5</v>
          </cell>
        </row>
        <row r="30">
          <cell r="A30" t="str">
            <v>SWEDEN</v>
          </cell>
          <cell r="B30">
            <v>0</v>
          </cell>
          <cell r="C30">
            <v>0</v>
          </cell>
          <cell r="D30">
            <v>10</v>
          </cell>
        </row>
        <row r="31">
          <cell r="A31" t="str">
            <v>SWITZERLAND</v>
          </cell>
          <cell r="B31">
            <v>0</v>
          </cell>
          <cell r="C31">
            <v>0</v>
          </cell>
          <cell r="D31">
            <v>21</v>
          </cell>
        </row>
        <row r="32">
          <cell r="A32" t="str">
            <v>TUNISIA</v>
          </cell>
          <cell r="B32">
            <v>0</v>
          </cell>
          <cell r="C32">
            <v>0</v>
          </cell>
          <cell r="D32">
            <v>52</v>
          </cell>
        </row>
        <row r="33">
          <cell r="A33" t="str">
            <v>URUGUAY</v>
          </cell>
          <cell r="B33">
            <v>0</v>
          </cell>
          <cell r="C33">
            <v>0</v>
          </cell>
          <cell r="D33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opLeftCell="A6" workbookViewId="0">
      <selection activeCell="P21" sqref="P21"/>
    </sheetView>
  </sheetViews>
  <sheetFormatPr defaultRowHeight="14.5" x14ac:dyDescent="0.35"/>
  <cols>
    <col min="1" max="1" width="14.1796875" customWidth="1"/>
    <col min="7" max="7" width="19" customWidth="1"/>
    <col min="9" max="9" width="15.54296875" customWidth="1"/>
    <col min="12" max="12" width="9.1796875" style="19"/>
    <col min="13" max="13" width="9.1796875" style="22"/>
    <col min="15" max="15" width="10.453125" customWidth="1"/>
  </cols>
  <sheetData>
    <row r="1" spans="1:16" ht="3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7" t="s">
        <v>39</v>
      </c>
      <c r="M1" s="20" t="s">
        <v>40</v>
      </c>
      <c r="N1" s="2" t="s">
        <v>41</v>
      </c>
      <c r="O1" s="2" t="s">
        <v>42</v>
      </c>
      <c r="P1" s="2" t="s">
        <v>50</v>
      </c>
    </row>
    <row r="2" spans="1:16" x14ac:dyDescent="0.35">
      <c r="A2" s="3" t="s">
        <v>11</v>
      </c>
      <c r="B2" s="4">
        <v>3</v>
      </c>
      <c r="C2" s="4">
        <v>4</v>
      </c>
      <c r="D2" s="4">
        <v>9.3000000000000007</v>
      </c>
      <c r="E2" s="4">
        <v>5</v>
      </c>
      <c r="F2" s="4">
        <v>0</v>
      </c>
      <c r="G2" s="4">
        <v>44.5</v>
      </c>
      <c r="H2" s="4">
        <v>77.2</v>
      </c>
      <c r="I2" s="4">
        <v>16.3</v>
      </c>
      <c r="J2" s="4">
        <v>6.47</v>
      </c>
      <c r="K2" s="4">
        <v>6</v>
      </c>
      <c r="L2" s="18">
        <f>((E2/100)+(F2/100)+(G2/100)+(H2/100)+(I2/100)+O2)/B2</f>
        <v>1.1433333333333333</v>
      </c>
      <c r="M2" s="21">
        <f>((D2/100)+(G2/100)+(H2/100)+(I2/100)+N2)/3</f>
        <v>0.93544444444444441</v>
      </c>
      <c r="N2" s="5">
        <f>C2/B2</f>
        <v>1.3333333333333333</v>
      </c>
      <c r="O2" s="5">
        <f>K2/B2</f>
        <v>2</v>
      </c>
      <c r="P2">
        <f>VLOOKUP(A2,[1]Sheet1!$A:$D,4,FALSE)</f>
        <v>65</v>
      </c>
    </row>
    <row r="3" spans="1:16" s="9" customFormat="1" x14ac:dyDescent="0.35">
      <c r="A3" s="6" t="s">
        <v>12</v>
      </c>
      <c r="B3" s="7">
        <v>3</v>
      </c>
      <c r="C3" s="7">
        <v>8</v>
      </c>
      <c r="D3" s="7">
        <v>13.3</v>
      </c>
      <c r="E3" s="7">
        <v>2</v>
      </c>
      <c r="F3" s="7">
        <v>0</v>
      </c>
      <c r="G3" s="7">
        <v>55</v>
      </c>
      <c r="H3" s="7">
        <v>88.8</v>
      </c>
      <c r="I3" s="7">
        <v>19.7</v>
      </c>
      <c r="J3" s="7">
        <v>6.92</v>
      </c>
      <c r="K3" s="7">
        <v>3</v>
      </c>
      <c r="L3" s="18">
        <f t="shared" ref="L3:L33" si="0">((E3/100)+(F3/100)+(G3/100)+(H3/100)+(I3/100)+O3)/B3</f>
        <v>0.88500000000000012</v>
      </c>
      <c r="M3" s="21">
        <f t="shared" ref="M3:M33" si="1">((D3/100)+(G3/100)+(H3/100)+(I3/100)+N3)/3</f>
        <v>1.4782222222222223</v>
      </c>
      <c r="N3" s="8">
        <f t="shared" ref="N3:N8" si="2">C3/B3</f>
        <v>2.6666666666666665</v>
      </c>
      <c r="O3" s="8">
        <f t="shared" ref="O3:O8" si="3">K3/B3</f>
        <v>1</v>
      </c>
      <c r="P3">
        <f>VLOOKUP(A3,[1]Sheet1!$A:$D,4,FALSE)</f>
        <v>6</v>
      </c>
    </row>
    <row r="4" spans="1:16" s="9" customFormat="1" x14ac:dyDescent="0.35">
      <c r="A4" s="6" t="s">
        <v>13</v>
      </c>
      <c r="B4" s="7">
        <v>3</v>
      </c>
      <c r="C4" s="7">
        <v>3</v>
      </c>
      <c r="D4" s="7">
        <v>11.7</v>
      </c>
      <c r="E4" s="7">
        <v>3</v>
      </c>
      <c r="F4" s="7">
        <v>0</v>
      </c>
      <c r="G4" s="7">
        <v>54.9</v>
      </c>
      <c r="H4" s="7">
        <v>83.8</v>
      </c>
      <c r="I4" s="7">
        <v>22.7</v>
      </c>
      <c r="J4" s="7">
        <v>6.82</v>
      </c>
      <c r="K4" s="7">
        <v>1</v>
      </c>
      <c r="L4" s="18">
        <f t="shared" si="0"/>
        <v>0.65911111111111098</v>
      </c>
      <c r="M4" s="21">
        <f t="shared" si="1"/>
        <v>0.91033333333333333</v>
      </c>
      <c r="N4" s="8">
        <f t="shared" si="2"/>
        <v>1</v>
      </c>
      <c r="O4" s="8">
        <f t="shared" si="3"/>
        <v>0.33333333333333331</v>
      </c>
      <c r="P4">
        <f>VLOOKUP(A4,[1]Sheet1!$A:$D,4,FALSE)</f>
        <v>7</v>
      </c>
    </row>
    <row r="5" spans="1:16" x14ac:dyDescent="0.35">
      <c r="A5" s="3" t="s">
        <v>14</v>
      </c>
      <c r="B5" s="4">
        <v>3</v>
      </c>
      <c r="C5" s="4">
        <v>2</v>
      </c>
      <c r="D5" s="4">
        <v>24</v>
      </c>
      <c r="E5" s="4">
        <v>2</v>
      </c>
      <c r="F5" s="4">
        <v>1</v>
      </c>
      <c r="G5" s="4">
        <v>65.3</v>
      </c>
      <c r="H5" s="4">
        <v>88.5</v>
      </c>
      <c r="I5" s="4">
        <v>16</v>
      </c>
      <c r="J5" s="4">
        <v>6.66</v>
      </c>
      <c r="K5" s="4">
        <v>4</v>
      </c>
      <c r="L5" s="18">
        <f t="shared" si="0"/>
        <v>1.0204444444444445</v>
      </c>
      <c r="M5" s="21">
        <f t="shared" si="1"/>
        <v>0.86822222222222223</v>
      </c>
      <c r="N5" s="5">
        <f t="shared" si="2"/>
        <v>0.66666666666666663</v>
      </c>
      <c r="O5" s="5">
        <f t="shared" si="3"/>
        <v>1.3333333333333333</v>
      </c>
      <c r="P5">
        <f>VLOOKUP(A5,[1]Sheet1!$A:$D,4,FALSE)</f>
        <v>2</v>
      </c>
    </row>
    <row r="6" spans="1:16" x14ac:dyDescent="0.35">
      <c r="A6" s="3" t="s">
        <v>15</v>
      </c>
      <c r="B6" s="4">
        <v>3</v>
      </c>
      <c r="C6" s="4">
        <v>2</v>
      </c>
      <c r="D6" s="4">
        <v>11</v>
      </c>
      <c r="E6" s="4">
        <v>3</v>
      </c>
      <c r="F6" s="4">
        <v>0</v>
      </c>
      <c r="G6" s="4">
        <v>37</v>
      </c>
      <c r="H6" s="4">
        <v>69.400000000000006</v>
      </c>
      <c r="I6" s="4">
        <v>21</v>
      </c>
      <c r="J6" s="4">
        <v>6.51</v>
      </c>
      <c r="K6" s="4">
        <v>5</v>
      </c>
      <c r="L6" s="18">
        <f t="shared" si="0"/>
        <v>0.99022222222222223</v>
      </c>
      <c r="M6" s="21">
        <f t="shared" si="1"/>
        <v>0.68355555555555547</v>
      </c>
      <c r="N6" s="5">
        <f t="shared" si="2"/>
        <v>0.66666666666666663</v>
      </c>
      <c r="O6" s="5">
        <f t="shared" si="3"/>
        <v>1.6666666666666667</v>
      </c>
      <c r="P6">
        <v>22</v>
      </c>
    </row>
    <row r="7" spans="1:16" x14ac:dyDescent="0.35">
      <c r="A7" s="3" t="s">
        <v>51</v>
      </c>
      <c r="B7" s="4">
        <v>3</v>
      </c>
      <c r="C7" s="4">
        <v>2</v>
      </c>
      <c r="D7" s="4">
        <v>7.7</v>
      </c>
      <c r="E7" s="4">
        <v>7</v>
      </c>
      <c r="F7" s="4">
        <v>0</v>
      </c>
      <c r="G7" s="4">
        <v>33.6</v>
      </c>
      <c r="H7" s="4">
        <v>62.6</v>
      </c>
      <c r="I7" s="4">
        <v>16.7</v>
      </c>
      <c r="J7" s="4">
        <v>6.64</v>
      </c>
      <c r="K7" s="4">
        <v>2</v>
      </c>
      <c r="L7" s="18">
        <f t="shared" si="0"/>
        <v>0.62188888888888894</v>
      </c>
      <c r="M7" s="21">
        <f t="shared" si="1"/>
        <v>0.62422222222222234</v>
      </c>
      <c r="N7" s="5">
        <f t="shared" si="2"/>
        <v>0.66666666666666663</v>
      </c>
      <c r="O7" s="5">
        <f t="shared" si="3"/>
        <v>0.66666666666666663</v>
      </c>
      <c r="P7">
        <f>VLOOKUP(A7,[1]Sheet1!$A:$D,4,FALSE)</f>
        <v>54</v>
      </c>
    </row>
    <row r="8" spans="1:16" s="9" customFormat="1" x14ac:dyDescent="0.35">
      <c r="A8" s="6" t="s">
        <v>16</v>
      </c>
      <c r="B8" s="7">
        <v>3</v>
      </c>
      <c r="C8" s="7">
        <v>4</v>
      </c>
      <c r="D8" s="7">
        <v>10.3</v>
      </c>
      <c r="E8" s="7">
        <v>4</v>
      </c>
      <c r="F8" s="7">
        <v>0</v>
      </c>
      <c r="G8" s="7">
        <v>55.1</v>
      </c>
      <c r="H8" s="7">
        <v>84.8</v>
      </c>
      <c r="I8" s="7">
        <v>24.3</v>
      </c>
      <c r="J8" s="7">
        <v>6.67</v>
      </c>
      <c r="K8" s="10">
        <v>4</v>
      </c>
      <c r="L8" s="18">
        <f t="shared" si="0"/>
        <v>1.0051111111111111</v>
      </c>
      <c r="M8" s="21">
        <f t="shared" si="1"/>
        <v>1.026111111111111</v>
      </c>
      <c r="N8" s="8">
        <f t="shared" si="2"/>
        <v>1.3333333333333333</v>
      </c>
      <c r="O8" s="8">
        <f t="shared" si="3"/>
        <v>1.3333333333333333</v>
      </c>
      <c r="P8">
        <f>VLOOKUP(A8,[1]Sheet1!$A:$D,4,FALSE)</f>
        <v>35</v>
      </c>
    </row>
    <row r="9" spans="1:16" x14ac:dyDescent="0.35">
      <c r="A9" s="3" t="s">
        <v>17</v>
      </c>
      <c r="B9" s="4">
        <v>3</v>
      </c>
      <c r="C9" s="4">
        <v>3</v>
      </c>
      <c r="D9" s="4">
        <v>11.3</v>
      </c>
      <c r="E9" s="4">
        <v>10</v>
      </c>
      <c r="F9" s="4">
        <v>0</v>
      </c>
      <c r="G9" s="4">
        <v>40.6</v>
      </c>
      <c r="H9" s="4">
        <v>77.2</v>
      </c>
      <c r="I9" s="4">
        <v>13</v>
      </c>
      <c r="J9" s="4">
        <v>6.76</v>
      </c>
      <c r="K9" s="4">
        <v>3</v>
      </c>
      <c r="L9" s="18">
        <f t="shared" si="0"/>
        <v>0.80266666666666664</v>
      </c>
      <c r="M9" s="21">
        <f t="shared" si="1"/>
        <v>0.80699999999999994</v>
      </c>
      <c r="N9" s="5">
        <f t="shared" ref="N9:N33" si="4">C9/B9</f>
        <v>1</v>
      </c>
      <c r="O9" s="5">
        <f t="shared" ref="O9:O33" si="5">K9/B9</f>
        <v>1</v>
      </c>
      <c r="P9">
        <v>57</v>
      </c>
    </row>
    <row r="10" spans="1:16" s="9" customFormat="1" x14ac:dyDescent="0.35">
      <c r="A10" s="6" t="s">
        <v>18</v>
      </c>
      <c r="B10" s="7">
        <v>3</v>
      </c>
      <c r="C10" s="7">
        <v>3</v>
      </c>
      <c r="D10" s="7">
        <v>15.3</v>
      </c>
      <c r="E10" s="7">
        <v>5</v>
      </c>
      <c r="F10" s="7">
        <v>0</v>
      </c>
      <c r="G10" s="7">
        <v>52.9</v>
      </c>
      <c r="H10" s="7">
        <v>82.7</v>
      </c>
      <c r="I10" s="7">
        <v>15</v>
      </c>
      <c r="J10" s="7">
        <v>6.81</v>
      </c>
      <c r="K10" s="7">
        <v>4</v>
      </c>
      <c r="L10" s="18">
        <f t="shared" si="0"/>
        <v>0.96311111111111103</v>
      </c>
      <c r="M10" s="21">
        <f t="shared" si="1"/>
        <v>0.88633333333333331</v>
      </c>
      <c r="N10" s="8">
        <f t="shared" si="4"/>
        <v>1</v>
      </c>
      <c r="O10" s="8">
        <f t="shared" si="5"/>
        <v>1.3333333333333333</v>
      </c>
      <c r="P10">
        <f>VLOOKUP(A10,[1]Sheet1!$A:$D,4,FALSE)</f>
        <v>13</v>
      </c>
    </row>
    <row r="11" spans="1:16" x14ac:dyDescent="0.35">
      <c r="A11" s="3" t="s">
        <v>52</v>
      </c>
      <c r="B11" s="4">
        <v>3</v>
      </c>
      <c r="C11" s="4">
        <v>2</v>
      </c>
      <c r="D11" s="4">
        <v>11.3</v>
      </c>
      <c r="E11" s="4">
        <v>8</v>
      </c>
      <c r="F11" s="4">
        <v>0</v>
      </c>
      <c r="G11" s="4">
        <v>48.9</v>
      </c>
      <c r="H11" s="4">
        <v>78.400000000000006</v>
      </c>
      <c r="I11" s="4">
        <v>21.3</v>
      </c>
      <c r="J11" s="4">
        <v>6.52</v>
      </c>
      <c r="K11" s="4">
        <v>4</v>
      </c>
      <c r="L11" s="18">
        <f t="shared" si="0"/>
        <v>0.96644444444444444</v>
      </c>
      <c r="M11" s="21">
        <f t="shared" si="1"/>
        <v>0.75522222222222224</v>
      </c>
      <c r="N11" s="5">
        <f t="shared" si="4"/>
        <v>0.66666666666666663</v>
      </c>
      <c r="O11" s="5">
        <f t="shared" si="5"/>
        <v>1.3333333333333333</v>
      </c>
      <c r="P11">
        <v>41</v>
      </c>
    </row>
    <row r="12" spans="1:16" x14ac:dyDescent="0.35">
      <c r="A12" s="3" t="s">
        <v>19</v>
      </c>
      <c r="B12" s="4">
        <v>3</v>
      </c>
      <c r="C12" s="4">
        <v>3</v>
      </c>
      <c r="D12" s="4">
        <v>13</v>
      </c>
      <c r="E12" s="4">
        <v>4</v>
      </c>
      <c r="F12" s="4">
        <v>0</v>
      </c>
      <c r="G12" s="4">
        <v>48</v>
      </c>
      <c r="H12" s="4">
        <v>76</v>
      </c>
      <c r="I12" s="4">
        <v>21.3</v>
      </c>
      <c r="J12" s="4">
        <v>6.76</v>
      </c>
      <c r="K12" s="4">
        <v>4</v>
      </c>
      <c r="L12" s="18">
        <f t="shared" si="0"/>
        <v>0.94211111111111112</v>
      </c>
      <c r="M12" s="21">
        <f t="shared" si="1"/>
        <v>0.8610000000000001</v>
      </c>
      <c r="N12" s="5">
        <f t="shared" si="4"/>
        <v>1</v>
      </c>
      <c r="O12" s="5">
        <f t="shared" si="5"/>
        <v>1.3333333333333333</v>
      </c>
      <c r="P12">
        <f>VLOOKUP(A12,[1]Sheet1!$A:$D,4,FALSE)</f>
        <v>32</v>
      </c>
    </row>
    <row r="13" spans="1:16" x14ac:dyDescent="0.35">
      <c r="A13" s="3" t="s">
        <v>20</v>
      </c>
      <c r="B13" s="4">
        <v>3</v>
      </c>
      <c r="C13" s="4">
        <v>2</v>
      </c>
      <c r="D13" s="4">
        <v>8</v>
      </c>
      <c r="E13" s="4">
        <v>11</v>
      </c>
      <c r="F13" s="4">
        <v>0</v>
      </c>
      <c r="G13" s="4">
        <v>39.9</v>
      </c>
      <c r="H13" s="4">
        <v>81.7</v>
      </c>
      <c r="I13" s="4">
        <v>12.3</v>
      </c>
      <c r="J13" s="4">
        <v>6.13</v>
      </c>
      <c r="K13" s="4">
        <v>11</v>
      </c>
      <c r="L13" s="18">
        <f t="shared" si="0"/>
        <v>1.7052222222222222</v>
      </c>
      <c r="M13" s="21">
        <f t="shared" si="1"/>
        <v>0.69522222222222219</v>
      </c>
      <c r="N13" s="5">
        <f t="shared" si="4"/>
        <v>0.66666666666666663</v>
      </c>
      <c r="O13" s="5">
        <f t="shared" si="5"/>
        <v>3.6666666666666665</v>
      </c>
      <c r="P13">
        <v>55</v>
      </c>
    </row>
    <row r="14" spans="1:16" x14ac:dyDescent="0.35">
      <c r="A14" s="3" t="s">
        <v>21</v>
      </c>
      <c r="B14" s="4">
        <v>3</v>
      </c>
      <c r="C14" s="4">
        <v>2</v>
      </c>
      <c r="D14" s="4">
        <v>10.3</v>
      </c>
      <c r="E14" s="4">
        <v>5</v>
      </c>
      <c r="F14" s="4">
        <v>0</v>
      </c>
      <c r="G14" s="4">
        <v>49.9</v>
      </c>
      <c r="H14" s="4">
        <v>81</v>
      </c>
      <c r="I14" s="4">
        <v>15</v>
      </c>
      <c r="J14" s="4">
        <v>6.67</v>
      </c>
      <c r="K14" s="4">
        <v>2</v>
      </c>
      <c r="L14" s="18">
        <f t="shared" si="0"/>
        <v>0.7252222222222221</v>
      </c>
      <c r="M14" s="21">
        <f t="shared" si="1"/>
        <v>0.74288888888888882</v>
      </c>
      <c r="N14" s="5">
        <f t="shared" si="4"/>
        <v>0.66666666666666663</v>
      </c>
      <c r="O14" s="5">
        <f t="shared" si="5"/>
        <v>0.66666666666666663</v>
      </c>
      <c r="P14">
        <f>VLOOKUP(A14,[1]Sheet1!$A:$D,4,FALSE)</f>
        <v>37</v>
      </c>
    </row>
    <row r="15" spans="1:16" x14ac:dyDescent="0.35">
      <c r="A15" s="3" t="s">
        <v>22</v>
      </c>
      <c r="B15" s="4">
        <v>3</v>
      </c>
      <c r="C15" s="4">
        <v>2</v>
      </c>
      <c r="D15" s="4">
        <v>10.3</v>
      </c>
      <c r="E15" s="4">
        <v>3</v>
      </c>
      <c r="F15" s="4">
        <v>0</v>
      </c>
      <c r="G15" s="4">
        <v>50.4</v>
      </c>
      <c r="H15" s="4">
        <v>81.2</v>
      </c>
      <c r="I15" s="4">
        <v>23.7</v>
      </c>
      <c r="J15" s="4">
        <v>6.54</v>
      </c>
      <c r="K15" s="4">
        <v>5</v>
      </c>
      <c r="L15" s="18">
        <f t="shared" si="0"/>
        <v>1.0832222222222223</v>
      </c>
      <c r="M15" s="21">
        <f t="shared" si="1"/>
        <v>0.77422222222222226</v>
      </c>
      <c r="N15" s="5">
        <f t="shared" si="4"/>
        <v>0.66666666666666663</v>
      </c>
      <c r="O15" s="5">
        <f t="shared" si="5"/>
        <v>1.6666666666666667</v>
      </c>
      <c r="P15">
        <f>VLOOKUP(A15,[1]Sheet1!$A:$D,4,FALSE)</f>
        <v>15</v>
      </c>
    </row>
    <row r="16" spans="1:16" s="9" customFormat="1" x14ac:dyDescent="0.35">
      <c r="A16" s="6" t="s">
        <v>23</v>
      </c>
      <c r="B16" s="7">
        <v>3</v>
      </c>
      <c r="C16" s="7">
        <v>5</v>
      </c>
      <c r="D16" s="7">
        <v>11</v>
      </c>
      <c r="E16" s="7">
        <v>6</v>
      </c>
      <c r="F16" s="7">
        <v>0</v>
      </c>
      <c r="G16" s="7">
        <v>49.8</v>
      </c>
      <c r="H16" s="7">
        <v>81.3</v>
      </c>
      <c r="I16" s="7">
        <v>20.7</v>
      </c>
      <c r="J16" s="7">
        <v>6.72</v>
      </c>
      <c r="K16" s="7">
        <v>4</v>
      </c>
      <c r="L16" s="18">
        <f t="shared" si="0"/>
        <v>0.97044444444444444</v>
      </c>
      <c r="M16" s="21">
        <f t="shared" si="1"/>
        <v>1.0982222222222222</v>
      </c>
      <c r="N16" s="8">
        <f t="shared" si="4"/>
        <v>1.6666666666666667</v>
      </c>
      <c r="O16" s="8">
        <f t="shared" si="5"/>
        <v>1.3333333333333333</v>
      </c>
      <c r="P16">
        <f>VLOOKUP(A16,[1]Sheet1!$A:$D,4,FALSE)</f>
        <v>17</v>
      </c>
    </row>
    <row r="17" spans="1:16" s="9" customFormat="1" x14ac:dyDescent="0.35">
      <c r="A17" s="6" t="s">
        <v>24</v>
      </c>
      <c r="B17" s="7">
        <v>3</v>
      </c>
      <c r="C17" s="7">
        <v>8</v>
      </c>
      <c r="D17" s="7">
        <v>9.3000000000000007</v>
      </c>
      <c r="E17" s="7">
        <v>3</v>
      </c>
      <c r="F17" s="7">
        <v>1</v>
      </c>
      <c r="G17" s="7">
        <v>45</v>
      </c>
      <c r="H17" s="7">
        <v>74.400000000000006</v>
      </c>
      <c r="I17" s="7">
        <v>32.299999999999997</v>
      </c>
      <c r="J17" s="7">
        <v>6.9</v>
      </c>
      <c r="K17" s="7">
        <v>4</v>
      </c>
      <c r="L17" s="18">
        <f t="shared" si="0"/>
        <v>0.96344444444444444</v>
      </c>
      <c r="M17" s="21">
        <f t="shared" si="1"/>
        <v>1.4255555555555555</v>
      </c>
      <c r="N17" s="8">
        <f t="shared" si="4"/>
        <v>2.6666666666666665</v>
      </c>
      <c r="O17" s="8">
        <f t="shared" si="5"/>
        <v>1.3333333333333333</v>
      </c>
      <c r="P17">
        <f>VLOOKUP(A17,[1]Sheet1!$A:$D,4,FALSE)</f>
        <v>11</v>
      </c>
    </row>
    <row r="18" spans="1:16" x14ac:dyDescent="0.35">
      <c r="A18" s="3" t="s">
        <v>25</v>
      </c>
      <c r="B18" s="4">
        <v>3</v>
      </c>
      <c r="C18" s="4">
        <v>2</v>
      </c>
      <c r="D18" s="4">
        <v>12.3</v>
      </c>
      <c r="E18" s="4">
        <v>1</v>
      </c>
      <c r="F18" s="4">
        <v>0</v>
      </c>
      <c r="G18" s="4">
        <v>57</v>
      </c>
      <c r="H18" s="4">
        <v>86.1</v>
      </c>
      <c r="I18" s="4">
        <v>10</v>
      </c>
      <c r="J18" s="4">
        <v>6.36</v>
      </c>
      <c r="K18" s="4">
        <v>7</v>
      </c>
      <c r="L18" s="18">
        <f t="shared" si="0"/>
        <v>1.2914444444444444</v>
      </c>
      <c r="M18" s="21">
        <f t="shared" si="1"/>
        <v>0.77355555555555544</v>
      </c>
      <c r="N18" s="5">
        <f t="shared" si="4"/>
        <v>0.66666666666666663</v>
      </c>
      <c r="O18" s="5">
        <f t="shared" si="5"/>
        <v>2.3333333333333335</v>
      </c>
      <c r="P18">
        <f>VLOOKUP(A18,[1]Sheet1!$A:$D,4,FALSE)</f>
        <v>50</v>
      </c>
    </row>
    <row r="19" spans="1:16" x14ac:dyDescent="0.35">
      <c r="A19" s="3" t="s">
        <v>26</v>
      </c>
      <c r="B19" s="4">
        <v>3</v>
      </c>
      <c r="C19" s="4">
        <v>4</v>
      </c>
      <c r="D19" s="4">
        <v>10</v>
      </c>
      <c r="E19" s="4">
        <v>6</v>
      </c>
      <c r="F19" s="4">
        <v>0</v>
      </c>
      <c r="G19" s="4">
        <v>43.7</v>
      </c>
      <c r="H19" s="4">
        <v>75.7</v>
      </c>
      <c r="I19" s="4">
        <v>22</v>
      </c>
      <c r="J19" s="4">
        <v>6.56</v>
      </c>
      <c r="K19" s="4">
        <v>4</v>
      </c>
      <c r="L19" s="18">
        <f t="shared" si="0"/>
        <v>0.93577777777777771</v>
      </c>
      <c r="M19" s="21">
        <f t="shared" si="1"/>
        <v>0.94911111111111113</v>
      </c>
      <c r="N19" s="5">
        <f t="shared" si="4"/>
        <v>1.3333333333333333</v>
      </c>
      <c r="O19" s="5">
        <f t="shared" si="5"/>
        <v>1.3333333333333333</v>
      </c>
      <c r="P19">
        <f>VLOOKUP(A19,[1]Sheet1!$A:$D,4,FALSE)</f>
        <v>45</v>
      </c>
    </row>
    <row r="20" spans="1:16" x14ac:dyDescent="0.35">
      <c r="A20" s="3" t="s">
        <v>27</v>
      </c>
      <c r="B20" s="4">
        <v>3</v>
      </c>
      <c r="C20" s="4">
        <v>2</v>
      </c>
      <c r="D20" s="4">
        <v>11</v>
      </c>
      <c r="E20" s="4">
        <v>9</v>
      </c>
      <c r="F20" s="4">
        <v>0</v>
      </c>
      <c r="G20" s="4">
        <v>44.2</v>
      </c>
      <c r="H20" s="4">
        <v>78</v>
      </c>
      <c r="I20" s="4">
        <v>25</v>
      </c>
      <c r="J20" s="4">
        <v>6.7</v>
      </c>
      <c r="K20" s="4">
        <v>4</v>
      </c>
      <c r="L20" s="18">
        <f t="shared" si="0"/>
        <v>0.96511111111111114</v>
      </c>
      <c r="M20" s="21">
        <f t="shared" si="1"/>
        <v>0.74955555555555564</v>
      </c>
      <c r="N20" s="5">
        <f t="shared" si="4"/>
        <v>0.66666666666666663</v>
      </c>
      <c r="O20" s="5">
        <f t="shared" si="5"/>
        <v>1.3333333333333333</v>
      </c>
      <c r="P20">
        <f>VLOOKUP(A20,[1]Sheet1!$A:$D,4,FALSE)</f>
        <v>12</v>
      </c>
    </row>
    <row r="21" spans="1:16" s="9" customFormat="1" x14ac:dyDescent="0.35">
      <c r="A21" s="6" t="s">
        <v>28</v>
      </c>
      <c r="B21" s="7">
        <v>3</v>
      </c>
      <c r="C21" s="7">
        <v>6</v>
      </c>
      <c r="D21" s="7">
        <v>16.3</v>
      </c>
      <c r="E21" s="7">
        <v>1</v>
      </c>
      <c r="F21" s="7">
        <v>0</v>
      </c>
      <c r="G21" s="7">
        <v>67.8</v>
      </c>
      <c r="H21" s="7">
        <v>91.3</v>
      </c>
      <c r="I21" s="7">
        <v>13.7</v>
      </c>
      <c r="J21" s="7">
        <v>6.76</v>
      </c>
      <c r="K21" s="7">
        <v>5</v>
      </c>
      <c r="L21" s="18">
        <f t="shared" si="0"/>
        <v>1.1348888888888888</v>
      </c>
      <c r="M21" s="21">
        <f t="shared" si="1"/>
        <v>1.2969999999999999</v>
      </c>
      <c r="N21" s="8">
        <f t="shared" si="4"/>
        <v>2</v>
      </c>
      <c r="O21" s="8">
        <f t="shared" si="5"/>
        <v>1.6666666666666667</v>
      </c>
      <c r="P21">
        <f>VLOOKUP(A21,[1]Sheet1!$A:$D,4,FALSE)</f>
        <v>5</v>
      </c>
    </row>
    <row r="22" spans="1:16" s="9" customFormat="1" x14ac:dyDescent="0.35">
      <c r="A22" s="6" t="s">
        <v>29</v>
      </c>
      <c r="B22" s="7">
        <v>3</v>
      </c>
      <c r="C22" s="7">
        <v>5</v>
      </c>
      <c r="D22" s="7">
        <v>12.3</v>
      </c>
      <c r="E22" s="7">
        <v>5</v>
      </c>
      <c r="F22" s="7">
        <v>0</v>
      </c>
      <c r="G22" s="7">
        <v>41.2</v>
      </c>
      <c r="H22" s="7">
        <v>72.900000000000006</v>
      </c>
      <c r="I22" s="7">
        <v>22</v>
      </c>
      <c r="J22" s="7">
        <v>6.92</v>
      </c>
      <c r="K22" s="7">
        <v>2</v>
      </c>
      <c r="L22" s="18">
        <f t="shared" si="0"/>
        <v>0.69255555555555548</v>
      </c>
      <c r="M22" s="21">
        <f t="shared" si="1"/>
        <v>1.0502222222222224</v>
      </c>
      <c r="N22" s="8">
        <f t="shared" si="4"/>
        <v>1.6666666666666667</v>
      </c>
      <c r="O22" s="8">
        <f t="shared" si="5"/>
        <v>0.66666666666666663</v>
      </c>
      <c r="P22">
        <f>VLOOKUP(A22,[1]Sheet1!$A:$D,4,FALSE)</f>
        <v>10</v>
      </c>
    </row>
    <row r="23" spans="1:16" s="9" customFormat="1" x14ac:dyDescent="0.35">
      <c r="A23" s="6" t="s">
        <v>30</v>
      </c>
      <c r="B23" s="7">
        <v>3</v>
      </c>
      <c r="C23" s="7">
        <v>5</v>
      </c>
      <c r="D23" s="7">
        <v>13</v>
      </c>
      <c r="E23" s="7">
        <v>7</v>
      </c>
      <c r="F23" s="7">
        <v>0</v>
      </c>
      <c r="G23" s="7">
        <v>54.5</v>
      </c>
      <c r="H23" s="7">
        <v>84.1</v>
      </c>
      <c r="I23" s="7">
        <v>13</v>
      </c>
      <c r="J23" s="7">
        <v>6.73</v>
      </c>
      <c r="K23" s="7">
        <v>4</v>
      </c>
      <c r="L23" s="18">
        <f t="shared" si="0"/>
        <v>0.97311111111111115</v>
      </c>
      <c r="M23" s="21">
        <f t="shared" si="1"/>
        <v>1.1042222222222222</v>
      </c>
      <c r="N23" s="8">
        <f t="shared" si="4"/>
        <v>1.6666666666666667</v>
      </c>
      <c r="O23" s="8">
        <f t="shared" si="5"/>
        <v>1.3333333333333333</v>
      </c>
      <c r="P23">
        <f>VLOOKUP(A23,[1]Sheet1!$A:$D,4,FALSE)</f>
        <v>21</v>
      </c>
    </row>
    <row r="24" spans="1:16" x14ac:dyDescent="0.35">
      <c r="A24" s="3" t="s">
        <v>31</v>
      </c>
      <c r="B24" s="4">
        <v>3</v>
      </c>
      <c r="C24" s="4">
        <v>5</v>
      </c>
      <c r="D24" s="4">
        <v>12</v>
      </c>
      <c r="E24" s="4">
        <v>4</v>
      </c>
      <c r="F24" s="4">
        <v>0</v>
      </c>
      <c r="G24" s="4">
        <v>51.3</v>
      </c>
      <c r="H24" s="4">
        <v>82.3</v>
      </c>
      <c r="I24" s="4">
        <v>12.3</v>
      </c>
      <c r="J24" s="4">
        <v>6.56</v>
      </c>
      <c r="K24" s="4">
        <v>8</v>
      </c>
      <c r="L24" s="18">
        <f t="shared" si="0"/>
        <v>1.3885555555555555</v>
      </c>
      <c r="M24" s="21">
        <f t="shared" si="1"/>
        <v>1.0818888888888889</v>
      </c>
      <c r="N24" s="5">
        <f t="shared" si="4"/>
        <v>1.6666666666666667</v>
      </c>
      <c r="O24" s="5">
        <f t="shared" si="5"/>
        <v>2.6666666666666665</v>
      </c>
      <c r="P24">
        <f>VLOOKUP(A24,[1]Sheet1!$A:$D,4,FALSE)</f>
        <v>52</v>
      </c>
    </row>
    <row r="25" spans="1:16" s="9" customFormat="1" x14ac:dyDescent="0.35">
      <c r="A25" s="6" t="s">
        <v>32</v>
      </c>
      <c r="B25" s="7">
        <v>3</v>
      </c>
      <c r="C25" s="7">
        <v>5</v>
      </c>
      <c r="D25" s="7">
        <v>14.7</v>
      </c>
      <c r="E25" s="7">
        <v>1</v>
      </c>
      <c r="F25" s="7">
        <v>0</v>
      </c>
      <c r="G25" s="7">
        <v>53.4</v>
      </c>
      <c r="H25" s="7">
        <v>85</v>
      </c>
      <c r="I25" s="7">
        <v>15.7</v>
      </c>
      <c r="J25" s="7">
        <v>7.03</v>
      </c>
      <c r="K25" s="7">
        <v>0</v>
      </c>
      <c r="L25" s="18">
        <f t="shared" si="0"/>
        <v>0.55033333333333345</v>
      </c>
      <c r="M25" s="21">
        <f t="shared" si="1"/>
        <v>1.1182222222222222</v>
      </c>
      <c r="N25" s="8">
        <f t="shared" si="4"/>
        <v>1.6666666666666667</v>
      </c>
      <c r="O25" s="8">
        <v>0.1</v>
      </c>
      <c r="P25">
        <f>VLOOKUP(A25,[1]Sheet1!$A:$D,4,FALSE)</f>
        <v>9</v>
      </c>
    </row>
    <row r="26" spans="1:16" s="9" customFormat="1" x14ac:dyDescent="0.35">
      <c r="A26" s="6" t="s">
        <v>33</v>
      </c>
      <c r="B26" s="7">
        <v>3</v>
      </c>
      <c r="C26" s="7">
        <v>3</v>
      </c>
      <c r="D26" s="7">
        <v>15</v>
      </c>
      <c r="E26" s="7">
        <v>6</v>
      </c>
      <c r="F26" s="7">
        <v>0</v>
      </c>
      <c r="G26" s="7">
        <v>62.4</v>
      </c>
      <c r="H26" s="7">
        <v>84.5</v>
      </c>
      <c r="I26" s="7">
        <v>19</v>
      </c>
      <c r="J26" s="7">
        <v>6.63</v>
      </c>
      <c r="K26" s="7">
        <v>5</v>
      </c>
      <c r="L26" s="18">
        <f t="shared" si="0"/>
        <v>1.1285555555555555</v>
      </c>
      <c r="M26" s="21">
        <f t="shared" si="1"/>
        <v>0.93633333333333335</v>
      </c>
      <c r="N26" s="8">
        <f t="shared" si="4"/>
        <v>1</v>
      </c>
      <c r="O26" s="8">
        <f t="shared" si="5"/>
        <v>1.6666666666666667</v>
      </c>
      <c r="P26">
        <f>VLOOKUP(A26,[1]Sheet1!$A:$D,4,FALSE)</f>
        <v>4</v>
      </c>
    </row>
    <row r="27" spans="1:16" x14ac:dyDescent="0.35">
      <c r="A27" s="3" t="s">
        <v>53</v>
      </c>
      <c r="B27" s="4">
        <v>3</v>
      </c>
      <c r="C27" s="4">
        <v>2</v>
      </c>
      <c r="D27" s="4">
        <v>11</v>
      </c>
      <c r="E27" s="4">
        <v>7</v>
      </c>
      <c r="F27" s="4">
        <v>0</v>
      </c>
      <c r="G27" s="4">
        <v>50.9</v>
      </c>
      <c r="H27" s="4">
        <v>83.7</v>
      </c>
      <c r="I27" s="4">
        <v>20.3</v>
      </c>
      <c r="J27" s="4">
        <v>6.47</v>
      </c>
      <c r="K27" s="4">
        <v>5</v>
      </c>
      <c r="L27" s="18">
        <f t="shared" si="0"/>
        <v>1.0952222222222223</v>
      </c>
      <c r="M27" s="21">
        <f t="shared" si="1"/>
        <v>0.77522222222222226</v>
      </c>
      <c r="N27" s="5">
        <f t="shared" si="4"/>
        <v>0.66666666666666663</v>
      </c>
      <c r="O27" s="5">
        <f t="shared" si="5"/>
        <v>1.6666666666666667</v>
      </c>
      <c r="P27">
        <f>VLOOKUP(A27,[1]Sheet1!$A:$D,4,FALSE)</f>
        <v>46</v>
      </c>
    </row>
    <row r="28" spans="1:16" s="9" customFormat="1" x14ac:dyDescent="0.35">
      <c r="A28" s="6" t="s">
        <v>34</v>
      </c>
      <c r="B28" s="7">
        <v>3</v>
      </c>
      <c r="C28" s="7">
        <v>9</v>
      </c>
      <c r="D28" s="7">
        <v>17.3</v>
      </c>
      <c r="E28" s="7">
        <v>5</v>
      </c>
      <c r="F28" s="7">
        <v>0</v>
      </c>
      <c r="G28" s="7">
        <v>53.8</v>
      </c>
      <c r="H28" s="7">
        <v>85.6</v>
      </c>
      <c r="I28" s="7">
        <v>14.7</v>
      </c>
      <c r="J28" s="7">
        <v>7.2</v>
      </c>
      <c r="K28" s="7">
        <v>2</v>
      </c>
      <c r="L28" s="18">
        <f t="shared" si="0"/>
        <v>0.75255555555555553</v>
      </c>
      <c r="M28" s="21">
        <f t="shared" si="1"/>
        <v>1.5713333333333335</v>
      </c>
      <c r="N28" s="8">
        <f t="shared" si="4"/>
        <v>3</v>
      </c>
      <c r="O28" s="8">
        <f t="shared" si="5"/>
        <v>0.66666666666666663</v>
      </c>
      <c r="P28">
        <f>VLOOKUP(A28,[1]Sheet1!$A:$D,4,FALSE)</f>
        <v>14</v>
      </c>
    </row>
    <row r="29" spans="1:16" s="9" customFormat="1" x14ac:dyDescent="0.35">
      <c r="A29" s="6" t="s">
        <v>35</v>
      </c>
      <c r="B29" s="7">
        <v>3</v>
      </c>
      <c r="C29" s="7">
        <v>5</v>
      </c>
      <c r="D29" s="7">
        <v>19</v>
      </c>
      <c r="E29" s="7">
        <v>3</v>
      </c>
      <c r="F29" s="7">
        <v>0</v>
      </c>
      <c r="G29" s="7">
        <v>59.7</v>
      </c>
      <c r="H29" s="7">
        <v>88.6</v>
      </c>
      <c r="I29" s="7">
        <v>15</v>
      </c>
      <c r="J29" s="7">
        <v>7.1</v>
      </c>
      <c r="K29" s="7">
        <v>1</v>
      </c>
      <c r="L29" s="18">
        <f t="shared" si="0"/>
        <v>0.66544444444444439</v>
      </c>
      <c r="M29" s="21">
        <f t="shared" si="1"/>
        <v>1.1632222222222222</v>
      </c>
      <c r="N29" s="8">
        <f t="shared" si="4"/>
        <v>1.6666666666666667</v>
      </c>
      <c r="O29" s="8">
        <f t="shared" si="5"/>
        <v>0.33333333333333331</v>
      </c>
      <c r="P29">
        <f>VLOOKUP(A29,[1]Sheet1!$A:$D,4,FALSE)</f>
        <v>1</v>
      </c>
    </row>
    <row r="30" spans="1:16" s="9" customFormat="1" x14ac:dyDescent="0.35">
      <c r="A30" s="6" t="s">
        <v>54</v>
      </c>
      <c r="B30" s="7">
        <v>3</v>
      </c>
      <c r="C30" s="7">
        <v>5</v>
      </c>
      <c r="D30" s="7">
        <v>8.3000000000000007</v>
      </c>
      <c r="E30" s="7">
        <v>3</v>
      </c>
      <c r="F30" s="7">
        <v>1</v>
      </c>
      <c r="G30" s="7">
        <v>50.8</v>
      </c>
      <c r="H30" s="7">
        <v>80.8</v>
      </c>
      <c r="I30" s="7">
        <v>19.3</v>
      </c>
      <c r="J30" s="7">
        <v>6.84</v>
      </c>
      <c r="K30" s="7">
        <v>2</v>
      </c>
      <c r="L30" s="18">
        <f t="shared" si="0"/>
        <v>0.73855555555555552</v>
      </c>
      <c r="M30" s="21">
        <f t="shared" si="1"/>
        <v>1.0862222222222222</v>
      </c>
      <c r="N30" s="8">
        <f t="shared" si="4"/>
        <v>1.6666666666666667</v>
      </c>
      <c r="O30" s="8">
        <f t="shared" si="5"/>
        <v>0.66666666666666663</v>
      </c>
      <c r="P30">
        <v>16</v>
      </c>
    </row>
    <row r="31" spans="1:16" x14ac:dyDescent="0.35">
      <c r="A31" s="3" t="s">
        <v>36</v>
      </c>
      <c r="B31" s="4">
        <v>3</v>
      </c>
      <c r="C31" s="4">
        <v>2</v>
      </c>
      <c r="D31" s="4">
        <v>9</v>
      </c>
      <c r="E31" s="4">
        <v>6</v>
      </c>
      <c r="F31" s="4">
        <v>0</v>
      </c>
      <c r="G31" s="4">
        <v>41.6</v>
      </c>
      <c r="H31" s="4">
        <v>77.099999999999994</v>
      </c>
      <c r="I31" s="4">
        <v>18</v>
      </c>
      <c r="J31" s="4">
        <v>6.52</v>
      </c>
      <c r="K31" s="4">
        <v>5</v>
      </c>
      <c r="L31" s="18">
        <f t="shared" si="0"/>
        <v>1.0312222222222223</v>
      </c>
      <c r="M31" s="21">
        <f t="shared" si="1"/>
        <v>0.70788888888888879</v>
      </c>
      <c r="N31" s="5">
        <f t="shared" si="4"/>
        <v>0.66666666666666663</v>
      </c>
      <c r="O31" s="5">
        <f t="shared" si="5"/>
        <v>1.6666666666666667</v>
      </c>
      <c r="P31">
        <f>VLOOKUP(A31,[1]Sheet1!$A:$D,4,FALSE)</f>
        <v>29</v>
      </c>
    </row>
    <row r="32" spans="1:16" s="9" customFormat="1" x14ac:dyDescent="0.35">
      <c r="A32" s="6" t="s">
        <v>37</v>
      </c>
      <c r="B32" s="7">
        <v>3</v>
      </c>
      <c r="C32" s="7">
        <v>7</v>
      </c>
      <c r="D32" s="7">
        <v>13</v>
      </c>
      <c r="E32" s="7">
        <v>8</v>
      </c>
      <c r="F32" s="7">
        <v>0</v>
      </c>
      <c r="G32" s="7">
        <v>52.6</v>
      </c>
      <c r="H32" s="7">
        <v>81</v>
      </c>
      <c r="I32" s="7">
        <v>22.3</v>
      </c>
      <c r="J32" s="7">
        <v>7.02</v>
      </c>
      <c r="K32" s="7">
        <v>1</v>
      </c>
      <c r="L32" s="18">
        <f t="shared" si="0"/>
        <v>0.65744444444444439</v>
      </c>
      <c r="M32" s="21">
        <f t="shared" si="1"/>
        <v>1.3407777777777781</v>
      </c>
      <c r="N32" s="8">
        <f t="shared" si="4"/>
        <v>2.3333333333333335</v>
      </c>
      <c r="O32" s="8">
        <f t="shared" si="5"/>
        <v>0.33333333333333331</v>
      </c>
      <c r="P32">
        <f>VLOOKUP(A32,[1]Sheet1!$A:$D,4,FALSE)</f>
        <v>27</v>
      </c>
    </row>
    <row r="33" spans="1:16" s="9" customFormat="1" x14ac:dyDescent="0.35">
      <c r="A33" s="6" t="s">
        <v>38</v>
      </c>
      <c r="B33" s="7">
        <v>3</v>
      </c>
      <c r="C33" s="7">
        <v>2</v>
      </c>
      <c r="D33" s="7">
        <v>8.3000000000000007</v>
      </c>
      <c r="E33" s="7">
        <v>5</v>
      </c>
      <c r="F33" s="7">
        <v>0</v>
      </c>
      <c r="G33" s="7">
        <v>44.3</v>
      </c>
      <c r="H33" s="7">
        <v>79.5</v>
      </c>
      <c r="I33" s="7">
        <v>24</v>
      </c>
      <c r="J33" s="7">
        <v>6.77</v>
      </c>
      <c r="K33" s="7">
        <v>1</v>
      </c>
      <c r="L33" s="18">
        <f t="shared" si="0"/>
        <v>0.62044444444444447</v>
      </c>
      <c r="M33" s="21">
        <f t="shared" si="1"/>
        <v>0.74255555555555552</v>
      </c>
      <c r="N33" s="8">
        <f t="shared" si="4"/>
        <v>0.66666666666666663</v>
      </c>
      <c r="O33" s="8">
        <f t="shared" si="5"/>
        <v>0.33333333333333331</v>
      </c>
      <c r="P33">
        <f>VLOOKUP(A33,[1]Sheet1!$A:$D,4,FALSE)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8039-E376-42F5-B960-022508D1343E}">
  <dimension ref="A1:H316"/>
  <sheetViews>
    <sheetView tabSelected="1" topLeftCell="A305" workbookViewId="0">
      <selection activeCell="F325" sqref="F325"/>
    </sheetView>
  </sheetViews>
  <sheetFormatPr defaultRowHeight="14.5" x14ac:dyDescent="0.35"/>
  <cols>
    <col min="1" max="1" width="20.36328125" customWidth="1"/>
    <col min="2" max="2" width="20.81640625" style="11" customWidth="1"/>
    <col min="3" max="3" width="26.26953125" style="11" customWidth="1"/>
    <col min="7" max="8" width="12" bestFit="1" customWidth="1"/>
  </cols>
  <sheetData>
    <row r="1" spans="1:8" ht="19.5" customHeight="1" x14ac:dyDescent="0.35">
      <c r="A1" s="23" t="s">
        <v>61</v>
      </c>
      <c r="B1" s="13" t="s">
        <v>43</v>
      </c>
      <c r="C1" s="13" t="s">
        <v>44</v>
      </c>
    </row>
    <row r="2" spans="1:8" x14ac:dyDescent="0.35">
      <c r="A2" s="23"/>
      <c r="B2" s="12" t="s">
        <v>13</v>
      </c>
      <c r="C2" s="12">
        <f>ROUND(VLOOKUP(B2,Final_Data!A:O,13,FALSE)*VLOOKUP(B3,Final_Data!A:O,12,FALSE),4)</f>
        <v>1.0274000000000001</v>
      </c>
    </row>
    <row r="3" spans="1:8" x14ac:dyDescent="0.35">
      <c r="A3" s="23"/>
      <c r="B3" s="12" t="s">
        <v>33</v>
      </c>
      <c r="C3" s="12">
        <f>ROUND(VLOOKUP(B2,Final_Data!A:O,12,FALSE)*VLOOKUP(B3,Final_Data!A:O,13,FALSE),4)</f>
        <v>0.61709999999999998</v>
      </c>
    </row>
    <row r="5" spans="1:8" x14ac:dyDescent="0.35">
      <c r="B5" s="27" t="s">
        <v>48</v>
      </c>
      <c r="C5" s="27"/>
      <c r="D5" s="27"/>
      <c r="E5" s="27"/>
      <c r="F5" s="27"/>
      <c r="G5" s="27"/>
      <c r="H5" s="27"/>
    </row>
    <row r="6" spans="1:8" x14ac:dyDescent="0.35">
      <c r="B6" s="13" t="s">
        <v>2</v>
      </c>
      <c r="C6" s="13">
        <v>0</v>
      </c>
      <c r="D6" s="14">
        <v>1</v>
      </c>
      <c r="E6" s="14">
        <v>2</v>
      </c>
      <c r="F6" s="14">
        <v>3</v>
      </c>
      <c r="G6" s="14">
        <v>4</v>
      </c>
      <c r="H6" s="14">
        <v>5</v>
      </c>
    </row>
    <row r="7" spans="1:8" x14ac:dyDescent="0.35">
      <c r="B7" s="12" t="str">
        <f>B2</f>
        <v>France</v>
      </c>
      <c r="C7" s="12">
        <f>ROUND(_xlfn.POISSON.DIST(C$6,$C2,),4)</f>
        <v>0.3579</v>
      </c>
      <c r="D7" s="12">
        <f>ROUND(_xlfn.POISSON.DIST(D$6,$C2,),4)</f>
        <v>0.36770000000000003</v>
      </c>
      <c r="E7" s="12">
        <f t="shared" ref="E7:H7" si="0">ROUND(_xlfn.POISSON.DIST(E$6,$C2,),4)</f>
        <v>0.18890000000000001</v>
      </c>
      <c r="F7" s="12">
        <f t="shared" si="0"/>
        <v>6.4699999999999994E-2</v>
      </c>
      <c r="G7" s="12">
        <f t="shared" si="0"/>
        <v>1.66E-2</v>
      </c>
      <c r="H7" s="12">
        <f t="shared" si="0"/>
        <v>3.3999999999999998E-3</v>
      </c>
    </row>
    <row r="8" spans="1:8" x14ac:dyDescent="0.35">
      <c r="B8" s="12" t="str">
        <f>B3</f>
        <v>Argentina</v>
      </c>
      <c r="C8" s="12">
        <f>ROUND(_xlfn.POISSON.DIST(C$6,$C3,),4)</f>
        <v>0.53949999999999998</v>
      </c>
      <c r="D8" s="12">
        <f t="shared" ref="D8:H8" si="1">ROUND(_xlfn.POISSON.DIST(D$6,$C3,),4)</f>
        <v>0.33289999999999997</v>
      </c>
      <c r="E8" s="12">
        <f t="shared" si="1"/>
        <v>0.1027</v>
      </c>
      <c r="F8" s="12">
        <f t="shared" si="1"/>
        <v>2.1100000000000001E-2</v>
      </c>
      <c r="G8" s="12">
        <f t="shared" si="1"/>
        <v>3.3E-3</v>
      </c>
      <c r="H8" s="12">
        <f t="shared" si="1"/>
        <v>4.0000000000000002E-4</v>
      </c>
    </row>
    <row r="11" spans="1:8" ht="21" customHeight="1" x14ac:dyDescent="0.35">
      <c r="B11" s="24" t="s">
        <v>45</v>
      </c>
      <c r="C11" s="25"/>
      <c r="D11" s="26"/>
    </row>
    <row r="12" spans="1:8" x14ac:dyDescent="0.35">
      <c r="B12" s="13" t="str">
        <f>B3</f>
        <v>Argentina</v>
      </c>
      <c r="C12" s="13" t="str">
        <f>B2</f>
        <v>France</v>
      </c>
      <c r="D12" s="14" t="s">
        <v>46</v>
      </c>
    </row>
    <row r="13" spans="1:8" x14ac:dyDescent="0.35">
      <c r="B13" s="12">
        <v>0</v>
      </c>
      <c r="C13" s="12">
        <v>1</v>
      </c>
      <c r="D13" s="5">
        <f>HLOOKUP(C13,C6:H8,2,FALSE)*HLOOKUP(B13,C6:H8,3,FALSE)</f>
        <v>0.19837415</v>
      </c>
    </row>
    <row r="14" spans="1:8" x14ac:dyDescent="0.35">
      <c r="B14" s="12">
        <v>0</v>
      </c>
      <c r="C14" s="12">
        <v>0</v>
      </c>
      <c r="D14" s="5">
        <f>HLOOKUP(C14,C6:H8,2,FALSE)*HLOOKUP(B14,C6:H8,3,FALSE)</f>
        <v>0.19308704999999998</v>
      </c>
    </row>
    <row r="15" spans="1:8" x14ac:dyDescent="0.35">
      <c r="B15" s="12">
        <v>1</v>
      </c>
      <c r="C15" s="12">
        <v>0</v>
      </c>
      <c r="D15" s="5">
        <f>HLOOKUP(C15,C6:H8,2,FALSE)*HLOOKUP(B15,C6:H8,3,FALSE)</f>
        <v>0.11914490999999999</v>
      </c>
    </row>
    <row r="16" spans="1:8" x14ac:dyDescent="0.35">
      <c r="A16" s="15" t="s">
        <v>47</v>
      </c>
      <c r="B16" s="16" t="s">
        <v>13</v>
      </c>
    </row>
    <row r="18" spans="1:8" x14ac:dyDescent="0.35">
      <c r="A18" s="23" t="s">
        <v>62</v>
      </c>
      <c r="B18" s="13" t="s">
        <v>43</v>
      </c>
      <c r="C18" s="13" t="s">
        <v>44</v>
      </c>
    </row>
    <row r="19" spans="1:8" x14ac:dyDescent="0.35">
      <c r="A19" s="23"/>
      <c r="B19" s="12" t="s">
        <v>23</v>
      </c>
      <c r="C19" s="12">
        <f>ROUND(VLOOKUP(B19,Final_Data!A:O,13,FALSE)*VLOOKUP(B20,Final_Data!A:O,12,FALSE),4)</f>
        <v>0.60440000000000005</v>
      </c>
    </row>
    <row r="20" spans="1:8" x14ac:dyDescent="0.35">
      <c r="A20" s="23"/>
      <c r="B20" s="12" t="s">
        <v>32</v>
      </c>
      <c r="C20" s="12">
        <f>ROUND(VLOOKUP(B19,Final_Data!A:O,12,FALSE)*VLOOKUP(B20,Final_Data!A:O,13,FALSE),4)</f>
        <v>1.0851999999999999</v>
      </c>
    </row>
    <row r="22" spans="1:8" ht="14.5" customHeight="1" x14ac:dyDescent="0.35">
      <c r="B22" s="27" t="s">
        <v>49</v>
      </c>
      <c r="C22" s="27"/>
      <c r="D22" s="27"/>
      <c r="E22" s="27"/>
      <c r="F22" s="27"/>
      <c r="G22" s="27"/>
      <c r="H22" s="27"/>
    </row>
    <row r="23" spans="1:8" x14ac:dyDescent="0.35">
      <c r="B23" s="13" t="s">
        <v>2</v>
      </c>
      <c r="C23" s="13">
        <v>0</v>
      </c>
      <c r="D23" s="14">
        <v>1</v>
      </c>
      <c r="E23" s="14">
        <v>2</v>
      </c>
      <c r="F23" s="14">
        <v>3</v>
      </c>
      <c r="G23" s="14">
        <v>4</v>
      </c>
      <c r="H23" s="14">
        <v>5</v>
      </c>
    </row>
    <row r="24" spans="1:8" x14ac:dyDescent="0.35">
      <c r="B24" s="12" t="str">
        <f>B19</f>
        <v>Portugal</v>
      </c>
      <c r="C24" s="12">
        <f>ROUND(_xlfn.POISSON.DIST(C$6,$C19,),4)</f>
        <v>0.5464</v>
      </c>
      <c r="D24" s="12">
        <f>ROUND(_xlfn.POISSON.DIST(D$6,$C19,),4)</f>
        <v>0.33019999999999999</v>
      </c>
      <c r="E24" s="12">
        <f t="shared" ref="E24:H24" si="2">ROUND(_xlfn.POISSON.DIST(E$6,$C19,),4)</f>
        <v>9.98E-2</v>
      </c>
      <c r="F24" s="12">
        <f t="shared" si="2"/>
        <v>2.01E-2</v>
      </c>
      <c r="G24" s="12">
        <f t="shared" si="2"/>
        <v>3.0000000000000001E-3</v>
      </c>
      <c r="H24" s="12">
        <f t="shared" si="2"/>
        <v>4.0000000000000002E-4</v>
      </c>
    </row>
    <row r="25" spans="1:8" x14ac:dyDescent="0.35">
      <c r="B25" s="12" t="str">
        <f>B20</f>
        <v>Uruguay</v>
      </c>
      <c r="C25" s="12">
        <f>ROUND(_xlfn.POISSON.DIST(C$6,$C20,),4)</f>
        <v>0.33779999999999999</v>
      </c>
      <c r="D25" s="12">
        <f t="shared" ref="D25:H25" si="3">ROUND(_xlfn.POISSON.DIST(D$6,$C20,),4)</f>
        <v>0.36659999999999998</v>
      </c>
      <c r="E25" s="12">
        <f t="shared" si="3"/>
        <v>0.19889999999999999</v>
      </c>
      <c r="F25" s="12">
        <f t="shared" si="3"/>
        <v>7.1999999999999995E-2</v>
      </c>
      <c r="G25" s="12">
        <f t="shared" si="3"/>
        <v>1.95E-2</v>
      </c>
      <c r="H25" s="12">
        <f t="shared" si="3"/>
        <v>4.1999999999999997E-3</v>
      </c>
    </row>
    <row r="28" spans="1:8" x14ac:dyDescent="0.35">
      <c r="B28" s="24" t="s">
        <v>45</v>
      </c>
      <c r="C28" s="25"/>
      <c r="D28" s="26"/>
    </row>
    <row r="29" spans="1:8" x14ac:dyDescent="0.35">
      <c r="B29" s="13" t="str">
        <f>B20</f>
        <v>Uruguay</v>
      </c>
      <c r="C29" s="13" t="str">
        <f>B19</f>
        <v>Portugal</v>
      </c>
      <c r="D29" s="14" t="s">
        <v>46</v>
      </c>
    </row>
    <row r="30" spans="1:8" x14ac:dyDescent="0.35">
      <c r="B30" s="12">
        <v>0</v>
      </c>
      <c r="C30" s="12">
        <v>1</v>
      </c>
      <c r="D30" s="5">
        <f>HLOOKUP(C30,C23:H25,2,FALSE)*HLOOKUP(B30,C23:H25,3,FALSE)</f>
        <v>0.11154156</v>
      </c>
    </row>
    <row r="31" spans="1:8" x14ac:dyDescent="0.35">
      <c r="B31" s="12">
        <v>0</v>
      </c>
      <c r="C31" s="12">
        <v>0</v>
      </c>
      <c r="D31" s="5">
        <f>HLOOKUP(C31,C23:H25,2,FALSE)*HLOOKUP(B31,C23:H25,3,FALSE)</f>
        <v>0.18457392</v>
      </c>
    </row>
    <row r="32" spans="1:8" x14ac:dyDescent="0.35">
      <c r="B32" s="12">
        <v>1</v>
      </c>
      <c r="C32" s="12">
        <v>0</v>
      </c>
      <c r="D32" s="5">
        <f>HLOOKUP(C32,C23:H25,2,FALSE)*HLOOKUP(B32,C23:H25,3,FALSE)</f>
        <v>0.20031024</v>
      </c>
    </row>
    <row r="33" spans="1:8" x14ac:dyDescent="0.35">
      <c r="A33" s="15" t="s">
        <v>47</v>
      </c>
      <c r="B33" s="16" t="s">
        <v>32</v>
      </c>
    </row>
    <row r="35" spans="1:8" ht="19.5" customHeight="1" x14ac:dyDescent="0.35">
      <c r="A35" s="23" t="s">
        <v>63</v>
      </c>
      <c r="B35" s="13" t="s">
        <v>43</v>
      </c>
      <c r="C35" s="13" t="s">
        <v>44</v>
      </c>
    </row>
    <row r="36" spans="1:8" x14ac:dyDescent="0.35">
      <c r="A36" s="23"/>
      <c r="B36" s="12" t="s">
        <v>28</v>
      </c>
      <c r="C36" s="12">
        <f>ROUND(VLOOKUP(B36,Final_Data!A:O,13,FALSE)*VLOOKUP(B37,Final_Data!A:O,12,FALSE),4)</f>
        <v>1.2496</v>
      </c>
    </row>
    <row r="37" spans="1:8" x14ac:dyDescent="0.35">
      <c r="A37" s="23"/>
      <c r="B37" s="12" t="s">
        <v>24</v>
      </c>
      <c r="C37" s="12">
        <f>ROUND(VLOOKUP(B36,Final_Data!A:O,12,FALSE)*VLOOKUP(B37,Final_Data!A:O,13,FALSE),4)</f>
        <v>1.6177999999999999</v>
      </c>
    </row>
    <row r="39" spans="1:8" ht="14.5" customHeight="1" x14ac:dyDescent="0.35">
      <c r="B39" s="27" t="s">
        <v>49</v>
      </c>
      <c r="C39" s="27"/>
      <c r="D39" s="27"/>
      <c r="E39" s="27"/>
      <c r="F39" s="27"/>
      <c r="G39" s="27"/>
      <c r="H39" s="27"/>
    </row>
    <row r="40" spans="1:8" x14ac:dyDescent="0.35">
      <c r="B40" s="13" t="s">
        <v>2</v>
      </c>
      <c r="C40" s="13">
        <v>0</v>
      </c>
      <c r="D40" s="14">
        <v>1</v>
      </c>
      <c r="E40" s="14">
        <v>2</v>
      </c>
      <c r="F40" s="14">
        <v>3</v>
      </c>
      <c r="G40" s="14">
        <v>4</v>
      </c>
      <c r="H40" s="14">
        <v>5</v>
      </c>
    </row>
    <row r="41" spans="1:8" x14ac:dyDescent="0.35">
      <c r="B41" s="12" t="str">
        <f>B36</f>
        <v>Spain</v>
      </c>
      <c r="C41" s="12">
        <f>ROUND(_xlfn.POISSON.DIST(C$6,$C36,),4)</f>
        <v>0.28660000000000002</v>
      </c>
      <c r="D41" s="12">
        <f>ROUND(_xlfn.POISSON.DIST(D$6,$C36,),4)</f>
        <v>0.35820000000000002</v>
      </c>
      <c r="E41" s="12">
        <f t="shared" ref="E41:H41" si="4">ROUND(_xlfn.POISSON.DIST(E$6,$C36,),4)</f>
        <v>0.2238</v>
      </c>
      <c r="F41" s="12">
        <f t="shared" si="4"/>
        <v>9.3200000000000005E-2</v>
      </c>
      <c r="G41" s="12">
        <f t="shared" si="4"/>
        <v>2.9100000000000001E-2</v>
      </c>
      <c r="H41" s="12">
        <f t="shared" si="4"/>
        <v>7.3000000000000001E-3</v>
      </c>
    </row>
    <row r="42" spans="1:8" x14ac:dyDescent="0.35">
      <c r="B42" s="12" t="str">
        <f>B37</f>
        <v>Russia</v>
      </c>
      <c r="C42" s="12">
        <f>ROUND(_xlfn.POISSON.DIST(C$6,$C37,),4)</f>
        <v>0.1983</v>
      </c>
      <c r="D42" s="12">
        <f t="shared" ref="D42:H42" si="5">ROUND(_xlfn.POISSON.DIST(D$6,$C37,),4)</f>
        <v>0.32090000000000002</v>
      </c>
      <c r="E42" s="12">
        <f t="shared" si="5"/>
        <v>0.25950000000000001</v>
      </c>
      <c r="F42" s="12">
        <f t="shared" si="5"/>
        <v>0.14000000000000001</v>
      </c>
      <c r="G42" s="12">
        <f t="shared" si="5"/>
        <v>5.6599999999999998E-2</v>
      </c>
      <c r="H42" s="12">
        <f t="shared" si="5"/>
        <v>1.83E-2</v>
      </c>
    </row>
    <row r="45" spans="1:8" x14ac:dyDescent="0.35">
      <c r="B45" s="24" t="s">
        <v>45</v>
      </c>
      <c r="C45" s="25"/>
      <c r="D45" s="26"/>
    </row>
    <row r="46" spans="1:8" x14ac:dyDescent="0.35">
      <c r="B46" s="13" t="str">
        <f>B37</f>
        <v>Russia</v>
      </c>
      <c r="C46" s="13" t="str">
        <f>B36</f>
        <v>Spain</v>
      </c>
      <c r="D46" s="14" t="s">
        <v>46</v>
      </c>
    </row>
    <row r="47" spans="1:8" x14ac:dyDescent="0.35">
      <c r="B47" s="12">
        <v>0</v>
      </c>
      <c r="C47" s="12">
        <v>1</v>
      </c>
      <c r="D47" s="5">
        <f>HLOOKUP(C47,C40:H42,2,FALSE)*HLOOKUP(B47,C40:H42,3,FALSE)</f>
        <v>7.1031060000000007E-2</v>
      </c>
    </row>
    <row r="48" spans="1:8" x14ac:dyDescent="0.35">
      <c r="B48" s="12">
        <v>1</v>
      </c>
      <c r="C48" s="12">
        <v>1</v>
      </c>
      <c r="D48" s="5">
        <f>HLOOKUP(C48,C40:H42,2,FALSE)*HLOOKUP(B48,C40:H42,3,FALSE)</f>
        <v>0.11494638000000001</v>
      </c>
    </row>
    <row r="49" spans="1:8" x14ac:dyDescent="0.35">
      <c r="B49" s="12">
        <v>1</v>
      </c>
      <c r="C49" s="12">
        <v>0</v>
      </c>
      <c r="D49" s="5">
        <f>HLOOKUP(C49,C40:H42,2,FALSE)*HLOOKUP(B49,C40:H42,3,FALSE)</f>
        <v>9.1969940000000014E-2</v>
      </c>
    </row>
    <row r="50" spans="1:8" x14ac:dyDescent="0.35">
      <c r="B50" s="28"/>
      <c r="C50" s="28"/>
      <c r="D50" s="29"/>
    </row>
    <row r="51" spans="1:8" x14ac:dyDescent="0.35">
      <c r="A51" s="15" t="s">
        <v>55</v>
      </c>
      <c r="B51" s="16" t="s">
        <v>56</v>
      </c>
      <c r="C51"/>
    </row>
    <row r="52" spans="1:8" ht="43.5" x14ac:dyDescent="0.35">
      <c r="A52" s="30" t="s">
        <v>57</v>
      </c>
      <c r="B52" s="16" t="s">
        <v>28</v>
      </c>
    </row>
    <row r="55" spans="1:8" x14ac:dyDescent="0.35">
      <c r="A55" s="23" t="s">
        <v>64</v>
      </c>
      <c r="B55" s="13" t="s">
        <v>43</v>
      </c>
      <c r="C55" s="13" t="s">
        <v>44</v>
      </c>
    </row>
    <row r="56" spans="1:8" x14ac:dyDescent="0.35">
      <c r="A56" s="23"/>
      <c r="B56" s="12" t="s">
        <v>34</v>
      </c>
      <c r="C56" s="12">
        <f>ROUND(VLOOKUP(B56,Final_Data!A:O,13,FALSE)*VLOOKUP(B57,Final_Data!A:O,12,FALSE),4)</f>
        <v>1.5793999999999999</v>
      </c>
    </row>
    <row r="57" spans="1:8" x14ac:dyDescent="0.35">
      <c r="A57" s="23"/>
      <c r="B57" s="12" t="s">
        <v>16</v>
      </c>
      <c r="C57" s="12">
        <f>ROUND(VLOOKUP(B56,Final_Data!A:O,12,FALSE)*VLOOKUP(B57,Final_Data!A:O,13,FALSE),4)</f>
        <v>0.7722</v>
      </c>
    </row>
    <row r="59" spans="1:8" x14ac:dyDescent="0.35">
      <c r="B59" s="27" t="s">
        <v>49</v>
      </c>
      <c r="C59" s="27"/>
      <c r="D59" s="27"/>
      <c r="E59" s="27"/>
      <c r="F59" s="27"/>
      <c r="G59" s="27"/>
      <c r="H59" s="27"/>
    </row>
    <row r="60" spans="1:8" x14ac:dyDescent="0.35">
      <c r="B60" s="13" t="s">
        <v>2</v>
      </c>
      <c r="C60" s="13">
        <v>0</v>
      </c>
      <c r="D60" s="14">
        <v>1</v>
      </c>
      <c r="E60" s="14">
        <v>2</v>
      </c>
      <c r="F60" s="14">
        <v>3</v>
      </c>
      <c r="G60" s="14">
        <v>4</v>
      </c>
      <c r="H60" s="14">
        <v>5</v>
      </c>
    </row>
    <row r="61" spans="1:8" x14ac:dyDescent="0.35">
      <c r="B61" s="12" t="str">
        <f>B56</f>
        <v>Belgium</v>
      </c>
      <c r="C61" s="12">
        <f>ROUND(_xlfn.POISSON.DIST(C$6,$C56,),4)</f>
        <v>0.20610000000000001</v>
      </c>
      <c r="D61" s="12">
        <f>ROUND(_xlfn.POISSON.DIST(D$6,$C56,),4)</f>
        <v>0.32550000000000001</v>
      </c>
      <c r="E61" s="12">
        <f t="shared" ref="E61:H61" si="6">ROUND(_xlfn.POISSON.DIST(E$6,$C56,),4)</f>
        <v>0.2571</v>
      </c>
      <c r="F61" s="12">
        <f t="shared" si="6"/>
        <v>0.1353</v>
      </c>
      <c r="G61" s="12">
        <f t="shared" si="6"/>
        <v>5.3400000000000003E-2</v>
      </c>
      <c r="H61" s="12">
        <f t="shared" si="6"/>
        <v>1.6899999999999998E-2</v>
      </c>
    </row>
    <row r="62" spans="1:8" x14ac:dyDescent="0.35">
      <c r="B62" s="12" t="str">
        <f>B57</f>
        <v>Japan</v>
      </c>
      <c r="C62" s="12">
        <f>ROUND(_xlfn.POISSON.DIST(C$6,$C57,),4)</f>
        <v>0.46200000000000002</v>
      </c>
      <c r="D62" s="12">
        <f t="shared" ref="D62:H62" si="7">ROUND(_xlfn.POISSON.DIST(D$6,$C57,),4)</f>
        <v>0.35680000000000001</v>
      </c>
      <c r="E62" s="12">
        <f t="shared" si="7"/>
        <v>0.13769999999999999</v>
      </c>
      <c r="F62" s="12">
        <f t="shared" si="7"/>
        <v>3.5499999999999997E-2</v>
      </c>
      <c r="G62" s="12">
        <f t="shared" si="7"/>
        <v>6.7999999999999996E-3</v>
      </c>
      <c r="H62" s="12">
        <f t="shared" si="7"/>
        <v>1.1000000000000001E-3</v>
      </c>
    </row>
    <row r="65" spans="1:8" x14ac:dyDescent="0.35">
      <c r="B65" s="24" t="s">
        <v>45</v>
      </c>
      <c r="C65" s="25"/>
      <c r="D65" s="26"/>
    </row>
    <row r="66" spans="1:8" x14ac:dyDescent="0.35">
      <c r="B66" s="13" t="str">
        <f>B57</f>
        <v>Japan</v>
      </c>
      <c r="C66" s="13" t="str">
        <f>B56</f>
        <v>Belgium</v>
      </c>
      <c r="D66" s="14" t="s">
        <v>46</v>
      </c>
    </row>
    <row r="67" spans="1:8" x14ac:dyDescent="0.35">
      <c r="B67" s="12">
        <v>0</v>
      </c>
      <c r="C67" s="12">
        <v>1</v>
      </c>
      <c r="D67" s="5">
        <f>HLOOKUP(C67,C60:H62,2,FALSE)*HLOOKUP(B67,C60:H62,3,FALSE)</f>
        <v>0.15038100000000001</v>
      </c>
    </row>
    <row r="68" spans="1:8" x14ac:dyDescent="0.35">
      <c r="B68" s="12">
        <v>0</v>
      </c>
      <c r="C68" s="12">
        <v>0</v>
      </c>
      <c r="D68" s="5">
        <f>HLOOKUP(C68,C60:H62,2,FALSE)*HLOOKUP(B68,C60:H62,3,FALSE)</f>
        <v>9.5218200000000003E-2</v>
      </c>
    </row>
    <row r="69" spans="1:8" x14ac:dyDescent="0.35">
      <c r="B69" s="12">
        <v>1</v>
      </c>
      <c r="C69" s="12">
        <v>0</v>
      </c>
      <c r="D69" s="5">
        <f>HLOOKUP(C69,C60:H62,2,FALSE)*HLOOKUP(B69,C60:H62,3,FALSE)</f>
        <v>7.3536480000000001E-2</v>
      </c>
    </row>
    <row r="70" spans="1:8" x14ac:dyDescent="0.35">
      <c r="A70" s="15" t="s">
        <v>47</v>
      </c>
      <c r="B70" s="16" t="s">
        <v>34</v>
      </c>
    </row>
    <row r="74" spans="1:8" x14ac:dyDescent="0.35">
      <c r="A74" s="23" t="s">
        <v>65</v>
      </c>
      <c r="B74" s="13" t="s">
        <v>43</v>
      </c>
      <c r="C74" s="13" t="s">
        <v>44</v>
      </c>
    </row>
    <row r="75" spans="1:8" x14ac:dyDescent="0.35">
      <c r="A75" s="23"/>
      <c r="B75" s="12" t="s">
        <v>35</v>
      </c>
      <c r="C75" s="12">
        <f>ROUND(VLOOKUP(B75,Final_Data!A:O,13,FALSE)*VLOOKUP(B76,Final_Data!A:O,12,FALSE),4)</f>
        <v>1.1203000000000001</v>
      </c>
    </row>
    <row r="76" spans="1:8" x14ac:dyDescent="0.35">
      <c r="A76" s="23"/>
      <c r="B76" s="12" t="s">
        <v>18</v>
      </c>
      <c r="C76" s="12">
        <f>ROUND(VLOOKUP(B75,Final_Data!A:O,12,FALSE)*VLOOKUP(B76,Final_Data!A:O,13,FALSE),4)</f>
        <v>0.58979999999999999</v>
      </c>
    </row>
    <row r="78" spans="1:8" x14ac:dyDescent="0.35">
      <c r="B78" s="27" t="s">
        <v>49</v>
      </c>
      <c r="C78" s="27"/>
      <c r="D78" s="27"/>
      <c r="E78" s="27"/>
      <c r="F78" s="27"/>
      <c r="G78" s="27"/>
      <c r="H78" s="27"/>
    </row>
    <row r="79" spans="1:8" x14ac:dyDescent="0.35">
      <c r="B79" s="13" t="s">
        <v>2</v>
      </c>
      <c r="C79" s="13">
        <v>0</v>
      </c>
      <c r="D79" s="14">
        <v>1</v>
      </c>
      <c r="E79" s="14">
        <v>2</v>
      </c>
      <c r="F79" s="14">
        <v>3</v>
      </c>
      <c r="G79" s="14">
        <v>4</v>
      </c>
      <c r="H79" s="14">
        <v>5</v>
      </c>
    </row>
    <row r="80" spans="1:8" x14ac:dyDescent="0.35">
      <c r="B80" s="12" t="str">
        <f>B75</f>
        <v>Brazil</v>
      </c>
      <c r="C80" s="12">
        <f>ROUND(_xlfn.POISSON.DIST(C$6,$C75,),4)</f>
        <v>0.32619999999999999</v>
      </c>
      <c r="D80" s="12">
        <f>ROUND(_xlfn.POISSON.DIST(D$6,$C75,),4)</f>
        <v>0.3654</v>
      </c>
      <c r="E80" s="12">
        <f t="shared" ref="E80:H80" si="8">ROUND(_xlfn.POISSON.DIST(E$6,$C75,),4)</f>
        <v>0.20469999999999999</v>
      </c>
      <c r="F80" s="12">
        <f t="shared" si="8"/>
        <v>7.6399999999999996E-2</v>
      </c>
      <c r="G80" s="12">
        <f t="shared" si="8"/>
        <v>2.1399999999999999E-2</v>
      </c>
      <c r="H80" s="12">
        <f t="shared" si="8"/>
        <v>4.7999999999999996E-3</v>
      </c>
    </row>
    <row r="81" spans="1:8" x14ac:dyDescent="0.35">
      <c r="B81" s="12" t="str">
        <f>B76</f>
        <v>Mexico</v>
      </c>
      <c r="C81" s="12">
        <f>ROUND(_xlfn.POISSON.DIST(C$6,$C76,),4)</f>
        <v>0.5544</v>
      </c>
      <c r="D81" s="12">
        <f t="shared" ref="D81:H81" si="9">ROUND(_xlfn.POISSON.DIST(D$6,$C76,),4)</f>
        <v>0.32700000000000001</v>
      </c>
      <c r="E81" s="12">
        <f t="shared" si="9"/>
        <v>9.64E-2</v>
      </c>
      <c r="F81" s="12">
        <f t="shared" si="9"/>
        <v>1.9E-2</v>
      </c>
      <c r="G81" s="12">
        <f t="shared" si="9"/>
        <v>2.8E-3</v>
      </c>
      <c r="H81" s="12">
        <f t="shared" si="9"/>
        <v>2.9999999999999997E-4</v>
      </c>
    </row>
    <row r="84" spans="1:8" x14ac:dyDescent="0.35">
      <c r="B84" s="24" t="s">
        <v>45</v>
      </c>
      <c r="C84" s="25"/>
      <c r="D84" s="26"/>
    </row>
    <row r="85" spans="1:8" x14ac:dyDescent="0.35">
      <c r="B85" s="13" t="str">
        <f>B76</f>
        <v>Mexico</v>
      </c>
      <c r="C85" s="13" t="str">
        <f>B75</f>
        <v>Brazil</v>
      </c>
      <c r="D85" s="14" t="s">
        <v>46</v>
      </c>
    </row>
    <row r="86" spans="1:8" x14ac:dyDescent="0.35">
      <c r="B86" s="12">
        <v>0</v>
      </c>
      <c r="C86" s="12">
        <v>1</v>
      </c>
      <c r="D86" s="5">
        <f>HLOOKUP(C86,C79:H81,2,FALSE)*HLOOKUP(B86,C79:H81,3,FALSE)</f>
        <v>0.20257776</v>
      </c>
    </row>
    <row r="87" spans="1:8" x14ac:dyDescent="0.35">
      <c r="B87" s="12">
        <v>0</v>
      </c>
      <c r="C87" s="12">
        <v>0</v>
      </c>
      <c r="D87" s="5">
        <f>HLOOKUP(C87,C79:H81,2,FALSE)*HLOOKUP(B87,C79:H81,3,FALSE)</f>
        <v>0.18084528</v>
      </c>
    </row>
    <row r="88" spans="1:8" x14ac:dyDescent="0.35">
      <c r="B88" s="12">
        <v>1</v>
      </c>
      <c r="C88" s="12">
        <v>0</v>
      </c>
      <c r="D88" s="5">
        <f>HLOOKUP(C88,C79:H81,2,FALSE)*HLOOKUP(B88,C79:H81,3,FALSE)</f>
        <v>0.1066674</v>
      </c>
    </row>
    <row r="89" spans="1:8" x14ac:dyDescent="0.35">
      <c r="A89" s="15" t="s">
        <v>47</v>
      </c>
      <c r="B89" s="16" t="s">
        <v>35</v>
      </c>
    </row>
    <row r="93" spans="1:8" x14ac:dyDescent="0.35">
      <c r="A93" s="23" t="s">
        <v>66</v>
      </c>
      <c r="B93" s="13" t="s">
        <v>43</v>
      </c>
      <c r="C93" s="13" t="s">
        <v>44</v>
      </c>
    </row>
    <row r="94" spans="1:8" x14ac:dyDescent="0.35">
      <c r="A94" s="23"/>
      <c r="B94" s="12" t="s">
        <v>37</v>
      </c>
      <c r="C94" s="12">
        <f>ROUND(VLOOKUP(B94,Final_Data!A:O,13,FALSE)*VLOOKUP(B95,Final_Data!A:O,12,FALSE),4)</f>
        <v>0.83189999999999997</v>
      </c>
    </row>
    <row r="95" spans="1:8" x14ac:dyDescent="0.35">
      <c r="A95" s="23"/>
      <c r="B95" s="12" t="s">
        <v>38</v>
      </c>
      <c r="C95" s="12">
        <f>ROUND(VLOOKUP(B94,Final_Data!A:O,12,FALSE)*VLOOKUP(B95,Final_Data!A:O,13,FALSE),4)</f>
        <v>0.48820000000000002</v>
      </c>
    </row>
    <row r="97" spans="1:8" x14ac:dyDescent="0.35">
      <c r="B97" s="27" t="s">
        <v>49</v>
      </c>
      <c r="C97" s="27"/>
      <c r="D97" s="27"/>
      <c r="E97" s="27"/>
      <c r="F97" s="27"/>
      <c r="G97" s="27"/>
      <c r="H97" s="27"/>
    </row>
    <row r="98" spans="1:8" x14ac:dyDescent="0.35">
      <c r="B98" s="13" t="s">
        <v>2</v>
      </c>
      <c r="C98" s="13">
        <v>0</v>
      </c>
      <c r="D98" s="14">
        <v>1</v>
      </c>
      <c r="E98" s="14">
        <v>2</v>
      </c>
      <c r="F98" s="14">
        <v>3</v>
      </c>
      <c r="G98" s="14">
        <v>4</v>
      </c>
      <c r="H98" s="14">
        <v>5</v>
      </c>
    </row>
    <row r="99" spans="1:8" x14ac:dyDescent="0.35">
      <c r="B99" s="12" t="str">
        <f>B94</f>
        <v>Croatia</v>
      </c>
      <c r="C99" s="12">
        <f>ROUND(_xlfn.POISSON.DIST(C$6,$C94,),4)</f>
        <v>0.43519999999999998</v>
      </c>
      <c r="D99" s="12">
        <f>ROUND(_xlfn.POISSON.DIST(D$6,$C94,),4)</f>
        <v>0.36209999999999998</v>
      </c>
      <c r="E99" s="12">
        <f t="shared" ref="E99:H99" si="10">ROUND(_xlfn.POISSON.DIST(E$6,$C94,),4)</f>
        <v>0.15060000000000001</v>
      </c>
      <c r="F99" s="12">
        <f t="shared" si="10"/>
        <v>4.1799999999999997E-2</v>
      </c>
      <c r="G99" s="12">
        <f t="shared" si="10"/>
        <v>8.6999999999999994E-3</v>
      </c>
      <c r="H99" s="12">
        <f t="shared" si="10"/>
        <v>1.4E-3</v>
      </c>
    </row>
    <row r="100" spans="1:8" x14ac:dyDescent="0.35">
      <c r="B100" s="12" t="str">
        <f>B95</f>
        <v>Denmark</v>
      </c>
      <c r="C100" s="12">
        <f>ROUND(_xlfn.POISSON.DIST(C$6,$C95,),4)</f>
        <v>0.61370000000000002</v>
      </c>
      <c r="D100" s="12">
        <f t="shared" ref="D100:H100" si="11">ROUND(_xlfn.POISSON.DIST(D$6,$C95,),4)</f>
        <v>0.29959999999999998</v>
      </c>
      <c r="E100" s="12">
        <f t="shared" si="11"/>
        <v>7.3099999999999998E-2</v>
      </c>
      <c r="F100" s="12">
        <f t="shared" si="11"/>
        <v>1.1900000000000001E-2</v>
      </c>
      <c r="G100" s="12">
        <f t="shared" si="11"/>
        <v>1.5E-3</v>
      </c>
      <c r="H100" s="12">
        <f t="shared" si="11"/>
        <v>1E-4</v>
      </c>
    </row>
    <row r="103" spans="1:8" x14ac:dyDescent="0.35">
      <c r="B103" s="24" t="s">
        <v>45</v>
      </c>
      <c r="C103" s="25"/>
      <c r="D103" s="26"/>
    </row>
    <row r="104" spans="1:8" x14ac:dyDescent="0.35">
      <c r="B104" s="13" t="str">
        <f>B95</f>
        <v>Denmark</v>
      </c>
      <c r="C104" s="13" t="str">
        <f>B94</f>
        <v>Croatia</v>
      </c>
      <c r="D104" s="14" t="s">
        <v>46</v>
      </c>
    </row>
    <row r="105" spans="1:8" x14ac:dyDescent="0.35">
      <c r="B105" s="12">
        <v>0</v>
      </c>
      <c r="C105" s="12">
        <v>1</v>
      </c>
      <c r="D105" s="5">
        <f>HLOOKUP(C105,C98:H100,2,FALSE)*HLOOKUP(B105,C98:H100,3,FALSE)</f>
        <v>0.22222076999999998</v>
      </c>
    </row>
    <row r="106" spans="1:8" x14ac:dyDescent="0.35">
      <c r="B106" s="12">
        <v>0</v>
      </c>
      <c r="C106" s="12">
        <v>0</v>
      </c>
      <c r="D106" s="5">
        <f>HLOOKUP(C106,C98:H100,2,FALSE)*HLOOKUP(B106,C98:H100,3,FALSE)</f>
        <v>0.26708223999999997</v>
      </c>
    </row>
    <row r="107" spans="1:8" x14ac:dyDescent="0.35">
      <c r="B107" s="12">
        <v>1</v>
      </c>
      <c r="C107" s="12">
        <v>0</v>
      </c>
      <c r="D107" s="5">
        <f>HLOOKUP(C107,C98:H100,2,FALSE)*HLOOKUP(B107,C98:H100,3,FALSE)</f>
        <v>0.13038591999999999</v>
      </c>
    </row>
    <row r="108" spans="1:8" x14ac:dyDescent="0.35">
      <c r="A108" s="15" t="s">
        <v>55</v>
      </c>
      <c r="B108" s="16" t="s">
        <v>56</v>
      </c>
    </row>
    <row r="109" spans="1:8" ht="43.5" x14ac:dyDescent="0.35">
      <c r="A109" s="30" t="s">
        <v>57</v>
      </c>
      <c r="B109" s="11" t="s">
        <v>38</v>
      </c>
    </row>
    <row r="114" spans="1:8" x14ac:dyDescent="0.35">
      <c r="A114" s="23" t="s">
        <v>67</v>
      </c>
      <c r="B114" s="13" t="s">
        <v>43</v>
      </c>
      <c r="C114" s="13" t="s">
        <v>44</v>
      </c>
    </row>
    <row r="115" spans="1:8" x14ac:dyDescent="0.35">
      <c r="A115" s="23"/>
      <c r="B115" s="12" t="s">
        <v>29</v>
      </c>
      <c r="C115" s="12">
        <f>ROUND(VLOOKUP(B115,Final_Data!A:O,13,FALSE)*VLOOKUP(B116,Final_Data!A:O,12,FALSE),4)</f>
        <v>1.022</v>
      </c>
    </row>
    <row r="116" spans="1:8" x14ac:dyDescent="0.35">
      <c r="A116" s="23"/>
      <c r="B116" s="12" t="s">
        <v>30</v>
      </c>
      <c r="C116" s="12">
        <f>ROUND(VLOOKUP(B115,Final_Data!A:O,12,FALSE)*VLOOKUP(B116,Final_Data!A:O,13,FALSE),4)</f>
        <v>0.76470000000000005</v>
      </c>
    </row>
    <row r="118" spans="1:8" x14ac:dyDescent="0.35">
      <c r="B118" s="27" t="s">
        <v>49</v>
      </c>
      <c r="C118" s="27"/>
      <c r="D118" s="27"/>
      <c r="E118" s="27"/>
      <c r="F118" s="27"/>
      <c r="G118" s="27"/>
      <c r="H118" s="27"/>
    </row>
    <row r="119" spans="1:8" x14ac:dyDescent="0.35">
      <c r="B119" s="13" t="s">
        <v>2</v>
      </c>
      <c r="C119" s="13">
        <v>0</v>
      </c>
      <c r="D119" s="14">
        <v>1</v>
      </c>
      <c r="E119" s="14">
        <v>2</v>
      </c>
      <c r="F119" s="14">
        <v>3</v>
      </c>
      <c r="G119" s="14">
        <v>4</v>
      </c>
      <c r="H119" s="14">
        <v>5</v>
      </c>
    </row>
    <row r="120" spans="1:8" x14ac:dyDescent="0.35">
      <c r="B120" s="12" t="str">
        <f>B115</f>
        <v>Sweden</v>
      </c>
      <c r="C120" s="12">
        <f>ROUND(_xlfn.POISSON.DIST(C$6,$C115,),4)</f>
        <v>0.3599</v>
      </c>
      <c r="D120" s="12">
        <f>ROUND(_xlfn.POISSON.DIST(D$6,$C115,),4)</f>
        <v>0.36780000000000002</v>
      </c>
      <c r="E120" s="12">
        <f t="shared" ref="E120:H120" si="12">ROUND(_xlfn.POISSON.DIST(E$6,$C115,),4)</f>
        <v>0.18790000000000001</v>
      </c>
      <c r="F120" s="12">
        <f t="shared" si="12"/>
        <v>6.4000000000000001E-2</v>
      </c>
      <c r="G120" s="12">
        <f t="shared" si="12"/>
        <v>1.6400000000000001E-2</v>
      </c>
      <c r="H120" s="12">
        <f t="shared" si="12"/>
        <v>3.3E-3</v>
      </c>
    </row>
    <row r="121" spans="1:8" x14ac:dyDescent="0.35">
      <c r="B121" s="12" t="str">
        <f>B116</f>
        <v>Switzerland</v>
      </c>
      <c r="C121" s="12">
        <f>ROUND(_xlfn.POISSON.DIST(C$6,$C116,),4)</f>
        <v>0.46550000000000002</v>
      </c>
      <c r="D121" s="12">
        <f t="shared" ref="D121:H121" si="13">ROUND(_xlfn.POISSON.DIST(D$6,$C116,),4)</f>
        <v>0.35589999999999999</v>
      </c>
      <c r="E121" s="12">
        <f t="shared" si="13"/>
        <v>0.1361</v>
      </c>
      <c r="F121" s="12">
        <f t="shared" si="13"/>
        <v>3.4700000000000002E-2</v>
      </c>
      <c r="G121" s="12">
        <f t="shared" si="13"/>
        <v>6.6E-3</v>
      </c>
      <c r="H121" s="12">
        <f t="shared" si="13"/>
        <v>1E-3</v>
      </c>
    </row>
    <row r="124" spans="1:8" x14ac:dyDescent="0.35">
      <c r="B124" s="24" t="s">
        <v>45</v>
      </c>
      <c r="C124" s="25"/>
      <c r="D124" s="26"/>
    </row>
    <row r="125" spans="1:8" x14ac:dyDescent="0.35">
      <c r="B125" s="13" t="str">
        <f>B116</f>
        <v>Switzerland</v>
      </c>
      <c r="C125" s="13" t="str">
        <f>B115</f>
        <v>Sweden</v>
      </c>
      <c r="D125" s="14" t="s">
        <v>46</v>
      </c>
    </row>
    <row r="126" spans="1:8" x14ac:dyDescent="0.35">
      <c r="B126" s="12">
        <v>0</v>
      </c>
      <c r="C126" s="12">
        <v>1</v>
      </c>
      <c r="D126" s="5">
        <f>HLOOKUP(C126,C119:H121,2,FALSE)*HLOOKUP(B126,C119:H121,3,FALSE)</f>
        <v>0.17121090000000003</v>
      </c>
    </row>
    <row r="127" spans="1:8" x14ac:dyDescent="0.35">
      <c r="B127" s="12">
        <v>0</v>
      </c>
      <c r="C127" s="12">
        <v>0</v>
      </c>
      <c r="D127" s="5">
        <f>HLOOKUP(C127,C119:H121,2,FALSE)*HLOOKUP(B127,C119:H121,3,FALSE)</f>
        <v>0.16753345</v>
      </c>
    </row>
    <row r="128" spans="1:8" x14ac:dyDescent="0.35">
      <c r="B128" s="12">
        <v>1</v>
      </c>
      <c r="C128" s="12">
        <v>0</v>
      </c>
      <c r="D128" s="5">
        <f>HLOOKUP(C128,C119:H121,2,FALSE)*HLOOKUP(B128,C119:H121,3,FALSE)</f>
        <v>0.12808840999999999</v>
      </c>
    </row>
    <row r="129" spans="1:8" x14ac:dyDescent="0.35">
      <c r="A129" s="15" t="s">
        <v>47</v>
      </c>
      <c r="B129" s="16" t="s">
        <v>29</v>
      </c>
    </row>
    <row r="133" spans="1:8" x14ac:dyDescent="0.35">
      <c r="A133" s="23" t="s">
        <v>68</v>
      </c>
      <c r="B133" s="13" t="s">
        <v>43</v>
      </c>
      <c r="C133" s="13" t="s">
        <v>44</v>
      </c>
    </row>
    <row r="134" spans="1:8" x14ac:dyDescent="0.35">
      <c r="A134" s="23"/>
      <c r="B134" s="12" t="s">
        <v>12</v>
      </c>
      <c r="C134" s="12">
        <f>ROUND(VLOOKUP(B134,Final_Data!A:O,13,FALSE)*VLOOKUP(B135,Final_Data!A:O,12,FALSE),4)</f>
        <v>1.0916999999999999</v>
      </c>
    </row>
    <row r="135" spans="1:8" x14ac:dyDescent="0.35">
      <c r="A135" s="23"/>
      <c r="B135" s="12" t="s">
        <v>54</v>
      </c>
      <c r="C135" s="12">
        <f>ROUND(VLOOKUP(B134,Final_Data!A:O,12,FALSE)*VLOOKUP(B135,Final_Data!A:O,13,FALSE),4)</f>
        <v>0.96130000000000004</v>
      </c>
    </row>
    <row r="137" spans="1:8" x14ac:dyDescent="0.35">
      <c r="B137" s="27" t="s">
        <v>49</v>
      </c>
      <c r="C137" s="27"/>
      <c r="D137" s="27"/>
      <c r="E137" s="27"/>
      <c r="F137" s="27"/>
      <c r="G137" s="27"/>
      <c r="H137" s="27"/>
    </row>
    <row r="138" spans="1:8" x14ac:dyDescent="0.35">
      <c r="B138" s="13" t="s">
        <v>2</v>
      </c>
      <c r="C138" s="13">
        <v>0</v>
      </c>
      <c r="D138" s="14">
        <v>1</v>
      </c>
      <c r="E138" s="14">
        <v>2</v>
      </c>
      <c r="F138" s="14">
        <v>3</v>
      </c>
      <c r="G138" s="14">
        <v>4</v>
      </c>
      <c r="H138" s="14">
        <v>5</v>
      </c>
    </row>
    <row r="139" spans="1:8" x14ac:dyDescent="0.35">
      <c r="B139" s="12" t="str">
        <f>B134</f>
        <v>England</v>
      </c>
      <c r="C139" s="12">
        <f>ROUND(_xlfn.POISSON.DIST(C$6,$C134,),4)</f>
        <v>0.33560000000000001</v>
      </c>
      <c r="D139" s="12">
        <f>ROUND(_xlfn.POISSON.DIST(D$6,$C134,),4)</f>
        <v>0.3664</v>
      </c>
      <c r="E139" s="12">
        <f t="shared" ref="E139:H139" si="14">ROUND(_xlfn.POISSON.DIST(E$6,$C134,),4)</f>
        <v>0.2</v>
      </c>
      <c r="F139" s="12">
        <f t="shared" si="14"/>
        <v>7.2800000000000004E-2</v>
      </c>
      <c r="G139" s="12">
        <f t="shared" si="14"/>
        <v>1.9900000000000001E-2</v>
      </c>
      <c r="H139" s="12">
        <f t="shared" si="14"/>
        <v>4.3E-3</v>
      </c>
    </row>
    <row r="140" spans="1:8" x14ac:dyDescent="0.35">
      <c r="B140" s="12" t="str">
        <f>B135</f>
        <v>Columbia</v>
      </c>
      <c r="C140" s="12">
        <f>ROUND(_xlfn.POISSON.DIST(C$6,$C135,),4)</f>
        <v>0.38240000000000002</v>
      </c>
      <c r="D140" s="12">
        <f t="shared" ref="D140:H140" si="15">ROUND(_xlfn.POISSON.DIST(D$6,$C135,),4)</f>
        <v>0.36759999999999998</v>
      </c>
      <c r="E140" s="12">
        <f t="shared" si="15"/>
        <v>0.1767</v>
      </c>
      <c r="F140" s="12">
        <f t="shared" si="15"/>
        <v>5.6599999999999998E-2</v>
      </c>
      <c r="G140" s="12">
        <f t="shared" si="15"/>
        <v>1.3599999999999999E-2</v>
      </c>
      <c r="H140" s="12">
        <f t="shared" si="15"/>
        <v>2.5999999999999999E-3</v>
      </c>
    </row>
    <row r="143" spans="1:8" x14ac:dyDescent="0.35">
      <c r="B143" s="24" t="s">
        <v>45</v>
      </c>
      <c r="C143" s="25"/>
      <c r="D143" s="26"/>
    </row>
    <row r="144" spans="1:8" x14ac:dyDescent="0.35">
      <c r="B144" s="13" t="str">
        <f>B135</f>
        <v>Columbia</v>
      </c>
      <c r="C144" s="13" t="str">
        <f>B134</f>
        <v>England</v>
      </c>
      <c r="D144" s="14" t="s">
        <v>46</v>
      </c>
    </row>
    <row r="145" spans="1:4" x14ac:dyDescent="0.35">
      <c r="B145" s="12">
        <v>0</v>
      </c>
      <c r="C145" s="12">
        <v>1</v>
      </c>
      <c r="D145" s="5">
        <f>HLOOKUP(C145,C138:H140,2,FALSE)*HLOOKUP(B145,C138:H140,3,FALSE)</f>
        <v>0.14011136000000002</v>
      </c>
    </row>
    <row r="146" spans="1:4" x14ac:dyDescent="0.35">
      <c r="B146" s="12">
        <v>0</v>
      </c>
      <c r="C146" s="12">
        <v>0</v>
      </c>
      <c r="D146" s="5">
        <f>HLOOKUP(C146,C138:H140,2,FALSE)*HLOOKUP(B146,C138:H140,3,FALSE)</f>
        <v>0.12833344000000002</v>
      </c>
    </row>
    <row r="147" spans="1:4" x14ac:dyDescent="0.35">
      <c r="B147" s="12">
        <v>1</v>
      </c>
      <c r="C147" s="12">
        <v>0</v>
      </c>
      <c r="D147" s="5">
        <f>HLOOKUP(C147,C138:H140,2,FALSE)*HLOOKUP(B147,C138:H140,3,FALSE)</f>
        <v>0.12336656</v>
      </c>
    </row>
    <row r="148" spans="1:4" x14ac:dyDescent="0.35">
      <c r="A148" s="15" t="s">
        <v>47</v>
      </c>
      <c r="B148" s="16" t="s">
        <v>12</v>
      </c>
    </row>
    <row r="155" spans="1:4" x14ac:dyDescent="0.35">
      <c r="A155" t="s">
        <v>69</v>
      </c>
    </row>
    <row r="157" spans="1:4" x14ac:dyDescent="0.35">
      <c r="A157" s="23" t="s">
        <v>70</v>
      </c>
      <c r="B157" s="13" t="s">
        <v>43</v>
      </c>
      <c r="C157" s="13" t="s">
        <v>44</v>
      </c>
    </row>
    <row r="158" spans="1:4" x14ac:dyDescent="0.35">
      <c r="A158" s="23"/>
      <c r="B158" s="12" t="s">
        <v>32</v>
      </c>
      <c r="C158" s="12">
        <f>ROUND(VLOOKUP(B158,Final_Data!A:O,13,FALSE)*VLOOKUP(B159,Final_Data!A:O,12,FALSE),4)</f>
        <v>0.73699999999999999</v>
      </c>
    </row>
    <row r="159" spans="1:4" x14ac:dyDescent="0.35">
      <c r="A159" s="23"/>
      <c r="B159" s="12" t="s">
        <v>13</v>
      </c>
      <c r="C159" s="12">
        <f>ROUND(VLOOKUP(B158,Final_Data!A:O,12,FALSE)*VLOOKUP(B159,Final_Data!A:O,13,FALSE),4)</f>
        <v>0.501</v>
      </c>
    </row>
    <row r="161" spans="1:8" x14ac:dyDescent="0.35">
      <c r="B161" s="27" t="s">
        <v>49</v>
      </c>
      <c r="C161" s="27"/>
      <c r="D161" s="27"/>
      <c r="E161" s="27"/>
      <c r="F161" s="27"/>
      <c r="G161" s="27"/>
      <c r="H161" s="27"/>
    </row>
    <row r="162" spans="1:8" x14ac:dyDescent="0.35">
      <c r="B162" s="13" t="s">
        <v>2</v>
      </c>
      <c r="C162" s="13">
        <v>0</v>
      </c>
      <c r="D162" s="14">
        <v>1</v>
      </c>
      <c r="E162" s="14">
        <v>2</v>
      </c>
      <c r="F162" s="14">
        <v>3</v>
      </c>
      <c r="G162" s="14">
        <v>4</v>
      </c>
      <c r="H162" s="14">
        <v>5</v>
      </c>
    </row>
    <row r="163" spans="1:8" x14ac:dyDescent="0.35">
      <c r="B163" s="12" t="str">
        <f>B158</f>
        <v>Uruguay</v>
      </c>
      <c r="C163" s="12">
        <f>ROUND(_xlfn.POISSON.DIST(C$6,$C158,),4)</f>
        <v>0.47849999999999998</v>
      </c>
      <c r="D163" s="12">
        <f>ROUND(_xlfn.POISSON.DIST(D$6,$C158,),4)</f>
        <v>0.35270000000000001</v>
      </c>
      <c r="E163" s="12">
        <f t="shared" ref="E163:H163" si="16">ROUND(_xlfn.POISSON.DIST(E$6,$C158,),4)</f>
        <v>0.13</v>
      </c>
      <c r="F163" s="12">
        <f t="shared" si="16"/>
        <v>3.1899999999999998E-2</v>
      </c>
      <c r="G163" s="12">
        <f t="shared" si="16"/>
        <v>5.8999999999999999E-3</v>
      </c>
      <c r="H163" s="12">
        <f t="shared" si="16"/>
        <v>8.9999999999999998E-4</v>
      </c>
    </row>
    <row r="164" spans="1:8" x14ac:dyDescent="0.35">
      <c r="B164" s="12" t="str">
        <f>B159</f>
        <v>France</v>
      </c>
      <c r="C164" s="12">
        <f>ROUND(_xlfn.POISSON.DIST(C$6,$C159,),4)</f>
        <v>0.60589999999999999</v>
      </c>
      <c r="D164" s="12">
        <f t="shared" ref="D164:H164" si="17">ROUND(_xlfn.POISSON.DIST(D$6,$C159,),4)</f>
        <v>0.30359999999999998</v>
      </c>
      <c r="E164" s="12">
        <f t="shared" si="17"/>
        <v>7.5999999999999998E-2</v>
      </c>
      <c r="F164" s="12">
        <f t="shared" si="17"/>
        <v>1.2699999999999999E-2</v>
      </c>
      <c r="G164" s="12">
        <f t="shared" si="17"/>
        <v>1.6000000000000001E-3</v>
      </c>
      <c r="H164" s="12">
        <f t="shared" si="17"/>
        <v>2.0000000000000001E-4</v>
      </c>
    </row>
    <row r="167" spans="1:8" x14ac:dyDescent="0.35">
      <c r="B167" s="24" t="s">
        <v>45</v>
      </c>
      <c r="C167" s="25"/>
      <c r="D167" s="26"/>
    </row>
    <row r="168" spans="1:8" x14ac:dyDescent="0.35">
      <c r="B168" s="13" t="str">
        <f>B159</f>
        <v>France</v>
      </c>
      <c r="C168" s="13" t="str">
        <f>B158</f>
        <v>Uruguay</v>
      </c>
      <c r="D168" s="14" t="s">
        <v>46</v>
      </c>
    </row>
    <row r="169" spans="1:8" x14ac:dyDescent="0.35">
      <c r="B169" s="12">
        <v>0</v>
      </c>
      <c r="C169" s="12">
        <v>1</v>
      </c>
      <c r="D169" s="5">
        <f>HLOOKUP(C169,C162:H164,2,FALSE)*HLOOKUP(B169,C162:H164,3,FALSE)</f>
        <v>0.21370093000000001</v>
      </c>
    </row>
    <row r="170" spans="1:8" x14ac:dyDescent="0.35">
      <c r="B170" s="12">
        <v>0</v>
      </c>
      <c r="C170" s="12">
        <v>0</v>
      </c>
      <c r="D170" s="5">
        <f>HLOOKUP(C170,C162:H164,2,FALSE)*HLOOKUP(B170,C162:H164,3,FALSE)</f>
        <v>0.28992314999999996</v>
      </c>
    </row>
    <row r="171" spans="1:8" x14ac:dyDescent="0.35">
      <c r="B171" s="12">
        <v>1</v>
      </c>
      <c r="C171" s="12">
        <v>0</v>
      </c>
      <c r="D171" s="5">
        <f>HLOOKUP(C171,C162:H164,2,FALSE)*HLOOKUP(B171,C162:H164,3,FALSE)</f>
        <v>0.14527259999999997</v>
      </c>
    </row>
    <row r="172" spans="1:8" x14ac:dyDescent="0.35">
      <c r="A172" s="15" t="s">
        <v>55</v>
      </c>
      <c r="B172" s="16" t="s">
        <v>56</v>
      </c>
    </row>
    <row r="173" spans="1:8" ht="43.5" x14ac:dyDescent="0.35">
      <c r="A173" s="30" t="s">
        <v>57</v>
      </c>
      <c r="B173" s="11" t="s">
        <v>13</v>
      </c>
    </row>
    <row r="181" spans="1:8" x14ac:dyDescent="0.35">
      <c r="A181" s="23" t="s">
        <v>72</v>
      </c>
      <c r="B181" s="13" t="s">
        <v>43</v>
      </c>
      <c r="C181" s="13" t="s">
        <v>44</v>
      </c>
    </row>
    <row r="182" spans="1:8" x14ac:dyDescent="0.35">
      <c r="A182" s="23"/>
      <c r="B182" s="12" t="s">
        <v>35</v>
      </c>
      <c r="C182" s="12">
        <f>ROUND(VLOOKUP(B182,Final_Data!A:O,13,FALSE)*VLOOKUP(B183,Final_Data!A:O,12,FALSE),4)</f>
        <v>0.87539999999999996</v>
      </c>
    </row>
    <row r="183" spans="1:8" x14ac:dyDescent="0.35">
      <c r="A183" s="23"/>
      <c r="B183" s="12" t="s">
        <v>34</v>
      </c>
      <c r="C183" s="12">
        <f>ROUND(VLOOKUP(B182,Final_Data!A:O,12,FALSE)*VLOOKUP(B183,Final_Data!A:O,13,FALSE),4)</f>
        <v>1.0456000000000001</v>
      </c>
    </row>
    <row r="185" spans="1:8" x14ac:dyDescent="0.35">
      <c r="B185" s="27" t="s">
        <v>49</v>
      </c>
      <c r="C185" s="27"/>
      <c r="D185" s="27"/>
      <c r="E185" s="27"/>
      <c r="F185" s="27"/>
      <c r="G185" s="27"/>
      <c r="H185" s="27"/>
    </row>
    <row r="186" spans="1:8" x14ac:dyDescent="0.35">
      <c r="B186" s="13" t="s">
        <v>2</v>
      </c>
      <c r="C186" s="13">
        <v>0</v>
      </c>
      <c r="D186" s="14">
        <v>1</v>
      </c>
      <c r="E186" s="14">
        <v>2</v>
      </c>
      <c r="F186" s="14">
        <v>3</v>
      </c>
      <c r="G186" s="14">
        <v>4</v>
      </c>
      <c r="H186" s="14">
        <v>5</v>
      </c>
    </row>
    <row r="187" spans="1:8" x14ac:dyDescent="0.35">
      <c r="B187" s="12" t="str">
        <f>B182</f>
        <v>Brazil</v>
      </c>
      <c r="C187" s="12">
        <f>ROUND(_xlfn.POISSON.DIST(C$6,$C182,),4)</f>
        <v>0.41670000000000001</v>
      </c>
      <c r="D187" s="12">
        <f>ROUND(_xlfn.POISSON.DIST(D$6,$C182,),4)</f>
        <v>0.36480000000000001</v>
      </c>
      <c r="E187" s="12">
        <f t="shared" ref="E187:H187" si="18">ROUND(_xlfn.POISSON.DIST(E$6,$C182,),4)</f>
        <v>0.15970000000000001</v>
      </c>
      <c r="F187" s="12">
        <f t="shared" si="18"/>
        <v>4.6600000000000003E-2</v>
      </c>
      <c r="G187" s="12">
        <f t="shared" si="18"/>
        <v>1.0200000000000001E-2</v>
      </c>
      <c r="H187" s="12">
        <f t="shared" si="18"/>
        <v>1.8E-3</v>
      </c>
    </row>
    <row r="188" spans="1:8" x14ac:dyDescent="0.35">
      <c r="B188" s="12" t="str">
        <f>B183</f>
        <v>Belgium</v>
      </c>
      <c r="C188" s="12">
        <f>ROUND(_xlfn.POISSON.DIST(C$6,$C183,),4)</f>
        <v>0.35149999999999998</v>
      </c>
      <c r="D188" s="12">
        <f t="shared" ref="D188:H188" si="19">ROUND(_xlfn.POISSON.DIST(D$6,$C183,),4)</f>
        <v>0.36749999999999999</v>
      </c>
      <c r="E188" s="12">
        <f t="shared" si="19"/>
        <v>0.19209999999999999</v>
      </c>
      <c r="F188" s="12">
        <f t="shared" si="19"/>
        <v>6.7000000000000004E-2</v>
      </c>
      <c r="G188" s="12">
        <f t="shared" si="19"/>
        <v>1.7500000000000002E-2</v>
      </c>
      <c r="H188" s="12">
        <f t="shared" si="19"/>
        <v>3.7000000000000002E-3</v>
      </c>
    </row>
    <row r="191" spans="1:8" x14ac:dyDescent="0.35">
      <c r="B191" s="24" t="s">
        <v>45</v>
      </c>
      <c r="C191" s="25"/>
      <c r="D191" s="26"/>
    </row>
    <row r="192" spans="1:8" x14ac:dyDescent="0.35">
      <c r="B192" s="13" t="str">
        <f>B183</f>
        <v>Belgium</v>
      </c>
      <c r="C192" s="13" t="str">
        <f>B182</f>
        <v>Brazil</v>
      </c>
      <c r="D192" s="14" t="s">
        <v>46</v>
      </c>
    </row>
    <row r="193" spans="1:8" x14ac:dyDescent="0.35">
      <c r="B193" s="12">
        <v>0</v>
      </c>
      <c r="C193" s="12">
        <v>1</v>
      </c>
      <c r="D193" s="5">
        <f>HLOOKUP(C193,C186:H188,2,FALSE)*HLOOKUP(B193,C186:H188,3,FALSE)</f>
        <v>0.12822719999999999</v>
      </c>
    </row>
    <row r="194" spans="1:8" x14ac:dyDescent="0.35">
      <c r="B194" s="12">
        <v>0</v>
      </c>
      <c r="C194" s="12">
        <v>0</v>
      </c>
      <c r="D194" s="5">
        <f>HLOOKUP(C194,C186:H188,2,FALSE)*HLOOKUP(B194,C186:H188,3,FALSE)</f>
        <v>0.14647004999999999</v>
      </c>
    </row>
    <row r="195" spans="1:8" x14ac:dyDescent="0.35">
      <c r="B195" s="12">
        <v>1</v>
      </c>
      <c r="C195" s="12">
        <v>0</v>
      </c>
      <c r="D195" s="5">
        <f>HLOOKUP(C195,C186:H188,2,FALSE)*HLOOKUP(B195,C186:H188,3,FALSE)</f>
        <v>0.15313725</v>
      </c>
    </row>
    <row r="196" spans="1:8" x14ac:dyDescent="0.35">
      <c r="A196" s="15"/>
      <c r="B196" s="16"/>
    </row>
    <row r="197" spans="1:8" x14ac:dyDescent="0.35">
      <c r="A197" s="30" t="s">
        <v>47</v>
      </c>
      <c r="B197" s="11" t="s">
        <v>34</v>
      </c>
    </row>
    <row r="203" spans="1:8" x14ac:dyDescent="0.35">
      <c r="A203" s="23" t="s">
        <v>71</v>
      </c>
      <c r="B203" s="13" t="s">
        <v>43</v>
      </c>
      <c r="C203" s="13" t="s">
        <v>44</v>
      </c>
    </row>
    <row r="204" spans="1:8" x14ac:dyDescent="0.35">
      <c r="A204" s="23"/>
      <c r="B204" s="12" t="s">
        <v>28</v>
      </c>
      <c r="C204" s="12">
        <f>ROUND(VLOOKUP(B204,Final_Data!A:O,13,FALSE)*VLOOKUP(B205,Final_Data!A:O,12,FALSE),4)</f>
        <v>0.80469999999999997</v>
      </c>
    </row>
    <row r="205" spans="1:8" x14ac:dyDescent="0.35">
      <c r="A205" s="23"/>
      <c r="B205" s="12" t="s">
        <v>38</v>
      </c>
      <c r="C205" s="12">
        <f>ROUND(VLOOKUP(B204,Final_Data!A:O,12,FALSE)*VLOOKUP(B205,Final_Data!A:O,13,FALSE),4)</f>
        <v>0.8427</v>
      </c>
    </row>
    <row r="207" spans="1:8" x14ac:dyDescent="0.35">
      <c r="B207" s="27" t="s">
        <v>49</v>
      </c>
      <c r="C207" s="27"/>
      <c r="D207" s="27"/>
      <c r="E207" s="27"/>
      <c r="F207" s="27"/>
      <c r="G207" s="27"/>
      <c r="H207" s="27"/>
    </row>
    <row r="208" spans="1:8" x14ac:dyDescent="0.35">
      <c r="B208" s="13" t="s">
        <v>2</v>
      </c>
      <c r="C208" s="13">
        <v>0</v>
      </c>
      <c r="D208" s="14">
        <v>1</v>
      </c>
      <c r="E208" s="14">
        <v>2</v>
      </c>
      <c r="F208" s="14">
        <v>3</v>
      </c>
      <c r="G208" s="14">
        <v>4</v>
      </c>
      <c r="H208" s="14">
        <v>5</v>
      </c>
    </row>
    <row r="209" spans="1:8" x14ac:dyDescent="0.35">
      <c r="B209" s="12" t="str">
        <f>B204</f>
        <v>Spain</v>
      </c>
      <c r="C209" s="12">
        <f>ROUND(_xlfn.POISSON.DIST(C$6,$C204,),4)</f>
        <v>0.44719999999999999</v>
      </c>
      <c r="D209" s="12">
        <f>ROUND(_xlfn.POISSON.DIST(D$6,$C204,),4)</f>
        <v>0.3599</v>
      </c>
      <c r="E209" s="12">
        <f t="shared" ref="E209:H209" si="20">ROUND(_xlfn.POISSON.DIST(E$6,$C204,),4)</f>
        <v>0.14480000000000001</v>
      </c>
      <c r="F209" s="12">
        <f t="shared" si="20"/>
        <v>3.8800000000000001E-2</v>
      </c>
      <c r="G209" s="12">
        <f t="shared" si="20"/>
        <v>7.7999999999999996E-3</v>
      </c>
      <c r="H209" s="12">
        <f t="shared" si="20"/>
        <v>1.2999999999999999E-3</v>
      </c>
    </row>
    <row r="210" spans="1:8" x14ac:dyDescent="0.35">
      <c r="B210" s="12" t="str">
        <f>B205</f>
        <v>Denmark</v>
      </c>
      <c r="C210" s="12">
        <f>ROUND(_xlfn.POISSON.DIST(C$6,$C205,),4)</f>
        <v>0.43049999999999999</v>
      </c>
      <c r="D210" s="12">
        <f t="shared" ref="D210:H210" si="21">ROUND(_xlfn.POISSON.DIST(D$6,$C205,),4)</f>
        <v>0.36280000000000001</v>
      </c>
      <c r="E210" s="12">
        <f t="shared" si="21"/>
        <v>0.15290000000000001</v>
      </c>
      <c r="F210" s="12">
        <f t="shared" si="21"/>
        <v>4.2900000000000001E-2</v>
      </c>
      <c r="G210" s="12">
        <f t="shared" si="21"/>
        <v>8.9999999999999993E-3</v>
      </c>
      <c r="H210" s="12">
        <f t="shared" si="21"/>
        <v>1.5E-3</v>
      </c>
    </row>
    <row r="213" spans="1:8" x14ac:dyDescent="0.35">
      <c r="B213" s="24" t="s">
        <v>45</v>
      </c>
      <c r="C213" s="25"/>
      <c r="D213" s="26"/>
    </row>
    <row r="214" spans="1:8" x14ac:dyDescent="0.35">
      <c r="B214" s="13" t="str">
        <f>B205</f>
        <v>Denmark</v>
      </c>
      <c r="C214" s="13" t="str">
        <f>B204</f>
        <v>Spain</v>
      </c>
      <c r="D214" s="14" t="s">
        <v>46</v>
      </c>
    </row>
    <row r="215" spans="1:8" x14ac:dyDescent="0.35">
      <c r="B215" s="12">
        <v>0</v>
      </c>
      <c r="C215" s="12">
        <v>1</v>
      </c>
      <c r="D215" s="5">
        <f>HLOOKUP(C215,C208:H210,2,FALSE)*HLOOKUP(B215,C208:H210,3,FALSE)</f>
        <v>0.15493694999999999</v>
      </c>
    </row>
    <row r="216" spans="1:8" x14ac:dyDescent="0.35">
      <c r="B216" s="12">
        <v>0</v>
      </c>
      <c r="C216" s="12">
        <v>0</v>
      </c>
      <c r="D216" s="5">
        <f>HLOOKUP(C216,C208:H210,2,FALSE)*HLOOKUP(B216,C208:H210,3,FALSE)</f>
        <v>0.19251959999999999</v>
      </c>
    </row>
    <row r="217" spans="1:8" x14ac:dyDescent="0.35">
      <c r="B217" s="12">
        <v>1</v>
      </c>
      <c r="C217" s="12">
        <v>0</v>
      </c>
      <c r="D217" s="5">
        <f>HLOOKUP(C217,C208:H210,2,FALSE)*HLOOKUP(B217,C208:H210,3,FALSE)</f>
        <v>0.16224416</v>
      </c>
    </row>
    <row r="218" spans="1:8" x14ac:dyDescent="0.35">
      <c r="A218" s="15" t="s">
        <v>55</v>
      </c>
      <c r="B218" s="16" t="s">
        <v>56</v>
      </c>
    </row>
    <row r="219" spans="1:8" ht="43.5" x14ac:dyDescent="0.35">
      <c r="A219" s="30" t="s">
        <v>57</v>
      </c>
      <c r="B219" s="11" t="s">
        <v>28</v>
      </c>
    </row>
    <row r="226" spans="1:8" x14ac:dyDescent="0.35">
      <c r="A226" s="23" t="s">
        <v>73</v>
      </c>
      <c r="B226" s="13" t="s">
        <v>43</v>
      </c>
      <c r="C226" s="13" t="s">
        <v>44</v>
      </c>
    </row>
    <row r="227" spans="1:8" x14ac:dyDescent="0.35">
      <c r="A227" s="23"/>
      <c r="B227" s="12" t="s">
        <v>12</v>
      </c>
      <c r="C227" s="12">
        <f>ROUND(VLOOKUP(B227,Final_Data!A:O,13,FALSE)*VLOOKUP(B228,Final_Data!A:O,12,FALSE),4)</f>
        <v>1.0238</v>
      </c>
    </row>
    <row r="228" spans="1:8" x14ac:dyDescent="0.35">
      <c r="A228" s="23"/>
      <c r="B228" s="12" t="s">
        <v>29</v>
      </c>
      <c r="C228" s="12">
        <f>ROUND(VLOOKUP(B227,Final_Data!A:O,12,FALSE)*VLOOKUP(B228,Final_Data!A:O,13,FALSE),4)</f>
        <v>0.9294</v>
      </c>
    </row>
    <row r="230" spans="1:8" x14ac:dyDescent="0.35">
      <c r="B230" s="27" t="s">
        <v>49</v>
      </c>
      <c r="C230" s="27"/>
      <c r="D230" s="27"/>
      <c r="E230" s="27"/>
      <c r="F230" s="27"/>
      <c r="G230" s="27"/>
      <c r="H230" s="27"/>
    </row>
    <row r="231" spans="1:8" x14ac:dyDescent="0.35">
      <c r="B231" s="13" t="s">
        <v>2</v>
      </c>
      <c r="C231" s="13">
        <v>0</v>
      </c>
      <c r="D231" s="14">
        <v>1</v>
      </c>
      <c r="E231" s="14">
        <v>2</v>
      </c>
      <c r="F231" s="14">
        <v>3</v>
      </c>
      <c r="G231" s="14">
        <v>4</v>
      </c>
      <c r="H231" s="14">
        <v>5</v>
      </c>
    </row>
    <row r="232" spans="1:8" x14ac:dyDescent="0.35">
      <c r="B232" s="12" t="str">
        <f>B227</f>
        <v>England</v>
      </c>
      <c r="C232" s="12">
        <f>ROUND(_xlfn.POISSON.DIST(C$6,$C227,),4)</f>
        <v>0.35920000000000002</v>
      </c>
      <c r="D232" s="12">
        <f>ROUND(_xlfn.POISSON.DIST(D$6,$C227,),4)</f>
        <v>0.36780000000000002</v>
      </c>
      <c r="E232" s="12">
        <f t="shared" ref="E232:H232" si="22">ROUND(_xlfn.POISSON.DIST(E$6,$C227,),4)</f>
        <v>0.1883</v>
      </c>
      <c r="F232" s="12">
        <f t="shared" si="22"/>
        <v>6.4199999999999993E-2</v>
      </c>
      <c r="G232" s="12">
        <f t="shared" si="22"/>
        <v>1.6400000000000001E-2</v>
      </c>
      <c r="H232" s="12">
        <f t="shared" si="22"/>
        <v>3.3999999999999998E-3</v>
      </c>
    </row>
    <row r="233" spans="1:8" x14ac:dyDescent="0.35">
      <c r="B233" s="12" t="str">
        <f>B228</f>
        <v>Sweden</v>
      </c>
      <c r="C233" s="12">
        <f>ROUND(_xlfn.POISSON.DIST(C$6,$C228,),4)</f>
        <v>0.39479999999999998</v>
      </c>
      <c r="D233" s="12">
        <f t="shared" ref="D233:H233" si="23">ROUND(_xlfn.POISSON.DIST(D$6,$C228,),4)</f>
        <v>0.3669</v>
      </c>
      <c r="E233" s="12">
        <f t="shared" si="23"/>
        <v>0.17050000000000001</v>
      </c>
      <c r="F233" s="12">
        <f t="shared" si="23"/>
        <v>5.28E-2</v>
      </c>
      <c r="G233" s="12">
        <f t="shared" si="23"/>
        <v>1.23E-2</v>
      </c>
      <c r="H233" s="12">
        <f t="shared" si="23"/>
        <v>2.3E-3</v>
      </c>
    </row>
    <row r="236" spans="1:8" x14ac:dyDescent="0.35">
      <c r="B236" s="24" t="s">
        <v>45</v>
      </c>
      <c r="C236" s="25"/>
      <c r="D236" s="26"/>
    </row>
    <row r="237" spans="1:8" x14ac:dyDescent="0.35">
      <c r="B237" s="13" t="str">
        <f>B228</f>
        <v>Sweden</v>
      </c>
      <c r="C237" s="13" t="str">
        <f>B227</f>
        <v>England</v>
      </c>
      <c r="D237" s="14" t="s">
        <v>46</v>
      </c>
    </row>
    <row r="238" spans="1:8" x14ac:dyDescent="0.35">
      <c r="B238" s="12">
        <v>0</v>
      </c>
      <c r="C238" s="12">
        <v>1</v>
      </c>
      <c r="D238" s="5">
        <f>HLOOKUP(C238,C231:H233,2,FALSE)*HLOOKUP(B238,C231:H233,3,FALSE)</f>
        <v>0.14520743999999999</v>
      </c>
    </row>
    <row r="239" spans="1:8" x14ac:dyDescent="0.35">
      <c r="B239" s="12">
        <v>0</v>
      </c>
      <c r="C239" s="12">
        <v>0</v>
      </c>
      <c r="D239" s="5">
        <f>HLOOKUP(C239,C231:H233,2,FALSE)*HLOOKUP(B239,C231:H233,3,FALSE)</f>
        <v>0.14181215999999999</v>
      </c>
    </row>
    <row r="240" spans="1:8" x14ac:dyDescent="0.35">
      <c r="B240" s="12">
        <v>1</v>
      </c>
      <c r="C240" s="12">
        <v>0</v>
      </c>
      <c r="D240" s="5">
        <f>HLOOKUP(C240,C231:H233,2,FALSE)*HLOOKUP(B240,C231:H233,3,FALSE)</f>
        <v>0.13179048000000002</v>
      </c>
    </row>
    <row r="241" spans="1:8" x14ac:dyDescent="0.35">
      <c r="A241" s="15"/>
      <c r="B241" s="16"/>
    </row>
    <row r="242" spans="1:8" x14ac:dyDescent="0.35">
      <c r="A242" s="30" t="s">
        <v>47</v>
      </c>
      <c r="B242" s="11" t="s">
        <v>12</v>
      </c>
    </row>
    <row r="249" spans="1:8" x14ac:dyDescent="0.35">
      <c r="A249" t="s">
        <v>58</v>
      </c>
    </row>
    <row r="252" spans="1:8" x14ac:dyDescent="0.35">
      <c r="A252" s="23" t="s">
        <v>59</v>
      </c>
      <c r="B252" s="13" t="s">
        <v>43</v>
      </c>
      <c r="C252" s="13" t="s">
        <v>44</v>
      </c>
    </row>
    <row r="253" spans="1:8" x14ac:dyDescent="0.35">
      <c r="A253" s="23"/>
      <c r="B253" s="12" t="s">
        <v>13</v>
      </c>
      <c r="C253" s="12">
        <f>ROUND(VLOOKUP(B253,Final_Data!A:O,13,FALSE)*VLOOKUP(B254,Final_Data!A:O,12,FALSE),4)</f>
        <v>0.68510000000000004</v>
      </c>
    </row>
    <row r="254" spans="1:8" x14ac:dyDescent="0.35">
      <c r="A254" s="23"/>
      <c r="B254" s="12" t="s">
        <v>34</v>
      </c>
      <c r="C254" s="12">
        <f>ROUND(VLOOKUP(B253,Final_Data!A:O,12,FALSE)*VLOOKUP(B254,Final_Data!A:O,13,FALSE),4)</f>
        <v>1.0357000000000001</v>
      </c>
    </row>
    <row r="256" spans="1:8" x14ac:dyDescent="0.35">
      <c r="B256" s="27" t="s">
        <v>49</v>
      </c>
      <c r="C256" s="27"/>
      <c r="D256" s="27"/>
      <c r="E256" s="27"/>
      <c r="F256" s="27"/>
      <c r="G256" s="27"/>
      <c r="H256" s="27"/>
    </row>
    <row r="257" spans="1:8" x14ac:dyDescent="0.35">
      <c r="B257" s="13" t="s">
        <v>2</v>
      </c>
      <c r="C257" s="13">
        <v>0</v>
      </c>
      <c r="D257" s="14">
        <v>1</v>
      </c>
      <c r="E257" s="14">
        <v>2</v>
      </c>
      <c r="F257" s="14">
        <v>3</v>
      </c>
      <c r="G257" s="14">
        <v>4</v>
      </c>
      <c r="H257" s="14">
        <v>5</v>
      </c>
    </row>
    <row r="258" spans="1:8" x14ac:dyDescent="0.35">
      <c r="B258" s="12" t="str">
        <f>B253</f>
        <v>France</v>
      </c>
      <c r="C258" s="12">
        <f>ROUND(_xlfn.POISSON.DIST(C$6,$C253,),4)</f>
        <v>0.504</v>
      </c>
      <c r="D258" s="12">
        <f>ROUND(_xlfn.POISSON.DIST(D$6,$C253,),4)</f>
        <v>0.3453</v>
      </c>
      <c r="E258" s="12">
        <f t="shared" ref="E258:H258" si="24">ROUND(_xlfn.POISSON.DIST(E$6,$C253,),4)</f>
        <v>0.1183</v>
      </c>
      <c r="F258" s="12">
        <f t="shared" si="24"/>
        <v>2.7E-2</v>
      </c>
      <c r="G258" s="12">
        <f t="shared" si="24"/>
        <v>4.5999999999999999E-3</v>
      </c>
      <c r="H258" s="12">
        <f t="shared" si="24"/>
        <v>5.9999999999999995E-4</v>
      </c>
    </row>
    <row r="259" spans="1:8" x14ac:dyDescent="0.35">
      <c r="B259" s="12" t="str">
        <f>B254</f>
        <v>Belgium</v>
      </c>
      <c r="C259" s="12">
        <f>ROUND(_xlfn.POISSON.DIST(C$6,$C254,),4)</f>
        <v>0.35499999999999998</v>
      </c>
      <c r="D259" s="12">
        <f t="shared" ref="D259:H259" si="25">ROUND(_xlfn.POISSON.DIST(D$6,$C254,),4)</f>
        <v>0.36770000000000003</v>
      </c>
      <c r="E259" s="12">
        <f t="shared" si="25"/>
        <v>0.19040000000000001</v>
      </c>
      <c r="F259" s="12">
        <f t="shared" si="25"/>
        <v>6.5699999999999995E-2</v>
      </c>
      <c r="G259" s="12">
        <f t="shared" si="25"/>
        <v>1.7000000000000001E-2</v>
      </c>
      <c r="H259" s="12">
        <f t="shared" si="25"/>
        <v>3.5000000000000001E-3</v>
      </c>
    </row>
    <row r="262" spans="1:8" x14ac:dyDescent="0.35">
      <c r="B262" s="24" t="s">
        <v>45</v>
      </c>
      <c r="C262" s="25"/>
      <c r="D262" s="26"/>
    </row>
    <row r="263" spans="1:8" x14ac:dyDescent="0.35">
      <c r="B263" s="13" t="str">
        <f>B254</f>
        <v>Belgium</v>
      </c>
      <c r="C263" s="13" t="str">
        <f>B253</f>
        <v>France</v>
      </c>
      <c r="D263" s="14" t="s">
        <v>46</v>
      </c>
    </row>
    <row r="264" spans="1:8" x14ac:dyDescent="0.35">
      <c r="B264" s="12">
        <v>0</v>
      </c>
      <c r="C264" s="12">
        <v>1</v>
      </c>
      <c r="D264" s="5">
        <f>HLOOKUP(C264,C257:H259,2,FALSE)*HLOOKUP(B264,C257:H259,3,FALSE)</f>
        <v>0.1225815</v>
      </c>
    </row>
    <row r="265" spans="1:8" x14ac:dyDescent="0.35">
      <c r="B265" s="12">
        <v>0</v>
      </c>
      <c r="C265" s="12">
        <v>0</v>
      </c>
      <c r="D265" s="5">
        <f>HLOOKUP(C265,C257:H259,2,FALSE)*HLOOKUP(B265,C257:H259,3,FALSE)</f>
        <v>0.17892</v>
      </c>
    </row>
    <row r="266" spans="1:8" x14ac:dyDescent="0.35">
      <c r="B266" s="12">
        <v>1</v>
      </c>
      <c r="C266" s="12">
        <v>0</v>
      </c>
      <c r="D266" s="5">
        <f>HLOOKUP(C266,C257:H259,2,FALSE)*HLOOKUP(B266,C257:H259,3,FALSE)</f>
        <v>0.18532080000000001</v>
      </c>
    </row>
    <row r="267" spans="1:8" x14ac:dyDescent="0.35">
      <c r="A267" s="15"/>
      <c r="B267" s="16"/>
    </row>
    <row r="268" spans="1:8" x14ac:dyDescent="0.35">
      <c r="A268" s="30" t="s">
        <v>47</v>
      </c>
      <c r="B268" s="11" t="s">
        <v>34</v>
      </c>
    </row>
    <row r="275" spans="1:8" x14ac:dyDescent="0.35">
      <c r="A275" s="23" t="s">
        <v>60</v>
      </c>
      <c r="B275" s="13" t="s">
        <v>43</v>
      </c>
      <c r="C275" s="13" t="s">
        <v>44</v>
      </c>
    </row>
    <row r="276" spans="1:8" x14ac:dyDescent="0.35">
      <c r="A276" s="23"/>
      <c r="B276" s="12" t="s">
        <v>28</v>
      </c>
      <c r="C276" s="12">
        <f>ROUND(VLOOKUP(B276,Final_Data!A:O,13,FALSE)*VLOOKUP(B277,Final_Data!A:O,12,FALSE),4)</f>
        <v>1.1477999999999999</v>
      </c>
    </row>
    <row r="277" spans="1:8" x14ac:dyDescent="0.35">
      <c r="A277" s="23"/>
      <c r="B277" s="12" t="s">
        <v>12</v>
      </c>
      <c r="C277" s="12">
        <f>ROUND(VLOOKUP(B276,Final_Data!A:O,12,FALSE)*VLOOKUP(B277,Final_Data!A:O,13,FALSE),4)</f>
        <v>1.6776</v>
      </c>
    </row>
    <row r="279" spans="1:8" x14ac:dyDescent="0.35">
      <c r="B279" s="27" t="s">
        <v>49</v>
      </c>
      <c r="C279" s="27"/>
      <c r="D279" s="27"/>
      <c r="E279" s="27"/>
      <c r="F279" s="27"/>
      <c r="G279" s="27"/>
      <c r="H279" s="27"/>
    </row>
    <row r="280" spans="1:8" x14ac:dyDescent="0.35">
      <c r="B280" s="13" t="s">
        <v>2</v>
      </c>
      <c r="C280" s="13">
        <v>0</v>
      </c>
      <c r="D280" s="14">
        <v>1</v>
      </c>
      <c r="E280" s="14">
        <v>2</v>
      </c>
      <c r="F280" s="14">
        <v>3</v>
      </c>
      <c r="G280" s="14">
        <v>4</v>
      </c>
      <c r="H280" s="14">
        <v>5</v>
      </c>
    </row>
    <row r="281" spans="1:8" x14ac:dyDescent="0.35">
      <c r="B281" s="12" t="str">
        <f>B276</f>
        <v>Spain</v>
      </c>
      <c r="C281" s="12">
        <f>ROUND(_xlfn.POISSON.DIST(C$6,$C276,),4)</f>
        <v>0.31730000000000003</v>
      </c>
      <c r="D281" s="12">
        <f>ROUND(_xlfn.POISSON.DIST(D$6,$C276,),4)</f>
        <v>0.36420000000000002</v>
      </c>
      <c r="E281" s="12">
        <f t="shared" ref="E281:H281" si="26">ROUND(_xlfn.POISSON.DIST(E$6,$C276,),4)</f>
        <v>0.20899999999999999</v>
      </c>
      <c r="F281" s="12">
        <f t="shared" si="26"/>
        <v>0.08</v>
      </c>
      <c r="G281" s="12">
        <f t="shared" si="26"/>
        <v>2.29E-2</v>
      </c>
      <c r="H281" s="12">
        <f t="shared" si="26"/>
        <v>5.3E-3</v>
      </c>
    </row>
    <row r="282" spans="1:8" x14ac:dyDescent="0.35">
      <c r="B282" s="12" t="str">
        <f>B277</f>
        <v>England</v>
      </c>
      <c r="C282" s="12">
        <f>ROUND(_xlfn.POISSON.DIST(C$6,$C277,),4)</f>
        <v>0.18679999999999999</v>
      </c>
      <c r="D282" s="12">
        <f t="shared" ref="D282:H282" si="27">ROUND(_xlfn.POISSON.DIST(D$6,$C277,),4)</f>
        <v>0.31340000000000001</v>
      </c>
      <c r="E282" s="12">
        <f t="shared" si="27"/>
        <v>0.26290000000000002</v>
      </c>
      <c r="F282" s="12">
        <f t="shared" si="27"/>
        <v>0.14699999999999999</v>
      </c>
      <c r="G282" s="12">
        <f t="shared" si="27"/>
        <v>6.1699999999999998E-2</v>
      </c>
      <c r="H282" s="12">
        <f t="shared" si="27"/>
        <v>2.07E-2</v>
      </c>
    </row>
    <row r="285" spans="1:8" x14ac:dyDescent="0.35">
      <c r="B285" s="24" t="s">
        <v>45</v>
      </c>
      <c r="C285" s="25"/>
      <c r="D285" s="26"/>
    </row>
    <row r="286" spans="1:8" x14ac:dyDescent="0.35">
      <c r="B286" s="13" t="str">
        <f>B277</f>
        <v>England</v>
      </c>
      <c r="C286" s="13" t="str">
        <f>B276</f>
        <v>Spain</v>
      </c>
      <c r="D286" s="14" t="s">
        <v>46</v>
      </c>
    </row>
    <row r="287" spans="1:8" x14ac:dyDescent="0.35">
      <c r="B287" s="12">
        <v>0</v>
      </c>
      <c r="C287" s="12">
        <v>1</v>
      </c>
      <c r="D287" s="5">
        <f>HLOOKUP(C287,C280:H282,2,FALSE)*HLOOKUP(B287,C280:H282,3,FALSE)</f>
        <v>6.8032560000000006E-2</v>
      </c>
    </row>
    <row r="288" spans="1:8" x14ac:dyDescent="0.35">
      <c r="B288" s="12">
        <v>1</v>
      </c>
      <c r="C288" s="12">
        <v>1</v>
      </c>
      <c r="D288" s="5">
        <f>HLOOKUP(C288,C280:H282,2,FALSE)*HLOOKUP(B288,C280:H282,3,FALSE)</f>
        <v>0.11414028000000001</v>
      </c>
    </row>
    <row r="289" spans="1:8" x14ac:dyDescent="0.35">
      <c r="B289" s="12">
        <v>1</v>
      </c>
      <c r="C289" s="12">
        <v>0</v>
      </c>
      <c r="D289" s="5">
        <f>HLOOKUP(C289,C280:H282,2,FALSE)*HLOOKUP(B289,C280:H282,3,FALSE)</f>
        <v>9.9441820000000014E-2</v>
      </c>
    </row>
    <row r="290" spans="1:8" x14ac:dyDescent="0.35">
      <c r="A290" s="15"/>
      <c r="B290" s="16"/>
    </row>
    <row r="291" spans="1:8" x14ac:dyDescent="0.35">
      <c r="A291" s="15" t="s">
        <v>55</v>
      </c>
      <c r="B291" s="16" t="s">
        <v>56</v>
      </c>
    </row>
    <row r="292" spans="1:8" ht="43.5" x14ac:dyDescent="0.35">
      <c r="A292" s="30" t="s">
        <v>57</v>
      </c>
      <c r="B292" s="11" t="s">
        <v>28</v>
      </c>
    </row>
    <row r="298" spans="1:8" x14ac:dyDescent="0.35">
      <c r="A298" t="s">
        <v>74</v>
      </c>
    </row>
    <row r="300" spans="1:8" x14ac:dyDescent="0.35">
      <c r="A300" s="23" t="s">
        <v>75</v>
      </c>
      <c r="B300" s="13" t="s">
        <v>43</v>
      </c>
      <c r="C300" s="13" t="s">
        <v>44</v>
      </c>
    </row>
    <row r="301" spans="1:8" x14ac:dyDescent="0.35">
      <c r="A301" s="23"/>
      <c r="B301" s="12" t="s">
        <v>28</v>
      </c>
      <c r="C301" s="12">
        <f>ROUND(VLOOKUP(B301,Final_Data!A:O,13,FALSE)*VLOOKUP(B302,Final_Data!A:O,12,FALSE),4)</f>
        <v>0.97609999999999997</v>
      </c>
    </row>
    <row r="302" spans="1:8" x14ac:dyDescent="0.35">
      <c r="A302" s="23"/>
      <c r="B302" s="12" t="s">
        <v>34</v>
      </c>
      <c r="C302" s="12">
        <f>ROUND(VLOOKUP(B301,Final_Data!A:O,12,FALSE)*VLOOKUP(B302,Final_Data!A:O,13,FALSE),4)</f>
        <v>1.7833000000000001</v>
      </c>
    </row>
    <row r="304" spans="1:8" x14ac:dyDescent="0.35">
      <c r="B304" s="27" t="s">
        <v>49</v>
      </c>
      <c r="C304" s="27"/>
      <c r="D304" s="27"/>
      <c r="E304" s="27"/>
      <c r="F304" s="27"/>
      <c r="G304" s="27"/>
      <c r="H304" s="27"/>
    </row>
    <row r="305" spans="1:8" x14ac:dyDescent="0.35">
      <c r="B305" s="13" t="s">
        <v>2</v>
      </c>
      <c r="C305" s="13">
        <v>0</v>
      </c>
      <c r="D305" s="14">
        <v>1</v>
      </c>
      <c r="E305" s="14">
        <v>2</v>
      </c>
      <c r="F305" s="14">
        <v>3</v>
      </c>
      <c r="G305" s="14">
        <v>4</v>
      </c>
      <c r="H305" s="14">
        <v>5</v>
      </c>
    </row>
    <row r="306" spans="1:8" x14ac:dyDescent="0.35">
      <c r="B306" s="12" t="str">
        <f>B301</f>
        <v>Spain</v>
      </c>
      <c r="C306" s="12">
        <f>ROUND(_xlfn.POISSON.DIST(C$6,$C301,),4)</f>
        <v>0.37680000000000002</v>
      </c>
      <c r="D306" s="12">
        <f>ROUND(_xlfn.POISSON.DIST(D$6,$C301,),4)</f>
        <v>0.36780000000000002</v>
      </c>
      <c r="E306" s="12">
        <f t="shared" ref="E306:H306" si="28">ROUND(_xlfn.POISSON.DIST(E$6,$C301,),4)</f>
        <v>0.17949999999999999</v>
      </c>
      <c r="F306" s="12">
        <f t="shared" si="28"/>
        <v>5.8400000000000001E-2</v>
      </c>
      <c r="G306" s="12">
        <f t="shared" si="28"/>
        <v>1.43E-2</v>
      </c>
      <c r="H306" s="12">
        <f t="shared" si="28"/>
        <v>2.8E-3</v>
      </c>
    </row>
    <row r="307" spans="1:8" x14ac:dyDescent="0.35">
      <c r="B307" s="12" t="str">
        <f>B302</f>
        <v>Belgium</v>
      </c>
      <c r="C307" s="12">
        <f>ROUND(_xlfn.POISSON.DIST(C$6,$C302,),4)</f>
        <v>0.1681</v>
      </c>
      <c r="D307" s="12">
        <f t="shared" ref="D307:H307" si="29">ROUND(_xlfn.POISSON.DIST(D$6,$C302,),4)</f>
        <v>0.29970000000000002</v>
      </c>
      <c r="E307" s="12">
        <f t="shared" si="29"/>
        <v>0.26729999999999998</v>
      </c>
      <c r="F307" s="12">
        <f t="shared" si="29"/>
        <v>0.15890000000000001</v>
      </c>
      <c r="G307" s="12">
        <f t="shared" si="29"/>
        <v>7.0800000000000002E-2</v>
      </c>
      <c r="H307" s="12">
        <f t="shared" si="29"/>
        <v>2.53E-2</v>
      </c>
    </row>
    <row r="310" spans="1:8" x14ac:dyDescent="0.35">
      <c r="B310" s="24" t="s">
        <v>45</v>
      </c>
      <c r="C310" s="25"/>
      <c r="D310" s="26"/>
    </row>
    <row r="311" spans="1:8" x14ac:dyDescent="0.35">
      <c r="B311" s="13" t="str">
        <f>B302</f>
        <v>Belgium</v>
      </c>
      <c r="C311" s="13" t="str">
        <f>B301</f>
        <v>Spain</v>
      </c>
      <c r="D311" s="14" t="s">
        <v>46</v>
      </c>
    </row>
    <row r="312" spans="1:8" x14ac:dyDescent="0.35">
      <c r="B312" s="12">
        <v>0</v>
      </c>
      <c r="C312" s="12">
        <v>1</v>
      </c>
      <c r="D312" s="5">
        <f>HLOOKUP(C312,C305:H307,2,FALSE)*HLOOKUP(B312,C305:H307,3,FALSE)</f>
        <v>6.1827180000000002E-2</v>
      </c>
    </row>
    <row r="313" spans="1:8" x14ac:dyDescent="0.35">
      <c r="B313" s="12">
        <v>1</v>
      </c>
      <c r="C313" s="12">
        <v>1</v>
      </c>
      <c r="D313" s="5">
        <f>HLOOKUP(C313,C305:H307,2,FALSE)*HLOOKUP(B313,C305:H307,3,FALSE)</f>
        <v>0.11022966000000001</v>
      </c>
    </row>
    <row r="314" spans="1:8" x14ac:dyDescent="0.35">
      <c r="B314" s="12">
        <v>1</v>
      </c>
      <c r="C314" s="12">
        <v>0</v>
      </c>
      <c r="D314" s="5">
        <f>HLOOKUP(C314,C305:H307,2,FALSE)*HLOOKUP(B314,C305:H307,3,FALSE)</f>
        <v>0.11292696000000002</v>
      </c>
    </row>
    <row r="315" spans="1:8" x14ac:dyDescent="0.35">
      <c r="A315" s="15"/>
      <c r="B315" s="16"/>
    </row>
    <row r="316" spans="1:8" x14ac:dyDescent="0.35">
      <c r="A316" s="30" t="s">
        <v>47</v>
      </c>
      <c r="B316" s="11" t="s">
        <v>34</v>
      </c>
    </row>
  </sheetData>
  <mergeCells count="45">
    <mergeCell ref="B279:H279"/>
    <mergeCell ref="B285:D285"/>
    <mergeCell ref="A300:A302"/>
    <mergeCell ref="B304:H304"/>
    <mergeCell ref="B310:D310"/>
    <mergeCell ref="B230:H230"/>
    <mergeCell ref="B236:D236"/>
    <mergeCell ref="A252:A254"/>
    <mergeCell ref="B256:H256"/>
    <mergeCell ref="B262:D262"/>
    <mergeCell ref="A275:A277"/>
    <mergeCell ref="B185:H185"/>
    <mergeCell ref="B191:D191"/>
    <mergeCell ref="A203:A205"/>
    <mergeCell ref="B207:H207"/>
    <mergeCell ref="B213:D213"/>
    <mergeCell ref="A226:A228"/>
    <mergeCell ref="B137:H137"/>
    <mergeCell ref="B143:D143"/>
    <mergeCell ref="A157:A159"/>
    <mergeCell ref="B161:H161"/>
    <mergeCell ref="B167:D167"/>
    <mergeCell ref="A181:A183"/>
    <mergeCell ref="B97:H97"/>
    <mergeCell ref="B103:D103"/>
    <mergeCell ref="A114:A116"/>
    <mergeCell ref="B118:H118"/>
    <mergeCell ref="B124:D124"/>
    <mergeCell ref="A133:A135"/>
    <mergeCell ref="B59:H59"/>
    <mergeCell ref="B65:D65"/>
    <mergeCell ref="A74:A76"/>
    <mergeCell ref="B78:H78"/>
    <mergeCell ref="B84:D84"/>
    <mergeCell ref="A93:A95"/>
    <mergeCell ref="A35:A37"/>
    <mergeCell ref="B39:H39"/>
    <mergeCell ref="B28:D28"/>
    <mergeCell ref="B45:D45"/>
    <mergeCell ref="A55:A57"/>
    <mergeCell ref="A1:A3"/>
    <mergeCell ref="B5:H5"/>
    <mergeCell ref="B11:D11"/>
    <mergeCell ref="A18:A20"/>
    <mergeCell ref="B22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Final_Data</vt:lpstr>
      <vt:lpstr>Team Comparision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Srivatsan Varadharajan</cp:lastModifiedBy>
  <dcterms:created xsi:type="dcterms:W3CDTF">2018-06-30T03:10:13Z</dcterms:created>
  <dcterms:modified xsi:type="dcterms:W3CDTF">2018-06-30T09:56:38Z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2ac6b488-7bb7-45a1-a90d-449b47279885</vt:lpwstr>
  </property>
</Properties>
</file>