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D:\2 SS Folder\DATA ANALYST SKILLS\CodeBasics\Notes\Excel\Practice\"/>
    </mc:Choice>
  </mc:AlternateContent>
  <xr:revisionPtr revIDLastSave="0" documentId="13_ncr:1_{261EF166-5E19-45F3-8B8E-F269DA972352}" xr6:coauthVersionLast="47" xr6:coauthVersionMax="47" xr10:uidLastSave="{00000000-0000-0000-0000-000000000000}"/>
  <bookViews>
    <workbookView xWindow="-110" yWindow="-110" windowWidth="19420" windowHeight="10300" activeTab="4" xr2:uid="{74255FB0-6C0A-45DB-82F2-0A2ACB98A627}"/>
  </bookViews>
  <sheets>
    <sheet name="Range&amp;Formulas" sheetId="1" r:id="rId1"/>
    <sheet name="Table" sheetId="2" r:id="rId2"/>
    <sheet name="Charts" sheetId="3" r:id="rId3"/>
    <sheet name="Format &amp; Security" sheetId="4" r:id="rId4"/>
    <sheet name="Exercise1" sheetId="5" r:id="rId5"/>
  </sheets>
  <externalReferences>
    <externalReference r:id="rId6"/>
  </externalReferences>
  <definedNames>
    <definedName name="_xlnm._FilterDatabase" localSheetId="0" hidden="1">'Range&amp;Formulas'!$A$1:$E$1</definedName>
    <definedName name="_xlnm._FilterDatabase" localSheetId="1" hidden="1">Table!$J$3:$J$11</definedName>
    <definedName name="Slicer_Category">#N/A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9" i="5" l="1"/>
  <c r="C29" i="5"/>
  <c r="D29" i="5"/>
  <c r="E29" i="5"/>
  <c r="F29" i="5"/>
  <c r="G29" i="5"/>
  <c r="I29" i="5"/>
  <c r="B29" i="5"/>
  <c r="C28" i="5"/>
  <c r="D28" i="5"/>
  <c r="E28" i="5"/>
  <c r="F28" i="5"/>
  <c r="G28" i="5"/>
  <c r="H28" i="5"/>
  <c r="I28" i="5"/>
  <c r="B28" i="5"/>
  <c r="P9" i="5"/>
  <c r="P7" i="5"/>
  <c r="P6" i="5"/>
  <c r="P8" i="5"/>
  <c r="N15" i="5"/>
  <c r="N12" i="5"/>
  <c r="N13" i="5"/>
  <c r="N14" i="5"/>
  <c r="N16" i="5"/>
  <c r="N17" i="5"/>
  <c r="N18" i="5"/>
  <c r="N19" i="5"/>
  <c r="N20" i="5"/>
  <c r="N21" i="5"/>
  <c r="N22" i="5"/>
  <c r="C25" i="5"/>
  <c r="D25" i="5"/>
  <c r="E25" i="5"/>
  <c r="F25" i="5"/>
  <c r="G25" i="5"/>
  <c r="H25" i="5"/>
  <c r="I25" i="5"/>
  <c r="B25" i="5"/>
  <c r="N24" i="5" l="1"/>
  <c r="N23" i="5"/>
  <c r="N5" i="5"/>
  <c r="N6" i="5"/>
  <c r="C7" i="5"/>
  <c r="D7" i="5"/>
  <c r="E7" i="5"/>
  <c r="F7" i="5"/>
  <c r="G7" i="5"/>
  <c r="H7" i="5"/>
  <c r="I7" i="5"/>
  <c r="B7" i="5"/>
  <c r="B16" i="3"/>
  <c r="B15" i="3"/>
  <c r="B14" i="3"/>
  <c r="B13" i="3"/>
  <c r="D11" i="2"/>
  <c r="E10" i="2"/>
  <c r="E9" i="2"/>
  <c r="E8" i="2"/>
  <c r="E7" i="2"/>
  <c r="E6" i="2"/>
  <c r="E5" i="2"/>
  <c r="E4" i="2"/>
  <c r="E3" i="2"/>
  <c r="E2" i="2"/>
  <c r="D11" i="1"/>
  <c r="H2" i="1"/>
  <c r="I2" i="1"/>
  <c r="H3" i="1"/>
  <c r="H5" i="1"/>
  <c r="H4" i="1"/>
  <c r="E10" i="1"/>
  <c r="E3" i="1"/>
  <c r="E4" i="1"/>
  <c r="E5" i="1"/>
  <c r="E6" i="1"/>
  <c r="E7" i="1"/>
  <c r="E8" i="1"/>
  <c r="E9" i="1"/>
  <c r="E2" i="1"/>
  <c r="D12" i="1"/>
  <c r="N25" i="5" l="1"/>
  <c r="N7" i="5"/>
</calcChain>
</file>

<file path=xl/sharedStrings.xml><?xml version="1.0" encoding="utf-8"?>
<sst xmlns="http://schemas.openxmlformats.org/spreadsheetml/2006/main" count="125" uniqueCount="66">
  <si>
    <t>Date</t>
  </si>
  <si>
    <t>Category</t>
  </si>
  <si>
    <t>Item</t>
  </si>
  <si>
    <t>Amount</t>
  </si>
  <si>
    <t>Food</t>
  </si>
  <si>
    <t>Utility</t>
  </si>
  <si>
    <t>Rent</t>
  </si>
  <si>
    <t>Fruits</t>
  </si>
  <si>
    <t>phone bill</t>
  </si>
  <si>
    <t>House rent</t>
  </si>
  <si>
    <t>EB bill</t>
  </si>
  <si>
    <t>Chat</t>
  </si>
  <si>
    <t>Vegetables</t>
  </si>
  <si>
    <t>Groceries</t>
  </si>
  <si>
    <t>Gas bill</t>
  </si>
  <si>
    <t>Home Loan</t>
  </si>
  <si>
    <t>Loan</t>
  </si>
  <si>
    <t>Total</t>
  </si>
  <si>
    <t>Average</t>
  </si>
  <si>
    <t>Major Expense</t>
  </si>
  <si>
    <t>SubTotal</t>
  </si>
  <si>
    <t>Company</t>
  </si>
  <si>
    <t>Revenue</t>
  </si>
  <si>
    <t>Profit</t>
  </si>
  <si>
    <t>Tata Motors</t>
  </si>
  <si>
    <t xml:space="preserve">Reliance </t>
  </si>
  <si>
    <t>Tesla</t>
  </si>
  <si>
    <t>Google</t>
  </si>
  <si>
    <t>Vedanta</t>
  </si>
  <si>
    <t>Microsoft</t>
  </si>
  <si>
    <t>Sum</t>
  </si>
  <si>
    <t>Percentage</t>
  </si>
  <si>
    <t>XYZ ABC QWERTY</t>
  </si>
  <si>
    <t>Personal Monthly Budget</t>
  </si>
  <si>
    <t>Income</t>
  </si>
  <si>
    <t>Jan</t>
  </si>
  <si>
    <t>Feb</t>
  </si>
  <si>
    <t>Mar</t>
  </si>
  <si>
    <t>Apr</t>
  </si>
  <si>
    <t>May</t>
  </si>
  <si>
    <t>Jun</t>
  </si>
  <si>
    <t>Jul</t>
  </si>
  <si>
    <t>Aug</t>
  </si>
  <si>
    <t>Sep</t>
  </si>
  <si>
    <t>Oct</t>
  </si>
  <si>
    <t>Nov</t>
  </si>
  <si>
    <t>Dec</t>
  </si>
  <si>
    <t>Salary</t>
  </si>
  <si>
    <t>Side Hustle</t>
  </si>
  <si>
    <t>Total in Year</t>
  </si>
  <si>
    <t>Expense</t>
  </si>
  <si>
    <t>HomeLoan</t>
  </si>
  <si>
    <t>Misc</t>
  </si>
  <si>
    <t>Petrol</t>
  </si>
  <si>
    <t>Grocery</t>
  </si>
  <si>
    <t>Restaurant</t>
  </si>
  <si>
    <t>Shopping</t>
  </si>
  <si>
    <t>Gas Bill</t>
  </si>
  <si>
    <t>Electricity Bill</t>
  </si>
  <si>
    <t>SAVINGS</t>
  </si>
  <si>
    <t>Other</t>
  </si>
  <si>
    <t>Savings Target</t>
  </si>
  <si>
    <t>Comment</t>
  </si>
  <si>
    <t>Type</t>
  </si>
  <si>
    <t>Savings</t>
  </si>
  <si>
    <t>Balance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</si>
</sst>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6" formatCode="[$-F800]dddd\,\ mmmm\ dd\,\ yyyy"/>
  </numFmts>
  <fonts count="16" x14ac:knownFonts="1">
    <font>
      <sz val="11"/>
      <color theme="1"/>
      <name val="Calibri"/>
      <family val="2"/>
      <scheme val="minor"/>
    </font>
    <font>
      <b/>
      <sz val="11"/>
      <color theme="1"/>
      <name val="Calibri"/>
      <family val="2"/>
      <scheme val="minor"/>
    </font>
    <font>
      <sz val="11"/>
      <color theme="1"/>
      <name val="Calibri"/>
      <family val="2"/>
      <scheme val="minor"/>
    </font>
    <font>
      <b/>
      <sz val="12"/>
      <color theme="1"/>
      <name val="Calibri"/>
      <family val="2"/>
      <scheme val="minor"/>
    </font>
    <font>
      <b/>
      <sz val="16"/>
      <color rgb="FF7030A0"/>
      <name val="Calibri"/>
      <family val="2"/>
      <scheme val="minor"/>
    </font>
    <font>
      <b/>
      <i/>
      <sz val="12"/>
      <color theme="7" tint="-0.249977111117893"/>
      <name val="Calibri"/>
      <family val="2"/>
      <scheme val="minor"/>
    </font>
    <font>
      <sz val="12"/>
      <color theme="7" tint="-0.249977111117893"/>
      <name val="Calibri"/>
      <family val="2"/>
      <scheme val="minor"/>
    </font>
    <font>
      <b/>
      <sz val="12"/>
      <color theme="7" tint="-0.249977111117893"/>
      <name val="Calibri"/>
      <family val="2"/>
      <scheme val="minor"/>
    </font>
    <font>
      <b/>
      <sz val="18"/>
      <color rgb="FF7030A0"/>
      <name val="Arial Rounded MT Bold"/>
      <family val="2"/>
    </font>
    <font>
      <sz val="11"/>
      <color rgb="FF7030A0"/>
      <name val="Calibri"/>
      <family val="2"/>
      <scheme val="minor"/>
    </font>
    <font>
      <sz val="12"/>
      <color rgb="FF7030A0"/>
      <name val="Calibri"/>
      <family val="2"/>
      <scheme val="minor"/>
    </font>
    <font>
      <b/>
      <sz val="12"/>
      <color rgb="FF7030A0"/>
      <name val="Calibri"/>
      <family val="2"/>
      <scheme val="minor"/>
    </font>
    <font>
      <b/>
      <i/>
      <sz val="12"/>
      <color rgb="FF7030A0"/>
      <name val="Calibri"/>
      <family val="2"/>
      <scheme val="minor"/>
    </font>
    <font>
      <sz val="14"/>
      <color rgb="FFFFFF00"/>
      <name val="Calibri"/>
      <family val="2"/>
      <scheme val="minor"/>
    </font>
    <font>
      <b/>
      <i/>
      <sz val="14"/>
      <color rgb="FFFFFF00"/>
      <name val="Calibri"/>
      <family val="2"/>
      <scheme val="minor"/>
    </font>
    <font>
      <b/>
      <i/>
      <sz val="14"/>
      <color rgb="FF7030A0"/>
      <name val="Calibri"/>
      <family val="2"/>
      <scheme val="minor"/>
    </font>
  </fonts>
  <fills count="8">
    <fill>
      <patternFill patternType="none"/>
    </fill>
    <fill>
      <patternFill patternType="gray125"/>
    </fill>
    <fill>
      <patternFill patternType="solid">
        <fgColor rgb="FF92D050"/>
        <bgColor indexed="64"/>
      </patternFill>
    </fill>
    <fill>
      <patternFill patternType="solid">
        <fgColor theme="7" tint="0.59999389629810485"/>
        <bgColor indexed="64"/>
      </patternFill>
    </fill>
    <fill>
      <patternFill patternType="solid">
        <fgColor theme="9"/>
        <bgColor indexed="64"/>
      </patternFill>
    </fill>
    <fill>
      <patternFill patternType="solid">
        <fgColor theme="7"/>
        <bgColor indexed="64"/>
      </patternFill>
    </fill>
    <fill>
      <patternFill patternType="solid">
        <fgColor theme="7" tint="0.79998168889431442"/>
        <bgColor theme="7" tint="0.79998168889431442"/>
      </patternFill>
    </fill>
    <fill>
      <patternFill patternType="solid">
        <fgColor rgb="FF7030A0"/>
        <bgColor indexed="64"/>
      </patternFill>
    </fill>
  </fills>
  <borders count="15">
    <border>
      <left/>
      <right/>
      <top/>
      <bottom/>
      <diagonal/>
    </border>
    <border>
      <left style="thin">
        <color theme="9" tint="0.39997558519241921"/>
      </left>
      <right/>
      <top style="thin">
        <color theme="9" tint="0.39997558519241921"/>
      </top>
      <bottom style="thin">
        <color theme="9" tint="0.39997558519241921"/>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theme="7"/>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42">
    <xf numFmtId="0" fontId="0" fillId="0" borderId="0" xfId="0"/>
    <xf numFmtId="0" fontId="1" fillId="2" borderId="0" xfId="0" applyFont="1" applyFill="1" applyAlignment="1">
      <alignment horizontal="center"/>
    </xf>
    <xf numFmtId="16" fontId="0" fillId="0" borderId="0" xfId="0" applyNumberFormat="1" applyAlignment="1">
      <alignment horizontal="center"/>
    </xf>
    <xf numFmtId="0" fontId="0" fillId="0" borderId="0" xfId="0" applyAlignment="1">
      <alignment horizontal="center"/>
    </xf>
    <xf numFmtId="0" fontId="0" fillId="2" borderId="0" xfId="0" applyFill="1" applyAlignment="1">
      <alignment horizontal="center"/>
    </xf>
    <xf numFmtId="0" fontId="3" fillId="3" borderId="0" xfId="0" applyFont="1" applyFill="1"/>
    <xf numFmtId="16" fontId="0" fillId="0" borderId="1" xfId="0" applyNumberFormat="1" applyFont="1" applyBorder="1" applyAlignment="1">
      <alignment horizontal="center"/>
    </xf>
    <xf numFmtId="0" fontId="0" fillId="4" borderId="0" xfId="0" applyFill="1"/>
    <xf numFmtId="164" fontId="0" fillId="0" borderId="0" xfId="1" applyNumberFormat="1" applyFont="1"/>
    <xf numFmtId="10" fontId="0" fillId="0" borderId="0" xfId="1" applyNumberFormat="1" applyFont="1"/>
    <xf numFmtId="0" fontId="0" fillId="0" borderId="2" xfId="0" applyBorder="1"/>
    <xf numFmtId="9" fontId="0" fillId="0" borderId="2" xfId="1" applyFont="1" applyBorder="1"/>
    <xf numFmtId="10" fontId="0" fillId="0" borderId="2" xfId="1" applyNumberFormat="1" applyFont="1" applyBorder="1"/>
    <xf numFmtId="166" fontId="0" fillId="0" borderId="0" xfId="0" applyNumberFormat="1"/>
    <xf numFmtId="0" fontId="0" fillId="0" borderId="0" xfId="0" applyAlignment="1">
      <alignment wrapText="1"/>
    </xf>
    <xf numFmtId="0" fontId="4" fillId="5" borderId="2" xfId="0" applyFont="1" applyFill="1" applyBorder="1" applyAlignment="1">
      <alignment horizontal="center"/>
    </xf>
    <xf numFmtId="0" fontId="4" fillId="5" borderId="12" xfId="0" applyFont="1" applyFill="1" applyBorder="1" applyAlignment="1">
      <alignment horizontal="center"/>
    </xf>
    <xf numFmtId="0" fontId="4" fillId="5" borderId="13" xfId="0" applyFont="1" applyFill="1" applyBorder="1" applyAlignment="1">
      <alignment horizontal="center"/>
    </xf>
    <xf numFmtId="0" fontId="0" fillId="0" borderId="0" xfId="0" applyBorder="1"/>
    <xf numFmtId="0" fontId="5" fillId="0" borderId="0" xfId="0" applyFont="1" applyBorder="1"/>
    <xf numFmtId="0" fontId="7" fillId="6" borderId="2" xfId="0" applyFont="1" applyFill="1" applyBorder="1"/>
    <xf numFmtId="0" fontId="6" fillId="6" borderId="14" xfId="0" applyFont="1" applyFill="1" applyBorder="1"/>
    <xf numFmtId="0" fontId="8" fillId="0" borderId="0" xfId="0" applyFont="1" applyAlignment="1">
      <alignment horizontal="center" vertical="center"/>
    </xf>
    <xf numFmtId="0" fontId="6" fillId="6" borderId="2" xfId="0" applyFont="1" applyFill="1" applyBorder="1"/>
    <xf numFmtId="0" fontId="10" fillId="5" borderId="0" xfId="0" applyFont="1" applyFill="1"/>
    <xf numFmtId="0" fontId="9" fillId="0" borderId="0" xfId="0" applyFont="1"/>
    <xf numFmtId="0" fontId="10" fillId="0" borderId="6" xfId="0" applyFont="1" applyBorder="1"/>
    <xf numFmtId="0" fontId="10" fillId="0" borderId="2" xfId="0" applyFont="1" applyBorder="1"/>
    <xf numFmtId="0" fontId="10" fillId="0" borderId="7" xfId="0" applyFont="1" applyBorder="1"/>
    <xf numFmtId="0" fontId="13" fillId="7" borderId="8" xfId="0" applyFont="1" applyFill="1" applyBorder="1"/>
    <xf numFmtId="0" fontId="13" fillId="7" borderId="9" xfId="0" applyFont="1" applyFill="1" applyBorder="1"/>
    <xf numFmtId="0" fontId="13" fillId="7" borderId="10" xfId="0" applyFont="1" applyFill="1" applyBorder="1"/>
    <xf numFmtId="0" fontId="11" fillId="0" borderId="6" xfId="0" applyFont="1" applyBorder="1"/>
    <xf numFmtId="0" fontId="12" fillId="0" borderId="2" xfId="0" applyFont="1" applyBorder="1"/>
    <xf numFmtId="0" fontId="12" fillId="0" borderId="7" xfId="0" applyFont="1" applyBorder="1"/>
    <xf numFmtId="0" fontId="12" fillId="0" borderId="7" xfId="0" applyNumberFormat="1" applyFont="1" applyBorder="1"/>
    <xf numFmtId="0" fontId="10" fillId="0" borderId="8" xfId="0" applyFont="1" applyBorder="1"/>
    <xf numFmtId="0" fontId="13" fillId="7" borderId="11" xfId="0" applyFont="1" applyFill="1" applyBorder="1"/>
    <xf numFmtId="0" fontId="14" fillId="7" borderId="9" xfId="0" applyFont="1" applyFill="1" applyBorder="1"/>
    <xf numFmtId="0" fontId="15" fillId="3" borderId="3" xfId="0" applyFont="1" applyFill="1" applyBorder="1"/>
    <xf numFmtId="0" fontId="15" fillId="3" borderId="4" xfId="0" applyFont="1" applyFill="1" applyBorder="1"/>
    <xf numFmtId="0" fontId="15" fillId="3" borderId="5" xfId="0" applyFont="1" applyFill="1" applyBorder="1"/>
  </cellXfs>
  <cellStyles count="2">
    <cellStyle name="Normal" xfId="0" builtinId="0"/>
    <cellStyle name="Percent" xfId="1" builtinId="5"/>
  </cellStyles>
  <dxfs count="91">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ill>
        <patternFill>
          <bgColor theme="4" tint="-0.24994659260841701"/>
        </patternFill>
      </fill>
    </dxf>
    <dxf>
      <font>
        <color rgb="FF006100"/>
      </font>
      <fill>
        <patternFill>
          <bgColor rgb="FFC6EFCE"/>
        </patternFill>
      </fill>
    </dxf>
    <dxf>
      <fill>
        <patternFill>
          <bgColor theme="4" tint="-0.24994659260841701"/>
        </patternFill>
      </fill>
    </dxf>
    <dxf>
      <font>
        <b/>
        <i/>
        <strike val="0"/>
        <condense val="0"/>
        <extend val="0"/>
        <outline val="0"/>
        <shadow val="0"/>
        <u val="none"/>
        <vertAlign val="baseline"/>
        <sz val="14"/>
        <color rgb="FFFFFF00"/>
        <name val="Calibri"/>
        <family val="2"/>
        <scheme val="minor"/>
      </font>
      <fill>
        <patternFill patternType="solid">
          <fgColor indexed="64"/>
          <bgColor rgb="FF7030A0"/>
        </patternFill>
      </fill>
      <border diagonalUp="0" diagonalDown="0" outline="0">
        <left style="thin">
          <color indexed="64"/>
        </left>
        <right style="thin">
          <color indexed="64"/>
        </right>
        <top style="thin">
          <color indexed="64"/>
        </top>
        <bottom/>
      </border>
    </dxf>
    <dxf>
      <font>
        <b/>
        <i/>
        <strike val="0"/>
        <condense val="0"/>
        <extend val="0"/>
        <outline val="0"/>
        <shadow val="0"/>
        <u val="none"/>
        <vertAlign val="baseline"/>
        <sz val="14"/>
        <color rgb="FFFFFF00"/>
        <name val="Calibri"/>
        <family val="2"/>
        <scheme val="minor"/>
      </font>
      <fill>
        <patternFill patternType="solid">
          <fgColor indexed="64"/>
          <bgColor rgb="FF7030A0"/>
        </patternFill>
      </fill>
      <border diagonalUp="0" diagonalDown="0" outline="0">
        <left style="thin">
          <color indexed="64"/>
        </left>
        <right style="thin">
          <color indexed="64"/>
        </right>
        <top style="thin">
          <color indexed="64"/>
        </top>
        <bottom/>
      </border>
    </dxf>
    <dxf>
      <font>
        <b/>
        <i/>
        <strike val="0"/>
        <condense val="0"/>
        <extend val="0"/>
        <outline val="0"/>
        <shadow val="0"/>
        <u val="none"/>
        <vertAlign val="baseline"/>
        <sz val="14"/>
        <color rgb="FFFFFF00"/>
        <name val="Calibri"/>
        <family val="2"/>
        <scheme val="minor"/>
      </font>
      <fill>
        <patternFill patternType="solid">
          <fgColor indexed="64"/>
          <bgColor rgb="FF7030A0"/>
        </patternFill>
      </fill>
      <border diagonalUp="0" diagonalDown="0" outline="0">
        <left style="thin">
          <color indexed="64"/>
        </left>
        <right style="thin">
          <color indexed="64"/>
        </right>
        <top style="thin">
          <color indexed="64"/>
        </top>
        <bottom/>
      </border>
    </dxf>
    <dxf>
      <font>
        <b/>
        <i/>
        <strike val="0"/>
        <condense val="0"/>
        <extend val="0"/>
        <outline val="0"/>
        <shadow val="0"/>
        <u val="none"/>
        <vertAlign val="baseline"/>
        <sz val="14"/>
        <color rgb="FFFFFF00"/>
        <name val="Calibri"/>
        <family val="2"/>
        <scheme val="minor"/>
      </font>
      <fill>
        <patternFill patternType="solid">
          <fgColor indexed="64"/>
          <bgColor rgb="FF7030A0"/>
        </patternFill>
      </fill>
      <border diagonalUp="0" diagonalDown="0" outline="0">
        <left style="thin">
          <color indexed="64"/>
        </left>
        <right style="thin">
          <color indexed="64"/>
        </right>
        <top style="thin">
          <color indexed="64"/>
        </top>
        <bottom/>
      </border>
    </dxf>
    <dxf>
      <font>
        <b/>
        <i/>
        <strike val="0"/>
        <condense val="0"/>
        <extend val="0"/>
        <outline val="0"/>
        <shadow val="0"/>
        <u val="none"/>
        <vertAlign val="baseline"/>
        <sz val="14"/>
        <color rgb="FFFFFF00"/>
        <name val="Calibri"/>
        <family val="2"/>
        <scheme val="minor"/>
      </font>
      <fill>
        <patternFill patternType="solid">
          <fgColor indexed="64"/>
          <bgColor rgb="FF7030A0"/>
        </patternFill>
      </fill>
      <border diagonalUp="0" diagonalDown="0" outline="0">
        <left style="thin">
          <color indexed="64"/>
        </left>
        <right style="thin">
          <color indexed="64"/>
        </right>
        <top style="thin">
          <color indexed="64"/>
        </top>
        <bottom/>
      </border>
    </dxf>
    <dxf>
      <font>
        <b/>
        <i/>
        <strike val="0"/>
        <condense val="0"/>
        <extend val="0"/>
        <outline val="0"/>
        <shadow val="0"/>
        <u val="none"/>
        <vertAlign val="baseline"/>
        <sz val="14"/>
        <color rgb="FFFFFF00"/>
        <name val="Calibri"/>
        <family val="2"/>
        <scheme val="minor"/>
      </font>
      <fill>
        <patternFill patternType="solid">
          <fgColor indexed="64"/>
          <bgColor rgb="FF7030A0"/>
        </patternFill>
      </fill>
      <border diagonalUp="0" diagonalDown="0" outline="0">
        <left style="thin">
          <color indexed="64"/>
        </left>
        <right style="thin">
          <color indexed="64"/>
        </right>
        <top style="thin">
          <color indexed="64"/>
        </top>
        <bottom/>
      </border>
    </dxf>
    <dxf>
      <font>
        <b/>
        <i/>
        <strike val="0"/>
        <condense val="0"/>
        <extend val="0"/>
        <outline val="0"/>
        <shadow val="0"/>
        <u val="none"/>
        <vertAlign val="baseline"/>
        <sz val="14"/>
        <color rgb="FFFFFF00"/>
        <name val="Calibri"/>
        <family val="2"/>
        <scheme val="minor"/>
      </font>
      <fill>
        <patternFill patternType="solid">
          <fgColor indexed="64"/>
          <bgColor rgb="FF7030A0"/>
        </patternFill>
      </fill>
      <border diagonalUp="0" diagonalDown="0" outline="0">
        <left style="thin">
          <color indexed="64"/>
        </left>
        <right style="thin">
          <color indexed="64"/>
        </right>
        <top style="thin">
          <color indexed="64"/>
        </top>
        <bottom/>
      </border>
    </dxf>
    <dxf>
      <font>
        <b/>
        <i/>
        <strike val="0"/>
        <condense val="0"/>
        <extend val="0"/>
        <outline val="0"/>
        <shadow val="0"/>
        <u val="none"/>
        <vertAlign val="baseline"/>
        <sz val="14"/>
        <color rgb="FFFFFF00"/>
        <name val="Calibri"/>
        <family val="2"/>
        <scheme val="minor"/>
      </font>
      <fill>
        <patternFill patternType="solid">
          <fgColor indexed="64"/>
          <bgColor rgb="FF7030A0"/>
        </patternFill>
      </fill>
      <border diagonalUp="0" diagonalDown="0" outline="0">
        <left style="thin">
          <color indexed="64"/>
        </left>
        <right style="thin">
          <color indexed="64"/>
        </right>
        <top style="thin">
          <color indexed="64"/>
        </top>
        <bottom/>
      </border>
    </dxf>
    <dxf>
      <font>
        <b/>
        <i/>
        <strike val="0"/>
        <condense val="0"/>
        <extend val="0"/>
        <outline val="0"/>
        <shadow val="0"/>
        <u val="none"/>
        <vertAlign val="baseline"/>
        <sz val="14"/>
        <color rgb="FFFFFF00"/>
        <name val="Calibri"/>
        <family val="2"/>
        <scheme val="minor"/>
      </font>
      <fill>
        <patternFill patternType="solid">
          <fgColor indexed="64"/>
          <bgColor rgb="FF7030A0"/>
        </patternFill>
      </fill>
      <border diagonalUp="0" diagonalDown="0" outline="0">
        <left style="thin">
          <color indexed="64"/>
        </left>
        <right style="thin">
          <color indexed="64"/>
        </right>
        <top style="thin">
          <color indexed="64"/>
        </top>
        <bottom/>
      </border>
    </dxf>
    <dxf>
      <font>
        <b/>
        <i/>
        <strike val="0"/>
        <condense val="0"/>
        <extend val="0"/>
        <outline val="0"/>
        <shadow val="0"/>
        <u val="none"/>
        <vertAlign val="baseline"/>
        <sz val="14"/>
        <color rgb="FFFFFF00"/>
        <name val="Calibri"/>
        <family val="2"/>
        <scheme val="minor"/>
      </font>
      <fill>
        <patternFill patternType="solid">
          <fgColor indexed="64"/>
          <bgColor rgb="FF7030A0"/>
        </patternFill>
      </fill>
      <border diagonalUp="0" diagonalDown="0" outline="0">
        <left style="thin">
          <color indexed="64"/>
        </left>
        <right style="thin">
          <color indexed="64"/>
        </right>
        <top style="thin">
          <color indexed="64"/>
        </top>
        <bottom/>
      </border>
    </dxf>
    <dxf>
      <font>
        <b/>
        <i/>
        <strike val="0"/>
        <condense val="0"/>
        <extend val="0"/>
        <outline val="0"/>
        <shadow val="0"/>
        <u val="none"/>
        <vertAlign val="baseline"/>
        <sz val="14"/>
        <color rgb="FFFFFF00"/>
        <name val="Calibri"/>
        <family val="2"/>
        <scheme val="minor"/>
      </font>
      <fill>
        <patternFill patternType="solid">
          <fgColor indexed="64"/>
          <bgColor rgb="FF7030A0"/>
        </patternFill>
      </fill>
      <border diagonalUp="0" diagonalDown="0" outline="0">
        <left style="thin">
          <color indexed="64"/>
        </left>
        <right style="thin">
          <color indexed="64"/>
        </right>
        <top style="thin">
          <color indexed="64"/>
        </top>
        <bottom/>
      </border>
    </dxf>
    <dxf>
      <font>
        <b/>
        <i/>
        <strike val="0"/>
        <condense val="0"/>
        <extend val="0"/>
        <outline val="0"/>
        <shadow val="0"/>
        <u val="none"/>
        <vertAlign val="baseline"/>
        <sz val="14"/>
        <color rgb="FFFFFF00"/>
        <name val="Calibri"/>
        <family val="2"/>
        <scheme val="minor"/>
      </font>
      <fill>
        <patternFill patternType="solid">
          <fgColor indexed="64"/>
          <bgColor rgb="FF7030A0"/>
        </patternFill>
      </fill>
      <border diagonalUp="0" diagonalDown="0" outline="0">
        <left style="thin">
          <color indexed="64"/>
        </left>
        <right style="thin">
          <color indexed="64"/>
        </right>
        <top style="thin">
          <color indexed="64"/>
        </top>
        <bottom/>
      </border>
    </dxf>
    <dxf>
      <font>
        <b/>
        <i/>
        <strike val="0"/>
        <condense val="0"/>
        <extend val="0"/>
        <outline val="0"/>
        <shadow val="0"/>
        <u val="none"/>
        <vertAlign val="baseline"/>
        <sz val="14"/>
        <color rgb="FFFFFF00"/>
        <name val="Calibri"/>
        <family val="2"/>
        <scheme val="minor"/>
      </font>
      <fill>
        <patternFill patternType="solid">
          <fgColor indexed="64"/>
          <bgColor rgb="FF7030A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rgb="FFFFFF00"/>
        <name val="Calibri"/>
        <family val="2"/>
        <scheme val="minor"/>
      </font>
      <fill>
        <patternFill patternType="solid">
          <fgColor indexed="64"/>
          <bgColor rgb="FF7030A0"/>
        </patternFill>
      </fill>
      <border diagonalUp="0" diagonalDown="0" outline="0">
        <left/>
        <right/>
        <top style="thin">
          <color indexed="64"/>
        </top>
        <bottom/>
      </border>
    </dxf>
    <dxf>
      <font>
        <b val="0"/>
        <i val="0"/>
        <strike val="0"/>
        <condense val="0"/>
        <extend val="0"/>
        <outline val="0"/>
        <shadow val="0"/>
        <u val="none"/>
        <vertAlign val="baseline"/>
        <sz val="14"/>
        <color rgb="FFFFFF00"/>
        <name val="Calibri"/>
        <family val="2"/>
        <scheme val="minor"/>
      </font>
      <fill>
        <patternFill patternType="solid">
          <fgColor indexed="64"/>
          <bgColor rgb="FF7030A0"/>
        </patternFill>
      </fill>
      <border diagonalUp="0" diagonalDown="0" outline="0">
        <left style="thin">
          <color indexed="64"/>
        </left>
        <right/>
        <top style="thin">
          <color indexed="64"/>
        </top>
        <bottom/>
      </border>
    </dxf>
    <dxf>
      <font>
        <b val="0"/>
        <i val="0"/>
        <strike val="0"/>
        <condense val="0"/>
        <extend val="0"/>
        <outline val="0"/>
        <shadow val="0"/>
        <u val="none"/>
        <vertAlign val="baseline"/>
        <sz val="14"/>
        <color rgb="FFFFFF00"/>
        <name val="Calibri"/>
        <family val="2"/>
        <scheme val="minor"/>
      </font>
      <fill>
        <patternFill patternType="solid">
          <fgColor indexed="64"/>
          <bgColor rgb="FF7030A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rgb="FFFFFF00"/>
        <name val="Calibri"/>
        <family val="2"/>
        <scheme val="minor"/>
      </font>
      <fill>
        <patternFill patternType="solid">
          <fgColor indexed="64"/>
          <bgColor rgb="FF7030A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rgb="FFFFFF00"/>
        <name val="Calibri"/>
        <family val="2"/>
        <scheme val="minor"/>
      </font>
      <fill>
        <patternFill patternType="solid">
          <fgColor indexed="64"/>
          <bgColor rgb="FF7030A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rgb="FFFFFF00"/>
        <name val="Calibri"/>
        <family val="2"/>
        <scheme val="minor"/>
      </font>
      <fill>
        <patternFill patternType="solid">
          <fgColor indexed="64"/>
          <bgColor rgb="FF7030A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rgb="FFFFFF00"/>
        <name val="Calibri"/>
        <family val="2"/>
        <scheme val="minor"/>
      </font>
      <fill>
        <patternFill patternType="solid">
          <fgColor indexed="64"/>
          <bgColor rgb="FF7030A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rgb="FFFFFF00"/>
        <name val="Calibri"/>
        <family val="2"/>
        <scheme val="minor"/>
      </font>
      <fill>
        <patternFill patternType="solid">
          <fgColor indexed="64"/>
          <bgColor rgb="FF7030A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rgb="FFFFFF00"/>
        <name val="Calibri"/>
        <family val="2"/>
        <scheme val="minor"/>
      </font>
      <fill>
        <patternFill patternType="solid">
          <fgColor indexed="64"/>
          <bgColor rgb="FF7030A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rgb="FFFFFF00"/>
        <name val="Calibri"/>
        <family val="2"/>
        <scheme val="minor"/>
      </font>
      <fill>
        <patternFill patternType="solid">
          <fgColor indexed="64"/>
          <bgColor rgb="FF7030A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rgb="FFFFFF00"/>
        <name val="Calibri"/>
        <family val="2"/>
        <scheme val="minor"/>
      </font>
      <fill>
        <patternFill patternType="solid">
          <fgColor indexed="64"/>
          <bgColor rgb="FF7030A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rgb="FFFFFF00"/>
        <name val="Calibri"/>
        <family val="2"/>
        <scheme val="minor"/>
      </font>
      <fill>
        <patternFill patternType="solid">
          <fgColor indexed="64"/>
          <bgColor rgb="FF7030A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rgb="FFFFFF00"/>
        <name val="Calibri"/>
        <family val="2"/>
        <scheme val="minor"/>
      </font>
      <fill>
        <patternFill patternType="solid">
          <fgColor indexed="64"/>
          <bgColor rgb="FF7030A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rgb="FFFFFF00"/>
        <name val="Calibri"/>
        <family val="2"/>
        <scheme val="minor"/>
      </font>
      <fill>
        <patternFill patternType="solid">
          <fgColor indexed="64"/>
          <bgColor rgb="FF7030A0"/>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rgb="FFFFFF00"/>
        <name val="Calibri"/>
        <family val="2"/>
        <scheme val="minor"/>
      </font>
      <fill>
        <patternFill patternType="solid">
          <fgColor indexed="64"/>
          <bgColor rgb="FF7030A0"/>
        </patternFill>
      </fill>
      <border diagonalUp="0" diagonalDown="0" outline="0">
        <left/>
        <right style="thin">
          <color indexed="64"/>
        </right>
        <top style="thin">
          <color indexed="64"/>
        </top>
        <bottom/>
      </border>
    </dxf>
    <dxf>
      <font>
        <b/>
        <i/>
        <strike val="0"/>
        <condense val="0"/>
        <extend val="0"/>
        <outline val="0"/>
        <shadow val="0"/>
        <u val="none"/>
        <vertAlign val="baseline"/>
        <sz val="14"/>
        <color rgb="FF7030A0"/>
        <name val="Calibri"/>
        <family val="2"/>
        <scheme val="minor"/>
      </font>
      <fill>
        <patternFill patternType="solid">
          <fgColor indexed="64"/>
          <bgColor theme="7" tint="0.59999389629810485"/>
        </patternFill>
      </fill>
      <border diagonalUp="0" diagonalDown="0" outline="0">
        <left style="thin">
          <color indexed="64"/>
        </left>
        <right style="thin">
          <color indexed="64"/>
        </right>
        <top/>
        <bottom/>
      </border>
    </dxf>
    <dxf>
      <font>
        <b/>
        <i/>
        <strike val="0"/>
        <condense val="0"/>
        <extend val="0"/>
        <outline val="0"/>
        <shadow val="0"/>
        <u val="none"/>
        <vertAlign val="baseline"/>
        <sz val="14"/>
        <color rgb="FF7030A0"/>
        <name val="Calibri"/>
        <family val="2"/>
        <scheme val="minor"/>
      </font>
      <fill>
        <patternFill patternType="solid">
          <fgColor indexed="64"/>
          <bgColor theme="7" tint="0.59999389629810485"/>
        </patternFill>
      </fill>
      <border diagonalUp="0" diagonalDown="0" outline="0">
        <left style="thin">
          <color indexed="64"/>
        </left>
        <right style="thin">
          <color indexed="64"/>
        </right>
        <top/>
        <bottom/>
      </border>
    </dxf>
    <dxf>
      <font>
        <strike val="0"/>
        <outline val="0"/>
        <shadow val="0"/>
        <u val="none"/>
        <vertAlign val="baseline"/>
        <sz val="14"/>
        <color rgb="FFFFFF00"/>
        <name val="Calibri"/>
        <family val="2"/>
        <scheme val="minor"/>
      </font>
      <fill>
        <patternFill patternType="solid">
          <fgColor indexed="64"/>
          <bgColor rgb="FF7030A0"/>
        </patternFill>
      </fill>
    </dxf>
    <dxf>
      <font>
        <b/>
        <i/>
        <strike val="0"/>
        <condense val="0"/>
        <extend val="0"/>
        <outline val="0"/>
        <shadow val="0"/>
        <u val="none"/>
        <vertAlign val="baseline"/>
        <sz val="12"/>
        <color rgb="FF7030A0"/>
        <name val="Calibri"/>
        <family val="2"/>
        <scheme val="minor"/>
      </font>
      <numFmt numFmtId="0" formatCode="General"/>
      <border diagonalUp="0" diagonalDown="0" outline="0">
        <left style="thin">
          <color indexed="64"/>
        </left>
        <right/>
        <top style="thin">
          <color indexed="64"/>
        </top>
        <bottom style="thin">
          <color indexed="64"/>
        </bottom>
      </border>
    </dxf>
    <dxf>
      <font>
        <b/>
        <i/>
        <strike val="0"/>
        <condense val="0"/>
        <extend val="0"/>
        <outline val="0"/>
        <shadow val="0"/>
        <u val="none"/>
        <vertAlign val="baseline"/>
        <sz val="12"/>
        <color rgb="FF7030A0"/>
        <name val="Calibri"/>
        <family val="2"/>
        <scheme val="minor"/>
      </font>
      <border diagonalUp="0" diagonalDown="0" outline="0">
        <left style="thin">
          <color indexed="64"/>
        </left>
        <right style="thin">
          <color indexed="64"/>
        </right>
        <top style="thin">
          <color indexed="64"/>
        </top>
        <bottom style="thin">
          <color indexed="64"/>
        </bottom>
      </border>
    </dxf>
    <dxf>
      <font>
        <b/>
        <i/>
        <strike val="0"/>
        <condense val="0"/>
        <extend val="0"/>
        <outline val="0"/>
        <shadow val="0"/>
        <u val="none"/>
        <vertAlign val="baseline"/>
        <sz val="12"/>
        <color rgb="FF7030A0"/>
        <name val="Calibri"/>
        <family val="2"/>
        <scheme val="minor"/>
      </font>
      <border diagonalUp="0" diagonalDown="0" outline="0">
        <left style="thin">
          <color indexed="64"/>
        </left>
        <right style="thin">
          <color indexed="64"/>
        </right>
        <top style="thin">
          <color indexed="64"/>
        </top>
        <bottom style="thin">
          <color indexed="64"/>
        </bottom>
      </border>
    </dxf>
    <dxf>
      <font>
        <b/>
        <i/>
        <strike val="0"/>
        <condense val="0"/>
        <extend val="0"/>
        <outline val="0"/>
        <shadow val="0"/>
        <u val="none"/>
        <vertAlign val="baseline"/>
        <sz val="12"/>
        <color rgb="FF7030A0"/>
        <name val="Calibri"/>
        <family val="2"/>
        <scheme val="minor"/>
      </font>
      <border diagonalUp="0" diagonalDown="0" outline="0">
        <left style="thin">
          <color indexed="64"/>
        </left>
        <right style="thin">
          <color indexed="64"/>
        </right>
        <top style="thin">
          <color indexed="64"/>
        </top>
        <bottom style="thin">
          <color indexed="64"/>
        </bottom>
      </border>
    </dxf>
    <dxf>
      <font>
        <b/>
        <i/>
        <strike val="0"/>
        <condense val="0"/>
        <extend val="0"/>
        <outline val="0"/>
        <shadow val="0"/>
        <u val="none"/>
        <vertAlign val="baseline"/>
        <sz val="12"/>
        <color rgb="FF7030A0"/>
        <name val="Calibri"/>
        <family val="2"/>
        <scheme val="minor"/>
      </font>
      <border diagonalUp="0" diagonalDown="0" outline="0">
        <left style="thin">
          <color indexed="64"/>
        </left>
        <right style="thin">
          <color indexed="64"/>
        </right>
        <top style="thin">
          <color indexed="64"/>
        </top>
        <bottom style="thin">
          <color indexed="64"/>
        </bottom>
      </border>
    </dxf>
    <dxf>
      <font>
        <b/>
        <i/>
        <strike val="0"/>
        <condense val="0"/>
        <extend val="0"/>
        <outline val="0"/>
        <shadow val="0"/>
        <u val="none"/>
        <vertAlign val="baseline"/>
        <sz val="12"/>
        <color rgb="FF7030A0"/>
        <name val="Calibri"/>
        <family val="2"/>
        <scheme val="minor"/>
      </font>
      <border diagonalUp="0" diagonalDown="0" outline="0">
        <left style="thin">
          <color indexed="64"/>
        </left>
        <right style="thin">
          <color indexed="64"/>
        </right>
        <top style="thin">
          <color indexed="64"/>
        </top>
        <bottom style="thin">
          <color indexed="64"/>
        </bottom>
      </border>
    </dxf>
    <dxf>
      <font>
        <b/>
        <i/>
        <strike val="0"/>
        <condense val="0"/>
        <extend val="0"/>
        <outline val="0"/>
        <shadow val="0"/>
        <u val="none"/>
        <vertAlign val="baseline"/>
        <sz val="12"/>
        <color rgb="FF7030A0"/>
        <name val="Calibri"/>
        <family val="2"/>
        <scheme val="minor"/>
      </font>
      <border diagonalUp="0" diagonalDown="0" outline="0">
        <left style="thin">
          <color indexed="64"/>
        </left>
        <right style="thin">
          <color indexed="64"/>
        </right>
        <top style="thin">
          <color indexed="64"/>
        </top>
        <bottom style="thin">
          <color indexed="64"/>
        </bottom>
      </border>
    </dxf>
    <dxf>
      <font>
        <b/>
        <i/>
        <strike val="0"/>
        <condense val="0"/>
        <extend val="0"/>
        <outline val="0"/>
        <shadow val="0"/>
        <u val="none"/>
        <vertAlign val="baseline"/>
        <sz val="12"/>
        <color rgb="FF7030A0"/>
        <name val="Calibri"/>
        <family val="2"/>
        <scheme val="minor"/>
      </font>
      <border diagonalUp="0" diagonalDown="0" outline="0">
        <left style="thin">
          <color indexed="64"/>
        </left>
        <right style="thin">
          <color indexed="64"/>
        </right>
        <top style="thin">
          <color indexed="64"/>
        </top>
        <bottom style="thin">
          <color indexed="64"/>
        </bottom>
      </border>
    </dxf>
    <dxf>
      <font>
        <b/>
        <i/>
        <strike val="0"/>
        <condense val="0"/>
        <extend val="0"/>
        <outline val="0"/>
        <shadow val="0"/>
        <u val="none"/>
        <vertAlign val="baseline"/>
        <sz val="12"/>
        <color rgb="FF7030A0"/>
        <name val="Calibri"/>
        <family val="2"/>
        <scheme val="minor"/>
      </font>
      <border diagonalUp="0" diagonalDown="0" outline="0">
        <left style="thin">
          <color indexed="64"/>
        </left>
        <right style="thin">
          <color indexed="64"/>
        </right>
        <top style="thin">
          <color indexed="64"/>
        </top>
        <bottom style="thin">
          <color indexed="64"/>
        </bottom>
      </border>
    </dxf>
    <dxf>
      <font>
        <b/>
        <i/>
        <strike val="0"/>
        <condense val="0"/>
        <extend val="0"/>
        <outline val="0"/>
        <shadow val="0"/>
        <u val="none"/>
        <vertAlign val="baseline"/>
        <sz val="12"/>
        <color rgb="FF7030A0"/>
        <name val="Calibri"/>
        <family val="2"/>
        <scheme val="minor"/>
      </font>
      <border diagonalUp="0" diagonalDown="0" outline="0">
        <left style="thin">
          <color indexed="64"/>
        </left>
        <right style="thin">
          <color indexed="64"/>
        </right>
        <top style="thin">
          <color indexed="64"/>
        </top>
        <bottom style="thin">
          <color indexed="64"/>
        </bottom>
      </border>
    </dxf>
    <dxf>
      <font>
        <b/>
        <i/>
        <strike val="0"/>
        <condense val="0"/>
        <extend val="0"/>
        <outline val="0"/>
        <shadow val="0"/>
        <u val="none"/>
        <vertAlign val="baseline"/>
        <sz val="12"/>
        <color rgb="FF7030A0"/>
        <name val="Calibri"/>
        <family val="2"/>
        <scheme val="minor"/>
      </font>
      <border diagonalUp="0" diagonalDown="0" outline="0">
        <left style="thin">
          <color indexed="64"/>
        </left>
        <right style="thin">
          <color indexed="64"/>
        </right>
        <top style="thin">
          <color indexed="64"/>
        </top>
        <bottom style="thin">
          <color indexed="64"/>
        </bottom>
      </border>
    </dxf>
    <dxf>
      <font>
        <b/>
        <i/>
        <strike val="0"/>
        <condense val="0"/>
        <extend val="0"/>
        <outline val="0"/>
        <shadow val="0"/>
        <u val="none"/>
        <vertAlign val="baseline"/>
        <sz val="12"/>
        <color rgb="FF7030A0"/>
        <name val="Calibri"/>
        <family val="2"/>
        <scheme val="minor"/>
      </font>
      <border diagonalUp="0" diagonalDown="0" outline="0">
        <left style="thin">
          <color indexed="64"/>
        </left>
        <right style="thin">
          <color indexed="64"/>
        </right>
        <top style="thin">
          <color indexed="64"/>
        </top>
        <bottom style="thin">
          <color indexed="64"/>
        </bottom>
      </border>
    </dxf>
    <dxf>
      <font>
        <b/>
        <i/>
        <strike val="0"/>
        <condense val="0"/>
        <extend val="0"/>
        <outline val="0"/>
        <shadow val="0"/>
        <u val="none"/>
        <vertAlign val="baseline"/>
        <sz val="12"/>
        <color rgb="FF7030A0"/>
        <name val="Calibri"/>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rgb="FF7030A0"/>
        <name val="Calibri"/>
        <family val="2"/>
        <scheme val="minor"/>
      </font>
    </dxf>
    <dxf>
      <font>
        <strike val="0"/>
        <outline val="0"/>
        <shadow val="0"/>
        <u val="none"/>
        <vertAlign val="baseline"/>
        <sz val="14"/>
        <color rgb="FFFFFF00"/>
        <name val="Calibri"/>
        <family val="2"/>
        <scheme val="minor"/>
      </font>
      <fill>
        <patternFill patternType="solid">
          <fgColor indexed="64"/>
          <bgColor rgb="FF7030A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2"/>
        <color rgb="FF7030A0"/>
        <name val="Calibri"/>
        <family val="2"/>
        <scheme val="minor"/>
      </font>
    </dxf>
    <dxf>
      <font>
        <b val="0"/>
        <i val="0"/>
        <strike val="0"/>
        <condense val="0"/>
        <extend val="0"/>
        <outline val="0"/>
        <shadow val="0"/>
        <u val="none"/>
        <vertAlign val="baseline"/>
        <sz val="12"/>
        <color rgb="FF7030A0"/>
        <name val="Calibri"/>
        <family val="2"/>
        <scheme val="minor"/>
      </font>
      <numFmt numFmtId="0" formatCode="General"/>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rgb="FF7030A0"/>
        <name val="Calibri"/>
        <family val="2"/>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7030A0"/>
        <name val="Calibri"/>
        <family val="2"/>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7030A0"/>
        <name val="Calibri"/>
        <family val="2"/>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7030A0"/>
        <name val="Calibri"/>
        <family val="2"/>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7030A0"/>
        <name val="Calibri"/>
        <family val="2"/>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7030A0"/>
        <name val="Calibri"/>
        <family val="2"/>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7030A0"/>
        <name val="Calibri"/>
        <family val="2"/>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7030A0"/>
        <name val="Calibri"/>
        <family val="2"/>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7030A0"/>
        <name val="Calibri"/>
        <family val="2"/>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7030A0"/>
        <name val="Calibri"/>
        <family val="2"/>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7030A0"/>
        <name val="Calibri"/>
        <family val="2"/>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7030A0"/>
        <name val="Calibri"/>
        <family val="2"/>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7030A0"/>
        <name val="Calibri"/>
        <family val="2"/>
        <scheme val="minor"/>
      </font>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4" formatCode="0.00%"/>
    </dxf>
    <dxf>
      <numFmt numFmtId="14" formatCode="0.00%"/>
    </dxf>
    <dxf>
      <font>
        <color rgb="FF9C5700"/>
      </font>
      <fill>
        <patternFill>
          <bgColor rgb="FFFFEB9C"/>
        </patternFill>
      </fill>
    </dxf>
    <dxf>
      <font>
        <color rgb="FF9C5700"/>
      </font>
      <fill>
        <patternFill>
          <bgColor rgb="FFFFEB9C"/>
        </patternFill>
      </fill>
    </dxf>
    <dxf>
      <font>
        <b val="0"/>
        <i val="0"/>
        <strike val="0"/>
        <condense val="0"/>
        <extend val="0"/>
        <outline val="0"/>
        <shadow val="0"/>
        <u val="none"/>
        <vertAlign val="baseline"/>
        <sz val="12"/>
        <color rgb="FF7030A0"/>
        <name val="Calibri"/>
        <family val="2"/>
        <scheme val="minor"/>
      </font>
      <fill>
        <patternFill patternType="solid">
          <fgColor indexed="64"/>
          <bgColor theme="7"/>
        </patternFill>
      </fill>
    </dxf>
    <dxf>
      <font>
        <b/>
        <i/>
        <strike val="0"/>
        <condense val="0"/>
        <extend val="0"/>
        <outline val="0"/>
        <shadow val="0"/>
        <u val="none"/>
        <vertAlign val="baseline"/>
        <sz val="12"/>
        <color theme="7" tint="-0.249977111117893"/>
        <name val="Calibri"/>
        <family val="2"/>
        <scheme val="minor"/>
      </font>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theme="7" tint="0.59999389629810485"/>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1" formatCode="dd/mmm"/>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rgb="FF92D050"/>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Company Performance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Charts!$B$1</c:f>
              <c:strCache>
                <c:ptCount val="1"/>
                <c:pt idx="0">
                  <c:v>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Charts!$A$2:$A$7</c:f>
              <c:strCache>
                <c:ptCount val="6"/>
                <c:pt idx="0">
                  <c:v>Tata Motors</c:v>
                </c:pt>
                <c:pt idx="1">
                  <c:v>Reliance </c:v>
                </c:pt>
                <c:pt idx="2">
                  <c:v>Tesla</c:v>
                </c:pt>
                <c:pt idx="3">
                  <c:v>Google</c:v>
                </c:pt>
                <c:pt idx="4">
                  <c:v>Vedanta</c:v>
                </c:pt>
                <c:pt idx="5">
                  <c:v>Microsoft</c:v>
                </c:pt>
              </c:strCache>
            </c:strRef>
          </c:cat>
          <c:val>
            <c:numRef>
              <c:f>Charts!$B$2:$B$7</c:f>
              <c:numCache>
                <c:formatCode>General</c:formatCode>
                <c:ptCount val="6"/>
                <c:pt idx="0">
                  <c:v>100</c:v>
                </c:pt>
                <c:pt idx="1">
                  <c:v>80</c:v>
                </c:pt>
                <c:pt idx="2">
                  <c:v>70</c:v>
                </c:pt>
                <c:pt idx="3">
                  <c:v>200</c:v>
                </c:pt>
                <c:pt idx="4">
                  <c:v>85</c:v>
                </c:pt>
                <c:pt idx="5">
                  <c:v>77</c:v>
                </c:pt>
              </c:numCache>
            </c:numRef>
          </c:val>
          <c:extLst>
            <c:ext xmlns:c16="http://schemas.microsoft.com/office/drawing/2014/chart" uri="{C3380CC4-5D6E-409C-BE32-E72D297353CC}">
              <c16:uniqueId val="{00000000-4905-41D9-A730-19C742D547CA}"/>
            </c:ext>
          </c:extLst>
        </c:ser>
        <c:ser>
          <c:idx val="1"/>
          <c:order val="1"/>
          <c:tx>
            <c:strRef>
              <c:f>Charts!$C$1</c:f>
              <c:strCache>
                <c:ptCount val="1"/>
                <c:pt idx="0">
                  <c:v>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Charts!$A$2:$A$7</c:f>
              <c:strCache>
                <c:ptCount val="6"/>
                <c:pt idx="0">
                  <c:v>Tata Motors</c:v>
                </c:pt>
                <c:pt idx="1">
                  <c:v>Reliance </c:v>
                </c:pt>
                <c:pt idx="2">
                  <c:v>Tesla</c:v>
                </c:pt>
                <c:pt idx="3">
                  <c:v>Google</c:v>
                </c:pt>
                <c:pt idx="4">
                  <c:v>Vedanta</c:v>
                </c:pt>
                <c:pt idx="5">
                  <c:v>Microsoft</c:v>
                </c:pt>
              </c:strCache>
            </c:strRef>
          </c:cat>
          <c:val>
            <c:numRef>
              <c:f>Charts!$C$2:$C$7</c:f>
              <c:numCache>
                <c:formatCode>General</c:formatCode>
                <c:ptCount val="6"/>
                <c:pt idx="0">
                  <c:v>24</c:v>
                </c:pt>
                <c:pt idx="1">
                  <c:v>20</c:v>
                </c:pt>
                <c:pt idx="2">
                  <c:v>1</c:v>
                </c:pt>
                <c:pt idx="3">
                  <c:v>40</c:v>
                </c:pt>
                <c:pt idx="4">
                  <c:v>2</c:v>
                </c:pt>
                <c:pt idx="5">
                  <c:v>5</c:v>
                </c:pt>
              </c:numCache>
            </c:numRef>
          </c:val>
          <c:extLst>
            <c:ext xmlns:c16="http://schemas.microsoft.com/office/drawing/2014/chart" uri="{C3380CC4-5D6E-409C-BE32-E72D297353CC}">
              <c16:uniqueId val="{00000001-4905-41D9-A730-19C742D547CA}"/>
            </c:ext>
          </c:extLst>
        </c:ser>
        <c:dLbls>
          <c:dLblPos val="outEnd"/>
          <c:showLegendKey val="0"/>
          <c:showVal val="1"/>
          <c:showCatName val="0"/>
          <c:showSerName val="0"/>
          <c:showPercent val="0"/>
          <c:showBubbleSize val="0"/>
        </c:dLbls>
        <c:gapWidth val="100"/>
        <c:overlap val="-24"/>
        <c:axId val="2078976399"/>
        <c:axId val="160103359"/>
      </c:barChart>
      <c:catAx>
        <c:axId val="207897639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0103359"/>
        <c:crosses val="autoZero"/>
        <c:auto val="1"/>
        <c:lblAlgn val="ctr"/>
        <c:lblOffset val="100"/>
        <c:noMultiLvlLbl val="0"/>
      </c:catAx>
      <c:valAx>
        <c:axId val="16010335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789763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Date Wise Expense</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Charts!$B$12</c:f>
              <c:strCache>
                <c:ptCount val="1"/>
                <c:pt idx="0">
                  <c:v>Sum</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0384-47EC-A591-7C16DA5B0365}"/>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0384-47EC-A591-7C16DA5B0365}"/>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0384-47EC-A591-7C16DA5B0365}"/>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0384-47EC-A591-7C16DA5B0365}"/>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1-0384-47EC-A591-7C16DA5B0365}"/>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2-0384-47EC-A591-7C16DA5B0365}"/>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3-0384-47EC-A591-7C16DA5B0365}"/>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4-0384-47EC-A591-7C16DA5B0365}"/>
                </c:ext>
              </c:extLst>
            </c:dLbl>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f>Charts!$A$13:$A$16</c:f>
              <c:numCache>
                <c:formatCode>d\-mmm</c:formatCode>
                <c:ptCount val="4"/>
                <c:pt idx="0">
                  <c:v>45078</c:v>
                </c:pt>
                <c:pt idx="1">
                  <c:v>45079</c:v>
                </c:pt>
                <c:pt idx="2">
                  <c:v>45080</c:v>
                </c:pt>
                <c:pt idx="3">
                  <c:v>45081</c:v>
                </c:pt>
              </c:numCache>
            </c:numRef>
          </c:cat>
          <c:val>
            <c:numRef>
              <c:f>Charts!$B$13:$B$16</c:f>
              <c:numCache>
                <c:formatCode>General</c:formatCode>
                <c:ptCount val="4"/>
                <c:pt idx="0">
                  <c:v>2000</c:v>
                </c:pt>
                <c:pt idx="1">
                  <c:v>50</c:v>
                </c:pt>
                <c:pt idx="2">
                  <c:v>1500</c:v>
                </c:pt>
                <c:pt idx="3">
                  <c:v>5500</c:v>
                </c:pt>
              </c:numCache>
            </c:numRef>
          </c:val>
          <c:extLst>
            <c:ext xmlns:c16="http://schemas.microsoft.com/office/drawing/2014/chart" uri="{C3380CC4-5D6E-409C-BE32-E72D297353CC}">
              <c16:uniqueId val="{00000000-0384-47EC-A591-7C16DA5B0365}"/>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5</xdr:col>
      <xdr:colOff>403469</xdr:colOff>
      <xdr:row>0</xdr:row>
      <xdr:rowOff>130420</xdr:rowOff>
    </xdr:from>
    <xdr:to>
      <xdr:col>8</xdr:col>
      <xdr:colOff>185614</xdr:colOff>
      <xdr:row>8</xdr:row>
      <xdr:rowOff>122115</xdr:rowOff>
    </xdr:to>
    <mc:AlternateContent xmlns:mc="http://schemas.openxmlformats.org/markup-compatibility/2006">
      <mc:Choice xmlns:sle15="http://schemas.microsoft.com/office/drawing/2012/slicer" Requires="sle15">
        <xdr:graphicFrame macro="">
          <xdr:nvGraphicFramePr>
            <xdr:cNvPr id="2" name="Category">
              <a:extLst>
                <a:ext uri="{FF2B5EF4-FFF2-40B4-BE49-F238E27FC236}">
                  <a16:creationId xmlns:a16="http://schemas.microsoft.com/office/drawing/2014/main" id="{612684A6-1BF3-42C8-90F0-38AB3D2FB43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4770315" y="130420"/>
              <a:ext cx="1540607" cy="1476618"/>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455966</xdr:colOff>
      <xdr:row>0</xdr:row>
      <xdr:rowOff>18345</xdr:rowOff>
    </xdr:from>
    <xdr:to>
      <xdr:col>10</xdr:col>
      <xdr:colOff>178154</xdr:colOff>
      <xdr:row>12</xdr:row>
      <xdr:rowOff>24695</xdr:rowOff>
    </xdr:to>
    <xdr:graphicFrame macro="">
      <xdr:nvGraphicFramePr>
        <xdr:cNvPr id="3" name="Chart 2">
          <a:extLst>
            <a:ext uri="{FF2B5EF4-FFF2-40B4-BE49-F238E27FC236}">
              <a16:creationId xmlns:a16="http://schemas.microsoft.com/office/drawing/2014/main" id="{825EE638-3A7B-8317-2EEC-D5E9EDB584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401285</xdr:colOff>
      <xdr:row>1</xdr:row>
      <xdr:rowOff>5997</xdr:rowOff>
    </xdr:from>
    <xdr:to>
      <xdr:col>16</xdr:col>
      <xdr:colOff>197556</xdr:colOff>
      <xdr:row>9</xdr:row>
      <xdr:rowOff>105833</xdr:rowOff>
    </xdr:to>
    <xdr:graphicFrame macro="">
      <xdr:nvGraphicFramePr>
        <xdr:cNvPr id="4" name="Chart 3">
          <a:extLst>
            <a:ext uri="{FF2B5EF4-FFF2-40B4-BE49-F238E27FC236}">
              <a16:creationId xmlns:a16="http://schemas.microsoft.com/office/drawing/2014/main" id="{580E743F-C888-E92F-26F0-D1D86F0002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2%20SS%20Folder\DATA%20ANALYST%20SKILLS\CodeBasics\Notes\Excel\Exercises\my_expenses_intro_to_charts.xlsx" TargetMode="External"/><Relationship Id="rId1" Type="http://schemas.openxmlformats.org/officeDocument/2006/relationships/externalLinkPath" Target="/2%20SS%20Folder/DATA%20ANALYST%20SKILLS/CodeBasics/Notes/Excel/Exercises/my_expenses_intro_to_char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y 2023"/>
      <sheetName val="Sheet2"/>
      <sheetName val="June 2023"/>
      <sheetName val="Company Performance"/>
    </sheetNames>
    <sheetDataSet>
      <sheetData sheetId="0" refreshError="1"/>
      <sheetData sheetId="1" refreshError="1"/>
      <sheetData sheetId="2" refreshError="1"/>
      <sheetData sheetId="3">
        <row r="1">
          <cell r="B1" t="str">
            <v>Revenue</v>
          </cell>
          <cell r="C1" t="str">
            <v>Profit</v>
          </cell>
        </row>
        <row r="2">
          <cell r="A2" t="str">
            <v>Tata Motors</v>
          </cell>
          <cell r="B2">
            <v>100</v>
          </cell>
          <cell r="C2">
            <v>24</v>
          </cell>
        </row>
        <row r="3">
          <cell r="A3" t="str">
            <v xml:space="preserve">Reliance </v>
          </cell>
          <cell r="B3">
            <v>80</v>
          </cell>
          <cell r="C3">
            <v>20</v>
          </cell>
        </row>
        <row r="4">
          <cell r="A4" t="str">
            <v>Tesla</v>
          </cell>
          <cell r="B4">
            <v>70</v>
          </cell>
          <cell r="C4">
            <v>1</v>
          </cell>
        </row>
        <row r="5">
          <cell r="A5" t="str">
            <v>Google</v>
          </cell>
          <cell r="B5">
            <v>200</v>
          </cell>
          <cell r="C5">
            <v>40</v>
          </cell>
        </row>
        <row r="6">
          <cell r="A6" t="str">
            <v>Vedanta</v>
          </cell>
          <cell r="B6">
            <v>85</v>
          </cell>
          <cell r="C6">
            <v>2</v>
          </cell>
        </row>
      </sheetData>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A50D2ED-AD15-48AA-8D5C-96B58A0F2C33}" sourceName="Category">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EFD146CF-4EC6-47CE-BF23-F7C432F3D17B}" cache="Slicer_Category" caption="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2C1BCA-5F49-4470-8FA0-84C4381A827B}" name="MyExpense" displayName="MyExpense" ref="A1:E11" totalsRowCount="1" headerRowDxfId="90" dataDxfId="89">
  <autoFilter ref="A1:E10" xr:uid="{F3CC57AD-6E08-43FE-A6E4-FFA66E5C01B5}"/>
  <tableColumns count="5">
    <tableColumn id="1" xr3:uid="{AE5C9673-309F-457F-A58E-5C848B5FB19A}" name="Date" totalsRowLabel="Total" dataDxfId="88" totalsRowDxfId="83"/>
    <tableColumn id="2" xr3:uid="{3FB2D375-F06A-43E2-A277-E15A6F9726BF}" name="Category" dataDxfId="87" totalsRowDxfId="82"/>
    <tableColumn id="3" xr3:uid="{D398D233-8B7F-4394-A605-3B637835CBFE}" name="Item" dataDxfId="86" totalsRowDxfId="81"/>
    <tableColumn id="4" xr3:uid="{88BE3A00-141C-4B84-A39E-D22558DD75C2}" name="Amount" totalsRowFunction="sum" dataDxfId="85" totalsRowDxfId="80"/>
    <tableColumn id="5" xr3:uid="{BA6540F4-D680-42F9-B944-AE22743A9850}" name="Major Expense">
      <calculatedColumnFormula>IF(D2&gt;500,"Yes", "No")</calculatedColumnFormula>
    </tableColumn>
  </tableColumns>
  <tableStyleInfo name="TableStyleMedium7"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1420CCF-0C3B-4049-BEEE-9BE92E1F0E22}" name="Table2" displayName="Table2" ref="A1:C7" totalsRowShown="0" headerRowDxfId="84">
  <autoFilter ref="A1:C7" xr:uid="{7D3F8EE2-282F-4184-8D3D-5AAC8D9AD1DA}"/>
  <tableColumns count="3">
    <tableColumn id="1" xr3:uid="{01E62F09-F4FC-4CC8-8995-578238BF2A83}" name="Company"/>
    <tableColumn id="2" xr3:uid="{21D6CCCC-E743-400B-AB54-7FEC5D658C8F}" name="Revenue"/>
    <tableColumn id="3" xr3:uid="{F84C8E51-5129-4E62-8346-9A2D27373FE4}" name="Profit"/>
  </tableColumns>
  <tableStyleInfo name="TableStyleLight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67BFA60-E65C-45F9-B312-300B9C54A14A}" name="MonthlyBudget" displayName="MonthlyBudget" ref="A4:N7" totalsRowCount="1" headerRowDxfId="36" dataDxfId="53" totalsRowDxfId="52" headerRowBorderDxfId="78" tableBorderDxfId="79" totalsRowBorderDxfId="77">
  <autoFilter ref="A4:N6" xr:uid="{167BFA60-E65C-45F9-B312-300B9C54A14A}"/>
  <tableColumns count="14">
    <tableColumn id="1" xr3:uid="{469BF4BD-5FAC-42EF-BAA9-FB9BA0D39F37}" name="Item" totalsRowLabel="Total" dataDxfId="67" totalsRowDxfId="34"/>
    <tableColumn id="2" xr3:uid="{AA38CE62-D565-4B16-B2F4-3D11F02E2A8F}" name="Jan" totalsRowFunction="sum" dataDxfId="66" totalsRowDxfId="33"/>
    <tableColumn id="3" xr3:uid="{94911497-F910-434C-BA56-2A28E724FD70}" name="Feb" totalsRowFunction="sum" dataDxfId="65" totalsRowDxfId="32"/>
    <tableColumn id="4" xr3:uid="{BFF5C7B5-5FD0-4B6E-A5B1-CBF4CB52532D}" name="Mar" totalsRowFunction="sum" dataDxfId="64" totalsRowDxfId="31"/>
    <tableColumn id="5" xr3:uid="{1A3B8D08-5B74-4A9F-BCD3-4AFB651258ED}" name="Apr" totalsRowFunction="sum" dataDxfId="63" totalsRowDxfId="30"/>
    <tableColumn id="6" xr3:uid="{63DFF470-DCA9-40DD-BFF9-089F577C2E4E}" name="May" totalsRowFunction="sum" dataDxfId="62" totalsRowDxfId="29"/>
    <tableColumn id="7" xr3:uid="{59BF6A63-B7C2-4A9D-9A0C-0F0D90D7702C}" name="Jun" totalsRowFunction="sum" dataDxfId="61" totalsRowDxfId="28"/>
    <tableColumn id="8" xr3:uid="{08465B9A-4CD0-4B27-8EBF-9A4A94D4BAB7}" name="Jul" totalsRowFunction="sum" dataDxfId="60" totalsRowDxfId="27"/>
    <tableColumn id="9" xr3:uid="{C40B401C-ACD4-490E-95E2-67B3E5784D9D}" name="Aug" totalsRowFunction="sum" dataDxfId="59" totalsRowDxfId="26"/>
    <tableColumn id="10" xr3:uid="{3AACAF35-A075-4C24-8554-93147E71E9A0}" name="Sep" dataDxfId="58" totalsRowDxfId="25"/>
    <tableColumn id="11" xr3:uid="{1C72110F-A0F8-4AAD-94C4-FDA9699D3B3D}" name="Oct" dataDxfId="57" totalsRowDxfId="24"/>
    <tableColumn id="12" xr3:uid="{10AE796B-9E93-4070-9A42-244001C32D70}" name="Nov" dataDxfId="56" totalsRowDxfId="23"/>
    <tableColumn id="13" xr3:uid="{D6348A29-5360-465D-B2F7-D20AC350BA54}" name="Dec" dataDxfId="55" totalsRowDxfId="22"/>
    <tableColumn id="14" xr3:uid="{B882C1A1-5B1F-4D9C-897F-E3423FF65001}" name="Total in Year" totalsRowFunction="sum" dataDxfId="54" totalsRowDxfId="21">
      <calculatedColumnFormula>SUM(MonthlyBudget[[#This Row],[Jan]:[Dec]])</calculatedColumnFormula>
    </tableColumn>
  </tableColumns>
  <tableStyleInfo name="TableStyleLight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7C0A008-FABE-432B-8335-5B750C42327E}" name="Table4" displayName="Table4" ref="A11:N25" totalsRowCount="1" headerRowDxfId="35" dataDxfId="73" totalsRowDxfId="37" headerRowBorderDxfId="75" tableBorderDxfId="76" totalsRowBorderDxfId="74">
  <autoFilter ref="A11:N24" xr:uid="{77C0A008-FABE-432B-8335-5B750C42327E}"/>
  <tableColumns count="14">
    <tableColumn id="1" xr3:uid="{59304E05-376D-42C5-8D4C-41C649108049}" name="Item" totalsRowLabel="Total" dataDxfId="51" totalsRowDxfId="20"/>
    <tableColumn id="2" xr3:uid="{A5620BD3-B63E-425F-871B-EA7C25186D9E}" name="Jan" totalsRowFunction="sum" dataDxfId="50" totalsRowDxfId="19"/>
    <tableColumn id="3" xr3:uid="{39B2B4CC-963A-4B53-91CB-0E284C990436}" name="Feb" totalsRowFunction="sum" dataDxfId="49" totalsRowDxfId="18"/>
    <tableColumn id="4" xr3:uid="{A108E0AB-BE01-46F6-A72C-D0260666F9FD}" name="Mar" totalsRowFunction="sum" dataDxfId="48" totalsRowDxfId="17"/>
    <tableColumn id="5" xr3:uid="{0B4063F2-2F55-4E0B-8FE3-9D5FEF31A1EA}" name="Apr" totalsRowFunction="sum" dataDxfId="47" totalsRowDxfId="16"/>
    <tableColumn id="6" xr3:uid="{59759F1C-980E-4A98-9BEB-9931D5221A30}" name="May" totalsRowFunction="sum" dataDxfId="46" totalsRowDxfId="15"/>
    <tableColumn id="7" xr3:uid="{1C4B77F3-71C0-4759-9D57-D6B891DAA101}" name="Jun" totalsRowFunction="sum" dataDxfId="45" totalsRowDxfId="14"/>
    <tableColumn id="8" xr3:uid="{B1DEE497-3263-479C-B644-7F06AAAA34E7}" name="Jul" totalsRowFunction="sum" dataDxfId="44" totalsRowDxfId="13"/>
    <tableColumn id="9" xr3:uid="{10128BF2-7F67-4D78-93A9-100D911CB1AF}" name="Aug" totalsRowFunction="sum" dataDxfId="43" totalsRowDxfId="12"/>
    <tableColumn id="10" xr3:uid="{C4605CC0-9E5B-4A5D-9310-0C4105F3B6C1}" name="Sep" dataDxfId="42" totalsRowDxfId="11"/>
    <tableColumn id="11" xr3:uid="{B3ACA6DC-5D5E-49E8-83DC-BD00C71617EE}" name="Oct" dataDxfId="41" totalsRowDxfId="10"/>
    <tableColumn id="12" xr3:uid="{10A86180-1243-4B8F-974B-3E4D2A0C0C2B}" name="Nov" dataDxfId="40" totalsRowDxfId="9"/>
    <tableColumn id="13" xr3:uid="{7CF1A6E1-F1D9-472C-AF00-3585BF0BB46B}" name="Dec" dataDxfId="39" totalsRowDxfId="8"/>
    <tableColumn id="14" xr3:uid="{BAEFE6D8-9F0C-4F67-876D-08618FF7E578}" name="Total in Year" totalsRowFunction="sum" dataDxfId="38" totalsRowDxfId="7">
      <calculatedColumnFormula>SUM(B13:I14)</calculatedColumnFormula>
    </tableColumn>
  </tableColumns>
  <tableStyleInfo name="TableStyleLight1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CEDE98F-B6C8-4E89-B456-1BA3CB6F9963}" name="Table5" displayName="Table5" ref="P5:Q9" totalsRowCount="1" headerRowDxfId="72">
  <autoFilter ref="P5:Q8" xr:uid="{CCEDE98F-B6C8-4E89-B456-1BA3CB6F9963}"/>
  <tableColumns count="2">
    <tableColumn id="1" xr3:uid="{6EFD37FD-0D81-47F9-A6C4-D94A5CB2CEA2}" name="Percentage" totalsRowFunction="custom" dataDxfId="69" totalsRowDxfId="68" dataCellStyle="Percent" totalsRowCellStyle="Percent">
      <totalsRowFormula>SUM(Table5[Percentage])</totalsRowFormula>
    </tableColumn>
    <tableColumn id="2" xr3:uid="{24ABA8C1-CAD6-4EC5-9603-0285473CD27E}" name="Type" totalsRowLabel="Total"/>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4.bin"/><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926D7-DD31-46AB-9286-B2B5147D3619}">
  <dimension ref="A1:I13"/>
  <sheetViews>
    <sheetView zoomScale="142" workbookViewId="0">
      <selection activeCell="G8" sqref="G8"/>
    </sheetView>
  </sheetViews>
  <sheetFormatPr defaultRowHeight="14.5" x14ac:dyDescent="0.35"/>
  <cols>
    <col min="3" max="3" width="10" bestFit="1" customWidth="1"/>
    <col min="4" max="4" width="9.81640625" bestFit="1" customWidth="1"/>
    <col min="5" max="5" width="13.36328125" bestFit="1" customWidth="1"/>
  </cols>
  <sheetData>
    <row r="1" spans="1:9" x14ac:dyDescent="0.35">
      <c r="A1" s="1" t="s">
        <v>0</v>
      </c>
      <c r="B1" s="1" t="s">
        <v>1</v>
      </c>
      <c r="C1" s="1" t="s">
        <v>2</v>
      </c>
      <c r="D1" s="1" t="s">
        <v>3</v>
      </c>
      <c r="E1" s="1" t="s">
        <v>19</v>
      </c>
      <c r="G1" s="1" t="s">
        <v>1</v>
      </c>
      <c r="H1" s="1" t="s">
        <v>20</v>
      </c>
    </row>
    <row r="2" spans="1:9" x14ac:dyDescent="0.35">
      <c r="A2" s="2">
        <v>45078</v>
      </c>
      <c r="B2" s="3" t="s">
        <v>4</v>
      </c>
      <c r="C2" s="3" t="s">
        <v>7</v>
      </c>
      <c r="D2" s="3">
        <v>500</v>
      </c>
      <c r="E2" t="str">
        <f>IF(D2&gt;500,"Yes", "No")</f>
        <v>No</v>
      </c>
      <c r="G2" t="s">
        <v>4</v>
      </c>
      <c r="H2">
        <f>SUMIF($B$2:$B$10,G2,$D$2:$D$10)</f>
        <v>3050</v>
      </c>
      <c r="I2">
        <f>SUMIF($B$2:$B$10,H2,$D$2:$D$10)</f>
        <v>0</v>
      </c>
    </row>
    <row r="3" spans="1:9" x14ac:dyDescent="0.35">
      <c r="A3" s="2">
        <v>45078</v>
      </c>
      <c r="B3" s="3" t="s">
        <v>5</v>
      </c>
      <c r="C3" s="3" t="s">
        <v>8</v>
      </c>
      <c r="D3" s="3">
        <v>500</v>
      </c>
      <c r="E3" t="str">
        <f>IF(D3&gt;500,"Yes", "No")</f>
        <v>No</v>
      </c>
      <c r="G3" t="s">
        <v>5</v>
      </c>
      <c r="H3">
        <f>SUMIF($B$2:$B$10,G3,$D$2:$D$10)</f>
        <v>2500</v>
      </c>
    </row>
    <row r="4" spans="1:9" x14ac:dyDescent="0.35">
      <c r="A4" s="2">
        <v>45078</v>
      </c>
      <c r="B4" s="3" t="s">
        <v>6</v>
      </c>
      <c r="C4" s="3" t="s">
        <v>9</v>
      </c>
      <c r="D4" s="3">
        <v>1000</v>
      </c>
      <c r="E4" t="str">
        <f t="shared" ref="E4:E9" si="0">IF(D4&gt;500,"Yes", "No")</f>
        <v>Yes</v>
      </c>
      <c r="G4" t="s">
        <v>6</v>
      </c>
      <c r="H4">
        <f>SUMIF(B2:B10,G4,D2:D10)</f>
        <v>1000</v>
      </c>
    </row>
    <row r="5" spans="1:9" x14ac:dyDescent="0.35">
      <c r="A5" s="2">
        <v>45079</v>
      </c>
      <c r="B5" s="3" t="s">
        <v>4</v>
      </c>
      <c r="C5" s="3" t="s">
        <v>11</v>
      </c>
      <c r="D5" s="3">
        <v>50</v>
      </c>
      <c r="E5" t="str">
        <f t="shared" si="0"/>
        <v>No</v>
      </c>
      <c r="G5" t="s">
        <v>16</v>
      </c>
      <c r="H5">
        <f>SUMIF(B2:B10,G5,D2:D10)</f>
        <v>2500</v>
      </c>
    </row>
    <row r="6" spans="1:9" x14ac:dyDescent="0.35">
      <c r="A6" s="2">
        <v>45080</v>
      </c>
      <c r="B6" s="3" t="s">
        <v>4</v>
      </c>
      <c r="C6" s="3" t="s">
        <v>12</v>
      </c>
      <c r="D6" s="3">
        <v>500</v>
      </c>
      <c r="E6" t="str">
        <f t="shared" si="0"/>
        <v>No</v>
      </c>
    </row>
    <row r="7" spans="1:9" x14ac:dyDescent="0.35">
      <c r="A7" s="2">
        <v>45080</v>
      </c>
      <c r="B7" s="3" t="s">
        <v>5</v>
      </c>
      <c r="C7" s="3" t="s">
        <v>10</v>
      </c>
      <c r="D7" s="3">
        <v>1000</v>
      </c>
      <c r="E7" t="str">
        <f t="shared" si="0"/>
        <v>Yes</v>
      </c>
    </row>
    <row r="8" spans="1:9" x14ac:dyDescent="0.35">
      <c r="A8" s="2">
        <v>45081</v>
      </c>
      <c r="B8" s="3" t="s">
        <v>4</v>
      </c>
      <c r="C8" s="3" t="s">
        <v>13</v>
      </c>
      <c r="D8" s="3">
        <v>2000</v>
      </c>
      <c r="E8" t="str">
        <f t="shared" si="0"/>
        <v>Yes</v>
      </c>
    </row>
    <row r="9" spans="1:9" x14ac:dyDescent="0.35">
      <c r="A9" s="2">
        <v>45081</v>
      </c>
      <c r="B9" s="3" t="s">
        <v>5</v>
      </c>
      <c r="C9" s="3" t="s">
        <v>14</v>
      </c>
      <c r="D9" s="3">
        <v>1000</v>
      </c>
      <c r="E9" t="str">
        <f t="shared" si="0"/>
        <v>Yes</v>
      </c>
    </row>
    <row r="10" spans="1:9" x14ac:dyDescent="0.35">
      <c r="A10" s="2">
        <v>45081</v>
      </c>
      <c r="B10" s="3" t="s">
        <v>16</v>
      </c>
      <c r="C10" s="3" t="s">
        <v>15</v>
      </c>
      <c r="D10" s="3">
        <v>2500</v>
      </c>
      <c r="E10" t="str">
        <f>IF(D10&gt;500,"Yes", "No")</f>
        <v>Yes</v>
      </c>
    </row>
    <row r="11" spans="1:9" x14ac:dyDescent="0.35">
      <c r="C11" s="4" t="s">
        <v>17</v>
      </c>
      <c r="D11" s="3">
        <f>SUM(D2:$D$10)</f>
        <v>9050</v>
      </c>
    </row>
    <row r="12" spans="1:9" x14ac:dyDescent="0.35">
      <c r="C12" s="4" t="s">
        <v>18</v>
      </c>
      <c r="D12">
        <f>AVERAGE(D2:D10)</f>
        <v>1005.5555555555555</v>
      </c>
    </row>
    <row r="13" spans="1:9" x14ac:dyDescent="0.35">
      <c r="C13" s="3"/>
      <c r="D13" s="8"/>
    </row>
  </sheetData>
  <autoFilter ref="A1:E1" xr:uid="{94E926D7-DD31-46AB-9286-B2B5147D3619}"/>
  <conditionalFormatting sqref="E2:E10">
    <cfRule type="cellIs" dxfId="71" priority="1" operator="equal">
      <formula>"Yes"</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AE863-1132-404A-83E2-E94787490215}">
  <dimension ref="A1:K12"/>
  <sheetViews>
    <sheetView zoomScale="130" workbookViewId="0">
      <selection activeCell="J3" sqref="J3"/>
    </sheetView>
  </sheetViews>
  <sheetFormatPr defaultRowHeight="14.5" x14ac:dyDescent="0.35"/>
  <cols>
    <col min="1" max="1" width="9.36328125" bestFit="1" customWidth="1"/>
    <col min="2" max="2" width="12.81640625" bestFit="1" customWidth="1"/>
    <col min="3" max="3" width="10.26953125" bestFit="1" customWidth="1"/>
    <col min="4" max="4" width="12.1796875" bestFit="1" customWidth="1"/>
    <col min="5" max="5" width="17.90625" bestFit="1" customWidth="1"/>
    <col min="7" max="7" width="8.26953125" bestFit="1" customWidth="1"/>
    <col min="8" max="8" width="8.1796875" bestFit="1" customWidth="1"/>
    <col min="9" max="9" width="6.7265625" customWidth="1"/>
  </cols>
  <sheetData>
    <row r="1" spans="1:11" x14ac:dyDescent="0.35">
      <c r="A1" s="1" t="s">
        <v>0</v>
      </c>
      <c r="B1" s="1" t="s">
        <v>1</v>
      </c>
      <c r="C1" s="1" t="s">
        <v>2</v>
      </c>
      <c r="D1" s="1" t="s">
        <v>3</v>
      </c>
      <c r="E1" s="1" t="s">
        <v>19</v>
      </c>
    </row>
    <row r="2" spans="1:11" x14ac:dyDescent="0.35">
      <c r="A2" s="2">
        <v>45078</v>
      </c>
      <c r="B2" s="3" t="s">
        <v>4</v>
      </c>
      <c r="C2" s="3" t="s">
        <v>7</v>
      </c>
      <c r="D2" s="3">
        <v>500</v>
      </c>
      <c r="E2" t="str">
        <f>IF(D2&gt;500,"Yes", "No")</f>
        <v>No</v>
      </c>
      <c r="J2" s="6"/>
      <c r="K2" s="6"/>
    </row>
    <row r="3" spans="1:11" x14ac:dyDescent="0.35">
      <c r="A3" s="2">
        <v>45078</v>
      </c>
      <c r="B3" s="3" t="s">
        <v>5</v>
      </c>
      <c r="C3" s="3" t="s">
        <v>8</v>
      </c>
      <c r="D3" s="3">
        <v>500</v>
      </c>
      <c r="E3" t="str">
        <f>IF(D3&gt;500,"Yes", "No")</f>
        <v>No</v>
      </c>
      <c r="J3" s="6"/>
    </row>
    <row r="4" spans="1:11" x14ac:dyDescent="0.35">
      <c r="A4" s="2">
        <v>45078</v>
      </c>
      <c r="B4" s="3" t="s">
        <v>6</v>
      </c>
      <c r="C4" s="3" t="s">
        <v>9</v>
      </c>
      <c r="D4" s="3">
        <v>1000</v>
      </c>
      <c r="E4" t="str">
        <f t="shared" ref="E4:E9" si="0">IF(D4&gt;500,"Yes", "No")</f>
        <v>Yes</v>
      </c>
      <c r="J4" s="6"/>
    </row>
    <row r="5" spans="1:11" x14ac:dyDescent="0.35">
      <c r="A5" s="2">
        <v>45079</v>
      </c>
      <c r="B5" s="3" t="s">
        <v>4</v>
      </c>
      <c r="C5" s="3" t="s">
        <v>11</v>
      </c>
      <c r="D5" s="3">
        <v>50</v>
      </c>
      <c r="E5" t="str">
        <f t="shared" si="0"/>
        <v>No</v>
      </c>
      <c r="J5" s="6"/>
    </row>
    <row r="6" spans="1:11" x14ac:dyDescent="0.35">
      <c r="A6" s="2">
        <v>45080</v>
      </c>
      <c r="B6" s="3" t="s">
        <v>4</v>
      </c>
      <c r="C6" s="3" t="s">
        <v>12</v>
      </c>
      <c r="D6" s="3">
        <v>500</v>
      </c>
      <c r="E6" t="str">
        <f t="shared" si="0"/>
        <v>No</v>
      </c>
      <c r="J6" s="6"/>
    </row>
    <row r="7" spans="1:11" x14ac:dyDescent="0.35">
      <c r="A7" s="2">
        <v>45080</v>
      </c>
      <c r="B7" s="3" t="s">
        <v>5</v>
      </c>
      <c r="C7" s="3" t="s">
        <v>10</v>
      </c>
      <c r="D7" s="3">
        <v>1000</v>
      </c>
      <c r="E7" t="str">
        <f t="shared" si="0"/>
        <v>Yes</v>
      </c>
    </row>
    <row r="8" spans="1:11" x14ac:dyDescent="0.35">
      <c r="A8" s="2">
        <v>45081</v>
      </c>
      <c r="B8" s="3" t="s">
        <v>4</v>
      </c>
      <c r="C8" s="3" t="s">
        <v>13</v>
      </c>
      <c r="D8" s="3">
        <v>2000</v>
      </c>
      <c r="E8" t="str">
        <f t="shared" si="0"/>
        <v>Yes</v>
      </c>
    </row>
    <row r="9" spans="1:11" x14ac:dyDescent="0.35">
      <c r="A9" s="2">
        <v>45081</v>
      </c>
      <c r="B9" s="3" t="s">
        <v>5</v>
      </c>
      <c r="C9" s="3" t="s">
        <v>14</v>
      </c>
      <c r="D9" s="3">
        <v>1000</v>
      </c>
      <c r="E9" t="str">
        <f t="shared" si="0"/>
        <v>Yes</v>
      </c>
    </row>
    <row r="10" spans="1:11" x14ac:dyDescent="0.35">
      <c r="A10" s="2">
        <v>45081</v>
      </c>
      <c r="B10" s="3" t="s">
        <v>16</v>
      </c>
      <c r="C10" s="3" t="s">
        <v>15</v>
      </c>
      <c r="D10" s="3">
        <v>2500</v>
      </c>
      <c r="E10" t="str">
        <f>IF(D10&gt;500,"Yes", "No")</f>
        <v>Yes</v>
      </c>
    </row>
    <row r="11" spans="1:11" x14ac:dyDescent="0.35">
      <c r="A11" s="3" t="s">
        <v>17</v>
      </c>
      <c r="B11" s="3"/>
      <c r="C11" s="3"/>
      <c r="D11" s="3">
        <f>SUBTOTAL(109,MyExpense[Amount])</f>
        <v>9050</v>
      </c>
    </row>
    <row r="12" spans="1:11" x14ac:dyDescent="0.35">
      <c r="D12" s="3"/>
    </row>
  </sheetData>
  <conditionalFormatting sqref="E2:E10">
    <cfRule type="cellIs" dxfId="70" priority="1" operator="equal">
      <formula>"Yes"</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6AA58-0E15-4EA1-AB8B-0B750427DFB1}">
  <dimension ref="A1:C16"/>
  <sheetViews>
    <sheetView zoomScale="94" zoomScaleNormal="220" workbookViewId="0">
      <selection activeCell="C18" sqref="C18"/>
    </sheetView>
  </sheetViews>
  <sheetFormatPr defaultRowHeight="14.5" x14ac:dyDescent="0.35"/>
  <cols>
    <col min="1" max="1" width="13.453125" customWidth="1"/>
    <col min="2" max="2" width="12.1796875" customWidth="1"/>
  </cols>
  <sheetData>
    <row r="1" spans="1:3" ht="15.5" x14ac:dyDescent="0.35">
      <c r="A1" s="5" t="s">
        <v>21</v>
      </c>
      <c r="B1" s="5" t="s">
        <v>22</v>
      </c>
      <c r="C1" s="5" t="s">
        <v>23</v>
      </c>
    </row>
    <row r="2" spans="1:3" x14ac:dyDescent="0.35">
      <c r="A2" t="s">
        <v>24</v>
      </c>
      <c r="B2">
        <v>100</v>
      </c>
      <c r="C2">
        <v>24</v>
      </c>
    </row>
    <row r="3" spans="1:3" x14ac:dyDescent="0.35">
      <c r="A3" t="s">
        <v>25</v>
      </c>
      <c r="B3">
        <v>80</v>
      </c>
      <c r="C3">
        <v>20</v>
      </c>
    </row>
    <row r="4" spans="1:3" x14ac:dyDescent="0.35">
      <c r="A4" t="s">
        <v>26</v>
      </c>
      <c r="B4">
        <v>70</v>
      </c>
      <c r="C4">
        <v>1</v>
      </c>
    </row>
    <row r="5" spans="1:3" x14ac:dyDescent="0.35">
      <c r="A5" t="s">
        <v>27</v>
      </c>
      <c r="B5">
        <v>200</v>
      </c>
      <c r="C5">
        <v>40</v>
      </c>
    </row>
    <row r="6" spans="1:3" x14ac:dyDescent="0.35">
      <c r="A6" t="s">
        <v>28</v>
      </c>
      <c r="B6">
        <v>85</v>
      </c>
      <c r="C6">
        <v>2</v>
      </c>
    </row>
    <row r="7" spans="1:3" x14ac:dyDescent="0.35">
      <c r="A7" t="s">
        <v>29</v>
      </c>
      <c r="B7">
        <v>77</v>
      </c>
      <c r="C7">
        <v>5</v>
      </c>
    </row>
    <row r="12" spans="1:3" x14ac:dyDescent="0.35">
      <c r="A12" s="7" t="s">
        <v>0</v>
      </c>
      <c r="B12" s="7" t="s">
        <v>30</v>
      </c>
    </row>
    <row r="13" spans="1:3" x14ac:dyDescent="0.35">
      <c r="A13" s="6">
        <v>45078</v>
      </c>
      <c r="B13">
        <f>SUMIF(MyExpense[Date],A13,MyExpense[Amount])</f>
        <v>2000</v>
      </c>
    </row>
    <row r="14" spans="1:3" x14ac:dyDescent="0.35">
      <c r="A14" s="6">
        <v>45079</v>
      </c>
      <c r="B14">
        <f>SUMIF(MyExpense[Date],A14,MyExpense[Amount])</f>
        <v>50</v>
      </c>
    </row>
    <row r="15" spans="1:3" x14ac:dyDescent="0.35">
      <c r="A15" s="6">
        <v>45080</v>
      </c>
      <c r="B15">
        <f>SUMIF(MyExpense[Date],A15,MyExpense[Amount])</f>
        <v>1500</v>
      </c>
    </row>
    <row r="16" spans="1:3" x14ac:dyDescent="0.35">
      <c r="A16" s="6">
        <v>45081</v>
      </c>
      <c r="B16">
        <f>SUMIF(MyExpense[Date],A16,MyExpense[Amount])</f>
        <v>5500</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10F1B-8F2B-4E3E-B630-3C75CFD0DBC8}">
  <dimension ref="A1:C4"/>
  <sheetViews>
    <sheetView zoomScale="163" workbookViewId="0">
      <selection activeCell="D4" sqref="D4"/>
    </sheetView>
  </sheetViews>
  <sheetFormatPr defaultRowHeight="14.5" x14ac:dyDescent="0.35"/>
  <cols>
    <col min="1" max="1" width="11.54296875" bestFit="1" customWidth="1"/>
  </cols>
  <sheetData>
    <row r="1" spans="1:3" x14ac:dyDescent="0.35">
      <c r="A1" s="10" t="s">
        <v>31</v>
      </c>
      <c r="B1" s="10">
        <v>0.5</v>
      </c>
      <c r="C1" s="11">
        <v>0.5</v>
      </c>
    </row>
    <row r="2" spans="1:3" x14ac:dyDescent="0.35">
      <c r="A2" s="10"/>
      <c r="B2" s="10">
        <v>29</v>
      </c>
      <c r="C2" s="12">
        <v>0.29499999999999998</v>
      </c>
    </row>
    <row r="4" spans="1:3" ht="29" x14ac:dyDescent="0.35">
      <c r="A4" s="13">
        <v>45082</v>
      </c>
      <c r="B4" s="14" t="s">
        <v>32</v>
      </c>
    </row>
  </sheetData>
  <sheetProtection algorithmName="SHA-512" hashValue="lI/IpVLOSJVD5N9Q/zpuz6GAUHDNBB8COgdcFgvlGoOhta3TOTuwtlZ/P7Lgr5xs2xQ2Ur96GgBmbHkvRnuypw==" saltValue="4ZWeiVNHe8iBXsxKrRomww==" spinCount="100000" sheet="1" objects="1" scenarios="1"/>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31BC4-8A2D-4633-A503-026E0E4A2A66}">
  <dimension ref="A1:Q31"/>
  <sheetViews>
    <sheetView tabSelected="1" topLeftCell="A19" zoomScale="92" workbookViewId="0">
      <selection activeCell="K31" sqref="K31"/>
    </sheetView>
  </sheetViews>
  <sheetFormatPr defaultRowHeight="14.5" x14ac:dyDescent="0.35"/>
  <cols>
    <col min="1" max="1" width="13.90625" bestFit="1" customWidth="1"/>
    <col min="2" max="3" width="8.453125" bestFit="1" customWidth="1"/>
    <col min="4" max="4" width="9.08984375" bestFit="1" customWidth="1"/>
    <col min="5" max="5" width="8.453125" bestFit="1" customWidth="1"/>
    <col min="6" max="6" width="9.36328125" bestFit="1" customWidth="1"/>
    <col min="7" max="8" width="8.453125" bestFit="1" customWidth="1"/>
    <col min="9" max="9" width="8.90625" bestFit="1" customWidth="1"/>
    <col min="10" max="10" width="8.36328125" bestFit="1" customWidth="1"/>
    <col min="11" max="11" width="8.1796875" bestFit="1" customWidth="1"/>
    <col min="12" max="12" width="8.81640625" bestFit="1" customWidth="1"/>
    <col min="13" max="13" width="8.453125" bestFit="1" customWidth="1"/>
    <col min="14" max="14" width="18.26953125" bestFit="1" customWidth="1"/>
    <col min="16" max="16" width="13.54296875" bestFit="1" customWidth="1"/>
    <col min="17" max="17" width="7.7265625" bestFit="1" customWidth="1"/>
  </cols>
  <sheetData>
    <row r="1" spans="1:17" x14ac:dyDescent="0.35">
      <c r="A1" s="22" t="s">
        <v>33</v>
      </c>
      <c r="B1" s="22"/>
      <c r="C1" s="22"/>
      <c r="D1" s="22"/>
      <c r="E1" s="22"/>
      <c r="F1" s="22"/>
      <c r="G1" s="22"/>
      <c r="H1" s="22"/>
      <c r="I1" s="22"/>
      <c r="J1" s="22"/>
      <c r="K1" s="22"/>
      <c r="L1" s="22"/>
      <c r="M1" s="22"/>
      <c r="N1" s="22"/>
    </row>
    <row r="2" spans="1:17" x14ac:dyDescent="0.35">
      <c r="A2" s="22"/>
      <c r="B2" s="22"/>
      <c r="C2" s="22"/>
      <c r="D2" s="22"/>
      <c r="E2" s="22"/>
      <c r="F2" s="22"/>
      <c r="G2" s="22"/>
      <c r="H2" s="22"/>
      <c r="I2" s="22"/>
      <c r="J2" s="22"/>
      <c r="K2" s="22"/>
      <c r="L2" s="22"/>
      <c r="M2" s="22"/>
      <c r="N2" s="22"/>
    </row>
    <row r="3" spans="1:17" ht="21" x14ac:dyDescent="0.5">
      <c r="A3" s="16" t="s">
        <v>34</v>
      </c>
      <c r="B3" s="15"/>
      <c r="C3" s="15"/>
      <c r="D3" s="15"/>
      <c r="E3" s="15"/>
      <c r="F3" s="15"/>
      <c r="G3" s="15"/>
      <c r="H3" s="15"/>
      <c r="I3" s="15"/>
      <c r="J3" s="15"/>
      <c r="K3" s="15"/>
      <c r="L3" s="15"/>
      <c r="M3" s="15"/>
      <c r="N3" s="17"/>
    </row>
    <row r="4" spans="1:17" ht="18.5" x14ac:dyDescent="0.45">
      <c r="A4" s="39" t="s">
        <v>2</v>
      </c>
      <c r="B4" s="40" t="s">
        <v>35</v>
      </c>
      <c r="C4" s="40" t="s">
        <v>36</v>
      </c>
      <c r="D4" s="40" t="s">
        <v>37</v>
      </c>
      <c r="E4" s="40" t="s">
        <v>38</v>
      </c>
      <c r="F4" s="40" t="s">
        <v>39</v>
      </c>
      <c r="G4" s="40" t="s">
        <v>40</v>
      </c>
      <c r="H4" s="40" t="s">
        <v>41</v>
      </c>
      <c r="I4" s="40" t="s">
        <v>42</v>
      </c>
      <c r="J4" s="40" t="s">
        <v>43</v>
      </c>
      <c r="K4" s="40" t="s">
        <v>44</v>
      </c>
      <c r="L4" s="40" t="s">
        <v>45</v>
      </c>
      <c r="M4" s="40" t="s">
        <v>46</v>
      </c>
      <c r="N4" s="41" t="s">
        <v>49</v>
      </c>
    </row>
    <row r="5" spans="1:17" ht="15.5" x14ac:dyDescent="0.35">
      <c r="A5" s="26" t="s">
        <v>47</v>
      </c>
      <c r="B5" s="27">
        <v>50000</v>
      </c>
      <c r="C5" s="27">
        <v>50000</v>
      </c>
      <c r="D5" s="27">
        <v>50000</v>
      </c>
      <c r="E5" s="27">
        <v>50000</v>
      </c>
      <c r="F5" s="27">
        <v>50000</v>
      </c>
      <c r="G5" s="27">
        <v>50000</v>
      </c>
      <c r="H5" s="27">
        <v>50000</v>
      </c>
      <c r="I5" s="27">
        <v>55000</v>
      </c>
      <c r="J5" s="27"/>
      <c r="K5" s="27"/>
      <c r="L5" s="27"/>
      <c r="M5" s="27"/>
      <c r="N5" s="28">
        <f>SUM(MonthlyBudget[[#This Row],[Jan]:[Dec]])</f>
        <v>405000</v>
      </c>
      <c r="P5" s="24" t="s">
        <v>31</v>
      </c>
      <c r="Q5" s="24" t="s">
        <v>63</v>
      </c>
    </row>
    <row r="6" spans="1:17" ht="15.5" x14ac:dyDescent="0.35">
      <c r="A6" s="26" t="s">
        <v>48</v>
      </c>
      <c r="B6" s="27">
        <v>10000</v>
      </c>
      <c r="C6" s="27">
        <v>10000</v>
      </c>
      <c r="D6" s="27">
        <v>10000</v>
      </c>
      <c r="E6" s="27">
        <v>10000</v>
      </c>
      <c r="F6" s="27">
        <v>10000</v>
      </c>
      <c r="G6" s="27">
        <v>10000</v>
      </c>
      <c r="H6" s="27">
        <v>10000</v>
      </c>
      <c r="I6" s="27">
        <v>15000</v>
      </c>
      <c r="J6" s="27"/>
      <c r="K6" s="27"/>
      <c r="L6" s="27"/>
      <c r="M6" s="27"/>
      <c r="N6" s="28">
        <f>SUM(MonthlyBudget[[#This Row],[Jan]:[Dec]])</f>
        <v>85000</v>
      </c>
      <c r="P6" s="9">
        <f>26610/60000</f>
        <v>0.44350000000000001</v>
      </c>
      <c r="Q6" t="s">
        <v>50</v>
      </c>
    </row>
    <row r="7" spans="1:17" ht="18.5" x14ac:dyDescent="0.45">
      <c r="A7" s="29" t="s">
        <v>17</v>
      </c>
      <c r="B7" s="30">
        <f>SUBTOTAL(109,MonthlyBudget[Jan])</f>
        <v>60000</v>
      </c>
      <c r="C7" s="30">
        <f>SUBTOTAL(109,MonthlyBudget[Feb])</f>
        <v>60000</v>
      </c>
      <c r="D7" s="30">
        <f>SUBTOTAL(109,MonthlyBudget[Mar])</f>
        <v>60000</v>
      </c>
      <c r="E7" s="30">
        <f>SUBTOTAL(109,MonthlyBudget[Apr])</f>
        <v>60000</v>
      </c>
      <c r="F7" s="30">
        <f>SUBTOTAL(109,MonthlyBudget[May])</f>
        <v>60000</v>
      </c>
      <c r="G7" s="30">
        <f>SUBTOTAL(109,MonthlyBudget[Jun])</f>
        <v>60000</v>
      </c>
      <c r="H7" s="30">
        <f>SUBTOTAL(109,MonthlyBudget[Jul])</f>
        <v>60000</v>
      </c>
      <c r="I7" s="30">
        <f>SUBTOTAL(109,MonthlyBudget[Aug])</f>
        <v>70000</v>
      </c>
      <c r="J7" s="30"/>
      <c r="K7" s="30"/>
      <c r="L7" s="30"/>
      <c r="M7" s="30"/>
      <c r="N7" s="31">
        <f>SUBTOTAL(109,MonthlyBudget[Total in Year])</f>
        <v>490000</v>
      </c>
      <c r="P7" s="9">
        <f>20000/60000</f>
        <v>0.33333333333333331</v>
      </c>
      <c r="Q7" t="s">
        <v>64</v>
      </c>
    </row>
    <row r="8" spans="1:17" x14ac:dyDescent="0.35">
      <c r="P8" s="9">
        <f>13390/60000</f>
        <v>0.22316666666666668</v>
      </c>
      <c r="Q8" t="s">
        <v>65</v>
      </c>
    </row>
    <row r="9" spans="1:17" x14ac:dyDescent="0.35">
      <c r="D9" s="25"/>
      <c r="P9" s="9">
        <f>SUM(Table5[Percentage])</f>
        <v>1</v>
      </c>
      <c r="Q9" t="s">
        <v>17</v>
      </c>
    </row>
    <row r="10" spans="1:17" ht="21" x14ac:dyDescent="0.5">
      <c r="A10" s="15" t="s">
        <v>50</v>
      </c>
      <c r="B10" s="15"/>
      <c r="C10" s="15"/>
      <c r="D10" s="15"/>
      <c r="E10" s="15"/>
      <c r="F10" s="15"/>
      <c r="G10" s="15"/>
      <c r="H10" s="15"/>
      <c r="I10" s="15"/>
      <c r="J10" s="15"/>
      <c r="K10" s="15"/>
      <c r="L10" s="15"/>
      <c r="M10" s="15"/>
      <c r="N10" s="15"/>
    </row>
    <row r="11" spans="1:17" ht="18.5" x14ac:dyDescent="0.45">
      <c r="A11" s="39" t="s">
        <v>2</v>
      </c>
      <c r="B11" s="40" t="s">
        <v>35</v>
      </c>
      <c r="C11" s="40" t="s">
        <v>36</v>
      </c>
      <c r="D11" s="40" t="s">
        <v>37</v>
      </c>
      <c r="E11" s="40" t="s">
        <v>38</v>
      </c>
      <c r="F11" s="40" t="s">
        <v>39</v>
      </c>
      <c r="G11" s="40" t="s">
        <v>40</v>
      </c>
      <c r="H11" s="40" t="s">
        <v>41</v>
      </c>
      <c r="I11" s="40" t="s">
        <v>42</v>
      </c>
      <c r="J11" s="40" t="s">
        <v>43</v>
      </c>
      <c r="K11" s="40" t="s">
        <v>44</v>
      </c>
      <c r="L11" s="40" t="s">
        <v>45</v>
      </c>
      <c r="M11" s="40" t="s">
        <v>46</v>
      </c>
      <c r="N11" s="41" t="s">
        <v>49</v>
      </c>
    </row>
    <row r="12" spans="1:17" ht="15.5" x14ac:dyDescent="0.35">
      <c r="A12" s="32" t="s">
        <v>52</v>
      </c>
      <c r="B12" s="33"/>
      <c r="C12" s="33"/>
      <c r="D12" s="33"/>
      <c r="E12" s="33"/>
      <c r="F12" s="33"/>
      <c r="G12" s="33"/>
      <c r="H12" s="33"/>
      <c r="I12" s="33"/>
      <c r="J12" s="33"/>
      <c r="K12" s="33"/>
      <c r="L12" s="33"/>
      <c r="M12" s="33"/>
      <c r="N12" s="34">
        <f t="shared" ref="N12:N23" si="0">SUM(B13:I14)</f>
        <v>90300</v>
      </c>
    </row>
    <row r="13" spans="1:17" ht="15.5" x14ac:dyDescent="0.35">
      <c r="A13" s="26" t="s">
        <v>51</v>
      </c>
      <c r="B13" s="26">
        <v>10000</v>
      </c>
      <c r="C13" s="26">
        <v>10000</v>
      </c>
      <c r="D13" s="26">
        <v>15000</v>
      </c>
      <c r="E13" s="26">
        <v>10000</v>
      </c>
      <c r="F13" s="26">
        <v>10000</v>
      </c>
      <c r="G13" s="26">
        <v>10000</v>
      </c>
      <c r="H13" s="26">
        <v>10000</v>
      </c>
      <c r="I13" s="26">
        <v>10000</v>
      </c>
      <c r="J13" s="26"/>
      <c r="K13" s="26"/>
      <c r="L13" s="26"/>
      <c r="M13" s="26"/>
      <c r="N13" s="26">
        <f>SUM(B14:I16)</f>
        <v>85500</v>
      </c>
    </row>
    <row r="14" spans="1:17" ht="15.5" x14ac:dyDescent="0.35">
      <c r="A14" s="26" t="s">
        <v>56</v>
      </c>
      <c r="B14" s="26">
        <v>500</v>
      </c>
      <c r="C14" s="26">
        <v>1000</v>
      </c>
      <c r="D14" s="26">
        <v>0</v>
      </c>
      <c r="E14" s="26">
        <v>100</v>
      </c>
      <c r="F14" s="26">
        <v>1500</v>
      </c>
      <c r="G14" s="26">
        <v>0</v>
      </c>
      <c r="H14" s="26">
        <v>1000</v>
      </c>
      <c r="I14" s="26">
        <v>1200</v>
      </c>
      <c r="J14" s="26"/>
      <c r="K14" s="26"/>
      <c r="L14" s="26"/>
      <c r="M14" s="26"/>
      <c r="N14" s="26">
        <f>SUM(B16:I17)</f>
        <v>4000</v>
      </c>
    </row>
    <row r="15" spans="1:17" ht="15.5" x14ac:dyDescent="0.35">
      <c r="A15" s="26" t="s">
        <v>60</v>
      </c>
      <c r="B15" s="27">
        <v>10000</v>
      </c>
      <c r="C15" s="27">
        <v>10000</v>
      </c>
      <c r="D15" s="27">
        <v>10000</v>
      </c>
      <c r="E15" s="27">
        <v>10000</v>
      </c>
      <c r="F15" s="27">
        <v>10000</v>
      </c>
      <c r="G15" s="27">
        <v>10000</v>
      </c>
      <c r="H15" s="27">
        <v>10000</v>
      </c>
      <c r="I15" s="27">
        <v>10200</v>
      </c>
      <c r="J15" s="33"/>
      <c r="K15" s="33"/>
      <c r="L15" s="33"/>
      <c r="M15" s="33"/>
      <c r="N15" s="35">
        <f>SUM(B16:I17)</f>
        <v>4000</v>
      </c>
    </row>
    <row r="16" spans="1:17" ht="15.5" x14ac:dyDescent="0.35">
      <c r="A16" s="32" t="s">
        <v>5</v>
      </c>
      <c r="B16" s="26"/>
      <c r="C16" s="26"/>
      <c r="D16" s="26"/>
      <c r="E16" s="26"/>
      <c r="F16" s="26"/>
      <c r="G16" s="26"/>
      <c r="H16" s="26"/>
      <c r="I16" s="26"/>
      <c r="J16" s="26"/>
      <c r="K16" s="26"/>
      <c r="L16" s="26"/>
      <c r="M16" s="26"/>
      <c r="N16" s="32">
        <f t="shared" si="0"/>
        <v>10659</v>
      </c>
    </row>
    <row r="17" spans="1:14" ht="15.5" x14ac:dyDescent="0.35">
      <c r="A17" s="26" t="s">
        <v>53</v>
      </c>
      <c r="B17" s="26">
        <v>500</v>
      </c>
      <c r="C17" s="26">
        <v>500</v>
      </c>
      <c r="D17" s="26">
        <v>500</v>
      </c>
      <c r="E17" s="26">
        <v>500</v>
      </c>
      <c r="F17" s="26">
        <v>500</v>
      </c>
      <c r="G17" s="26">
        <v>500</v>
      </c>
      <c r="H17" s="26">
        <v>500</v>
      </c>
      <c r="I17" s="26">
        <v>500</v>
      </c>
      <c r="J17" s="26"/>
      <c r="K17" s="26"/>
      <c r="L17" s="26"/>
      <c r="M17" s="26"/>
      <c r="N17" s="26">
        <f t="shared" si="0"/>
        <v>12759</v>
      </c>
    </row>
    <row r="18" spans="1:14" ht="15.5" x14ac:dyDescent="0.35">
      <c r="A18" s="26" t="s">
        <v>58</v>
      </c>
      <c r="B18" s="26">
        <v>1000</v>
      </c>
      <c r="C18" s="26">
        <v>800</v>
      </c>
      <c r="D18" s="26">
        <v>500</v>
      </c>
      <c r="E18" s="26">
        <v>1000</v>
      </c>
      <c r="F18" s="26">
        <v>820</v>
      </c>
      <c r="G18" s="26">
        <v>940</v>
      </c>
      <c r="H18" s="26">
        <v>600</v>
      </c>
      <c r="I18" s="26">
        <v>999</v>
      </c>
      <c r="J18" s="26"/>
      <c r="K18" s="26"/>
      <c r="L18" s="26"/>
      <c r="M18" s="26"/>
      <c r="N18" s="26">
        <f t="shared" si="0"/>
        <v>6100</v>
      </c>
    </row>
    <row r="19" spans="1:14" ht="15.5" x14ac:dyDescent="0.35">
      <c r="A19" s="26" t="s">
        <v>57</v>
      </c>
      <c r="B19" s="26">
        <v>700</v>
      </c>
      <c r="C19" s="26">
        <v>700</v>
      </c>
      <c r="D19" s="26">
        <v>700</v>
      </c>
      <c r="E19" s="26">
        <v>800</v>
      </c>
      <c r="F19" s="26">
        <v>800</v>
      </c>
      <c r="G19" s="26">
        <v>800</v>
      </c>
      <c r="H19" s="26">
        <v>800</v>
      </c>
      <c r="I19" s="26">
        <v>800</v>
      </c>
      <c r="J19" s="26"/>
      <c r="K19" s="26"/>
      <c r="L19" s="26"/>
      <c r="M19" s="26"/>
      <c r="N19" s="26">
        <f t="shared" si="0"/>
        <v>8800</v>
      </c>
    </row>
    <row r="20" spans="1:14" ht="15.5" x14ac:dyDescent="0.35">
      <c r="A20" s="32" t="s">
        <v>4</v>
      </c>
      <c r="B20" s="26"/>
      <c r="C20" s="26"/>
      <c r="D20" s="26"/>
      <c r="E20" s="26"/>
      <c r="F20" s="26"/>
      <c r="G20" s="26"/>
      <c r="H20" s="26"/>
      <c r="I20" s="26"/>
      <c r="J20" s="26"/>
      <c r="K20" s="26"/>
      <c r="L20" s="26"/>
      <c r="M20" s="26"/>
      <c r="N20" s="32">
        <f t="shared" si="0"/>
        <v>16383</v>
      </c>
    </row>
    <row r="21" spans="1:14" ht="15.5" x14ac:dyDescent="0.35">
      <c r="A21" s="36" t="s">
        <v>54</v>
      </c>
      <c r="B21" s="26">
        <v>1000</v>
      </c>
      <c r="C21" s="26">
        <v>1000</v>
      </c>
      <c r="D21" s="26">
        <v>1200</v>
      </c>
      <c r="E21" s="26">
        <v>1000</v>
      </c>
      <c r="F21" s="26">
        <v>1400</v>
      </c>
      <c r="G21" s="26">
        <v>800</v>
      </c>
      <c r="H21" s="26">
        <v>900</v>
      </c>
      <c r="I21" s="26">
        <v>1500</v>
      </c>
      <c r="J21" s="26"/>
      <c r="K21" s="26"/>
      <c r="L21" s="26"/>
      <c r="M21" s="26"/>
      <c r="N21" s="26">
        <f t="shared" si="0"/>
        <v>14893</v>
      </c>
    </row>
    <row r="22" spans="1:14" ht="15.5" x14ac:dyDescent="0.35">
      <c r="A22" s="26" t="s">
        <v>7</v>
      </c>
      <c r="B22" s="26">
        <v>1000</v>
      </c>
      <c r="C22" s="26">
        <v>800</v>
      </c>
      <c r="D22" s="26">
        <v>900</v>
      </c>
      <c r="E22" s="26">
        <v>1005</v>
      </c>
      <c r="F22" s="26">
        <v>998</v>
      </c>
      <c r="G22" s="26">
        <v>950</v>
      </c>
      <c r="H22" s="26">
        <v>940</v>
      </c>
      <c r="I22" s="26">
        <v>990</v>
      </c>
      <c r="J22" s="26"/>
      <c r="K22" s="26"/>
      <c r="L22" s="26"/>
      <c r="M22" s="26"/>
      <c r="N22" s="26">
        <f t="shared" si="0"/>
        <v>14310</v>
      </c>
    </row>
    <row r="23" spans="1:14" ht="15.5" x14ac:dyDescent="0.35">
      <c r="A23" s="26" t="s">
        <v>12</v>
      </c>
      <c r="B23" s="26">
        <v>910</v>
      </c>
      <c r="C23" s="26">
        <v>800</v>
      </c>
      <c r="D23" s="26">
        <v>1000</v>
      </c>
      <c r="E23" s="26">
        <v>1500</v>
      </c>
      <c r="F23" s="26">
        <v>1000</v>
      </c>
      <c r="G23" s="26">
        <v>770</v>
      </c>
      <c r="H23" s="26">
        <v>600</v>
      </c>
      <c r="I23" s="26">
        <v>730</v>
      </c>
      <c r="J23" s="26"/>
      <c r="K23" s="26"/>
      <c r="L23" s="26"/>
      <c r="M23" s="26"/>
      <c r="N23" s="26">
        <f t="shared" si="0"/>
        <v>224952</v>
      </c>
    </row>
    <row r="24" spans="1:14" ht="15.5" x14ac:dyDescent="0.35">
      <c r="A24" s="26" t="s">
        <v>55</v>
      </c>
      <c r="B24" s="26">
        <v>1000</v>
      </c>
      <c r="C24" s="26">
        <v>500</v>
      </c>
      <c r="D24" s="26">
        <v>0</v>
      </c>
      <c r="E24" s="26">
        <v>1000</v>
      </c>
      <c r="F24" s="26">
        <v>500</v>
      </c>
      <c r="G24" s="26">
        <v>1000</v>
      </c>
      <c r="H24" s="26">
        <v>1000</v>
      </c>
      <c r="I24" s="26">
        <v>2000</v>
      </c>
      <c r="J24" s="26"/>
      <c r="K24" s="26"/>
      <c r="L24" s="26"/>
      <c r="M24" s="26"/>
      <c r="N24" s="26">
        <f>SUM(B25:I27)</f>
        <v>217952</v>
      </c>
    </row>
    <row r="25" spans="1:14" ht="18.5" x14ac:dyDescent="0.45">
      <c r="A25" s="37" t="s">
        <v>17</v>
      </c>
      <c r="B25" s="38">
        <f>SUBTOTAL(109,Table4[Jan])</f>
        <v>26610</v>
      </c>
      <c r="C25" s="38">
        <f>SUBTOTAL(109,Table4[Feb])</f>
        <v>26100</v>
      </c>
      <c r="D25" s="38">
        <f>SUBTOTAL(109,Table4[Mar])</f>
        <v>29800</v>
      </c>
      <c r="E25" s="38">
        <f>SUBTOTAL(109,Table4[Apr])</f>
        <v>26905</v>
      </c>
      <c r="F25" s="38">
        <f>SUBTOTAL(109,Table4[May])</f>
        <v>27518</v>
      </c>
      <c r="G25" s="38">
        <f>SUBTOTAL(109,Table4[Jun])</f>
        <v>25760</v>
      </c>
      <c r="H25" s="38">
        <f>SUBTOTAL(109,Table4[Jul])</f>
        <v>26340</v>
      </c>
      <c r="I25" s="38">
        <f>SUBTOTAL(109,Table4[Aug])</f>
        <v>28919</v>
      </c>
      <c r="J25" s="38"/>
      <c r="K25" s="38"/>
      <c r="L25" s="38"/>
      <c r="M25" s="38"/>
      <c r="N25" s="38">
        <f>SUBTOTAL(109,Table4[Total in Year])</f>
        <v>710608</v>
      </c>
    </row>
    <row r="26" spans="1:14" ht="15.5" x14ac:dyDescent="0.35">
      <c r="A26" s="18"/>
      <c r="B26" s="19"/>
      <c r="C26" s="19"/>
      <c r="D26" s="19"/>
      <c r="E26" s="19"/>
      <c r="F26" s="19"/>
      <c r="G26" s="19"/>
      <c r="H26" s="19"/>
      <c r="I26" s="19"/>
      <c r="J26" s="19"/>
      <c r="K26" s="19"/>
      <c r="L26" s="19"/>
      <c r="M26" s="19"/>
      <c r="N26" s="19"/>
    </row>
    <row r="28" spans="1:14" ht="15.5" x14ac:dyDescent="0.35">
      <c r="A28" s="20" t="s">
        <v>59</v>
      </c>
      <c r="B28" s="21">
        <f>MonthlyBudget[[#Totals],[Jan]]-Table4[[#Totals],[Jan]]</f>
        <v>33390</v>
      </c>
      <c r="C28" s="21">
        <f>MonthlyBudget[[#Totals],[Feb]]-Table4[[#Totals],[Feb]]</f>
        <v>33900</v>
      </c>
      <c r="D28" s="21">
        <f>MonthlyBudget[[#Totals],[Mar]]-Table4[[#Totals],[Mar]]</f>
        <v>30200</v>
      </c>
      <c r="E28" s="21">
        <f>MonthlyBudget[[#Totals],[Apr]]-Table4[[#Totals],[Apr]]</f>
        <v>33095</v>
      </c>
      <c r="F28" s="21">
        <f>MonthlyBudget[[#Totals],[May]]-Table4[[#Totals],[May]]</f>
        <v>32482</v>
      </c>
      <c r="G28" s="21">
        <f>MonthlyBudget[[#Totals],[Jun]]-Table4[[#Totals],[Jun]]</f>
        <v>34240</v>
      </c>
      <c r="H28" s="21">
        <f>MonthlyBudget[[#Totals],[Jul]]-Table4[[#Totals],[Jul]]</f>
        <v>33660</v>
      </c>
      <c r="I28" s="21">
        <f>MonthlyBudget[[#Totals],[Aug]]-Table4[[#Totals],[Aug]]</f>
        <v>41081</v>
      </c>
      <c r="J28" s="21"/>
      <c r="K28" s="21"/>
      <c r="L28" s="21"/>
      <c r="M28" s="21"/>
      <c r="N28" s="21"/>
    </row>
    <row r="29" spans="1:14" ht="15.5" x14ac:dyDescent="0.35">
      <c r="A29" s="20" t="s">
        <v>62</v>
      </c>
      <c r="B29" s="21" t="str">
        <f>IF(B$28&gt;$B$31,"Great!","Okay!")</f>
        <v>Okay!</v>
      </c>
      <c r="C29" s="21" t="str">
        <f t="shared" ref="C29:N29" si="1">IF(C$28&gt;$B$31,"Great!","Okay!")</f>
        <v>Okay!</v>
      </c>
      <c r="D29" s="21" t="str">
        <f t="shared" si="1"/>
        <v>Okay!</v>
      </c>
      <c r="E29" s="21" t="str">
        <f t="shared" si="1"/>
        <v>Okay!</v>
      </c>
      <c r="F29" s="21" t="str">
        <f t="shared" si="1"/>
        <v>Okay!</v>
      </c>
      <c r="G29" s="21" t="str">
        <f t="shared" si="1"/>
        <v>Okay!</v>
      </c>
      <c r="H29" s="21" t="str">
        <f>IF(H$28&gt;$B$31,"Great!","Okay!")</f>
        <v>Okay!</v>
      </c>
      <c r="I29" s="21" t="str">
        <f t="shared" si="1"/>
        <v>Great!</v>
      </c>
      <c r="J29" s="21"/>
      <c r="K29" s="21"/>
      <c r="L29" s="21"/>
      <c r="M29" s="21"/>
      <c r="N29" s="21"/>
    </row>
    <row r="31" spans="1:14" ht="15.5" x14ac:dyDescent="0.35">
      <c r="A31" s="20" t="s">
        <v>61</v>
      </c>
      <c r="B31" s="23">
        <v>35000</v>
      </c>
    </row>
  </sheetData>
  <mergeCells count="3">
    <mergeCell ref="A10:N10"/>
    <mergeCell ref="A3:N3"/>
    <mergeCell ref="A1:N2"/>
  </mergeCells>
  <conditionalFormatting sqref="B28:I28">
    <cfRule type="cellIs" dxfId="6" priority="8" operator="lessThan">
      <formula>$B$31</formula>
    </cfRule>
  </conditionalFormatting>
  <conditionalFormatting sqref="B29:N29">
    <cfRule type="cellIs" dxfId="0" priority="2" operator="equal">
      <formula>"Okay!"</formula>
    </cfRule>
    <cfRule type="cellIs" dxfId="1" priority="1" operator="equal">
      <formula>"Great!"</formula>
    </cfRule>
  </conditionalFormatting>
  <pageMargins left="0.7" right="0.7" top="0.75" bottom="0.75" header="0.3" footer="0.3"/>
  <pageSetup orientation="portrait"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Range&amp;Formulas</vt:lpstr>
      <vt:lpstr>Table</vt:lpstr>
      <vt:lpstr>Charts</vt:lpstr>
      <vt:lpstr>Format &amp; Security</vt:lpstr>
      <vt:lpstr>Exercise1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Srividhya</dc:creator>
  <cp:lastModifiedBy>Srividhya</cp:lastModifiedBy>
  <dcterms:created xsi:type="dcterms:W3CDTF">2023-08-25T07:05:29Z</dcterms:created>
  <dcterms:modified xsi:type="dcterms:W3CDTF">2023-09-14T10:43:01Z</dcterms:modified>
</cp:coreProperties>
</file>