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5B60F90D-96FF-4E24-B66C-F6B02B162DF5}" xr6:coauthVersionLast="47" xr6:coauthVersionMax="47" xr10:uidLastSave="{00000000-0000-0000-0000-000000000000}"/>
  <bookViews>
    <workbookView xWindow="-110" yWindow="-110" windowWidth="19420" windowHeight="11020" activeTab="1" xr2:uid="{7A2D9F65-2987-4FB3-8224-1DCB883A338E}"/>
  </bookViews>
  <sheets>
    <sheet name="Income Statement" sheetId="9" r:id="rId1"/>
    <sheet name="balance sheet" sheetId="2" r:id="rId2"/>
    <sheet name="Cash Flow" sheetId="11" r:id="rId3"/>
    <sheet name="Analysis" sheetId="12" r:id="rId4"/>
    <sheet name="Trend Analysis" sheetId="15" r:id="rId5"/>
    <sheet name="Moving Average" sheetId="17" r:id="rId6"/>
  </sheets>
  <definedNames>
    <definedName name="ExternalData_1" localSheetId="1" hidden="1">'balance sheet'!$A$1:$F$61</definedName>
    <definedName name="ExternalData_1" localSheetId="5" hidden="1">'Moving Average'!$A$1:$B$58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15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8" i="17"/>
  <c r="C12" i="15"/>
  <c r="D12" i="15"/>
  <c r="E12" i="15"/>
  <c r="F12" i="15"/>
  <c r="G12" i="15"/>
  <c r="C11" i="15"/>
  <c r="D11" i="15"/>
  <c r="E11" i="15"/>
  <c r="F11" i="15"/>
  <c r="G11" i="15"/>
  <c r="C17" i="12"/>
  <c r="B17" i="12"/>
  <c r="B21" i="12"/>
  <c r="C21" i="12"/>
  <c r="B7" i="12"/>
  <c r="C7" i="12"/>
  <c r="B8" i="12"/>
  <c r="C8" i="12"/>
  <c r="D20" i="12"/>
  <c r="C20" i="12"/>
  <c r="B20" i="12"/>
  <c r="C15" i="12"/>
  <c r="B15" i="12"/>
  <c r="D15" i="12" s="1"/>
  <c r="C16" i="12"/>
  <c r="B16" i="12"/>
  <c r="D21" i="12" l="1"/>
  <c r="D17" i="12"/>
  <c r="D16" i="12"/>
  <c r="D8" i="12" l="1"/>
  <c r="C4" i="12"/>
  <c r="B4" i="12"/>
  <c r="C3" i="12"/>
  <c r="B3" i="12"/>
  <c r="D3" i="12" l="1"/>
  <c r="D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1066F4-953D-4F1D-9515-C08575D25A40}" keepAlive="1" name="Query - LTTS NS" description="Connection to the 'LTTS NS' query in the workbook." type="5" refreshedVersion="8" background="1" saveData="1">
    <dbPr connection="Provider=Microsoft.Mashup.OleDb.1;Data Source=$Workbook$;Location=&quot;LTTS NS&quot;;Extended Properties=&quot;&quot;" command="SELECT * FROM [LTTS NS]"/>
  </connection>
  <connection id="2" xr16:uid="{F273C6D1-7BEE-4D07-A1C4-2564407455FC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3" xr16:uid="{ABF02A22-40D2-4FBC-A849-A64750B9DCD2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<sst xmlns="http://schemas.openxmlformats.org/spreadsheetml/2006/main" count="185" uniqueCount="144">
  <si>
    <t>Particulars</t>
  </si>
  <si>
    <t>FY 2022</t>
  </si>
  <si>
    <t>FY 2021</t>
  </si>
  <si>
    <t>FY 2020</t>
  </si>
  <si>
    <t>FY 2019</t>
  </si>
  <si>
    <t>FY 2018</t>
  </si>
  <si>
    <t>Months</t>
  </si>
  <si>
    <t>Source Of Info (AR = Annual Report, PR = Press Release)</t>
  </si>
  <si>
    <t>FaceValue</t>
  </si>
  <si>
    <t>No. of Equity Shares (in Lacs)</t>
  </si>
  <si>
    <t>EQUITIES AND LIABILITIES</t>
  </si>
  <si>
    <t>SHAREHOLDER'S FUNDS</t>
  </si>
  <si>
    <t>Equity Share Capital</t>
  </si>
  <si>
    <t>Preference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</si>
  <si>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</si>
  <si>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</si>
  <si>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</si>
  <si>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</si>
  <si>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</si>
  <si>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Equity Share Application Money</t>
  </si>
  <si>
    <t>Hybrid/Debt/Other Securities</t>
  </si>
  <si>
    <t>Minority Interest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</si>
  <si>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</si>
  <si>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</si>
  <si>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</si>
  <si>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</si>
  <si>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</si>
  <si>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</si>
  <si>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</si>
  <si>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</si>
  <si>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</si>
  <si>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</si>
  <si>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</si>
  <si>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</si>
  <si>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</si>
  <si>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</si>
  <si>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</si>
  <si>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</si>
  <si>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</si>
  <si>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</si>
  <si>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Intangible Assets Under Development</t>
  </si>
  <si>
    <t>Fixed Assets</t>
  </si>
  <si>
    <t>Goodwill On Consolidation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</si>
  <si>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</si>
  <si>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</si>
  <si>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</si>
  <si>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</si>
  <si>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</si>
  <si>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</si>
  <si>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</si>
  <si>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</si>
  <si>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</si>
  <si>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</si>
  <si>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</si>
  <si>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</si>
  <si>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</si>
  <si>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</si>
  <si>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INFORMATION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</si>
  <si>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</si>
  <si>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</si>
  <si>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</si>
  <si>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</si>
  <si>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</si>
  <si>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Unquoted Book Value</t>
  </si>
  <si>
    <t>CURRENT INVESTMENTS</t>
  </si>
  <si>
    <t>Current Investments Unquoted Book Value</t>
  </si>
  <si>
    <t>Tax On Dividend</t>
  </si>
  <si>
    <t>Equity Share Dividend</t>
  </si>
  <si>
    <t>DIVIDEND AND DIVIDEND PERCENTAGE</t>
  </si>
  <si>
    <t>Diluted EPS (Rs.)</t>
  </si>
  <si>
    <t>Basic EPS (Rs.)</t>
  </si>
  <si>
    <t>EARNINGS PER SHARE</t>
  </si>
  <si>
    <t>Consolidated Profit/Loss After MI And Associates</t>
  </si>
  <si>
    <t>Share Of Profit/Loss Of Associates</t>
  </si>
  <si>
    <t>Profit/Loss For The Period</t>
  </si>
  <si>
    <t>Net Profit/Loss From Discontinuing Operations</t>
  </si>
  <si>
    <t>Total Tax Expenses Discontinuing Operations</t>
  </si>
  <si>
    <t>Profit/Loss From Discontinuing Operations</t>
  </si>
  <si>
    <t>Profit/Loss From Continuing Operations</t>
  </si>
  <si>
    <t>Profit/Loss After Tax And Before ExtraOrdinary Items</t>
  </si>
  <si>
    <t>Total Tax Expenses</t>
  </si>
  <si>
    <t>Deferred Tax</t>
  </si>
  <si>
    <t>Current Tax</t>
  </si>
  <si>
    <t>Tax Expenses-Continued Operations</t>
  </si>
  <si>
    <t>Profit/Loss Before Tax</t>
  </si>
  <si>
    <t>Exceptional Items</t>
  </si>
  <si>
    <t>Profit/Loss Before Exceptional, ExtraOrdinary Items And Tax</t>
  </si>
  <si>
    <t>Total Expenses</t>
  </si>
  <si>
    <t>Less: Amounts Transfer To Capital Accounts</t>
  </si>
  <si>
    <t>Other Expenses</t>
  </si>
  <si>
    <t>Depreciation And Amortisation Expenses</t>
  </si>
  <si>
    <t>Finance Costs</t>
  </si>
  <si>
    <t>Employee Benefit Expenses</t>
  </si>
  <si>
    <t>Changes In Inventories Of FG,WIP And Stock-In Trade</t>
  </si>
  <si>
    <t>Operating And Direct Expenses</t>
  </si>
  <si>
    <t>Purchase Of Stock-In Trade</t>
  </si>
  <si>
    <t>Cost Of Materials Consumed</t>
  </si>
  <si>
    <t>EXPENSES</t>
  </si>
  <si>
    <t>Total Revenue</t>
  </si>
  <si>
    <t>Other Income</t>
  </si>
  <si>
    <t>Total Operating Revenues</t>
  </si>
  <si>
    <t>Other Operating Revenues</t>
  </si>
  <si>
    <t>Less: Excise/Sevice Tax/Other Levies</t>
  </si>
  <si>
    <t>Revenue From Operations [Gross]</t>
  </si>
  <si>
    <t>INCOME</t>
  </si>
  <si>
    <t>AR</t>
  </si>
  <si>
    <t>Cash And Cash Equivalents End Of Year</t>
  </si>
  <si>
    <t>Cash And Cash Equivalents Begin of Year</t>
  </si>
  <si>
    <t>Net Inc/Dec In Cash And Cash Equivalents</t>
  </si>
  <si>
    <t>Foreign Exchange Gains / Losses</t>
  </si>
  <si>
    <t>Net Cash Used From Financing Activities</t>
  </si>
  <si>
    <t>Net Cash Used In Investing Activities</t>
  </si>
  <si>
    <t>Net CashFlow From Operating Activities</t>
  </si>
  <si>
    <t>Net Profit/Loss Before Extraordinary Items And Tax</t>
  </si>
  <si>
    <t>XYZ CORP</t>
  </si>
  <si>
    <t>Ratio Analysis</t>
  </si>
  <si>
    <t>Liquidity Ratio</t>
  </si>
  <si>
    <t>Profitablity Ratio</t>
  </si>
  <si>
    <t>Efficiency Ratio</t>
  </si>
  <si>
    <t>Analysis</t>
  </si>
  <si>
    <t>Quick Ratio</t>
  </si>
  <si>
    <t>Gross Profit Margin</t>
  </si>
  <si>
    <t>Poor</t>
  </si>
  <si>
    <t>Net Profit Margin</t>
  </si>
  <si>
    <t>Inventory Turnover Ratio</t>
  </si>
  <si>
    <t>Common Size Analysis</t>
  </si>
  <si>
    <t>Income Statement</t>
  </si>
  <si>
    <t>Gross Profit Margin in per</t>
  </si>
  <si>
    <t>Net Profit Margin in per</t>
  </si>
  <si>
    <t>Operating Profit Margin</t>
  </si>
  <si>
    <t xml:space="preserve">Particulars </t>
  </si>
  <si>
    <t>Balance Sheet</t>
  </si>
  <si>
    <t>Debt to Equity Ratio</t>
  </si>
  <si>
    <t xml:space="preserve">PARTICULARS </t>
  </si>
  <si>
    <t>Return on Equity in Per</t>
  </si>
  <si>
    <t>Not material,considering the size and nature of operations of the company</t>
  </si>
  <si>
    <t>Total Revenue %</t>
  </si>
  <si>
    <t>Profit %</t>
  </si>
  <si>
    <t xml:space="preserve">Profit </t>
  </si>
  <si>
    <t>TREND ANALYSIS OF INCOME STATEMENT</t>
  </si>
  <si>
    <t>Date</t>
  </si>
  <si>
    <t>7 Day Avg</t>
  </si>
  <si>
    <t xml:space="preserve">Close Stock Price </t>
  </si>
  <si>
    <t>14 Day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</si>
</sst>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"/>
    <numFmt numFmtId="165" formatCode="0.0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"/>
      <color rgb="FF212529"/>
      <name val="Arial"/>
      <family val="2"/>
    </font>
    <font>
      <b/>
      <sz val="7"/>
      <color rgb="FF212529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529"/>
      <name val="Arial"/>
      <family val="2"/>
    </font>
    <font>
      <b/>
      <sz val="11"/>
      <color rgb="FF212529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rgb="FFEEEFF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/>
      <top style="medium">
        <color rgb="FFD1D1D1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thin">
        <color rgb="FF000000"/>
      </right>
      <top style="medium">
        <color rgb="FFD1D1D1"/>
      </top>
      <bottom style="medium">
        <color rgb="FFD1D1D1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</borders>
  <cellStyleXfs count="7">
    <xf numFmtId="0" fontId="0" fillId="0" borderId="0"/>
    <xf numFmtId="0" fontId="2" fillId="3" borderId="1" applyNumberForma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</cellStyleXfs>
  <cellXfs count="52">
    <xf numFmtId="0" fontId="0" fillId="0" borderId="0" xfId="0"/>
    <xf numFmtId="0" fontId="3" fillId="4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right" vertical="top" wrapText="1"/>
    </xf>
    <xf numFmtId="0" fontId="4" fillId="4" borderId="4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4" borderId="7" xfId="0" applyFont="1" applyFill="1" applyBorder="1" applyAlignment="1">
      <alignment horizontal="right" vertical="top" wrapText="1"/>
    </xf>
    <xf numFmtId="0" fontId="2" fillId="3" borderId="1" xfId="1" applyAlignment="1">
      <alignment horizontal="center" vertical="top" wrapText="1"/>
    </xf>
    <xf numFmtId="0" fontId="2" fillId="3" borderId="1" xfId="1" applyAlignment="1">
      <alignment horizontal="right" vertical="top" wrapText="1"/>
    </xf>
    <xf numFmtId="0" fontId="1" fillId="0" borderId="0" xfId="0" applyFont="1"/>
    <xf numFmtId="0" fontId="2" fillId="3" borderId="1" xfId="1" applyAlignment="1">
      <alignment horizontal="center" vertical="center" wrapText="1"/>
    </xf>
    <xf numFmtId="0" fontId="2" fillId="3" borderId="1" xfId="1" applyAlignment="1">
      <alignment horizontal="right" vertical="center" wrapText="1"/>
    </xf>
    <xf numFmtId="0" fontId="6" fillId="2" borderId="3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horizontal="right" vertical="top" wrapText="1"/>
    </xf>
    <xf numFmtId="0" fontId="6" fillId="4" borderId="4" xfId="0" applyFont="1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horizontal="right" vertical="top" wrapText="1"/>
    </xf>
    <xf numFmtId="0" fontId="7" fillId="4" borderId="4" xfId="0" applyFont="1" applyFill="1" applyBorder="1" applyAlignment="1">
      <alignment horizontal="right" vertical="top" wrapText="1"/>
    </xf>
    <xf numFmtId="0" fontId="6" fillId="4" borderId="6" xfId="0" applyFont="1" applyFill="1" applyBorder="1" applyAlignment="1">
      <alignment horizontal="right" vertical="top" wrapText="1"/>
    </xf>
    <xf numFmtId="0" fontId="6" fillId="5" borderId="6" xfId="0" applyFont="1" applyFill="1" applyBorder="1" applyAlignment="1">
      <alignment horizontal="right" vertical="top" wrapText="1"/>
    </xf>
    <xf numFmtId="0" fontId="6" fillId="4" borderId="7" xfId="0" applyFont="1" applyFill="1" applyBorder="1" applyAlignment="1">
      <alignment horizontal="right" vertical="top" wrapText="1"/>
    </xf>
    <xf numFmtId="0" fontId="5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3" applyNumberFormat="1" applyFont="1"/>
    <xf numFmtId="2" fontId="0" fillId="0" borderId="0" xfId="3" applyNumberFormat="1" applyFont="1"/>
    <xf numFmtId="0" fontId="9" fillId="0" borderId="8" xfId="4"/>
    <xf numFmtId="0" fontId="11" fillId="6" borderId="1" xfId="6" applyBorder="1"/>
    <xf numFmtId="0" fontId="9" fillId="7" borderId="8" xfId="4" applyFill="1"/>
    <xf numFmtId="43" fontId="0" fillId="0" borderId="0" xfId="2" applyFont="1"/>
    <xf numFmtId="0" fontId="10" fillId="0" borderId="0" xfId="5"/>
    <xf numFmtId="0" fontId="4" fillId="2" borderId="9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right" vertical="top" wrapText="1"/>
    </xf>
    <xf numFmtId="0" fontId="2" fillId="3" borderId="11" xfId="1" applyBorder="1" applyAlignment="1">
      <alignment horizontal="right" vertical="top" wrapText="1"/>
    </xf>
    <xf numFmtId="0" fontId="2" fillId="3" borderId="12" xfId="1" applyBorder="1" applyAlignment="1">
      <alignment horizontal="right" vertical="top" wrapText="1"/>
    </xf>
    <xf numFmtId="10" fontId="4" fillId="4" borderId="10" xfId="0" applyNumberFormat="1" applyFont="1" applyFill="1" applyBorder="1" applyAlignment="1">
      <alignment horizontal="right" vertical="top" wrapText="1"/>
    </xf>
    <xf numFmtId="10" fontId="4" fillId="2" borderId="2" xfId="0" applyNumberFormat="1" applyFont="1" applyFill="1" applyBorder="1" applyAlignment="1">
      <alignment horizontal="right" vertical="top" wrapText="1"/>
    </xf>
    <xf numFmtId="10" fontId="4" fillId="4" borderId="2" xfId="0" applyNumberFormat="1" applyFont="1" applyFill="1" applyBorder="1" applyAlignment="1">
      <alignment horizontal="right" vertical="top" wrapText="1"/>
    </xf>
    <xf numFmtId="0" fontId="11" fillId="6" borderId="0" xfId="6"/>
    <xf numFmtId="14" fontId="0" fillId="0" borderId="0" xfId="0" applyNumberFormat="1"/>
    <xf numFmtId="166" fontId="0" fillId="0" borderId="0" xfId="0" applyNumberFormat="1"/>
  </cellXfs>
  <cellStyles count="7">
    <cellStyle name="Accent1" xfId="6" builtinId="29"/>
    <cellStyle name="Calculation" xfId="1" builtinId="22"/>
    <cellStyle name="Comma" xfId="2" builtinId="3"/>
    <cellStyle name="Heading 2" xfId="4" builtinId="17"/>
    <cellStyle name="Normal" xfId="0" builtinId="0"/>
    <cellStyle name="Percent" xfId="3" builtinId="5"/>
    <cellStyle name="Warning Text" xfId="5" builtinId="11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numFmt numFmtId="166" formatCode="0.000"/>
    </dxf>
    <dxf>
      <numFmt numFmtId="167" formatCode="dd/mm/yyyy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border outline="0">
        <top style="medium">
          <color rgb="FFD1D1D1"/>
        </top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</font>
      <alignment horizontal="righ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/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border outline="0">
        <top style="medium">
          <color rgb="FFD1D1D1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>
        <c:manualLayout>
          <c:xMode val="edge"/>
          <c:yMode val="edge"/>
          <c:x val="0.33917736263736264"/>
          <c:y val="2.109634551495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Analysis'!$B$5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 Analysis'!$C$4:$G$4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Analysis'!$C$5:$G$5</c:f>
              <c:numCache>
                <c:formatCode>General</c:formatCode>
                <c:ptCount val="5"/>
                <c:pt idx="0">
                  <c:v>158788.31</c:v>
                </c:pt>
                <c:pt idx="1">
                  <c:v>139408.38</c:v>
                </c:pt>
                <c:pt idx="2">
                  <c:v>147813.26</c:v>
                </c:pt>
                <c:pt idx="3">
                  <c:v>137056.82</c:v>
                </c:pt>
                <c:pt idx="4">
                  <c:v>121095.19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A-4AC8-91BE-E9DE897B5EF6}"/>
            </c:ext>
          </c:extLst>
        </c:ser>
        <c:ser>
          <c:idx val="1"/>
          <c:order val="1"/>
          <c:tx>
            <c:strRef>
              <c:f>'Trend Analysis'!$B$6</c:f>
              <c:strCache>
                <c:ptCount val="1"/>
                <c:pt idx="0">
                  <c:v>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 Analysis'!$C$4:$G$4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Analysis'!$C$6:$G$6</c:f>
              <c:numCache>
                <c:formatCode>General</c:formatCode>
                <c:ptCount val="5"/>
                <c:pt idx="0">
                  <c:v>10291.049999999999</c:v>
                </c:pt>
                <c:pt idx="1">
                  <c:v>12906.88</c:v>
                </c:pt>
                <c:pt idx="2">
                  <c:v>10822.32</c:v>
                </c:pt>
                <c:pt idx="3">
                  <c:v>10237.58</c:v>
                </c:pt>
                <c:pt idx="4">
                  <c:v>8440.2900000000009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A-4AC8-91BE-E9DE897B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3394703"/>
        <c:axId val="23397103"/>
      </c:barChart>
      <c:lineChart>
        <c:grouping val="standard"/>
        <c:varyColors val="0"/>
        <c:ser>
          <c:idx val="2"/>
          <c:order val="2"/>
          <c:tx>
            <c:strRef>
              <c:f>'Trend Analysis'!$B$11</c:f>
              <c:strCache>
                <c:ptCount val="1"/>
                <c:pt idx="0">
                  <c:v>Total Revenue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Analysis'!$C$10:$G$10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Analysis'!$C$11:$G$11</c:f>
              <c:numCache>
                <c:formatCode>0.00%</c:formatCode>
                <c:ptCount val="5"/>
                <c:pt idx="0">
                  <c:v>1.3112685152895007</c:v>
                </c:pt>
                <c:pt idx="1">
                  <c:v>1.151229706151004</c:v>
                </c:pt>
                <c:pt idx="2">
                  <c:v>1.2206369220775821</c:v>
                </c:pt>
                <c:pt idx="3">
                  <c:v>1.1318106028819146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2A-4AC8-91BE-E9DE897B5EF6}"/>
            </c:ext>
          </c:extLst>
        </c:ser>
        <c:ser>
          <c:idx val="3"/>
          <c:order val="3"/>
          <c:tx>
            <c:strRef>
              <c:f>'Trend Analysis'!$B$12</c:f>
              <c:strCache>
                <c:ptCount val="1"/>
                <c:pt idx="0">
                  <c:v>Profit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Analysis'!$C$10:$G$10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Analysis'!$C$12:$G$12</c:f>
              <c:numCache>
                <c:formatCode>0.00%</c:formatCode>
                <c:ptCount val="5"/>
                <c:pt idx="0">
                  <c:v>1.2192768257962698</c:v>
                </c:pt>
                <c:pt idx="1">
                  <c:v>1.5291986412789131</c:v>
                </c:pt>
                <c:pt idx="2">
                  <c:v>1.2822213454750961</c:v>
                </c:pt>
                <c:pt idx="3">
                  <c:v>1.2129417354143044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2A-4AC8-91BE-E9DE897B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1983"/>
        <c:axId val="23418703"/>
      </c:lineChart>
      <c:catAx>
        <c:axId val="233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103"/>
        <c:crosses val="autoZero"/>
        <c:auto val="1"/>
        <c:lblAlgn val="ctr"/>
        <c:lblOffset val="100"/>
        <c:noMultiLvlLbl val="0"/>
      </c:catAx>
      <c:valAx>
        <c:axId val="233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4703"/>
        <c:crosses val="autoZero"/>
        <c:crossBetween val="between"/>
      </c:valAx>
      <c:valAx>
        <c:axId val="2341870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1983"/>
        <c:crosses val="max"/>
        <c:crossBetween val="between"/>
      </c:valAx>
      <c:catAx>
        <c:axId val="23411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1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Close Stock Price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Average'!$B$2:$B$58</c:f>
              <c:numCache>
                <c:formatCode>0.000</c:formatCode>
                <c:ptCount val="57"/>
                <c:pt idx="0">
                  <c:v>3543.8999020000001</c:v>
                </c:pt>
                <c:pt idx="1">
                  <c:v>3622.0500489999999</c:v>
                </c:pt>
                <c:pt idx="2">
                  <c:v>3612.1499020000001</c:v>
                </c:pt>
                <c:pt idx="3">
                  <c:v>3581.8500979999999</c:v>
                </c:pt>
                <c:pt idx="4">
                  <c:v>3606.5</c:v>
                </c:pt>
                <c:pt idx="5">
                  <c:v>3621.5</c:v>
                </c:pt>
                <c:pt idx="6">
                  <c:v>3757.1999510000001</c:v>
                </c:pt>
                <c:pt idx="7">
                  <c:v>3694.1999510000001</c:v>
                </c:pt>
                <c:pt idx="8">
                  <c:v>3746.6000979999999</c:v>
                </c:pt>
                <c:pt idx="9">
                  <c:v>3754.1000979999999</c:v>
                </c:pt>
                <c:pt idx="10">
                  <c:v>3711.6499020000001</c:v>
                </c:pt>
                <c:pt idx="11">
                  <c:v>3706.5</c:v>
                </c:pt>
                <c:pt idx="12">
                  <c:v>3708.3000489999999</c:v>
                </c:pt>
                <c:pt idx="13">
                  <c:v>3653</c:v>
                </c:pt>
                <c:pt idx="14">
                  <c:v>3684.75</c:v>
                </c:pt>
                <c:pt idx="15">
                  <c:v>3748.6499020000001</c:v>
                </c:pt>
                <c:pt idx="16">
                  <c:v>3698.3999020000001</c:v>
                </c:pt>
                <c:pt idx="17">
                  <c:v>3754.6499020000001</c:v>
                </c:pt>
                <c:pt idx="18">
                  <c:v>3713.25</c:v>
                </c:pt>
                <c:pt idx="19">
                  <c:v>3675.3500979999999</c:v>
                </c:pt>
                <c:pt idx="20">
                  <c:v>3712</c:v>
                </c:pt>
                <c:pt idx="21">
                  <c:v>3663.3000489999999</c:v>
                </c:pt>
                <c:pt idx="22">
                  <c:v>3648.75</c:v>
                </c:pt>
                <c:pt idx="23">
                  <c:v>3591.0500489999999</c:v>
                </c:pt>
                <c:pt idx="24">
                  <c:v>3536</c:v>
                </c:pt>
                <c:pt idx="25">
                  <c:v>3481.8999020000001</c:v>
                </c:pt>
                <c:pt idx="26">
                  <c:v>3570.1000979999999</c:v>
                </c:pt>
                <c:pt idx="27">
                  <c:v>3528.1499020000001</c:v>
                </c:pt>
                <c:pt idx="28">
                  <c:v>3426.8999020000001</c:v>
                </c:pt>
                <c:pt idx="29">
                  <c:v>3411.6000979999999</c:v>
                </c:pt>
                <c:pt idx="30">
                  <c:v>3360.8999020000001</c:v>
                </c:pt>
                <c:pt idx="31">
                  <c:v>3385.5</c:v>
                </c:pt>
                <c:pt idx="32">
                  <c:v>3376.0500489999999</c:v>
                </c:pt>
                <c:pt idx="33">
                  <c:v>3309.9499510000001</c:v>
                </c:pt>
                <c:pt idx="34">
                  <c:v>3357.3000489999999</c:v>
                </c:pt>
                <c:pt idx="35">
                  <c:v>3378.5500489999999</c:v>
                </c:pt>
                <c:pt idx="36">
                  <c:v>3435.25</c:v>
                </c:pt>
                <c:pt idx="37">
                  <c:v>3652.5</c:v>
                </c:pt>
                <c:pt idx="38">
                  <c:v>3597.3000489999999</c:v>
                </c:pt>
                <c:pt idx="39">
                  <c:v>3593.5</c:v>
                </c:pt>
                <c:pt idx="40">
                  <c:v>3543.1000979999999</c:v>
                </c:pt>
                <c:pt idx="41">
                  <c:v>3569.5500489999999</c:v>
                </c:pt>
                <c:pt idx="42">
                  <c:v>3529.8500979999999</c:v>
                </c:pt>
                <c:pt idx="43">
                  <c:v>3432.6000979999999</c:v>
                </c:pt>
                <c:pt idx="44">
                  <c:v>3450.3500979999999</c:v>
                </c:pt>
                <c:pt idx="45">
                  <c:v>3435.1000979999999</c:v>
                </c:pt>
                <c:pt idx="46">
                  <c:v>3359.6000979999999</c:v>
                </c:pt>
                <c:pt idx="47">
                  <c:v>3386.75</c:v>
                </c:pt>
                <c:pt idx="48">
                  <c:v>3434.9499510000001</c:v>
                </c:pt>
                <c:pt idx="49">
                  <c:v>3425.75</c:v>
                </c:pt>
                <c:pt idx="50">
                  <c:v>3446.9499510000001</c:v>
                </c:pt>
                <c:pt idx="51">
                  <c:v>3731</c:v>
                </c:pt>
                <c:pt idx="52">
                  <c:v>3775.25</c:v>
                </c:pt>
                <c:pt idx="53">
                  <c:v>3805.6999510000001</c:v>
                </c:pt>
                <c:pt idx="54">
                  <c:v>3723.8000489999999</c:v>
                </c:pt>
                <c:pt idx="55">
                  <c:v>3725.3000489999999</c:v>
                </c:pt>
                <c:pt idx="56">
                  <c:v>3676.6999510000001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8-463E-8DC2-10AF4A206DB4}"/>
            </c:ext>
          </c:extLst>
        </c:ser>
        <c:ser>
          <c:idx val="1"/>
          <c:order val="1"/>
          <c:tx>
            <c:strRef>
              <c:f>'Moving Average'!$C$1</c:f>
              <c:strCache>
                <c:ptCount val="1"/>
                <c:pt idx="0">
                  <c:v>7 Day Avg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Average'!$C$2:$C$58</c:f>
              <c:numCache>
                <c:formatCode>General</c:formatCode>
                <c:ptCount val="57"/>
                <c:pt idx="6" formatCode="0.00">
                  <c:v>3650.5499264999999</c:v>
                </c:pt>
                <c:pt idx="7" formatCode="0.00">
                  <c:v>3658.125</c:v>
                </c:pt>
                <c:pt idx="8" formatCode="0.00">
                  <c:v>3679.375</c:v>
                </c:pt>
                <c:pt idx="9" formatCode="0.00">
                  <c:v>3667.9750979999999</c:v>
                </c:pt>
                <c:pt idx="10" formatCode="0.00">
                  <c:v>3659.0749510000001</c:v>
                </c:pt>
                <c:pt idx="11" formatCode="0.00">
                  <c:v>3664</c:v>
                </c:pt>
                <c:pt idx="12" formatCode="0.00">
                  <c:v>3732.75</c:v>
                </c:pt>
                <c:pt idx="13" formatCode="0.00">
                  <c:v>3673.5999755000003</c:v>
                </c:pt>
                <c:pt idx="14" formatCode="0.00">
                  <c:v>3715.6750489999999</c:v>
                </c:pt>
                <c:pt idx="15" formatCode="0.00">
                  <c:v>3751.375</c:v>
                </c:pt>
                <c:pt idx="16" formatCode="0.00">
                  <c:v>3705.0249020000001</c:v>
                </c:pt>
                <c:pt idx="17" formatCode="0.00">
                  <c:v>3730.5749510000001</c:v>
                </c:pt>
                <c:pt idx="18" formatCode="0.00">
                  <c:v>3710.7750244999997</c:v>
                </c:pt>
                <c:pt idx="19" formatCode="0.00">
                  <c:v>3664.1750489999999</c:v>
                </c:pt>
                <c:pt idx="20" formatCode="0.00">
                  <c:v>3698.375</c:v>
                </c:pt>
                <c:pt idx="21" formatCode="0.00">
                  <c:v>3705.9749755000003</c:v>
                </c:pt>
                <c:pt idx="22" formatCode="0.00">
                  <c:v>3673.5749510000001</c:v>
                </c:pt>
                <c:pt idx="23" formatCode="0.00">
                  <c:v>3672.8499755000003</c:v>
                </c:pt>
                <c:pt idx="24" formatCode="0.00">
                  <c:v>3624.625</c:v>
                </c:pt>
                <c:pt idx="25" formatCode="0.00">
                  <c:v>3578.625</c:v>
                </c:pt>
                <c:pt idx="26" formatCode="0.00">
                  <c:v>3641.0500489999999</c:v>
                </c:pt>
                <c:pt idx="27" formatCode="0.00">
                  <c:v>3595.7249755000003</c:v>
                </c:pt>
                <c:pt idx="28" formatCode="0.00">
                  <c:v>3537.8249510000001</c:v>
                </c:pt>
                <c:pt idx="29" formatCode="0.00">
                  <c:v>3501.3250735000001</c:v>
                </c:pt>
                <c:pt idx="30" formatCode="0.00">
                  <c:v>3448.4499510000001</c:v>
                </c:pt>
                <c:pt idx="31" formatCode="0.00">
                  <c:v>3433.6999510000001</c:v>
                </c:pt>
                <c:pt idx="32" formatCode="0.00">
                  <c:v>3473.0750735000001</c:v>
                </c:pt>
                <c:pt idx="33" formatCode="0.00">
                  <c:v>3419.0499264999999</c:v>
                </c:pt>
                <c:pt idx="34" formatCode="0.00">
                  <c:v>3392.0999755000003</c:v>
                </c:pt>
                <c:pt idx="35" formatCode="0.00">
                  <c:v>3395.0750735000001</c:v>
                </c:pt>
                <c:pt idx="36" formatCode="0.00">
                  <c:v>3398.0749510000001</c:v>
                </c:pt>
                <c:pt idx="37" formatCode="0.00">
                  <c:v>3519</c:v>
                </c:pt>
                <c:pt idx="38" formatCode="0.00">
                  <c:v>3486.6750489999999</c:v>
                </c:pt>
                <c:pt idx="39" formatCode="0.00">
                  <c:v>3451.7249755000003</c:v>
                </c:pt>
                <c:pt idx="40" formatCode="0.00">
                  <c:v>3450.2000735000001</c:v>
                </c:pt>
                <c:pt idx="41" formatCode="0.00">
                  <c:v>3474.0500489999999</c:v>
                </c:pt>
                <c:pt idx="42" formatCode="0.00">
                  <c:v>3482.5500489999999</c:v>
                </c:pt>
                <c:pt idx="43" formatCode="0.00">
                  <c:v>3542.5500489999999</c:v>
                </c:pt>
                <c:pt idx="44" formatCode="0.00">
                  <c:v>3523.8250735000001</c:v>
                </c:pt>
                <c:pt idx="45" formatCode="0.00">
                  <c:v>3514.3000489999999</c:v>
                </c:pt>
                <c:pt idx="46" formatCode="0.00">
                  <c:v>3451.3500979999999</c:v>
                </c:pt>
                <c:pt idx="47" formatCode="0.00">
                  <c:v>3478.1500244999997</c:v>
                </c:pt>
                <c:pt idx="48" formatCode="0.00">
                  <c:v>3482.4000244999997</c:v>
                </c:pt>
                <c:pt idx="49" formatCode="0.00">
                  <c:v>3429.1750489999999</c:v>
                </c:pt>
                <c:pt idx="50" formatCode="0.00">
                  <c:v>3448.6500244999997</c:v>
                </c:pt>
                <c:pt idx="51" formatCode="0.00">
                  <c:v>3583.0500489999999</c:v>
                </c:pt>
                <c:pt idx="52" formatCode="0.00">
                  <c:v>3567.4250489999999</c:v>
                </c:pt>
                <c:pt idx="53" formatCode="0.00">
                  <c:v>3596.2249755000003</c:v>
                </c:pt>
                <c:pt idx="54" formatCode="0.00">
                  <c:v>3579.375</c:v>
                </c:pt>
                <c:pt idx="55" formatCode="0.00">
                  <c:v>3575.5250244999997</c:v>
                </c:pt>
                <c:pt idx="56" formatCode="0.00">
                  <c:v>3561.8249510000001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8-463E-8DC2-10AF4A206DB4}"/>
            </c:ext>
          </c:extLst>
        </c:ser>
        <c:ser>
          <c:idx val="2"/>
          <c:order val="2"/>
          <c:tx>
            <c:strRef>
              <c:f>'Moving Average'!$D$1</c:f>
              <c:strCache>
                <c:ptCount val="1"/>
                <c:pt idx="0">
                  <c:v>14 Day Avg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Average'!$D$2:$D$58</c:f>
              <c:numCache>
                <c:formatCode>General</c:formatCode>
                <c:ptCount val="57"/>
                <c:pt idx="13" formatCode="0.000">
                  <c:v>3598.4499510000001</c:v>
                </c:pt>
                <c:pt idx="14" formatCode="0.000">
                  <c:v>3653.4000244999997</c:v>
                </c:pt>
                <c:pt idx="15" formatCode="0.000">
                  <c:v>3680.3999020000001</c:v>
                </c:pt>
                <c:pt idx="16" formatCode="0.000">
                  <c:v>3640.125</c:v>
                </c:pt>
                <c:pt idx="17" formatCode="0.000">
                  <c:v>3680.5749510000001</c:v>
                </c:pt>
                <c:pt idx="18" formatCode="0.000">
                  <c:v>3667.375</c:v>
                </c:pt>
                <c:pt idx="19" formatCode="0.000">
                  <c:v>3716.2750244999997</c:v>
                </c:pt>
                <c:pt idx="20" formatCode="0.000">
                  <c:v>3703.0999755000003</c:v>
                </c:pt>
                <c:pt idx="21" formatCode="0.000">
                  <c:v>3704.9500735000001</c:v>
                </c:pt>
                <c:pt idx="22" formatCode="0.000">
                  <c:v>3701.4250489999999</c:v>
                </c:pt>
                <c:pt idx="23" formatCode="0.000">
                  <c:v>3651.3499755000003</c:v>
                </c:pt>
                <c:pt idx="24" formatCode="0.000">
                  <c:v>3621.25</c:v>
                </c:pt>
                <c:pt idx="25" formatCode="0.000">
                  <c:v>3595.0999755000003</c:v>
                </c:pt>
                <c:pt idx="26" formatCode="0.000">
                  <c:v>3611.5500489999999</c:v>
                </c:pt>
                <c:pt idx="27" formatCode="0.000">
                  <c:v>3606.4499510000001</c:v>
                </c:pt>
                <c:pt idx="28" formatCode="0.000">
                  <c:v>3587.7749020000001</c:v>
                </c:pt>
                <c:pt idx="29" formatCode="0.000">
                  <c:v>3555</c:v>
                </c:pt>
                <c:pt idx="30" formatCode="0.000">
                  <c:v>3557.7749020000001</c:v>
                </c:pt>
                <c:pt idx="31" formatCode="0.000">
                  <c:v>3549.375</c:v>
                </c:pt>
                <c:pt idx="32" formatCode="0.000">
                  <c:v>3525.7000735000001</c:v>
                </c:pt>
                <c:pt idx="33" formatCode="0.000">
                  <c:v>3510.9749755000003</c:v>
                </c:pt>
                <c:pt idx="34" formatCode="0.000">
                  <c:v>3510.3000489999999</c:v>
                </c:pt>
                <c:pt idx="35" formatCode="0.000">
                  <c:v>3513.6500244999997</c:v>
                </c:pt>
                <c:pt idx="36" formatCode="0.000">
                  <c:v>3513.1500244999997</c:v>
                </c:pt>
                <c:pt idx="37" formatCode="0.000">
                  <c:v>3594.25</c:v>
                </c:pt>
                <c:pt idx="38" formatCode="0.000">
                  <c:v>3539.5999755000003</c:v>
                </c:pt>
                <c:pt idx="39" formatCode="0.000">
                  <c:v>3581.8000489999999</c:v>
                </c:pt>
                <c:pt idx="40" formatCode="0.000">
                  <c:v>3535.625</c:v>
                </c:pt>
                <c:pt idx="41" formatCode="0.000">
                  <c:v>3498.2249755000003</c:v>
                </c:pt>
                <c:pt idx="42" formatCode="0.000">
                  <c:v>3470.7250979999999</c:v>
                </c:pt>
                <c:pt idx="43" formatCode="0.000">
                  <c:v>3396.75</c:v>
                </c:pt>
                <c:pt idx="44" formatCode="0.000">
                  <c:v>3417.9250489999999</c:v>
                </c:pt>
                <c:pt idx="45" formatCode="0.000">
                  <c:v>3405.5750735000001</c:v>
                </c:pt>
                <c:pt idx="46" formatCode="0.000">
                  <c:v>3334.7750244999997</c:v>
                </c:pt>
                <c:pt idx="47" formatCode="0.000">
                  <c:v>3372.0250244999997</c:v>
                </c:pt>
                <c:pt idx="48" formatCode="0.000">
                  <c:v>3406.75</c:v>
                </c:pt>
                <c:pt idx="49" formatCode="0.000">
                  <c:v>3430.5</c:v>
                </c:pt>
                <c:pt idx="50" formatCode="0.000">
                  <c:v>3549.7249755000003</c:v>
                </c:pt>
                <c:pt idx="51" formatCode="0.000">
                  <c:v>3664.1500244999997</c:v>
                </c:pt>
                <c:pt idx="52" formatCode="0.000">
                  <c:v>3684.375</c:v>
                </c:pt>
                <c:pt idx="53" formatCode="0.000">
                  <c:v>3674.4000244999997</c:v>
                </c:pt>
                <c:pt idx="54" formatCode="0.000">
                  <c:v>3646.6750489999999</c:v>
                </c:pt>
                <c:pt idx="55" formatCode="0.000">
                  <c:v>3627.5750735000001</c:v>
                </c:pt>
                <c:pt idx="56" formatCode="0.000">
                  <c:v>3554.6500244999997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8-463E-8DC2-10AF4A20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12479"/>
        <c:axId val="2130104319"/>
      </c:lineChart>
      <c:dateAx>
        <c:axId val="21301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</a:t>
                </a:r>
                <a:r>
                  <a:rPr lang="en-IN" b="1" baseline="0"/>
                  <a:t> Period</a:t>
                </a:r>
              </a:p>
              <a:p>
                <a:pPr>
                  <a:defRPr/>
                </a:pPr>
                <a:endParaRPr lang="en-IN" b="0" baseline="0"/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5082245964279134"/>
              <c:y val="0.87623046776003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04319"/>
        <c:crosses val="autoZero"/>
        <c:auto val="1"/>
        <c:lblOffset val="100"/>
        <c:baseTimeUnit val="days"/>
      </c:dateAx>
      <c:valAx>
        <c:axId val="2130104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425000</xdr:colOff>
      <xdr:row>0</xdr:row>
      <xdr:rowOff>45000</xdr:rowOff>
    </xdr:from>
    <xdr:to>
      <xdr:col>15</xdr:col>
      <xdr:colOff>95000</xdr:colOff>
      <xdr:row>15</xdr:row>
      <xdr:rowOff>160000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F8A51-FB17-EB64-4C80-39622A26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0</xdr:row>
      <xdr:rowOff>57150</xdr:rowOff>
    </xdr:from>
    <xdr:to>
      <xdr:col>16</xdr:col>
      <xdr:colOff>317499</xdr:colOff>
      <xdr:row>20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A981E-6B45-EFF0-680D-0D9D88EB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68DDCA-0A8E-4516-87A0-7C01F5DCA439}" autoFormatId="16" applyNumberFormats="0" applyBorderFormats="0" applyFontFormats="0" applyPatternFormats="0" applyAlignmentFormats="0" applyWidthHeightFormats="0">
  <queryTableRefresh nextId="7">
    <queryTableFields count="6">
      <queryTableField id="1" name="Particulars" tableColumnId="1"/>
      <queryTableField id="2" name="FY 2022" tableColumnId="2"/>
      <queryTableField id="3" name="FY 2021" tableColumnId="3"/>
      <queryTableField id="4" name="FY 2020" tableColumnId="4"/>
      <queryTableField id="5" name="FY 2019" tableColumnId="5"/>
      <queryTableField id="6" name="FY 2018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1EE3C3-0C11-4965-BC99-2F2E77529F53}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1" name="Date" tableColumnId="1"/>
      <queryTableField id="5" name="Close" tableColumnId="5"/>
      <queryTableField id="8" dataBound="0" tableColumnId="8"/>
      <queryTableField id="9" dataBound="0" tableColumnId="9"/>
    </queryTableFields>
    <queryTableDeletedFields count="5">
      <deletedField name="Open"/>
      <deletedField name="High"/>
      <deletedField name="Low"/>
      <deletedField name="Adj Close"/>
      <deletedField name="Volum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66746F-91AB-4598-99D5-E7E7FCF69620}" name="Table3" displayName="Table3" ref="A1:F58" headerRowDxfId="44" tableBorderDxfId="43" totalsRowBorderDxfId="42" headerRowCellStyle="Calculation">
  <autoFilter ref="A1:F58" xr:uid="{ED66746F-91AB-4598-99D5-E7E7FCF696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E50EE2E-CAF7-443D-9701-C6A0224591ED}" name="Particulars " totalsRowLabel="Total" dataDxfId="41" totalsRowDxfId="40"/>
    <tableColumn id="2" xr3:uid="{3BD79064-0B5A-4BF6-9D9D-39370533490A}" name="FY 2022" dataDxfId="39" totalsRowDxfId="38"/>
    <tableColumn id="3" xr3:uid="{5786AB83-BA95-42FD-857E-C425F15B5FD1}" name="FY 2021" dataDxfId="37" totalsRowDxfId="36"/>
    <tableColumn id="4" xr3:uid="{5BD79609-D056-4867-907A-9EB8DD2B17C7}" name="FY 2020" dataDxfId="35" totalsRowDxfId="34"/>
    <tableColumn id="5" xr3:uid="{274BD826-C4A9-4515-A991-1C8E12BE3D5D}" name="FY 2019" dataDxfId="33" totalsRowDxfId="32"/>
    <tableColumn id="6" xr3:uid="{AD488D8A-7188-4F94-A084-1384A873948B}" name="FY 2018" totalsRowFunction="count" dataDxfId="31" totalsRowDxfId="30"/>
  </tableColumns>
  <tableStyleInfo name="TableStyleDark11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26B2C-2100-46FF-98D3-767BD1A8B020}" name="Table_Table_0" displayName="Table_Table_0" ref="A1:F61" tableType="queryTable" totalsRowShown="0">
  <tableColumns count="6">
    <tableColumn id="1" xr3:uid="{37A7570D-04B9-43AC-AF4B-70C80227C557}" uniqueName="1" name="Particulars" queryTableFieldId="1" dataDxfId="29"/>
    <tableColumn id="2" xr3:uid="{1C2F2839-4E93-4C5C-9FCE-B7940CA12A9B}" uniqueName="2" name="FY 2022" queryTableFieldId="2" dataDxfId="28"/>
    <tableColumn id="3" xr3:uid="{8107589B-7141-4D55-AFF1-65FE6746C342}" uniqueName="3" name="FY 2021" queryTableFieldId="3" dataDxfId="27"/>
    <tableColumn id="4" xr3:uid="{BF04DAAD-84E1-4E7F-8765-69E9A5D844B4}" uniqueName="4" name="FY 2020" queryTableFieldId="4" dataDxfId="26"/>
    <tableColumn id="5" xr3:uid="{4222C4C1-7DBC-4648-9A71-1C3189D1F520}" uniqueName="5" name="FY 2019" queryTableFieldId="5" dataDxfId="25"/>
    <tableColumn id="6" xr3:uid="{1F4DCFD8-B7ED-4254-A0D3-222E9655C7CD}" uniqueName="6" name="FY 2018" queryTableFieldId="6" dataDxfId="2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F781FE-C43E-4FF5-B78F-76CAEB173FE7}" name="Table4" displayName="Table4" ref="A1:F15" headerRowDxfId="23" dataDxfId="22" totalsRowDxfId="20" tableBorderDxfId="21" totalsRowBorderDxfId="19" headerRowCellStyle="Calculation">
  <tableColumns count="6">
    <tableColumn id="1" xr3:uid="{3DD17B7B-4E19-42E9-82FB-EECEEA755C12}" name="PARTICULARS " totalsRowLabel="Total" dataDxfId="18" totalsRowDxfId="17"/>
    <tableColumn id="2" xr3:uid="{2BE0E4A5-CE0A-4B46-AF28-5513EFA16FC5}" name="FY 2022" dataDxfId="16" totalsRowDxfId="15"/>
    <tableColumn id="3" xr3:uid="{6997B81D-8B39-40E6-A76D-B933A3E34F66}" name="FY 2021" dataDxfId="14" totalsRowDxfId="13"/>
    <tableColumn id="4" xr3:uid="{7820EE79-E6FC-4ACA-93D4-32E97BD31DD7}" name="FY 2020" dataDxfId="12" totalsRowDxfId="11"/>
    <tableColumn id="5" xr3:uid="{28EEA84D-5042-4ED7-9649-17F68E28E3F4}" name="FY 2019" dataDxfId="10" totalsRowDxfId="9"/>
    <tableColumn id="6" xr3:uid="{47C75F70-2099-4787-88B1-2A29898D9216}" name="FY 2018" totalsRowFunction="count" dataDxfId="8" totalsRowDxfId="7"/>
  </tableColumns>
  <tableStyleInfo name="TableStyleMedium1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BA9AAE-2ACC-473A-9B78-5BD608911E5F}" name="Table5" displayName="Table5" ref="A1:D21" totalsRowShown="0" headerRowCellStyle="Heading 2">
  <autoFilter ref="A1:D21" xr:uid="{86BA9AAE-2ACC-473A-9B78-5BD608911E5F}"/>
  <tableColumns count="4">
    <tableColumn id="1" xr3:uid="{1B6ACB73-2970-46F9-9575-7C6ECC4CC9FE}" name="XYZ CORP"/>
    <tableColumn id="2" xr3:uid="{9E761A3C-E23E-4C51-B0B4-1900A1E1A32A}" name="FY 2022"/>
    <tableColumn id="3" xr3:uid="{97A0D92E-3895-45CE-A867-797CF9DF0923}" name="FY 2021"/>
    <tableColumn id="4" xr3:uid="{3D341C5E-1488-4336-AE89-391B65CAB347}" name="Analysis" dataDxfId="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835B2D-06DC-4B68-BC64-D9EF95A730C3}" name="Table_LTTS_NS" displayName="Table_LTTS_NS" ref="A1:D58" tableType="queryTable" totalsRowShown="0">
  <tableColumns count="4">
    <tableColumn id="1" xr3:uid="{3A6BA3B2-AABF-4D9B-9E65-F3D2ED19B406}" uniqueName="1" name="Date" queryTableFieldId="1" dataDxfId="5"/>
    <tableColumn id="5" xr3:uid="{7223FB18-3131-4CA4-97CE-8A8E3058C033}" uniqueName="5" name="Close Stock Price " queryTableFieldId="5" dataDxfId="4"/>
    <tableColumn id="8" xr3:uid="{BD040696-1013-4D1C-A869-297354ED1FAC}" uniqueName="8" name="7 Day Avg" queryTableFieldId="8"/>
    <tableColumn id="9" xr3:uid="{28AE0C6C-2BE9-4ED9-970B-7E96826A0F23}" uniqueName="9" name="14 Day Av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D63F-A90D-4367-A633-D44C85B5AB2F}">
  <dimension ref="A1:F58"/>
  <sheetViews>
    <sheetView topLeftCell="A43" zoomScale="127" workbookViewId="0">
      <selection activeCell="C53" sqref="C53"/>
    </sheetView>
  </sheetViews>
  <sheetFormatPr defaultRowHeight="14.5" x14ac:dyDescent="0.35"/>
  <cols>
    <col min="1" max="1" width="38.1796875" customWidth="1"/>
    <col min="2" max="2" width="13.81640625" customWidth="1"/>
    <col min="3" max="3" width="9.1796875" customWidth="1"/>
    <col min="4" max="4" width="9.81640625" customWidth="1"/>
    <col min="5" max="5" width="10.1796875" customWidth="1"/>
    <col min="6" max="6" width="9.36328125" customWidth="1"/>
    <col min="9" max="9" width="7.1796875" bestFit="1" customWidth="1"/>
    <col min="10" max="10" width="6.453125" bestFit="1" customWidth="1"/>
  </cols>
  <sheetData>
    <row r="1" spans="1:6" ht="15" thickBot="1" x14ac:dyDescent="0.4">
      <c r="A1" s="13" t="s">
        <v>130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ht="15" thickBot="1" x14ac:dyDescent="0.4">
      <c r="A2" s="5" t="s">
        <v>6</v>
      </c>
      <c r="B2" s="1">
        <v>12</v>
      </c>
      <c r="C2" s="2">
        <v>12</v>
      </c>
      <c r="D2" s="1">
        <v>12</v>
      </c>
      <c r="E2" s="2">
        <v>12</v>
      </c>
      <c r="F2" s="7">
        <v>12</v>
      </c>
    </row>
    <row r="3" spans="1:6" ht="26" customHeight="1" thickBot="1" x14ac:dyDescent="0.4">
      <c r="A3" s="5" t="s">
        <v>7</v>
      </c>
      <c r="B3" s="1" t="s">
        <v>105</v>
      </c>
      <c r="C3" s="2" t="s">
        <v>105</v>
      </c>
      <c r="D3" s="1" t="s">
        <v>105</v>
      </c>
      <c r="E3" s="2" t="s">
        <v>105</v>
      </c>
      <c r="F3" s="7" t="s">
        <v>105</v>
      </c>
    </row>
    <row r="4" spans="1:6" ht="15" thickBot="1" x14ac:dyDescent="0.4">
      <c r="A4" s="5" t="s">
        <v>8</v>
      </c>
      <c r="B4" s="1">
        <v>2</v>
      </c>
      <c r="C4" s="2">
        <v>2</v>
      </c>
      <c r="D4" s="1">
        <v>2</v>
      </c>
      <c r="E4" s="2">
        <v>2</v>
      </c>
      <c r="F4" s="7">
        <v>2</v>
      </c>
    </row>
    <row r="5" spans="1:6" ht="15" thickBot="1" x14ac:dyDescent="0.4">
      <c r="A5" s="5"/>
      <c r="B5" s="1"/>
      <c r="C5" s="2"/>
      <c r="D5" s="1"/>
      <c r="E5" s="2"/>
      <c r="F5" s="7"/>
    </row>
    <row r="6" spans="1:6" ht="15" thickBot="1" x14ac:dyDescent="0.4">
      <c r="A6" s="6" t="s">
        <v>104</v>
      </c>
      <c r="B6" s="1"/>
      <c r="C6" s="2"/>
      <c r="D6" s="1"/>
      <c r="E6" s="2"/>
      <c r="F6" s="7"/>
    </row>
    <row r="7" spans="1:6" ht="15" thickBot="1" x14ac:dyDescent="0.4">
      <c r="A7" s="6" t="s">
        <v>103</v>
      </c>
      <c r="B7" s="3">
        <v>155672.46</v>
      </c>
      <c r="C7" s="4">
        <v>134476.75</v>
      </c>
      <c r="D7" s="3">
        <v>144308.04999999999</v>
      </c>
      <c r="E7" s="4">
        <v>133342.20000000001</v>
      </c>
      <c r="F7" s="8">
        <v>118087.06</v>
      </c>
    </row>
    <row r="8" spans="1:6" ht="15" thickBot="1" x14ac:dyDescent="0.4">
      <c r="A8" s="5" t="s">
        <v>102</v>
      </c>
      <c r="B8" s="1">
        <v>0</v>
      </c>
      <c r="C8" s="2">
        <v>0</v>
      </c>
      <c r="D8" s="1">
        <v>0</v>
      </c>
      <c r="E8" s="2">
        <v>0</v>
      </c>
      <c r="F8" s="7">
        <v>178.94</v>
      </c>
    </row>
    <row r="9" spans="1:6" ht="15" thickBot="1" x14ac:dyDescent="0.4">
      <c r="A9" s="6" t="s">
        <v>104</v>
      </c>
      <c r="B9" s="3">
        <v>155672.46</v>
      </c>
      <c r="C9" s="4">
        <v>134476.75</v>
      </c>
      <c r="D9" s="3">
        <v>144308.04999999999</v>
      </c>
      <c r="E9" s="4">
        <v>133342.20000000001</v>
      </c>
      <c r="F9" s="8">
        <v>117908.12</v>
      </c>
    </row>
    <row r="10" spans="1:6" ht="15" thickBot="1" x14ac:dyDescent="0.4">
      <c r="A10" s="5" t="s">
        <v>101</v>
      </c>
      <c r="B10" s="1">
        <v>848.77</v>
      </c>
      <c r="C10" s="2">
        <v>1502.28</v>
      </c>
      <c r="D10" s="1">
        <v>1144.31</v>
      </c>
      <c r="E10" s="2">
        <v>1878.09</v>
      </c>
      <c r="F10" s="7">
        <v>1775.04</v>
      </c>
    </row>
    <row r="11" spans="1:6" ht="15" thickBot="1" x14ac:dyDescent="0.4">
      <c r="A11" s="6" t="s">
        <v>100</v>
      </c>
      <c r="B11" s="3">
        <v>156521.23000000001</v>
      </c>
      <c r="C11" s="4">
        <v>135979.03</v>
      </c>
      <c r="D11" s="3">
        <v>145452.35999999999</v>
      </c>
      <c r="E11" s="4">
        <v>135220.29</v>
      </c>
      <c r="F11" s="8">
        <v>119683.16</v>
      </c>
    </row>
    <row r="12" spans="1:6" ht="15" thickBot="1" x14ac:dyDescent="0.4">
      <c r="A12" s="5"/>
      <c r="B12" s="1"/>
      <c r="C12" s="2"/>
      <c r="D12" s="1"/>
      <c r="E12" s="2"/>
      <c r="F12" s="7"/>
    </row>
    <row r="13" spans="1:6" ht="15" thickBot="1" x14ac:dyDescent="0.4">
      <c r="A13" s="5" t="s">
        <v>99</v>
      </c>
      <c r="B13" s="1">
        <v>2267.08</v>
      </c>
      <c r="C13" s="2">
        <v>3429.35</v>
      </c>
      <c r="D13" s="1">
        <v>2360.9</v>
      </c>
      <c r="E13" s="2">
        <v>1836.53</v>
      </c>
      <c r="F13" s="7">
        <v>1412.03</v>
      </c>
    </row>
    <row r="14" spans="1:6" ht="15" thickBot="1" x14ac:dyDescent="0.4">
      <c r="A14" s="6" t="s">
        <v>98</v>
      </c>
      <c r="B14" s="3">
        <v>158788.31</v>
      </c>
      <c r="C14" s="4">
        <v>139408.38</v>
      </c>
      <c r="D14" s="3">
        <v>147813.26</v>
      </c>
      <c r="E14" s="4">
        <v>137056.82</v>
      </c>
      <c r="F14" s="8">
        <v>121095.19</v>
      </c>
    </row>
    <row r="15" spans="1:6" ht="15" thickBot="1" x14ac:dyDescent="0.4">
      <c r="A15" s="5"/>
      <c r="B15" s="1"/>
      <c r="C15" s="2"/>
      <c r="D15" s="1"/>
      <c r="E15" s="2"/>
      <c r="F15" s="7"/>
    </row>
    <row r="16" spans="1:6" ht="15" thickBot="1" x14ac:dyDescent="0.4">
      <c r="A16" s="6" t="s">
        <v>97</v>
      </c>
      <c r="B16" s="1"/>
      <c r="C16" s="2"/>
      <c r="D16" s="1"/>
      <c r="E16" s="2"/>
      <c r="F16" s="7"/>
    </row>
    <row r="17" spans="1:6" ht="15" thickBot="1" x14ac:dyDescent="0.4">
      <c r="A17" s="5" t="s">
        <v>96</v>
      </c>
      <c r="B17" s="1">
        <v>17100.84</v>
      </c>
      <c r="C17" s="2">
        <v>15571.4</v>
      </c>
      <c r="D17" s="1">
        <v>15548.66</v>
      </c>
      <c r="E17" s="2">
        <v>14771.56</v>
      </c>
      <c r="F17" s="7">
        <v>15377.21</v>
      </c>
    </row>
    <row r="18" spans="1:6" ht="15" thickBot="1" x14ac:dyDescent="0.4">
      <c r="A18" s="5" t="s">
        <v>95</v>
      </c>
      <c r="B18" s="1">
        <v>1069.5</v>
      </c>
      <c r="C18" s="2">
        <v>1213.58</v>
      </c>
      <c r="D18" s="1">
        <v>841.09</v>
      </c>
      <c r="E18" s="2">
        <v>887.87</v>
      </c>
      <c r="F18" s="7">
        <v>1357.76</v>
      </c>
    </row>
    <row r="19" spans="1:6" ht="15" thickBot="1" x14ac:dyDescent="0.4">
      <c r="A19" s="5" t="s">
        <v>94</v>
      </c>
      <c r="B19" s="1">
        <v>83644.77</v>
      </c>
      <c r="C19" s="2">
        <v>69572.55</v>
      </c>
      <c r="D19" s="1">
        <v>80325.22</v>
      </c>
      <c r="E19" s="2">
        <v>80704.72</v>
      </c>
      <c r="F19" s="7">
        <v>67621.61</v>
      </c>
    </row>
    <row r="20" spans="1:6" ht="15" thickBot="1" x14ac:dyDescent="0.4">
      <c r="A20" s="5" t="s">
        <v>93</v>
      </c>
      <c r="B20" s="1">
        <v>-2076.6</v>
      </c>
      <c r="C20" s="2">
        <v>343.37</v>
      </c>
      <c r="D20" s="1">
        <v>647.70000000000005</v>
      </c>
      <c r="E20" s="2">
        <v>-731.11</v>
      </c>
      <c r="F20" s="7">
        <v>-1230.19</v>
      </c>
    </row>
    <row r="21" spans="1:6" ht="15" thickBot="1" x14ac:dyDescent="0.4">
      <c r="A21" s="5" t="s">
        <v>92</v>
      </c>
      <c r="B21" s="1">
        <v>29733.53</v>
      </c>
      <c r="C21" s="2">
        <v>24762.03</v>
      </c>
      <c r="D21" s="1">
        <v>23114</v>
      </c>
      <c r="E21" s="2">
        <v>17466.400000000001</v>
      </c>
      <c r="F21" s="7">
        <v>15292.48</v>
      </c>
    </row>
    <row r="22" spans="1:6" ht="15" thickBot="1" x14ac:dyDescent="0.4">
      <c r="A22" s="5" t="s">
        <v>91</v>
      </c>
      <c r="B22" s="1">
        <v>3125.7</v>
      </c>
      <c r="C22" s="2">
        <v>3913.44</v>
      </c>
      <c r="D22" s="1">
        <v>2796.66</v>
      </c>
      <c r="E22" s="2">
        <v>1802.55</v>
      </c>
      <c r="F22" s="7">
        <v>1538.52</v>
      </c>
    </row>
    <row r="23" spans="1:6" ht="15" thickBot="1" x14ac:dyDescent="0.4">
      <c r="A23" s="5" t="s">
        <v>90</v>
      </c>
      <c r="B23" s="1">
        <v>2947.95</v>
      </c>
      <c r="C23" s="2">
        <v>2904.21</v>
      </c>
      <c r="D23" s="1">
        <v>2462.27</v>
      </c>
      <c r="E23" s="2">
        <v>1923.03</v>
      </c>
      <c r="F23" s="7">
        <v>1928.73</v>
      </c>
    </row>
    <row r="24" spans="1:6" ht="15" thickBot="1" x14ac:dyDescent="0.4">
      <c r="A24" s="5" t="s">
        <v>89</v>
      </c>
      <c r="B24" s="1">
        <v>8831.89</v>
      </c>
      <c r="C24" s="2">
        <v>8892</v>
      </c>
      <c r="D24" s="1">
        <v>8646.7099999999991</v>
      </c>
      <c r="E24" s="2">
        <v>6791.21</v>
      </c>
      <c r="F24" s="7">
        <v>7698.1</v>
      </c>
    </row>
    <row r="25" spans="1:6" ht="15" thickBot="1" x14ac:dyDescent="0.4">
      <c r="A25" s="5" t="s">
        <v>88</v>
      </c>
      <c r="B25" s="1">
        <v>0</v>
      </c>
      <c r="C25" s="2">
        <v>0</v>
      </c>
      <c r="D25" s="1">
        <v>0</v>
      </c>
      <c r="E25" s="2">
        <v>0</v>
      </c>
      <c r="F25" s="7">
        <v>5.19</v>
      </c>
    </row>
    <row r="26" spans="1:6" ht="15" thickBot="1" x14ac:dyDescent="0.4">
      <c r="A26" s="6" t="s">
        <v>87</v>
      </c>
      <c r="B26" s="3">
        <v>144377.57999999999</v>
      </c>
      <c r="C26" s="4">
        <v>127172.58</v>
      </c>
      <c r="D26" s="3">
        <v>134382.31</v>
      </c>
      <c r="E26" s="4">
        <v>123616.23</v>
      </c>
      <c r="F26" s="8">
        <v>109579.03</v>
      </c>
    </row>
    <row r="27" spans="1:6" ht="15" thickBot="1" x14ac:dyDescent="0.4">
      <c r="A27" s="5"/>
      <c r="B27" s="1"/>
      <c r="C27" s="2"/>
      <c r="D27" s="1"/>
      <c r="E27" s="2"/>
      <c r="F27" s="7"/>
    </row>
    <row r="28" spans="1:6" ht="18.5" thickBot="1" x14ac:dyDescent="0.4">
      <c r="A28" s="6" t="s">
        <v>86</v>
      </c>
      <c r="B28" s="3">
        <v>14410.73</v>
      </c>
      <c r="C28" s="4">
        <v>12235.8</v>
      </c>
      <c r="D28" s="3">
        <v>13430.95</v>
      </c>
      <c r="E28" s="4">
        <v>13440.59</v>
      </c>
      <c r="F28" s="8">
        <v>11516.16</v>
      </c>
    </row>
    <row r="29" spans="1:6" ht="15" thickBot="1" x14ac:dyDescent="0.4">
      <c r="A29" s="5"/>
      <c r="B29" s="1"/>
      <c r="C29" s="2"/>
      <c r="D29" s="1"/>
      <c r="E29" s="2"/>
      <c r="F29" s="7"/>
    </row>
    <row r="30" spans="1:6" ht="15" thickBot="1" x14ac:dyDescent="0.4">
      <c r="A30" s="5" t="s">
        <v>85</v>
      </c>
      <c r="B30" s="1">
        <v>96.93</v>
      </c>
      <c r="C30" s="2">
        <v>-3556.02</v>
      </c>
      <c r="D30" s="1">
        <v>0</v>
      </c>
      <c r="E30" s="2">
        <v>294.75</v>
      </c>
      <c r="F30" s="7">
        <v>123</v>
      </c>
    </row>
    <row r="31" spans="1:6" ht="15" thickBot="1" x14ac:dyDescent="0.4">
      <c r="A31" s="6" t="s">
        <v>84</v>
      </c>
      <c r="B31" s="3">
        <v>14507.66</v>
      </c>
      <c r="C31" s="4">
        <v>8679.7800000000007</v>
      </c>
      <c r="D31" s="3">
        <v>13430.95</v>
      </c>
      <c r="E31" s="4">
        <v>13735.34</v>
      </c>
      <c r="F31" s="8">
        <v>11639.16</v>
      </c>
    </row>
    <row r="32" spans="1:6" ht="15" thickBot="1" x14ac:dyDescent="0.4">
      <c r="A32" s="5"/>
      <c r="B32" s="1"/>
      <c r="C32" s="2"/>
      <c r="D32" s="1"/>
      <c r="E32" s="2"/>
      <c r="F32" s="7"/>
    </row>
    <row r="33" spans="1:6" ht="15" thickBot="1" x14ac:dyDescent="0.4">
      <c r="A33" s="6" t="s">
        <v>83</v>
      </c>
      <c r="B33" s="1"/>
      <c r="C33" s="2"/>
      <c r="D33" s="1"/>
      <c r="E33" s="2"/>
      <c r="F33" s="7"/>
    </row>
    <row r="34" spans="1:6" ht="15" thickBot="1" x14ac:dyDescent="0.4">
      <c r="A34" s="5" t="s">
        <v>82</v>
      </c>
      <c r="B34" s="1">
        <v>4512.09</v>
      </c>
      <c r="C34" s="2">
        <v>3923.39</v>
      </c>
      <c r="D34" s="1">
        <v>3564.58</v>
      </c>
      <c r="E34" s="2">
        <v>4402.95</v>
      </c>
      <c r="F34" s="7">
        <v>3732.27</v>
      </c>
    </row>
    <row r="35" spans="1:6" ht="15" thickBot="1" x14ac:dyDescent="0.4">
      <c r="A35" s="5" t="s">
        <v>81</v>
      </c>
      <c r="B35" s="1">
        <v>-295.48</v>
      </c>
      <c r="C35" s="2">
        <v>87.43</v>
      </c>
      <c r="D35" s="1">
        <v>-301.38</v>
      </c>
      <c r="E35" s="2">
        <v>-335.86</v>
      </c>
      <c r="F35" s="7">
        <v>-533.4</v>
      </c>
    </row>
    <row r="36" spans="1:6" ht="15" thickBot="1" x14ac:dyDescent="0.4">
      <c r="A36" s="6" t="s">
        <v>80</v>
      </c>
      <c r="B36" s="3">
        <v>4216.6099999999997</v>
      </c>
      <c r="C36" s="4">
        <v>4010.82</v>
      </c>
      <c r="D36" s="3">
        <v>3263.2</v>
      </c>
      <c r="E36" s="4">
        <v>4067.09</v>
      </c>
      <c r="F36" s="8">
        <v>3198.87</v>
      </c>
    </row>
    <row r="37" spans="1:6" ht="15" thickBot="1" x14ac:dyDescent="0.4">
      <c r="A37" s="6" t="s">
        <v>79</v>
      </c>
      <c r="B37" s="3">
        <v>10291.049999999999</v>
      </c>
      <c r="C37" s="4">
        <v>4668.96</v>
      </c>
      <c r="D37" s="3">
        <v>10167.75</v>
      </c>
      <c r="E37" s="4">
        <v>9668.25</v>
      </c>
      <c r="F37" s="8">
        <v>8440.2900000000009</v>
      </c>
    </row>
    <row r="38" spans="1:6" ht="15" thickBot="1" x14ac:dyDescent="0.4">
      <c r="A38" s="5"/>
      <c r="B38" s="1"/>
      <c r="C38" s="2"/>
      <c r="D38" s="1"/>
      <c r="E38" s="2"/>
      <c r="F38" s="7"/>
    </row>
    <row r="39" spans="1:6" ht="15" thickBot="1" x14ac:dyDescent="0.4">
      <c r="A39" s="6" t="s">
        <v>78</v>
      </c>
      <c r="B39" s="3">
        <v>10291.049999999999</v>
      </c>
      <c r="C39" s="4">
        <v>4668.96</v>
      </c>
      <c r="D39" s="3">
        <v>10167.75</v>
      </c>
      <c r="E39" s="4">
        <v>9668.25</v>
      </c>
      <c r="F39" s="8">
        <v>8440.2900000000009</v>
      </c>
    </row>
    <row r="40" spans="1:6" ht="15" thickBot="1" x14ac:dyDescent="0.4">
      <c r="A40" s="5"/>
      <c r="B40" s="1"/>
      <c r="C40" s="2"/>
      <c r="D40" s="1"/>
      <c r="E40" s="2"/>
      <c r="F40" s="7"/>
    </row>
    <row r="41" spans="1:6" ht="15" thickBot="1" x14ac:dyDescent="0.4">
      <c r="A41" s="5" t="s">
        <v>77</v>
      </c>
      <c r="B41" s="1">
        <v>0</v>
      </c>
      <c r="C41" s="2">
        <v>10790.5</v>
      </c>
      <c r="D41" s="1">
        <v>883.25</v>
      </c>
      <c r="E41" s="2">
        <v>845.57</v>
      </c>
      <c r="F41" s="7">
        <v>0</v>
      </c>
    </row>
    <row r="42" spans="1:6" ht="15" thickBot="1" x14ac:dyDescent="0.4">
      <c r="A42" s="5" t="s">
        <v>76</v>
      </c>
      <c r="B42" s="1">
        <v>0</v>
      </c>
      <c r="C42" s="2">
        <v>2552.58</v>
      </c>
      <c r="D42" s="1">
        <v>228.68</v>
      </c>
      <c r="E42" s="2">
        <v>276.24</v>
      </c>
      <c r="F42" s="7">
        <v>0</v>
      </c>
    </row>
    <row r="43" spans="1:6" ht="15" thickBot="1" x14ac:dyDescent="0.4">
      <c r="A43" s="5" t="s">
        <v>75</v>
      </c>
      <c r="B43" s="1">
        <v>0</v>
      </c>
      <c r="C43" s="2">
        <v>8237.92</v>
      </c>
      <c r="D43" s="1">
        <v>654.57000000000005</v>
      </c>
      <c r="E43" s="2">
        <v>569.33000000000004</v>
      </c>
      <c r="F43" s="7">
        <v>0</v>
      </c>
    </row>
    <row r="44" spans="1:6" ht="15" thickBot="1" x14ac:dyDescent="0.4">
      <c r="A44" s="6" t="s">
        <v>74</v>
      </c>
      <c r="B44" s="3">
        <v>10291.049999999999</v>
      </c>
      <c r="C44" s="4">
        <v>12906.88</v>
      </c>
      <c r="D44" s="3">
        <v>10822.32</v>
      </c>
      <c r="E44" s="4">
        <v>10237.58</v>
      </c>
      <c r="F44" s="8">
        <v>8440.2900000000009</v>
      </c>
    </row>
    <row r="45" spans="1:6" ht="15" thickBot="1" x14ac:dyDescent="0.4">
      <c r="A45" s="5"/>
      <c r="B45" s="1"/>
      <c r="C45" s="2"/>
      <c r="D45" s="1"/>
      <c r="E45" s="2"/>
      <c r="F45" s="7"/>
    </row>
    <row r="46" spans="1:6" ht="15" thickBot="1" x14ac:dyDescent="0.4">
      <c r="A46" s="5" t="s">
        <v>21</v>
      </c>
      <c r="B46" s="1">
        <v>-1749.91</v>
      </c>
      <c r="C46" s="2">
        <v>-1338.35</v>
      </c>
      <c r="D46" s="1">
        <v>-1345.25</v>
      </c>
      <c r="E46" s="2">
        <v>-1311.45</v>
      </c>
      <c r="F46" s="7">
        <v>-634.57000000000005</v>
      </c>
    </row>
    <row r="47" spans="1:6" ht="15" thickBot="1" x14ac:dyDescent="0.4">
      <c r="A47" s="5" t="s">
        <v>73</v>
      </c>
      <c r="B47" s="1">
        <v>128.19</v>
      </c>
      <c r="C47" s="2">
        <v>14.4</v>
      </c>
      <c r="D47" s="1">
        <v>71.959999999999994</v>
      </c>
      <c r="E47" s="2">
        <v>-21</v>
      </c>
      <c r="F47" s="7">
        <v>-435.86</v>
      </c>
    </row>
    <row r="48" spans="1:6" ht="15" thickBot="1" x14ac:dyDescent="0.4">
      <c r="A48" s="6" t="s">
        <v>72</v>
      </c>
      <c r="B48" s="3">
        <v>8669.33</v>
      </c>
      <c r="C48" s="4">
        <v>11582.93</v>
      </c>
      <c r="D48" s="3">
        <v>9549.0300000000007</v>
      </c>
      <c r="E48" s="4">
        <v>8905.1299999999992</v>
      </c>
      <c r="F48" s="8">
        <v>7369.86</v>
      </c>
    </row>
    <row r="49" spans="1:6" ht="15" thickBot="1" x14ac:dyDescent="0.4">
      <c r="A49" s="5"/>
      <c r="B49" s="1"/>
      <c r="C49" s="2"/>
      <c r="D49" s="1"/>
      <c r="E49" s="2"/>
      <c r="F49" s="7"/>
    </row>
    <row r="50" spans="1:6" ht="15" thickBot="1" x14ac:dyDescent="0.4">
      <c r="A50" s="6" t="s">
        <v>57</v>
      </c>
      <c r="B50" s="1"/>
      <c r="C50" s="2"/>
      <c r="D50" s="1"/>
      <c r="E50" s="2"/>
      <c r="F50" s="7"/>
    </row>
    <row r="51" spans="1:6" ht="15" thickBot="1" x14ac:dyDescent="0.4">
      <c r="A51" s="5"/>
      <c r="B51" s="1"/>
      <c r="C51" s="2"/>
      <c r="D51" s="1"/>
      <c r="E51" s="2"/>
      <c r="F51" s="7"/>
    </row>
    <row r="52" spans="1:6" ht="15" thickBot="1" x14ac:dyDescent="0.4">
      <c r="A52" s="6" t="s">
        <v>71</v>
      </c>
      <c r="B52" s="1"/>
      <c r="C52" s="2"/>
      <c r="D52" s="1"/>
      <c r="E52" s="2"/>
      <c r="F52" s="7"/>
    </row>
    <row r="53" spans="1:6" ht="15" thickBot="1" x14ac:dyDescent="0.4">
      <c r="A53" s="5" t="s">
        <v>70</v>
      </c>
      <c r="B53" s="1">
        <v>61.71</v>
      </c>
      <c r="C53" s="2">
        <v>82.49</v>
      </c>
      <c r="D53" s="1">
        <v>68.040000000000006</v>
      </c>
      <c r="E53" s="2">
        <v>63.51</v>
      </c>
      <c r="F53" s="7">
        <v>52.62</v>
      </c>
    </row>
    <row r="54" spans="1:6" ht="15" thickBot="1" x14ac:dyDescent="0.4">
      <c r="A54" s="5" t="s">
        <v>69</v>
      </c>
      <c r="B54" s="1">
        <v>61.65</v>
      </c>
      <c r="C54" s="2">
        <v>82.41</v>
      </c>
      <c r="D54" s="1">
        <v>67.95</v>
      </c>
      <c r="E54" s="2">
        <v>63.4</v>
      </c>
      <c r="F54" s="7">
        <v>52.49</v>
      </c>
    </row>
    <row r="55" spans="1:6" ht="15" thickBot="1" x14ac:dyDescent="0.4">
      <c r="A55" s="5"/>
      <c r="B55" s="1"/>
      <c r="C55" s="2"/>
      <c r="D55" s="1"/>
      <c r="E55" s="2"/>
      <c r="F55" s="7"/>
    </row>
    <row r="56" spans="1:6" ht="15" thickBot="1" x14ac:dyDescent="0.4">
      <c r="A56" s="6" t="s">
        <v>68</v>
      </c>
      <c r="B56" s="1"/>
      <c r="C56" s="2"/>
      <c r="D56" s="1"/>
      <c r="E56" s="2"/>
      <c r="F56" s="7"/>
    </row>
    <row r="57" spans="1:6" ht="15" thickBot="1" x14ac:dyDescent="0.4">
      <c r="A57" s="5" t="s">
        <v>67</v>
      </c>
      <c r="B57" s="1">
        <v>2528.46</v>
      </c>
      <c r="C57" s="2">
        <v>3650.89</v>
      </c>
      <c r="D57" s="1">
        <v>3929.61</v>
      </c>
      <c r="E57" s="2">
        <v>0</v>
      </c>
      <c r="F57" s="7">
        <v>0</v>
      </c>
    </row>
    <row r="58" spans="1:6" x14ac:dyDescent="0.35">
      <c r="A58" s="9" t="s">
        <v>66</v>
      </c>
      <c r="B58" s="10">
        <v>0</v>
      </c>
      <c r="C58" s="11">
        <v>0</v>
      </c>
      <c r="D58" s="10">
        <v>748.05</v>
      </c>
      <c r="E58" s="11">
        <v>0</v>
      </c>
      <c r="F58" s="1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0618-F6AC-469A-8D97-7E4952E9EA00}">
  <dimension ref="A1:F61"/>
  <sheetViews>
    <sheetView tabSelected="1" workbookViewId="0">
      <selection activeCell="F52" sqref="F52"/>
    </sheetView>
  </sheetViews>
  <sheetFormatPr defaultRowHeight="14.5" x14ac:dyDescent="0.35"/>
  <cols>
    <col min="1" max="1" width="47.54296875" bestFit="1" customWidth="1"/>
    <col min="2" max="6" width="12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12</v>
      </c>
      <c r="C2">
        <v>12</v>
      </c>
      <c r="D2">
        <v>12</v>
      </c>
      <c r="E2">
        <v>12</v>
      </c>
      <c r="F2">
        <v>12</v>
      </c>
    </row>
    <row r="3" spans="1:6" x14ac:dyDescent="0.35">
      <c r="A3" t="s">
        <v>7</v>
      </c>
    </row>
    <row r="4" spans="1:6" x14ac:dyDescent="0.35">
      <c r="A4" t="s">
        <v>8</v>
      </c>
      <c r="B4">
        <v>2</v>
      </c>
      <c r="C4">
        <v>2</v>
      </c>
      <c r="D4">
        <v>2</v>
      </c>
      <c r="E4">
        <v>2</v>
      </c>
      <c r="F4">
        <v>2</v>
      </c>
    </row>
    <row r="5" spans="1:6" x14ac:dyDescent="0.35">
      <c r="A5" t="s">
        <v>9</v>
      </c>
      <c r="B5">
        <v>14050.29</v>
      </c>
      <c r="C5">
        <v>14045.55</v>
      </c>
      <c r="D5">
        <v>14038.92</v>
      </c>
      <c r="E5">
        <v>14027.29</v>
      </c>
      <c r="F5">
        <v>14013.69</v>
      </c>
    </row>
    <row r="6" spans="1:6" x14ac:dyDescent="0.35">
      <c r="A6" s="30" t="s">
        <v>10</v>
      </c>
    </row>
    <row r="7" spans="1:6" x14ac:dyDescent="0.35">
      <c r="A7" t="s">
        <v>11</v>
      </c>
    </row>
    <row r="8" spans="1:6" x14ac:dyDescent="0.35">
      <c r="A8" t="s">
        <v>12</v>
      </c>
      <c r="B8">
        <v>281.01</v>
      </c>
      <c r="C8">
        <v>280.91000000000003</v>
      </c>
      <c r="D8">
        <v>280.77999999999997</v>
      </c>
      <c r="E8">
        <v>280.55</v>
      </c>
      <c r="F8">
        <v>280.27</v>
      </c>
    </row>
    <row r="9" spans="1:6" x14ac:dyDescent="0.35">
      <c r="A9" t="s">
        <v>13</v>
      </c>
      <c r="B9">
        <v>215.65</v>
      </c>
      <c r="C9">
        <v>1123.6600000000001</v>
      </c>
      <c r="D9">
        <v>1404.03</v>
      </c>
      <c r="E9">
        <v>0</v>
      </c>
      <c r="F9">
        <v>0</v>
      </c>
    </row>
    <row r="10" spans="1:6" x14ac:dyDescent="0.35">
      <c r="A10" t="s">
        <v>14</v>
      </c>
      <c r="B10">
        <v>496.66</v>
      </c>
      <c r="C10">
        <v>1404.57</v>
      </c>
      <c r="D10">
        <v>1684.81</v>
      </c>
      <c r="E10">
        <v>280.55</v>
      </c>
      <c r="F10">
        <v>280.27</v>
      </c>
    </row>
    <row r="11" spans="1:6" x14ac:dyDescent="0.35">
      <c r="A11" t="s">
        <v>15</v>
      </c>
      <c r="B11">
        <v>81755</v>
      </c>
      <c r="C11">
        <v>75204.02</v>
      </c>
      <c r="D11">
        <v>66040.95</v>
      </c>
      <c r="E11">
        <v>61604</v>
      </c>
      <c r="F11">
        <v>55219.96</v>
      </c>
    </row>
    <row r="12" spans="1:6" x14ac:dyDescent="0.35">
      <c r="A12" t="s">
        <v>16</v>
      </c>
      <c r="B12">
        <v>81755</v>
      </c>
      <c r="C12">
        <v>75204.02</v>
      </c>
      <c r="D12">
        <v>66040.95</v>
      </c>
      <c r="E12">
        <v>61604</v>
      </c>
      <c r="F12">
        <v>55219.96</v>
      </c>
    </row>
    <row r="13" spans="1:6" x14ac:dyDescent="0.35">
      <c r="A13" t="s">
        <v>17</v>
      </c>
      <c r="B13">
        <v>371.65</v>
      </c>
      <c r="C13">
        <v>383.6</v>
      </c>
      <c r="D13">
        <v>401.49</v>
      </c>
      <c r="E13">
        <v>337.05</v>
      </c>
      <c r="F13">
        <v>0</v>
      </c>
    </row>
    <row r="14" spans="1:6" x14ac:dyDescent="0.35">
      <c r="A14" t="s">
        <v>18</v>
      </c>
      <c r="B14">
        <v>82623.31</v>
      </c>
      <c r="C14">
        <v>76992.19</v>
      </c>
      <c r="D14">
        <v>68127.25</v>
      </c>
      <c r="E14">
        <v>62221.599999999999</v>
      </c>
      <c r="F14">
        <v>55500.23</v>
      </c>
    </row>
    <row r="15" spans="1:6" x14ac:dyDescent="0.35">
      <c r="A15" t="s">
        <v>19</v>
      </c>
      <c r="B15">
        <v>0</v>
      </c>
      <c r="C15">
        <v>0</v>
      </c>
      <c r="D15">
        <v>0</v>
      </c>
      <c r="E15">
        <v>0</v>
      </c>
      <c r="F15">
        <v>3.56</v>
      </c>
    </row>
    <row r="16" spans="1:6" x14ac:dyDescent="0.35">
      <c r="A16" t="s">
        <v>20</v>
      </c>
      <c r="B16">
        <v>0</v>
      </c>
      <c r="C16">
        <v>0</v>
      </c>
      <c r="D16">
        <v>0</v>
      </c>
      <c r="E16">
        <v>153.19999999999999</v>
      </c>
      <c r="F16">
        <v>153.19999999999999</v>
      </c>
    </row>
    <row r="17" spans="1:6" x14ac:dyDescent="0.35">
      <c r="A17" t="s">
        <v>21</v>
      </c>
      <c r="B17">
        <v>12966.07</v>
      </c>
      <c r="C17">
        <v>12051.53</v>
      </c>
      <c r="D17">
        <v>9520.83</v>
      </c>
      <c r="E17">
        <v>6826.11</v>
      </c>
      <c r="F17">
        <v>5625</v>
      </c>
    </row>
    <row r="18" spans="1:6" x14ac:dyDescent="0.35">
      <c r="A18" s="30" t="s">
        <v>22</v>
      </c>
    </row>
    <row r="19" spans="1:6" x14ac:dyDescent="0.35">
      <c r="A19" t="s">
        <v>23</v>
      </c>
      <c r="B19">
        <v>61402.66</v>
      </c>
      <c r="C19">
        <v>80996.38</v>
      </c>
      <c r="D19">
        <v>80927.3</v>
      </c>
      <c r="E19">
        <v>74120.789999999994</v>
      </c>
      <c r="F19">
        <v>72914.759999999995</v>
      </c>
    </row>
    <row r="20" spans="1:6" x14ac:dyDescent="0.35">
      <c r="A20" t="s">
        <v>24</v>
      </c>
      <c r="B20">
        <v>1039.33</v>
      </c>
      <c r="C20">
        <v>1178.6600000000001</v>
      </c>
      <c r="D20">
        <v>1453.04</v>
      </c>
      <c r="E20">
        <v>311.13</v>
      </c>
      <c r="F20">
        <v>637.91999999999996</v>
      </c>
    </row>
    <row r="21" spans="1:6" x14ac:dyDescent="0.35">
      <c r="A21" t="s">
        <v>25</v>
      </c>
      <c r="B21">
        <v>1766.25</v>
      </c>
      <c r="C21">
        <v>1873.16</v>
      </c>
      <c r="D21">
        <v>2673.83</v>
      </c>
      <c r="E21">
        <v>355.38</v>
      </c>
      <c r="F21">
        <v>421.92</v>
      </c>
    </row>
    <row r="22" spans="1:6" x14ac:dyDescent="0.35">
      <c r="A22" t="s">
        <v>26</v>
      </c>
      <c r="B22">
        <v>817.77</v>
      </c>
      <c r="C22">
        <v>773.78</v>
      </c>
      <c r="D22">
        <v>708.67</v>
      </c>
      <c r="E22">
        <v>556.84</v>
      </c>
      <c r="F22">
        <v>523.54</v>
      </c>
    </row>
    <row r="23" spans="1:6" x14ac:dyDescent="0.35">
      <c r="A23" s="30" t="s">
        <v>27</v>
      </c>
      <c r="B23">
        <v>65026.01</v>
      </c>
      <c r="C23">
        <v>84821.98</v>
      </c>
      <c r="D23">
        <v>85762.84</v>
      </c>
      <c r="E23">
        <v>75344.14</v>
      </c>
      <c r="F23">
        <v>74498.14</v>
      </c>
    </row>
    <row r="24" spans="1:6" x14ac:dyDescent="0.35">
      <c r="A24" s="30" t="s">
        <v>28</v>
      </c>
    </row>
    <row r="25" spans="1:6" x14ac:dyDescent="0.35">
      <c r="A25" t="s">
        <v>29</v>
      </c>
      <c r="B25">
        <v>61849.919999999998</v>
      </c>
      <c r="C25">
        <v>50485.22</v>
      </c>
      <c r="D25">
        <v>58675.79</v>
      </c>
      <c r="E25">
        <v>51434.38</v>
      </c>
      <c r="F25">
        <v>19331.849999999999</v>
      </c>
    </row>
    <row r="26" spans="1:6" x14ac:dyDescent="0.35">
      <c r="A26" t="s">
        <v>30</v>
      </c>
      <c r="B26">
        <v>51144.24</v>
      </c>
      <c r="C26">
        <v>45504.61</v>
      </c>
      <c r="D26">
        <v>43643.93</v>
      </c>
      <c r="E26">
        <v>42994.81</v>
      </c>
      <c r="F26">
        <v>37794.959999999999</v>
      </c>
    </row>
    <row r="27" spans="1:6" x14ac:dyDescent="0.35">
      <c r="A27" t="s">
        <v>31</v>
      </c>
      <c r="B27">
        <v>43083.51</v>
      </c>
      <c r="C27">
        <v>38419.5</v>
      </c>
      <c r="D27">
        <v>39658.639999999999</v>
      </c>
      <c r="E27">
        <v>36929.69</v>
      </c>
      <c r="F27">
        <v>49662.66</v>
      </c>
    </row>
    <row r="28" spans="1:6" x14ac:dyDescent="0.35">
      <c r="A28" t="s">
        <v>32</v>
      </c>
      <c r="B28">
        <v>3355.86</v>
      </c>
      <c r="C28">
        <v>2998.68</v>
      </c>
      <c r="D28">
        <v>2750.85</v>
      </c>
      <c r="E28">
        <v>2443.4299999999998</v>
      </c>
      <c r="F28">
        <v>2483.75</v>
      </c>
    </row>
    <row r="29" spans="1:6" s="30" customFormat="1" x14ac:dyDescent="0.35">
      <c r="A29" s="30" t="s">
        <v>33</v>
      </c>
      <c r="B29" s="30">
        <v>159433.53</v>
      </c>
      <c r="C29" s="30">
        <v>137408.01</v>
      </c>
      <c r="D29" s="30">
        <v>144729.21</v>
      </c>
      <c r="E29" s="30">
        <v>133802.31</v>
      </c>
      <c r="F29" s="30">
        <v>109273.22</v>
      </c>
    </row>
    <row r="30" spans="1:6" x14ac:dyDescent="0.35">
      <c r="A30" t="s">
        <v>34</v>
      </c>
      <c r="B30">
        <v>320048.92</v>
      </c>
      <c r="C30">
        <v>311273.71000000002</v>
      </c>
      <c r="D30">
        <v>308140.13</v>
      </c>
      <c r="E30">
        <v>278347.36</v>
      </c>
      <c r="F30">
        <v>245053.35</v>
      </c>
    </row>
    <row r="31" spans="1:6" x14ac:dyDescent="0.35">
      <c r="A31" t="s">
        <v>35</v>
      </c>
    </row>
    <row r="32" spans="1:6" x14ac:dyDescent="0.35">
      <c r="A32" s="30" t="s">
        <v>36</v>
      </c>
    </row>
    <row r="33" spans="1:6" x14ac:dyDescent="0.35">
      <c r="A33" t="s">
        <v>37</v>
      </c>
      <c r="B33">
        <v>16530.47</v>
      </c>
      <c r="C33">
        <v>17054.599999999999</v>
      </c>
      <c r="D33">
        <v>16045</v>
      </c>
      <c r="E33">
        <v>15144.12</v>
      </c>
      <c r="F33">
        <v>14987.9</v>
      </c>
    </row>
    <row r="34" spans="1:6" x14ac:dyDescent="0.35">
      <c r="A34" t="s">
        <v>38</v>
      </c>
      <c r="B34">
        <v>18729.37</v>
      </c>
      <c r="C34">
        <v>19197.759999999998</v>
      </c>
      <c r="D34">
        <v>19596.98</v>
      </c>
      <c r="E34">
        <v>4222.91</v>
      </c>
      <c r="F34">
        <v>2030.51</v>
      </c>
    </row>
    <row r="35" spans="1:6" x14ac:dyDescent="0.35">
      <c r="A35" t="s">
        <v>39</v>
      </c>
      <c r="B35">
        <v>1170.32</v>
      </c>
      <c r="C35">
        <v>388.37</v>
      </c>
      <c r="D35">
        <v>3224.91</v>
      </c>
      <c r="E35">
        <v>2483.56</v>
      </c>
      <c r="F35">
        <v>2143.0700000000002</v>
      </c>
    </row>
    <row r="36" spans="1:6" x14ac:dyDescent="0.35">
      <c r="A36" t="s">
        <v>40</v>
      </c>
      <c r="B36">
        <v>79.23</v>
      </c>
      <c r="C36">
        <v>112.02</v>
      </c>
      <c r="D36">
        <v>86.18</v>
      </c>
      <c r="E36">
        <v>11435.93</v>
      </c>
      <c r="F36">
        <v>11300.36</v>
      </c>
    </row>
    <row r="37" spans="1:6" x14ac:dyDescent="0.35">
      <c r="A37" t="s">
        <v>41</v>
      </c>
      <c r="B37">
        <v>36509.39</v>
      </c>
      <c r="C37">
        <v>36752.75</v>
      </c>
      <c r="D37">
        <v>38953.07</v>
      </c>
      <c r="E37">
        <v>33286.519999999997</v>
      </c>
      <c r="F37">
        <v>30461.84</v>
      </c>
    </row>
    <row r="38" spans="1:6" x14ac:dyDescent="0.35">
      <c r="A38" t="s">
        <v>42</v>
      </c>
      <c r="B38">
        <v>7476.98</v>
      </c>
      <c r="C38">
        <v>8066.96</v>
      </c>
      <c r="D38">
        <v>8011.4</v>
      </c>
      <c r="E38">
        <v>1826.91</v>
      </c>
      <c r="F38">
        <v>1561.78</v>
      </c>
    </row>
    <row r="39" spans="1:6" x14ac:dyDescent="0.35">
      <c r="A39" t="s">
        <v>43</v>
      </c>
      <c r="B39">
        <v>9810.86</v>
      </c>
      <c r="C39">
        <v>8615.4</v>
      </c>
      <c r="D39">
        <v>7347.73</v>
      </c>
      <c r="E39">
        <v>6960.93</v>
      </c>
      <c r="F39">
        <v>5847.06</v>
      </c>
    </row>
    <row r="40" spans="1:6" x14ac:dyDescent="0.35">
      <c r="A40" t="s">
        <v>44</v>
      </c>
      <c r="B40">
        <v>2840.1</v>
      </c>
      <c r="C40">
        <v>2697</v>
      </c>
      <c r="D40">
        <v>3846.58</v>
      </c>
      <c r="E40">
        <v>3418.93</v>
      </c>
      <c r="F40">
        <v>2131.98</v>
      </c>
    </row>
    <row r="41" spans="1:6" x14ac:dyDescent="0.35">
      <c r="A41" t="s">
        <v>45</v>
      </c>
      <c r="B41">
        <v>46989.83</v>
      </c>
      <c r="C41">
        <v>53114.33</v>
      </c>
      <c r="D41">
        <v>60111.69</v>
      </c>
      <c r="E41">
        <v>59269.96</v>
      </c>
      <c r="F41">
        <v>63610.39</v>
      </c>
    </row>
    <row r="42" spans="1:6" x14ac:dyDescent="0.35">
      <c r="A42" t="s">
        <v>46</v>
      </c>
      <c r="B42">
        <v>8240.59</v>
      </c>
      <c r="C42">
        <v>7060.44</v>
      </c>
      <c r="D42">
        <v>7179.77</v>
      </c>
      <c r="E42">
        <v>6792.67</v>
      </c>
      <c r="F42">
        <v>5202.0600000000004</v>
      </c>
    </row>
    <row r="43" spans="1:6" x14ac:dyDescent="0.35">
      <c r="A43" s="30" t="s">
        <v>47</v>
      </c>
      <c r="B43">
        <v>111867.75</v>
      </c>
      <c r="C43">
        <v>116306.88</v>
      </c>
      <c r="D43">
        <v>125450.24000000001</v>
      </c>
      <c r="E43">
        <v>111555.92</v>
      </c>
      <c r="F43">
        <v>108815.11</v>
      </c>
    </row>
    <row r="44" spans="1:6" x14ac:dyDescent="0.35">
      <c r="A44" s="30" t="s">
        <v>48</v>
      </c>
    </row>
    <row r="45" spans="1:6" x14ac:dyDescent="0.35">
      <c r="A45" t="s">
        <v>49</v>
      </c>
      <c r="B45">
        <v>29792.51</v>
      </c>
      <c r="C45">
        <v>31011.23</v>
      </c>
      <c r="D45">
        <v>12699.75</v>
      </c>
      <c r="E45">
        <v>13946.17</v>
      </c>
      <c r="F45">
        <v>9464.25</v>
      </c>
    </row>
    <row r="46" spans="1:6" x14ac:dyDescent="0.35">
      <c r="A46" t="s">
        <v>50</v>
      </c>
      <c r="B46">
        <v>5943.32</v>
      </c>
      <c r="C46">
        <v>5820.54</v>
      </c>
      <c r="D46">
        <v>5746.65</v>
      </c>
      <c r="E46">
        <v>6413.93</v>
      </c>
      <c r="F46">
        <v>4847.8</v>
      </c>
    </row>
    <row r="47" spans="1:6" x14ac:dyDescent="0.35">
      <c r="A47" t="s">
        <v>51</v>
      </c>
      <c r="B47">
        <v>46138.92</v>
      </c>
      <c r="C47">
        <v>42229.78</v>
      </c>
      <c r="D47">
        <v>40731.519999999997</v>
      </c>
      <c r="E47">
        <v>36845.870000000003</v>
      </c>
      <c r="F47">
        <v>34654.080000000002</v>
      </c>
    </row>
    <row r="48" spans="1:6" x14ac:dyDescent="0.35">
      <c r="A48" t="s">
        <v>52</v>
      </c>
      <c r="B48">
        <v>18953.169999999998</v>
      </c>
      <c r="C48">
        <v>16241.5</v>
      </c>
      <c r="D48">
        <v>15117.78</v>
      </c>
      <c r="E48">
        <v>11726.24</v>
      </c>
      <c r="F48">
        <v>8032.53</v>
      </c>
    </row>
    <row r="49" spans="1:6" x14ac:dyDescent="0.35">
      <c r="A49" t="s">
        <v>53</v>
      </c>
      <c r="B49">
        <v>42549.54</v>
      </c>
      <c r="C49">
        <v>42027.59</v>
      </c>
      <c r="D49">
        <v>42439.42</v>
      </c>
      <c r="E49">
        <v>43157.51</v>
      </c>
      <c r="F49">
        <v>27007.73</v>
      </c>
    </row>
    <row r="50" spans="1:6" x14ac:dyDescent="0.35">
      <c r="A50" t="s">
        <v>54</v>
      </c>
      <c r="B50">
        <v>64803.71</v>
      </c>
      <c r="C50">
        <v>57636.19</v>
      </c>
      <c r="D50">
        <v>65954.77</v>
      </c>
      <c r="E50">
        <v>54701.72</v>
      </c>
      <c r="F50">
        <v>52231.85</v>
      </c>
    </row>
    <row r="51" spans="1:6" s="30" customFormat="1" x14ac:dyDescent="0.35">
      <c r="A51" s="30" t="s">
        <v>55</v>
      </c>
      <c r="B51" s="30">
        <v>208181.17</v>
      </c>
      <c r="C51" s="30">
        <v>194966.83</v>
      </c>
      <c r="D51" s="30">
        <v>182689.89</v>
      </c>
      <c r="E51" s="30">
        <v>166791.44</v>
      </c>
      <c r="F51" s="30">
        <v>136238.24</v>
      </c>
    </row>
    <row r="52" spans="1:6" x14ac:dyDescent="0.35">
      <c r="A52" t="s">
        <v>56</v>
      </c>
      <c r="B52">
        <v>320048.92</v>
      </c>
      <c r="C52">
        <v>311273.71000000002</v>
      </c>
      <c r="D52">
        <v>308140.13</v>
      </c>
      <c r="E52">
        <v>278347.36</v>
      </c>
      <c r="F52">
        <v>245053.35</v>
      </c>
    </row>
    <row r="53" spans="1:6" x14ac:dyDescent="0.35">
      <c r="A53" t="s">
        <v>57</v>
      </c>
    </row>
    <row r="54" spans="1:6" x14ac:dyDescent="0.35">
      <c r="A54" t="s">
        <v>58</v>
      </c>
    </row>
    <row r="55" spans="1:6" x14ac:dyDescent="0.35">
      <c r="A55" t="s">
        <v>59</v>
      </c>
      <c r="B55">
        <v>23020.82</v>
      </c>
      <c r="C55">
        <v>21540.85</v>
      </c>
      <c r="D55">
        <v>24656.26</v>
      </c>
      <c r="E55">
        <v>35753.08</v>
      </c>
      <c r="F55">
        <v>24550.82</v>
      </c>
    </row>
    <row r="56" spans="1:6" x14ac:dyDescent="0.35">
      <c r="A56" t="s">
        <v>60</v>
      </c>
    </row>
    <row r="57" spans="1:6" x14ac:dyDescent="0.35">
      <c r="A57" t="s">
        <v>61</v>
      </c>
      <c r="B57">
        <v>244.94</v>
      </c>
      <c r="C57">
        <v>244.94</v>
      </c>
      <c r="D57">
        <v>244.94</v>
      </c>
      <c r="E57">
        <v>244.94</v>
      </c>
      <c r="F57">
        <v>244.94</v>
      </c>
    </row>
    <row r="58" spans="1:6" x14ac:dyDescent="0.35">
      <c r="A58" t="s">
        <v>62</v>
      </c>
    </row>
    <row r="59" spans="1:6" x14ac:dyDescent="0.35">
      <c r="A59" t="s">
        <v>63</v>
      </c>
      <c r="B59">
        <v>7081.51</v>
      </c>
      <c r="C59">
        <v>5945.14</v>
      </c>
      <c r="D59">
        <v>4496.72</v>
      </c>
      <c r="E59">
        <v>4318.6400000000003</v>
      </c>
      <c r="F59">
        <v>3359.47</v>
      </c>
    </row>
    <row r="60" spans="1:6" x14ac:dyDescent="0.35">
      <c r="A60" t="s">
        <v>64</v>
      </c>
    </row>
    <row r="61" spans="1:6" x14ac:dyDescent="0.35">
      <c r="A61" t="s">
        <v>65</v>
      </c>
      <c r="B61">
        <v>29792.51</v>
      </c>
      <c r="C61">
        <v>31011.23</v>
      </c>
      <c r="D61">
        <v>12699.75</v>
      </c>
      <c r="E61">
        <v>13946.17</v>
      </c>
      <c r="F61">
        <v>9464.25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386D-A771-435B-8E6D-7F6CA95A3AD4}">
  <dimension ref="A1:F15"/>
  <sheetViews>
    <sheetView workbookViewId="0">
      <selection activeCell="A2" sqref="A2"/>
    </sheetView>
  </sheetViews>
  <sheetFormatPr defaultColWidth="8.81640625" defaultRowHeight="13" x14ac:dyDescent="0.3"/>
  <cols>
    <col min="1" max="1" width="52" style="15" customWidth="1"/>
    <col min="2" max="2" width="17.1796875" style="15" customWidth="1"/>
    <col min="3" max="3" width="12.36328125" style="15" customWidth="1"/>
    <col min="4" max="4" width="12.54296875" style="15" customWidth="1"/>
    <col min="5" max="5" width="11.08984375" style="15" customWidth="1"/>
    <col min="6" max="6" width="12.1796875" style="15" customWidth="1"/>
    <col min="7" max="7" width="8.81640625" style="15"/>
    <col min="8" max="8" width="10.1796875" style="15" customWidth="1"/>
    <col min="9" max="16384" width="8.81640625" style="15"/>
  </cols>
  <sheetData>
    <row r="1" spans="1:6" ht="15" thickBot="1" x14ac:dyDescent="0.35">
      <c r="A1" s="16" t="s">
        <v>133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ht="14.5" thickBot="1" x14ac:dyDescent="0.35">
      <c r="A2" s="18" t="s">
        <v>6</v>
      </c>
      <c r="B2" s="19">
        <v>12</v>
      </c>
      <c r="C2" s="20">
        <v>12</v>
      </c>
      <c r="D2" s="19">
        <v>12</v>
      </c>
      <c r="E2" s="20">
        <v>12</v>
      </c>
      <c r="F2" s="21">
        <v>12</v>
      </c>
    </row>
    <row r="3" spans="1:6" ht="28.5" thickBot="1" x14ac:dyDescent="0.35">
      <c r="A3" s="18" t="s">
        <v>7</v>
      </c>
      <c r="B3" s="19" t="s">
        <v>105</v>
      </c>
      <c r="C3" s="20" t="s">
        <v>105</v>
      </c>
      <c r="D3" s="19" t="s">
        <v>105</v>
      </c>
      <c r="E3" s="20" t="s">
        <v>105</v>
      </c>
      <c r="F3" s="21" t="s">
        <v>105</v>
      </c>
    </row>
    <row r="4" spans="1:6" ht="14.5" thickBot="1" x14ac:dyDescent="0.35">
      <c r="A4" s="18" t="s">
        <v>8</v>
      </c>
      <c r="B4" s="19">
        <v>2</v>
      </c>
      <c r="C4" s="20">
        <v>2</v>
      </c>
      <c r="D4" s="19">
        <v>2</v>
      </c>
      <c r="E4" s="20">
        <v>2</v>
      </c>
      <c r="F4" s="21">
        <v>2</v>
      </c>
    </row>
    <row r="5" spans="1:6" ht="14.5" thickBot="1" x14ac:dyDescent="0.35">
      <c r="A5" s="18"/>
      <c r="B5" s="19"/>
      <c r="C5" s="20"/>
      <c r="D5" s="19"/>
      <c r="E5" s="20"/>
      <c r="F5" s="21"/>
    </row>
    <row r="6" spans="1:6" ht="14.5" thickBot="1" x14ac:dyDescent="0.35">
      <c r="A6" s="22" t="s">
        <v>113</v>
      </c>
      <c r="B6" s="24">
        <v>9741.41</v>
      </c>
      <c r="C6" s="25">
        <v>18455.650000000001</v>
      </c>
      <c r="D6" s="24">
        <v>7224.3</v>
      </c>
      <c r="E6" s="25">
        <v>389.51</v>
      </c>
      <c r="F6" s="26">
        <v>6831.85</v>
      </c>
    </row>
    <row r="7" spans="1:6" ht="14.5" thickBot="1" x14ac:dyDescent="0.35">
      <c r="A7" s="18"/>
      <c r="B7" s="19"/>
      <c r="C7" s="20"/>
      <c r="D7" s="19"/>
      <c r="E7" s="20"/>
      <c r="F7" s="21"/>
    </row>
    <row r="8" spans="1:6" ht="14.5" thickBot="1" x14ac:dyDescent="0.35">
      <c r="A8" s="18" t="s">
        <v>112</v>
      </c>
      <c r="B8" s="19">
        <v>5998.79</v>
      </c>
      <c r="C8" s="20">
        <v>8350.7900000000009</v>
      </c>
      <c r="D8" s="19">
        <v>-121.3</v>
      </c>
      <c r="E8" s="20">
        <v>2556.42</v>
      </c>
      <c r="F8" s="21">
        <v>2951.81</v>
      </c>
    </row>
    <row r="9" spans="1:6" ht="14.5" thickBot="1" x14ac:dyDescent="0.35">
      <c r="A9" s="18" t="s">
        <v>111</v>
      </c>
      <c r="B9" s="19">
        <v>4525.87</v>
      </c>
      <c r="C9" s="20">
        <v>-591.89</v>
      </c>
      <c r="D9" s="19">
        <v>-6833.74</v>
      </c>
      <c r="E9" s="20">
        <v>1585.19</v>
      </c>
      <c r="F9" s="21">
        <v>1787.06</v>
      </c>
    </row>
    <row r="10" spans="1:6" ht="14.5" thickBot="1" x14ac:dyDescent="0.35">
      <c r="A10" s="18" t="s">
        <v>110</v>
      </c>
      <c r="B10" s="19">
        <v>-8360.36</v>
      </c>
      <c r="C10" s="20">
        <v>-7851.77</v>
      </c>
      <c r="D10" s="19">
        <v>7418.62</v>
      </c>
      <c r="E10" s="20">
        <v>-4605.59</v>
      </c>
      <c r="F10" s="21">
        <v>-3489.36</v>
      </c>
    </row>
    <row r="11" spans="1:6" ht="14.5" thickBot="1" x14ac:dyDescent="0.35">
      <c r="A11" s="18" t="s">
        <v>109</v>
      </c>
      <c r="B11" s="19">
        <v>28.98</v>
      </c>
      <c r="C11" s="20">
        <v>0</v>
      </c>
      <c r="D11" s="19">
        <v>0</v>
      </c>
      <c r="E11" s="20">
        <v>0</v>
      </c>
      <c r="F11" s="21">
        <v>0</v>
      </c>
    </row>
    <row r="12" spans="1:6" ht="14.5" thickBot="1" x14ac:dyDescent="0.35">
      <c r="A12" s="18"/>
      <c r="B12" s="19"/>
      <c r="C12" s="20"/>
      <c r="D12" s="19"/>
      <c r="E12" s="20"/>
      <c r="F12" s="21"/>
    </row>
    <row r="13" spans="1:6" ht="14.5" thickBot="1" x14ac:dyDescent="0.35">
      <c r="A13" s="22" t="s">
        <v>108</v>
      </c>
      <c r="B13" s="24">
        <v>2193.2800000000002</v>
      </c>
      <c r="C13" s="25">
        <v>-92.87</v>
      </c>
      <c r="D13" s="24">
        <v>463.58</v>
      </c>
      <c r="E13" s="25">
        <v>-463.98</v>
      </c>
      <c r="F13" s="26">
        <v>1249.51</v>
      </c>
    </row>
    <row r="14" spans="1:6" ht="14.5" thickBot="1" x14ac:dyDescent="0.35">
      <c r="A14" s="18" t="s">
        <v>107</v>
      </c>
      <c r="B14" s="19">
        <v>3524.95</v>
      </c>
      <c r="C14" s="20">
        <v>3187.28</v>
      </c>
      <c r="D14" s="19">
        <v>2723.7</v>
      </c>
      <c r="E14" s="20">
        <v>3187.75</v>
      </c>
      <c r="F14" s="21">
        <v>1938.24</v>
      </c>
    </row>
    <row r="15" spans="1:6" ht="14" x14ac:dyDescent="0.3">
      <c r="A15" s="23" t="s">
        <v>106</v>
      </c>
      <c r="B15" s="27">
        <v>5718.23</v>
      </c>
      <c r="C15" s="28">
        <v>3094.41</v>
      </c>
      <c r="D15" s="27">
        <v>3187.28</v>
      </c>
      <c r="E15" s="28">
        <v>2723.77</v>
      </c>
      <c r="F15" s="29">
        <v>3187.75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F169-1F88-45C7-970E-74D6E6710196}">
  <dimension ref="A1:D21"/>
  <sheetViews>
    <sheetView zoomScale="83" workbookViewId="0">
      <selection activeCell="F16" sqref="F16"/>
    </sheetView>
  </sheetViews>
  <sheetFormatPr defaultRowHeight="14.5" x14ac:dyDescent="0.35"/>
  <cols>
    <col min="1" max="1" width="23.81640625" customWidth="1"/>
    <col min="2" max="2" width="18.81640625" customWidth="1"/>
    <col min="3" max="3" width="20.90625" customWidth="1"/>
    <col min="4" max="4" width="23" customWidth="1"/>
  </cols>
  <sheetData>
    <row r="1" spans="1:4" ht="28" customHeight="1" thickBot="1" x14ac:dyDescent="0.45">
      <c r="A1" s="39" t="s">
        <v>114</v>
      </c>
      <c r="B1" s="39" t="s">
        <v>1</v>
      </c>
      <c r="C1" s="39" t="s">
        <v>2</v>
      </c>
      <c r="D1" s="39" t="s">
        <v>119</v>
      </c>
    </row>
    <row r="2" spans="1:4" ht="24" customHeight="1" thickTop="1" x14ac:dyDescent="0.35">
      <c r="A2" s="38" t="s">
        <v>115</v>
      </c>
    </row>
    <row r="3" spans="1:4" x14ac:dyDescent="0.35">
      <c r="A3" t="s">
        <v>116</v>
      </c>
      <c r="B3" s="32">
        <f>'balance sheet'!B29/'balance sheet'!B51</f>
        <v>0.76584030150277271</v>
      </c>
      <c r="C3" s="32">
        <f>'balance sheet'!C29/'balance sheet'!C51</f>
        <v>0.70477634580200144</v>
      </c>
      <c r="D3" s="31" t="str">
        <f>IF(B3&gt;C3,"Excellent","poor")</f>
        <v>Excellent</v>
      </c>
    </row>
    <row r="4" spans="1:4" x14ac:dyDescent="0.35">
      <c r="A4" t="s">
        <v>120</v>
      </c>
      <c r="B4" s="32">
        <f>('balance sheet'!B51-'balance sheet'!B46)/'balance sheet'!B29</f>
        <v>1.2684775279077118</v>
      </c>
      <c r="C4" s="32">
        <f>('balance sheet'!C51-'balance sheet'!C46)/'balance sheet'!C29</f>
        <v>1.3765303056204654</v>
      </c>
      <c r="D4" s="31" t="s">
        <v>122</v>
      </c>
    </row>
    <row r="5" spans="1:4" x14ac:dyDescent="0.35">
      <c r="D5" s="31"/>
    </row>
    <row r="6" spans="1:4" ht="21" customHeight="1" x14ac:dyDescent="0.35">
      <c r="A6" s="38" t="s">
        <v>117</v>
      </c>
      <c r="D6" s="31"/>
    </row>
    <row r="7" spans="1:4" x14ac:dyDescent="0.35">
      <c r="A7" t="s">
        <v>127</v>
      </c>
      <c r="B7" s="33">
        <f>('Income Statement'!B28/'Income Statement'!B14)*100</f>
        <v>9.0754350871295237</v>
      </c>
      <c r="C7" s="36">
        <f>('Income Statement'!C28/'Income Statement'!C14)*100</f>
        <v>8.7769472681627878</v>
      </c>
      <c r="D7" s="31" t="str">
        <f t="shared" ref="D7:D8" si="0">IF(B7&gt;C7,"Excellent","poor")</f>
        <v>Excellent</v>
      </c>
    </row>
    <row r="8" spans="1:4" x14ac:dyDescent="0.35">
      <c r="A8" t="s">
        <v>128</v>
      </c>
      <c r="B8" s="33">
        <f>('Income Statement'!B37/'Income Statement'!B14)*100</f>
        <v>6.4809871709069764</v>
      </c>
      <c r="C8" s="33">
        <f>('Income Statement'!C37/'Income Statement'!C14)*100</f>
        <v>3.349124349626615</v>
      </c>
      <c r="D8" s="31" t="str">
        <f t="shared" si="0"/>
        <v>Excellent</v>
      </c>
    </row>
    <row r="9" spans="1:4" x14ac:dyDescent="0.35">
      <c r="D9" s="31"/>
    </row>
    <row r="10" spans="1:4" ht="19.5" customHeight="1" x14ac:dyDescent="0.35">
      <c r="A10" s="38" t="s">
        <v>118</v>
      </c>
    </row>
    <row r="11" spans="1:4" x14ac:dyDescent="0.35">
      <c r="A11" s="41" t="s">
        <v>124</v>
      </c>
      <c r="B11" t="s">
        <v>135</v>
      </c>
    </row>
    <row r="13" spans="1:4" x14ac:dyDescent="0.35">
      <c r="A13" s="38" t="s">
        <v>125</v>
      </c>
      <c r="D13" s="31"/>
    </row>
    <row r="14" spans="1:4" ht="17.5" thickBot="1" x14ac:dyDescent="0.45">
      <c r="A14" s="37" t="s">
        <v>126</v>
      </c>
      <c r="D14" s="31"/>
    </row>
    <row r="15" spans="1:4" ht="15" thickTop="1" x14ac:dyDescent="0.35">
      <c r="A15" t="s">
        <v>121</v>
      </c>
      <c r="B15" s="35">
        <f>'Income Statement'!B31/'Income Statement'!B14</f>
        <v>9.1364786236467918E-2</v>
      </c>
      <c r="C15" s="32">
        <f>'Income Statement'!C31/'Income Statement'!C14</f>
        <v>6.2261536931997923E-2</v>
      </c>
      <c r="D15" s="31" t="str">
        <f>IF(B15&gt;C15,"Excellent","poor")</f>
        <v>Excellent</v>
      </c>
    </row>
    <row r="16" spans="1:4" x14ac:dyDescent="0.35">
      <c r="A16" t="s">
        <v>123</v>
      </c>
      <c r="B16" s="40">
        <f>'Income Statement'!B44/'Income Statement'!B14</f>
        <v>6.4809871709069766E-2</v>
      </c>
      <c r="C16" s="32">
        <f>'Income Statement'!C44/'Income Statement'!C14</f>
        <v>9.2583243561111597E-2</v>
      </c>
      <c r="D16" s="31" t="str">
        <f>IF(B16&gt;C16,"Excellent","Poor")</f>
        <v>Poor</v>
      </c>
    </row>
    <row r="17" spans="1:4" x14ac:dyDescent="0.35">
      <c r="A17" t="s">
        <v>129</v>
      </c>
      <c r="B17" s="35">
        <f>'Income Statement'!B39/'Income Statement'!B14</f>
        <v>6.4809871709069766E-2</v>
      </c>
      <c r="C17" s="35">
        <f>'Income Statement'!C39/'Income Statement'!C14</f>
        <v>3.349124349626615E-2</v>
      </c>
      <c r="D17" s="31" t="str">
        <f>IF(B17&gt;C17,"Excellent","Poor")</f>
        <v>Excellent</v>
      </c>
    </row>
    <row r="19" spans="1:4" ht="17.5" thickBot="1" x14ac:dyDescent="0.45">
      <c r="A19" s="37" t="s">
        <v>131</v>
      </c>
    </row>
    <row r="20" spans="1:4" ht="15" thickTop="1" x14ac:dyDescent="0.35">
      <c r="A20" t="s">
        <v>132</v>
      </c>
      <c r="B20" s="34">
        <f>('balance sheet'!B25+'balance sheet'!B19)/'balance sheet'!B14</f>
        <v>1.4917410111020728</v>
      </c>
      <c r="C20" s="34">
        <f>('balance sheet'!C25+'balance sheet'!C19)/'balance sheet'!C14</f>
        <v>1.7077264590083747</v>
      </c>
      <c r="D20" s="31" t="str">
        <f>IF(B20&lt;C20,"Excellent","Poor")</f>
        <v>Excellent</v>
      </c>
    </row>
    <row r="21" spans="1:4" x14ac:dyDescent="0.35">
      <c r="A21" t="s">
        <v>134</v>
      </c>
      <c r="B21" s="32">
        <f>('Income Statement'!B44)*100/'balance sheet'!B14</f>
        <v>12.455383353680698</v>
      </c>
      <c r="C21" s="32">
        <f>('Income Statement'!C44)*100/'balance sheet'!C14</f>
        <v>16.763882154800378</v>
      </c>
      <c r="D21" s="31" t="str">
        <f>IF(B21&gt;C21,"Excellent","Poor")</f>
        <v>Poor</v>
      </c>
    </row>
  </sheetData>
  <conditionalFormatting sqref="A1:D1">
    <cfRule type="containsText" dxfId="3" priority="4" operator="containsText" text="Excellent">
      <formula>NOT(ISERROR(SEARCH("Excellent",A1)))</formula>
    </cfRule>
  </conditionalFormatting>
  <conditionalFormatting sqref="D1:D1048576">
    <cfRule type="containsText" dxfId="2" priority="1" operator="containsText" text="Excellent">
      <formula>NOT(ISERROR(SEARCH("Excellent",D1)))</formula>
    </cfRule>
    <cfRule type="containsText" dxfId="1" priority="2" operator="containsText" text="Poor">
      <formula>NOT(ISERROR(SEARCH("Poor",D1)))</formula>
    </cfRule>
    <cfRule type="containsText" dxfId="0" priority="3" operator="containsText" text="Excellent">
      <formula>NOT(ISERROR(SEARCH("Excellent",D1)))</formula>
    </cfRule>
    <cfRule type="cellIs" priority="6" operator="equal">
      <formula>"Excellent"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expression" priority="5">
      <formula>"Excellent"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9FB4-16A7-4CE1-9C0F-D613A48CA67A}">
  <dimension ref="B1:G12"/>
  <sheetViews>
    <sheetView topLeftCell="B2" zoomScale="127" workbookViewId="0">
      <selection activeCell="G2" sqref="G2"/>
    </sheetView>
  </sheetViews>
  <sheetFormatPr defaultRowHeight="14.5" x14ac:dyDescent="0.35"/>
  <sheetData>
    <row r="1" spans="2:7" x14ac:dyDescent="0.35">
      <c r="C1" s="49" t="s">
        <v>139</v>
      </c>
      <c r="D1" s="49"/>
      <c r="E1" s="49"/>
      <c r="F1" s="49"/>
    </row>
    <row r="4" spans="2:7" ht="15" thickBot="1" x14ac:dyDescent="0.4">
      <c r="C4" s="44" t="s">
        <v>1</v>
      </c>
      <c r="D4" s="44" t="s">
        <v>2</v>
      </c>
      <c r="E4" s="44" t="s">
        <v>3</v>
      </c>
      <c r="F4" s="44" t="s">
        <v>4</v>
      </c>
      <c r="G4" s="45" t="s">
        <v>5</v>
      </c>
    </row>
    <row r="5" spans="2:7" ht="18.5" thickBot="1" x14ac:dyDescent="0.4">
      <c r="B5" s="42" t="s">
        <v>98</v>
      </c>
      <c r="C5" s="3">
        <v>158788.31</v>
      </c>
      <c r="D5" s="4">
        <v>139408.38</v>
      </c>
      <c r="E5" s="3">
        <v>147813.26</v>
      </c>
      <c r="F5" s="4">
        <v>137056.82</v>
      </c>
      <c r="G5" s="43">
        <v>121095.19</v>
      </c>
    </row>
    <row r="6" spans="2:7" ht="15" thickBot="1" x14ac:dyDescent="0.4">
      <c r="B6" s="42" t="s">
        <v>138</v>
      </c>
      <c r="C6" s="3">
        <v>10291.049999999999</v>
      </c>
      <c r="D6" s="4">
        <v>12906.88</v>
      </c>
      <c r="E6" s="3">
        <v>10822.32</v>
      </c>
      <c r="F6" s="4">
        <v>10237.58</v>
      </c>
      <c r="G6" s="43">
        <v>8440.2900000000009</v>
      </c>
    </row>
    <row r="10" spans="2:7" ht="15" thickBot="1" x14ac:dyDescent="0.4">
      <c r="C10" s="44" t="s">
        <v>1</v>
      </c>
      <c r="D10" s="44" t="s">
        <v>2</v>
      </c>
      <c r="E10" s="44" t="s">
        <v>3</v>
      </c>
      <c r="F10" s="44" t="s">
        <v>4</v>
      </c>
      <c r="G10" s="45" t="s">
        <v>5</v>
      </c>
    </row>
    <row r="11" spans="2:7" ht="18.5" thickBot="1" x14ac:dyDescent="0.4">
      <c r="B11" s="42" t="s">
        <v>136</v>
      </c>
      <c r="C11" s="46">
        <f>C5/G5</f>
        <v>1.3112685152895007</v>
      </c>
      <c r="D11" s="46">
        <f>D5/G5</f>
        <v>1.151229706151004</v>
      </c>
      <c r="E11" s="46">
        <f>E5/G5</f>
        <v>1.2206369220775821</v>
      </c>
      <c r="F11" s="46">
        <f>F5/G5</f>
        <v>1.1318106028819146</v>
      </c>
      <c r="G11" s="46">
        <f>G5/G5</f>
        <v>1</v>
      </c>
    </row>
    <row r="12" spans="2:7" ht="15" thickBot="1" x14ac:dyDescent="0.4">
      <c r="B12" s="42" t="s">
        <v>137</v>
      </c>
      <c r="C12" s="48">
        <f>C6/G6</f>
        <v>1.2192768257962698</v>
      </c>
      <c r="D12" s="47">
        <f>D6/G6</f>
        <v>1.5291986412789131</v>
      </c>
      <c r="E12" s="48">
        <f>E6/G6</f>
        <v>1.2822213454750961</v>
      </c>
      <c r="F12" s="47">
        <f>F6/G6</f>
        <v>1.2129417354143044</v>
      </c>
      <c r="G12" s="46">
        <f>G6/G6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2AB4-3191-41A9-831B-749372821FF4}">
  <dimension ref="A1:D58"/>
  <sheetViews>
    <sheetView workbookViewId="0">
      <selection activeCell="H21" sqref="H21"/>
    </sheetView>
  </sheetViews>
  <sheetFormatPr defaultRowHeight="14.5" x14ac:dyDescent="0.35"/>
  <cols>
    <col min="1" max="1" width="10.08984375" bestFit="1" customWidth="1"/>
    <col min="2" max="2" width="16" customWidth="1"/>
    <col min="3" max="3" width="14.08984375" customWidth="1"/>
    <col min="4" max="4" width="13.08984375" customWidth="1"/>
  </cols>
  <sheetData>
    <row r="1" spans="1:4" x14ac:dyDescent="0.35">
      <c r="A1" t="s">
        <v>140</v>
      </c>
      <c r="B1" t="s">
        <v>142</v>
      </c>
      <c r="C1" t="s">
        <v>141</v>
      </c>
      <c r="D1" t="s">
        <v>143</v>
      </c>
    </row>
    <row r="2" spans="1:4" x14ac:dyDescent="0.35">
      <c r="A2" s="50">
        <v>44965</v>
      </c>
      <c r="B2" s="51">
        <v>3543.8999020000001</v>
      </c>
    </row>
    <row r="3" spans="1:4" x14ac:dyDescent="0.35">
      <c r="A3" s="50">
        <v>44966</v>
      </c>
      <c r="B3" s="51">
        <v>3622.0500489999999</v>
      </c>
    </row>
    <row r="4" spans="1:4" x14ac:dyDescent="0.35">
      <c r="A4" s="50">
        <v>44967</v>
      </c>
      <c r="B4" s="51">
        <v>3612.1499020000001</v>
      </c>
    </row>
    <row r="5" spans="1:4" x14ac:dyDescent="0.35">
      <c r="A5" s="50">
        <v>44970</v>
      </c>
      <c r="B5" s="51">
        <v>3581.8500979999999</v>
      </c>
    </row>
    <row r="6" spans="1:4" x14ac:dyDescent="0.35">
      <c r="A6" s="50">
        <v>44971</v>
      </c>
      <c r="B6" s="51">
        <v>3606.5</v>
      </c>
    </row>
    <row r="7" spans="1:4" x14ac:dyDescent="0.35">
      <c r="A7" s="50">
        <v>44972</v>
      </c>
      <c r="B7" s="51">
        <v>3621.5</v>
      </c>
    </row>
    <row r="8" spans="1:4" x14ac:dyDescent="0.35">
      <c r="A8" s="50">
        <v>44973</v>
      </c>
      <c r="B8" s="51">
        <v>3757.1999510000001</v>
      </c>
      <c r="C8" s="33">
        <f>AVERAGE(B2,Table_LTTS_NS[[#This Row],[Close Stock Price ]])</f>
        <v>3650.5499264999999</v>
      </c>
    </row>
    <row r="9" spans="1:4" x14ac:dyDescent="0.35">
      <c r="A9" s="50">
        <v>44974</v>
      </c>
      <c r="B9" s="51">
        <v>3694.1999510000001</v>
      </c>
      <c r="C9" s="33">
        <f>AVERAGE(B3,Table_LTTS_NS[[#This Row],[Close Stock Price ]])</f>
        <v>3658.125</v>
      </c>
    </row>
    <row r="10" spans="1:4" x14ac:dyDescent="0.35">
      <c r="A10" s="50">
        <v>44977</v>
      </c>
      <c r="B10" s="51">
        <v>3746.6000979999999</v>
      </c>
      <c r="C10" s="33">
        <f>AVERAGE(B4,Table_LTTS_NS[[#This Row],[Close Stock Price ]])</f>
        <v>3679.375</v>
      </c>
    </row>
    <row r="11" spans="1:4" x14ac:dyDescent="0.35">
      <c r="A11" s="50">
        <v>44978</v>
      </c>
      <c r="B11" s="51">
        <v>3754.1000979999999</v>
      </c>
      <c r="C11" s="33">
        <f>AVERAGE(B5,Table_LTTS_NS[[#This Row],[Close Stock Price ]])</f>
        <v>3667.9750979999999</v>
      </c>
    </row>
    <row r="12" spans="1:4" x14ac:dyDescent="0.35">
      <c r="A12" s="50">
        <v>44979</v>
      </c>
      <c r="B12" s="51">
        <v>3711.6499020000001</v>
      </c>
      <c r="C12" s="33">
        <f>AVERAGE(B6,Table_LTTS_NS[[#This Row],[Close Stock Price ]])</f>
        <v>3659.0749510000001</v>
      </c>
    </row>
    <row r="13" spans="1:4" x14ac:dyDescent="0.35">
      <c r="A13" s="50">
        <v>44980</v>
      </c>
      <c r="B13" s="51">
        <v>3706.5</v>
      </c>
      <c r="C13" s="33">
        <f>AVERAGE(B7,Table_LTTS_NS[[#This Row],[Close Stock Price ]])</f>
        <v>3664</v>
      </c>
    </row>
    <row r="14" spans="1:4" x14ac:dyDescent="0.35">
      <c r="A14" s="50">
        <v>44981</v>
      </c>
      <c r="B14" s="51">
        <v>3708.3000489999999</v>
      </c>
      <c r="C14" s="33">
        <f>AVERAGE(B8,Table_LTTS_NS[[#This Row],[Close Stock Price ]])</f>
        <v>3732.75</v>
      </c>
    </row>
    <row r="15" spans="1:4" x14ac:dyDescent="0.35">
      <c r="A15" s="50">
        <v>44984</v>
      </c>
      <c r="B15" s="51">
        <v>3653</v>
      </c>
      <c r="C15" s="33">
        <f>AVERAGE(B9,Table_LTTS_NS[[#This Row],[Close Stock Price ]])</f>
        <v>3673.5999755000003</v>
      </c>
      <c r="D15" s="51">
        <f>AVERAGE(B2,Table_LTTS_NS[[#This Row],[Close Stock Price ]])</f>
        <v>3598.4499510000001</v>
      </c>
    </row>
    <row r="16" spans="1:4" x14ac:dyDescent="0.35">
      <c r="A16" s="50">
        <v>44985</v>
      </c>
      <c r="B16" s="51">
        <v>3684.75</v>
      </c>
      <c r="C16" s="33">
        <f>AVERAGE(B10,Table_LTTS_NS[[#This Row],[Close Stock Price ]])</f>
        <v>3715.6750489999999</v>
      </c>
      <c r="D16" s="51">
        <f>AVERAGE(B3,Table_LTTS_NS[[#This Row],[Close Stock Price ]])</f>
        <v>3653.4000244999997</v>
      </c>
    </row>
    <row r="17" spans="1:4" x14ac:dyDescent="0.35">
      <c r="A17" s="50">
        <v>44986</v>
      </c>
      <c r="B17" s="51">
        <v>3748.6499020000001</v>
      </c>
      <c r="C17" s="33">
        <f>AVERAGE(B11,Table_LTTS_NS[[#This Row],[Close Stock Price ]])</f>
        <v>3751.375</v>
      </c>
      <c r="D17" s="51">
        <f>AVERAGE(B4,Table_LTTS_NS[[#This Row],[Close Stock Price ]])</f>
        <v>3680.3999020000001</v>
      </c>
    </row>
    <row r="18" spans="1:4" x14ac:dyDescent="0.35">
      <c r="A18" s="50">
        <v>44987</v>
      </c>
      <c r="B18" s="51">
        <v>3698.3999020000001</v>
      </c>
      <c r="C18" s="33">
        <f>AVERAGE(B12,Table_LTTS_NS[[#This Row],[Close Stock Price ]])</f>
        <v>3705.0249020000001</v>
      </c>
      <c r="D18" s="51">
        <f>AVERAGE(B5,Table_LTTS_NS[[#This Row],[Close Stock Price ]])</f>
        <v>3640.125</v>
      </c>
    </row>
    <row r="19" spans="1:4" x14ac:dyDescent="0.35">
      <c r="A19" s="50">
        <v>44988</v>
      </c>
      <c r="B19" s="51">
        <v>3754.6499020000001</v>
      </c>
      <c r="C19" s="33">
        <f>AVERAGE(B13,Table_LTTS_NS[[#This Row],[Close Stock Price ]])</f>
        <v>3730.5749510000001</v>
      </c>
      <c r="D19" s="51">
        <f>AVERAGE(B6,Table_LTTS_NS[[#This Row],[Close Stock Price ]])</f>
        <v>3680.5749510000001</v>
      </c>
    </row>
    <row r="20" spans="1:4" x14ac:dyDescent="0.35">
      <c r="A20" s="50">
        <v>44991</v>
      </c>
      <c r="B20" s="51">
        <v>3713.25</v>
      </c>
      <c r="C20" s="33">
        <f>AVERAGE(B14,Table_LTTS_NS[[#This Row],[Close Stock Price ]])</f>
        <v>3710.7750244999997</v>
      </c>
      <c r="D20" s="51">
        <f>AVERAGE(B7,Table_LTTS_NS[[#This Row],[Close Stock Price ]])</f>
        <v>3667.375</v>
      </c>
    </row>
    <row r="21" spans="1:4" x14ac:dyDescent="0.35">
      <c r="A21" s="50">
        <v>44993</v>
      </c>
      <c r="B21" s="51">
        <v>3675.3500979999999</v>
      </c>
      <c r="C21" s="33">
        <f>AVERAGE(B15,Table_LTTS_NS[[#This Row],[Close Stock Price ]])</f>
        <v>3664.1750489999999</v>
      </c>
      <c r="D21" s="51">
        <f>AVERAGE(B8,Table_LTTS_NS[[#This Row],[Close Stock Price ]])</f>
        <v>3716.2750244999997</v>
      </c>
    </row>
    <row r="22" spans="1:4" x14ac:dyDescent="0.35">
      <c r="A22" s="50">
        <v>44994</v>
      </c>
      <c r="B22" s="51">
        <v>3712</v>
      </c>
      <c r="C22" s="33">
        <f>AVERAGE(B16,Table_LTTS_NS[[#This Row],[Close Stock Price ]])</f>
        <v>3698.375</v>
      </c>
      <c r="D22" s="51">
        <f>AVERAGE(B9,Table_LTTS_NS[[#This Row],[Close Stock Price ]])</f>
        <v>3703.0999755000003</v>
      </c>
    </row>
    <row r="23" spans="1:4" x14ac:dyDescent="0.35">
      <c r="A23" s="50">
        <v>44995</v>
      </c>
      <c r="B23" s="51">
        <v>3663.3000489999999</v>
      </c>
      <c r="C23" s="33">
        <f>AVERAGE(B17,Table_LTTS_NS[[#This Row],[Close Stock Price ]])</f>
        <v>3705.9749755000003</v>
      </c>
      <c r="D23" s="51">
        <f>AVERAGE(B10,Table_LTTS_NS[[#This Row],[Close Stock Price ]])</f>
        <v>3704.9500735000001</v>
      </c>
    </row>
    <row r="24" spans="1:4" x14ac:dyDescent="0.35">
      <c r="A24" s="50">
        <v>44998</v>
      </c>
      <c r="B24" s="51">
        <v>3648.75</v>
      </c>
      <c r="C24" s="33">
        <f>AVERAGE(B18,Table_LTTS_NS[[#This Row],[Close Stock Price ]])</f>
        <v>3673.5749510000001</v>
      </c>
      <c r="D24" s="51">
        <f>AVERAGE(B11,Table_LTTS_NS[[#This Row],[Close Stock Price ]])</f>
        <v>3701.4250489999999</v>
      </c>
    </row>
    <row r="25" spans="1:4" x14ac:dyDescent="0.35">
      <c r="A25" s="50">
        <v>44999</v>
      </c>
      <c r="B25" s="51">
        <v>3591.0500489999999</v>
      </c>
      <c r="C25" s="33">
        <f>AVERAGE(B19,Table_LTTS_NS[[#This Row],[Close Stock Price ]])</f>
        <v>3672.8499755000003</v>
      </c>
      <c r="D25" s="51">
        <f>AVERAGE(B12,Table_LTTS_NS[[#This Row],[Close Stock Price ]])</f>
        <v>3651.3499755000003</v>
      </c>
    </row>
    <row r="26" spans="1:4" x14ac:dyDescent="0.35">
      <c r="A26" s="50">
        <v>45000</v>
      </c>
      <c r="B26" s="51">
        <v>3536</v>
      </c>
      <c r="C26" s="33">
        <f>AVERAGE(B20,Table_LTTS_NS[[#This Row],[Close Stock Price ]])</f>
        <v>3624.625</v>
      </c>
      <c r="D26" s="51">
        <f>AVERAGE(B13,Table_LTTS_NS[[#This Row],[Close Stock Price ]])</f>
        <v>3621.25</v>
      </c>
    </row>
    <row r="27" spans="1:4" x14ac:dyDescent="0.35">
      <c r="A27" s="50">
        <v>45001</v>
      </c>
      <c r="B27" s="51">
        <v>3481.8999020000001</v>
      </c>
      <c r="C27" s="33">
        <f>AVERAGE(B21,Table_LTTS_NS[[#This Row],[Close Stock Price ]])</f>
        <v>3578.625</v>
      </c>
      <c r="D27" s="51">
        <f>AVERAGE(B14,Table_LTTS_NS[[#This Row],[Close Stock Price ]])</f>
        <v>3595.0999755000003</v>
      </c>
    </row>
    <row r="28" spans="1:4" x14ac:dyDescent="0.35">
      <c r="A28" s="50">
        <v>45002</v>
      </c>
      <c r="B28" s="51">
        <v>3570.1000979999999</v>
      </c>
      <c r="C28" s="33">
        <f>AVERAGE(B22,Table_LTTS_NS[[#This Row],[Close Stock Price ]])</f>
        <v>3641.0500489999999</v>
      </c>
      <c r="D28" s="51">
        <f>AVERAGE(B15,Table_LTTS_NS[[#This Row],[Close Stock Price ]])</f>
        <v>3611.5500489999999</v>
      </c>
    </row>
    <row r="29" spans="1:4" x14ac:dyDescent="0.35">
      <c r="A29" s="50">
        <v>45005</v>
      </c>
      <c r="B29" s="51">
        <v>3528.1499020000001</v>
      </c>
      <c r="C29" s="33">
        <f>AVERAGE(B23,Table_LTTS_NS[[#This Row],[Close Stock Price ]])</f>
        <v>3595.7249755000003</v>
      </c>
      <c r="D29" s="51">
        <f>AVERAGE(B16,Table_LTTS_NS[[#This Row],[Close Stock Price ]])</f>
        <v>3606.4499510000001</v>
      </c>
    </row>
    <row r="30" spans="1:4" x14ac:dyDescent="0.35">
      <c r="A30" s="50">
        <v>45006</v>
      </c>
      <c r="B30" s="51">
        <v>3426.8999020000001</v>
      </c>
      <c r="C30" s="33">
        <f>AVERAGE(B24,Table_LTTS_NS[[#This Row],[Close Stock Price ]])</f>
        <v>3537.8249510000001</v>
      </c>
      <c r="D30" s="51">
        <f>AVERAGE(B17,Table_LTTS_NS[[#This Row],[Close Stock Price ]])</f>
        <v>3587.7749020000001</v>
      </c>
    </row>
    <row r="31" spans="1:4" x14ac:dyDescent="0.35">
      <c r="A31" s="50">
        <v>45007</v>
      </c>
      <c r="B31" s="51">
        <v>3411.6000979999999</v>
      </c>
      <c r="C31" s="33">
        <f>AVERAGE(B25,Table_LTTS_NS[[#This Row],[Close Stock Price ]])</f>
        <v>3501.3250735000001</v>
      </c>
      <c r="D31" s="51">
        <f>AVERAGE(B18,Table_LTTS_NS[[#This Row],[Close Stock Price ]])</f>
        <v>3555</v>
      </c>
    </row>
    <row r="32" spans="1:4" x14ac:dyDescent="0.35">
      <c r="A32" s="50">
        <v>45008</v>
      </c>
      <c r="B32" s="51">
        <v>3360.8999020000001</v>
      </c>
      <c r="C32" s="33">
        <f>AVERAGE(B26,Table_LTTS_NS[[#This Row],[Close Stock Price ]])</f>
        <v>3448.4499510000001</v>
      </c>
      <c r="D32" s="51">
        <f>AVERAGE(B19,Table_LTTS_NS[[#This Row],[Close Stock Price ]])</f>
        <v>3557.7749020000001</v>
      </c>
    </row>
    <row r="33" spans="1:4" x14ac:dyDescent="0.35">
      <c r="A33" s="50">
        <v>45009</v>
      </c>
      <c r="B33" s="51">
        <v>3385.5</v>
      </c>
      <c r="C33" s="33">
        <f>AVERAGE(B27,Table_LTTS_NS[[#This Row],[Close Stock Price ]])</f>
        <v>3433.6999510000001</v>
      </c>
      <c r="D33" s="51">
        <f>AVERAGE(B20,Table_LTTS_NS[[#This Row],[Close Stock Price ]])</f>
        <v>3549.375</v>
      </c>
    </row>
    <row r="34" spans="1:4" x14ac:dyDescent="0.35">
      <c r="A34" s="50">
        <v>45012</v>
      </c>
      <c r="B34" s="51">
        <v>3376.0500489999999</v>
      </c>
      <c r="C34" s="33">
        <f>AVERAGE(B28,Table_LTTS_NS[[#This Row],[Close Stock Price ]])</f>
        <v>3473.0750735000001</v>
      </c>
      <c r="D34" s="51">
        <f>AVERAGE(B21,Table_LTTS_NS[[#This Row],[Close Stock Price ]])</f>
        <v>3525.7000735000001</v>
      </c>
    </row>
    <row r="35" spans="1:4" x14ac:dyDescent="0.35">
      <c r="A35" s="50">
        <v>45013</v>
      </c>
      <c r="B35" s="51">
        <v>3309.9499510000001</v>
      </c>
      <c r="C35" s="33">
        <f>AVERAGE(B29,Table_LTTS_NS[[#This Row],[Close Stock Price ]])</f>
        <v>3419.0499264999999</v>
      </c>
      <c r="D35" s="51">
        <f>AVERAGE(B22,Table_LTTS_NS[[#This Row],[Close Stock Price ]])</f>
        <v>3510.9749755000003</v>
      </c>
    </row>
    <row r="36" spans="1:4" x14ac:dyDescent="0.35">
      <c r="A36" s="50">
        <v>45014</v>
      </c>
      <c r="B36" s="51">
        <v>3357.3000489999999</v>
      </c>
      <c r="C36" s="33">
        <f>AVERAGE(B30,Table_LTTS_NS[[#This Row],[Close Stock Price ]])</f>
        <v>3392.0999755000003</v>
      </c>
      <c r="D36" s="51">
        <f>AVERAGE(B23,Table_LTTS_NS[[#This Row],[Close Stock Price ]])</f>
        <v>3510.3000489999999</v>
      </c>
    </row>
    <row r="37" spans="1:4" x14ac:dyDescent="0.35">
      <c r="A37" s="50">
        <v>45016</v>
      </c>
      <c r="B37" s="51">
        <v>3378.5500489999999</v>
      </c>
      <c r="C37" s="33">
        <f>AVERAGE(B31,Table_LTTS_NS[[#This Row],[Close Stock Price ]])</f>
        <v>3395.0750735000001</v>
      </c>
      <c r="D37" s="51">
        <f>AVERAGE(B24,Table_LTTS_NS[[#This Row],[Close Stock Price ]])</f>
        <v>3513.6500244999997</v>
      </c>
    </row>
    <row r="38" spans="1:4" x14ac:dyDescent="0.35">
      <c r="A38" s="50">
        <v>45019</v>
      </c>
      <c r="B38" s="51">
        <v>3435.25</v>
      </c>
      <c r="C38" s="33">
        <f>AVERAGE(B32,Table_LTTS_NS[[#This Row],[Close Stock Price ]])</f>
        <v>3398.0749510000001</v>
      </c>
      <c r="D38" s="51">
        <f>AVERAGE(B25,Table_LTTS_NS[[#This Row],[Close Stock Price ]])</f>
        <v>3513.1500244999997</v>
      </c>
    </row>
    <row r="39" spans="1:4" x14ac:dyDescent="0.35">
      <c r="A39" s="50">
        <v>45021</v>
      </c>
      <c r="B39" s="51">
        <v>3652.5</v>
      </c>
      <c r="C39" s="33">
        <f>AVERAGE(B33,Table_LTTS_NS[[#This Row],[Close Stock Price ]])</f>
        <v>3519</v>
      </c>
      <c r="D39" s="51">
        <f>AVERAGE(B26,Table_LTTS_NS[[#This Row],[Close Stock Price ]])</f>
        <v>3594.25</v>
      </c>
    </row>
    <row r="40" spans="1:4" x14ac:dyDescent="0.35">
      <c r="A40" s="50">
        <v>45022</v>
      </c>
      <c r="B40" s="51">
        <v>3597.3000489999999</v>
      </c>
      <c r="C40" s="33">
        <f>AVERAGE(B34,Table_LTTS_NS[[#This Row],[Close Stock Price ]])</f>
        <v>3486.6750489999999</v>
      </c>
      <c r="D40" s="51">
        <f>AVERAGE(B27,Table_LTTS_NS[[#This Row],[Close Stock Price ]])</f>
        <v>3539.5999755000003</v>
      </c>
    </row>
    <row r="41" spans="1:4" x14ac:dyDescent="0.35">
      <c r="A41" s="50">
        <v>45026</v>
      </c>
      <c r="B41" s="51">
        <v>3593.5</v>
      </c>
      <c r="C41" s="33">
        <f>AVERAGE(B35,Table_LTTS_NS[[#This Row],[Close Stock Price ]])</f>
        <v>3451.7249755000003</v>
      </c>
      <c r="D41" s="51">
        <f>AVERAGE(B28,Table_LTTS_NS[[#This Row],[Close Stock Price ]])</f>
        <v>3581.8000489999999</v>
      </c>
    </row>
    <row r="42" spans="1:4" x14ac:dyDescent="0.35">
      <c r="A42" s="50">
        <v>45027</v>
      </c>
      <c r="B42" s="51">
        <v>3543.1000979999999</v>
      </c>
      <c r="C42" s="33">
        <f>AVERAGE(B36,Table_LTTS_NS[[#This Row],[Close Stock Price ]])</f>
        <v>3450.2000735000001</v>
      </c>
      <c r="D42" s="51">
        <f>AVERAGE(B29,Table_LTTS_NS[[#This Row],[Close Stock Price ]])</f>
        <v>3535.625</v>
      </c>
    </row>
    <row r="43" spans="1:4" x14ac:dyDescent="0.35">
      <c r="A43" s="50">
        <v>45028</v>
      </c>
      <c r="B43" s="51">
        <v>3569.5500489999999</v>
      </c>
      <c r="C43" s="33">
        <f>AVERAGE(B37,Table_LTTS_NS[[#This Row],[Close Stock Price ]])</f>
        <v>3474.0500489999999</v>
      </c>
      <c r="D43" s="51">
        <f>AVERAGE(B30,Table_LTTS_NS[[#This Row],[Close Stock Price ]])</f>
        <v>3498.2249755000003</v>
      </c>
    </row>
    <row r="44" spans="1:4" x14ac:dyDescent="0.35">
      <c r="A44" s="50">
        <v>45029</v>
      </c>
      <c r="B44" s="51">
        <v>3529.8500979999999</v>
      </c>
      <c r="C44" s="33">
        <f>AVERAGE(B38,Table_LTTS_NS[[#This Row],[Close Stock Price ]])</f>
        <v>3482.5500489999999</v>
      </c>
      <c r="D44" s="51">
        <f>AVERAGE(B31,Table_LTTS_NS[[#This Row],[Close Stock Price ]])</f>
        <v>3470.7250979999999</v>
      </c>
    </row>
    <row r="45" spans="1:4" x14ac:dyDescent="0.35">
      <c r="A45" s="50">
        <v>45033</v>
      </c>
      <c r="B45" s="51">
        <v>3432.6000979999999</v>
      </c>
      <c r="C45" s="33">
        <f>AVERAGE(B39,Table_LTTS_NS[[#This Row],[Close Stock Price ]])</f>
        <v>3542.5500489999999</v>
      </c>
      <c r="D45" s="51">
        <f>AVERAGE(B32,Table_LTTS_NS[[#This Row],[Close Stock Price ]])</f>
        <v>3396.75</v>
      </c>
    </row>
    <row r="46" spans="1:4" x14ac:dyDescent="0.35">
      <c r="A46" s="50">
        <v>45034</v>
      </c>
      <c r="B46" s="51">
        <v>3450.3500979999999</v>
      </c>
      <c r="C46" s="33">
        <f>AVERAGE(B40,Table_LTTS_NS[[#This Row],[Close Stock Price ]])</f>
        <v>3523.8250735000001</v>
      </c>
      <c r="D46" s="51">
        <f>AVERAGE(B33,Table_LTTS_NS[[#This Row],[Close Stock Price ]])</f>
        <v>3417.9250489999999</v>
      </c>
    </row>
    <row r="47" spans="1:4" x14ac:dyDescent="0.35">
      <c r="A47" s="50">
        <v>45035</v>
      </c>
      <c r="B47" s="51">
        <v>3435.1000979999999</v>
      </c>
      <c r="C47" s="33">
        <f>AVERAGE(B41,Table_LTTS_NS[[#This Row],[Close Stock Price ]])</f>
        <v>3514.3000489999999</v>
      </c>
      <c r="D47" s="51">
        <f>AVERAGE(B34,Table_LTTS_NS[[#This Row],[Close Stock Price ]])</f>
        <v>3405.5750735000001</v>
      </c>
    </row>
    <row r="48" spans="1:4" x14ac:dyDescent="0.35">
      <c r="A48" s="50">
        <v>45036</v>
      </c>
      <c r="B48" s="51">
        <v>3359.6000979999999</v>
      </c>
      <c r="C48" s="33">
        <f>AVERAGE(B42,Table_LTTS_NS[[#This Row],[Close Stock Price ]])</f>
        <v>3451.3500979999999</v>
      </c>
      <c r="D48" s="51">
        <f>AVERAGE(B35,Table_LTTS_NS[[#This Row],[Close Stock Price ]])</f>
        <v>3334.7750244999997</v>
      </c>
    </row>
    <row r="49" spans="1:4" x14ac:dyDescent="0.35">
      <c r="A49" s="50">
        <v>45037</v>
      </c>
      <c r="B49" s="51">
        <v>3386.75</v>
      </c>
      <c r="C49" s="33">
        <f>AVERAGE(B43,Table_LTTS_NS[[#This Row],[Close Stock Price ]])</f>
        <v>3478.1500244999997</v>
      </c>
      <c r="D49" s="51">
        <f>AVERAGE(B36,Table_LTTS_NS[[#This Row],[Close Stock Price ]])</f>
        <v>3372.0250244999997</v>
      </c>
    </row>
    <row r="50" spans="1:4" x14ac:dyDescent="0.35">
      <c r="A50" s="50">
        <v>45040</v>
      </c>
      <c r="B50" s="51">
        <v>3434.9499510000001</v>
      </c>
      <c r="C50" s="33">
        <f>AVERAGE(B44,Table_LTTS_NS[[#This Row],[Close Stock Price ]])</f>
        <v>3482.4000244999997</v>
      </c>
      <c r="D50" s="51">
        <f>AVERAGE(B37,Table_LTTS_NS[[#This Row],[Close Stock Price ]])</f>
        <v>3406.75</v>
      </c>
    </row>
    <row r="51" spans="1:4" x14ac:dyDescent="0.35">
      <c r="A51" s="50">
        <v>45041</v>
      </c>
      <c r="B51" s="51">
        <v>3425.75</v>
      </c>
      <c r="C51" s="33">
        <f>AVERAGE(B45,Table_LTTS_NS[[#This Row],[Close Stock Price ]])</f>
        <v>3429.1750489999999</v>
      </c>
      <c r="D51" s="51">
        <f>AVERAGE(B38,Table_LTTS_NS[[#This Row],[Close Stock Price ]])</f>
        <v>3430.5</v>
      </c>
    </row>
    <row r="52" spans="1:4" x14ac:dyDescent="0.35">
      <c r="A52" s="50">
        <v>45042</v>
      </c>
      <c r="B52" s="51">
        <v>3446.9499510000001</v>
      </c>
      <c r="C52" s="33">
        <f>AVERAGE(B46,Table_LTTS_NS[[#This Row],[Close Stock Price ]])</f>
        <v>3448.6500244999997</v>
      </c>
      <c r="D52" s="51">
        <f>AVERAGE(B39,Table_LTTS_NS[[#This Row],[Close Stock Price ]])</f>
        <v>3549.7249755000003</v>
      </c>
    </row>
    <row r="53" spans="1:4" x14ac:dyDescent="0.35">
      <c r="A53" s="50">
        <v>45043</v>
      </c>
      <c r="B53" s="51">
        <v>3731</v>
      </c>
      <c r="C53" s="33">
        <f>AVERAGE(B47,Table_LTTS_NS[[#This Row],[Close Stock Price ]])</f>
        <v>3583.0500489999999</v>
      </c>
      <c r="D53" s="51">
        <f>AVERAGE(B40,Table_LTTS_NS[[#This Row],[Close Stock Price ]])</f>
        <v>3664.1500244999997</v>
      </c>
    </row>
    <row r="54" spans="1:4" x14ac:dyDescent="0.35">
      <c r="A54" s="50">
        <v>45044</v>
      </c>
      <c r="B54" s="51">
        <v>3775.25</v>
      </c>
      <c r="C54" s="33">
        <f>AVERAGE(B48,Table_LTTS_NS[[#This Row],[Close Stock Price ]])</f>
        <v>3567.4250489999999</v>
      </c>
      <c r="D54" s="51">
        <f>AVERAGE(B41,Table_LTTS_NS[[#This Row],[Close Stock Price ]])</f>
        <v>3684.375</v>
      </c>
    </row>
    <row r="55" spans="1:4" x14ac:dyDescent="0.35">
      <c r="A55" s="50">
        <v>45048</v>
      </c>
      <c r="B55" s="51">
        <v>3805.6999510000001</v>
      </c>
      <c r="C55" s="33">
        <f>AVERAGE(B49,Table_LTTS_NS[[#This Row],[Close Stock Price ]])</f>
        <v>3596.2249755000003</v>
      </c>
      <c r="D55" s="51">
        <f>AVERAGE(B42,Table_LTTS_NS[[#This Row],[Close Stock Price ]])</f>
        <v>3674.4000244999997</v>
      </c>
    </row>
    <row r="56" spans="1:4" x14ac:dyDescent="0.35">
      <c r="A56" s="50">
        <v>45049</v>
      </c>
      <c r="B56" s="51">
        <v>3723.8000489999999</v>
      </c>
      <c r="C56" s="33">
        <f>AVERAGE(B50,Table_LTTS_NS[[#This Row],[Close Stock Price ]])</f>
        <v>3579.375</v>
      </c>
      <c r="D56" s="51">
        <f>AVERAGE(B43,Table_LTTS_NS[[#This Row],[Close Stock Price ]])</f>
        <v>3646.6750489999999</v>
      </c>
    </row>
    <row r="57" spans="1:4" x14ac:dyDescent="0.35">
      <c r="A57" s="50">
        <v>45050</v>
      </c>
      <c r="B57" s="51">
        <v>3725.3000489999999</v>
      </c>
      <c r="C57" s="33">
        <f>AVERAGE(B51,Table_LTTS_NS[[#This Row],[Close Stock Price ]])</f>
        <v>3575.5250244999997</v>
      </c>
      <c r="D57" s="51">
        <f>AVERAGE(B44,Table_LTTS_NS[[#This Row],[Close Stock Price ]])</f>
        <v>3627.5750735000001</v>
      </c>
    </row>
    <row r="58" spans="1:4" x14ac:dyDescent="0.35">
      <c r="A58" s="50">
        <v>45051</v>
      </c>
      <c r="B58" s="51">
        <v>3676.6999510000001</v>
      </c>
      <c r="C58" s="33">
        <f>AVERAGE(B52,Table_LTTS_NS[[#This Row],[Close Stock Price ]])</f>
        <v>3561.8249510000001</v>
      </c>
      <c r="D58" s="51">
        <f>AVERAGE(B45,Table_LTTS_NS[[#This Row],[Close Stock Price ]])</f>
        <v>3554.6500244999997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i X a o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I l 2 q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d q h W 4 r p g r t I B A A A u B Q A A E w A c A E Z v c m 1 1 b G F z L 1 N l Y 3 R p b 2 4 x L m 0 g o h g A K K A U A A A A A A A A A A A A A A A A A A A A A A A A A A A A 5 Z N f b 5 s w F M X f I + U 7 W O 4 L S I g A 2 p + u E w 8 V L O q k K s 0 G 2 z S F P j h w l 7 g 1 N r J N 2 i r K d 5 8 d 0 q W L Y N q e x 4 u v z k + 6 P r 7 n o q D U V H C U d W f 4 f j w a j 9 S a S K j Q G c 7 J k g E K M I o R A z 0 e I f N l o p U l G O U b L P 0 5 W Y F j i 0 R w D V w r B 6 + 1 b t T F Z E L 5 B p Q W U v m M S G W Y a J d S + K W o J 1 P K C S 8 p Y c o n q n n E r u t 1 v V O i S W B a d 3 d s g 9 3 C K r c H e o a T N e E r 4 y x / a s C a 2 v v z c 0 m 4 + i F k n Q j W 1 t x C 5 e x b e d s t n h O p a d l a E 9 h D 2 k C k 4 V H v P L T F 0 + 8 o C q L o W e d t v Q T 5 g o S D J B g i 4 b t B c n 5 C d u 5 4 R H n v 2 3 p j Q E 7 k / i 9 R n O j h g B 7 0 6 8 c Q T v T z 3 / S / D u A 6 z z M 0 y / q H n 6 i N n 4 q y r c 1 g n S k 1 U z g m k F w U X x R I V X w m d / e k u O G Q S r q B I g V 1 r 0 V T 2 M b + L P N L t c G u t 0 i B 0 Z p q k D H 2 j N N u i C p + 6 6 E P v B Q V 5 a s 4 j F 5 H H v r U C g 2 Z f m I Q H 0 t / J j j c u r 8 i m k t R G 1 a h K y C V M X G M 6 U A O u t M 9 x U O L g 3 7 J W F Y S G 1 O s Z f u y 5 T + k 3 n O / 3 Q G z D P A c Q m X q f T g 3 D f C e 3 + a K r t Y 9 8 r V 4 6 F E T J h T 0 6 J f V H R p i X 6 1 f C z 5 y / e a V b 4 3 / c S l + A l B L A Q I t A B Q A A g A I A I l 2 q F b G 0 T l y p Q A A A P Y A A A A S A A A A A A A A A A A A A A A A A A A A A A B D b 2 5 m a W c v U G F j a 2 F n Z S 5 4 b W x Q S w E C L Q A U A A I A C A C J d q h W D 8 r p q 6 Q A A A D p A A A A E w A A A A A A A A A A A A A A A A D x A A A A W 0 N v b n R l b n R f V H l w Z X N d L n h t b F B L A Q I t A B Q A A g A I A I l 2 q F b i u m C u 0 g E A A C 4 F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e A A A A A A A A p x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1 L T A 2 V D A 4 O j A 5 O j Q 3 L j g 4 O T Q 0 M T l a I i A v P j x F b n R y e S B U e X B l P S J G a W x s Q 2 9 s d W 1 u V H l w Z X M i I F Z h b H V l P S J z Q m d V R k J R V U Y i I C 8 + P E V u d H J 5 I F R 5 c G U 9 I k Z p b G x D b 2 x 1 b W 5 O Y W 1 l c y I g V m F s d W U 9 I n N b J n F 1 b 3 Q 7 U G F y d G l j d W x h c n M m c X V v d D s s J n F 1 b 3 Q 7 R l k g M j A y M i Z x d W 9 0 O y w m c X V v d D t G W S A y M D I x J n F 1 b 3 Q 7 L C Z x d W 9 0 O 0 Z Z I D I w M j A m c X V v d D s s J n F 1 b 3 Q 7 R l k g M j A x O S Z x d W 9 0 O y w m c X V v d D t G W S A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B h c n R p Y 3 V s Y X J z L D B 9 J n F 1 b 3 Q 7 L C Z x d W 9 0 O 1 N l Y 3 R p b 2 4 x L 1 R h Y m x l I D A v Q 2 h h b m d l Z C B U e X B l L n t G W S A y M D I y L D F 9 J n F 1 b 3 Q 7 L C Z x d W 9 0 O 1 N l Y 3 R p b 2 4 x L 1 R h Y m x l I D A v Q 2 h h b m d l Z C B U e X B l L n t G W S A y M D I x L D J 9 J n F 1 b 3 Q 7 L C Z x d W 9 0 O 1 N l Y 3 R p b 2 4 x L 1 R h Y m x l I D A v Q 2 h h b m d l Z C B U e X B l L n t G W S A y M D I w L D N 9 J n F 1 b 3 Q 7 L C Z x d W 9 0 O 1 N l Y 3 R p b 2 4 x L 1 R h Y m x l I D A v Q 2 h h b m d l Z C B U e X B l L n t G W S A y M D E 5 L D R 9 J n F 1 b 3 Q 7 L C Z x d W 9 0 O 1 N l Y 3 R p b 2 4 x L 1 R h Y m x l I D A v Q 2 h h b m d l Z C B U e X B l L n t G W S A y M D E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v Q 2 h h b m d l Z C B U e X B l L n t Q Y X J 0 a W N 1 b G F y c y w w f S Z x d W 9 0 O y w m c X V v d D t T Z W N 0 a W 9 u M S 9 U Y W J s Z S A w L 0 N o Y W 5 n Z W Q g V H l w Z S 5 7 R l k g M j A y M i w x f S Z x d W 9 0 O y w m c X V v d D t T Z W N 0 a W 9 u M S 9 U Y W J s Z S A w L 0 N o Y W 5 n Z W Q g V H l w Z S 5 7 R l k g M j A y M S w y f S Z x d W 9 0 O y w m c X V v d D t T Z W N 0 a W 9 u M S 9 U Y W J s Z S A w L 0 N o Y W 5 n Z W Q g V H l w Z S 5 7 R l k g M j A y M C w z f S Z x d W 9 0 O y w m c X V v d D t T Z W N 0 a W 9 u M S 9 U Y W J s Z S A w L 0 N o Y W 5 n Z W Q g V H l w Z S 5 7 R l k g M j A x O S w 0 f S Z x d W 9 0 O y w m c X V v d D t T Z W N 0 a W 9 u M S 9 U Y W J s Z S A w L 0 N o Y W 5 n Z W Q g V H l w Z S 5 7 R l k g M j A x O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0 O j I w O j E 4 L j Q 2 M D I y M j F a I i A v P j x F b n R y e S B U e X B l P S J G a W x s Q 2 9 s d W 1 u V H l w Z X M i I F Z h b H V l P S J z Q m d Z R 0 J n W U c i I C 8 + P E V u d H J 5 I F R 5 c G U 9 I k Z p b G x D b 2 x 1 b W 5 O Y W 1 l c y I g V m F s d W U 9 I n N b J n F 1 b 3 Q 7 U G F y d G l j d W x h c n M m c X V v d D s s J n F 1 b 3 Q 7 R l k g M j A y M i Z x d W 9 0 O y w m c X V v d D t G W S A y M D I x J n F 1 b 3 Q 7 L C Z x d W 9 0 O 0 Z Z I D I w M j A m c X V v d D s s J n F 1 b 3 Q 7 R l k g M j A x O S Z x d W 9 0 O y w m c X V v d D t G W S A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2 h h b m d l Z C B U e X B l L n t Q Y X J 0 a W N 1 b G F y c y w w f S Z x d W 9 0 O y w m c X V v d D t T Z W N 0 a W 9 u M S 9 U Y W J s Z S A w I C g y K S 9 D a G F u Z 2 V k I F R 5 c G U u e 0 Z Z I D I w M j I s M X 0 m c X V v d D s s J n F 1 b 3 Q 7 U 2 V j d G l v b j E v V G F i b G U g M C A o M i k v Q 2 h h b m d l Z C B U e X B l L n t G W S A y M D I x L D J 9 J n F 1 b 3 Q 7 L C Z x d W 9 0 O 1 N l Y 3 R p b 2 4 x L 1 R h Y m x l I D A g K D I p L 0 N o Y W 5 n Z W Q g V H l w Z S 5 7 R l k g M j A y M C w z f S Z x d W 9 0 O y w m c X V v d D t T Z W N 0 a W 9 u M S 9 U Y W J s Z S A w I C g y K S 9 D a G F u Z 2 V k I F R 5 c G U u e 0 Z Z I D I w M T k s N H 0 m c X V v d D s s J n F 1 b 3 Q 7 U 2 V j d G l v b j E v V G F i b G U g M C A o M i k v Q 2 h h b m d l Z C B U e X B l L n t G W S A y M D E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I p L 0 N o Y W 5 n Z W Q g V H l w Z S 5 7 U G F y d G l j d W x h c n M s M H 0 m c X V v d D s s J n F 1 b 3 Q 7 U 2 V j d G l v b j E v V G F i b G U g M C A o M i k v Q 2 h h b m d l Z C B U e X B l L n t G W S A y M D I y L D F 9 J n F 1 b 3 Q 7 L C Z x d W 9 0 O 1 N l Y 3 R p b 2 4 x L 1 R h Y m x l I D A g K D I p L 0 N o Y W 5 n Z W Q g V H l w Z S 5 7 R l k g M j A y M S w y f S Z x d W 9 0 O y w m c X V v d D t T Z W N 0 a W 9 u M S 9 U Y W J s Z S A w I C g y K S 9 D a G F u Z 2 V k I F R 5 c G U u e 0 Z Z I D I w M j A s M 3 0 m c X V v d D s s J n F 1 b 3 Q 7 U 2 V j d G l v b j E v V G F i b G U g M C A o M i k v Q 2 h h b m d l Z C B U e X B l L n t G W S A y M D E 5 L D R 9 J n F 1 b 3 Q 7 L C Z x d W 9 0 O 1 N l Y 3 R p b 2 4 x L 1 R h Y m x l I D A g K D I p L 0 N o Y W 5 n Z W Q g V H l w Z S 5 7 R l k g M j A x O C w 1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R T J T I w T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M V F R T X 0 5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A 5 O j I y O j E 4 L j c 2 M D M z M z d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R U U y B O U y 9 D a G F u Z 2 V k I F R 5 c G U u e 0 R h d G U s M H 0 m c X V v d D s s J n F 1 b 3 Q 7 U 2 V j d G l v b j E v T F R U U y B O U y 9 D a G F u Z 2 V k I F R 5 c G U u e 0 9 w Z W 4 s M X 0 m c X V v d D s s J n F 1 b 3 Q 7 U 2 V j d G l v b j E v T F R U U y B O U y 9 D a G F u Z 2 V k I F R 5 c G U u e 0 h p Z 2 g s M n 0 m c X V v d D s s J n F 1 b 3 Q 7 U 2 V j d G l v b j E v T F R U U y B O U y 9 D a G F u Z 2 V k I F R 5 c G U u e 0 x v d y w z f S Z x d W 9 0 O y w m c X V v d D t T Z W N 0 a W 9 u M S 9 M V F R T I E 5 T L 0 N o Y W 5 n Z W Q g V H l w Z S 5 7 Q 2 x v c 2 U s N H 0 m c X V v d D s s J n F 1 b 3 Q 7 U 2 V j d G l v b j E v T F R U U y B O U y 9 D a G F u Z 2 V k I F R 5 c G U u e 0 F k a i B D b G 9 z Z S w 1 f S Z x d W 9 0 O y w m c X V v d D t T Z W N 0 a W 9 u M S 9 M V F R T I E 5 T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U V F M g T l M v Q 2 h h b m d l Z C B U e X B l L n t E Y X R l L D B 9 J n F 1 b 3 Q 7 L C Z x d W 9 0 O 1 N l Y 3 R p b 2 4 x L 0 x U V F M g T l M v Q 2 h h b m d l Z C B U e X B l L n t P c G V u L D F 9 J n F 1 b 3 Q 7 L C Z x d W 9 0 O 1 N l Y 3 R p b 2 4 x L 0 x U V F M g T l M v Q 2 h h b m d l Z C B U e X B l L n t I a W d o L D J 9 J n F 1 b 3 Q 7 L C Z x d W 9 0 O 1 N l Y 3 R p b 2 4 x L 0 x U V F M g T l M v Q 2 h h b m d l Z C B U e X B l L n t M b 3 c s M 3 0 m c X V v d D s s J n F 1 b 3 Q 7 U 2 V j d G l v b j E v T F R U U y B O U y 9 D a G F u Z 2 V k I F R 5 c G U u e 0 N s b 3 N l L D R 9 J n F 1 b 3 Q 7 L C Z x d W 9 0 O 1 N l Y 3 R p b 2 4 x L 0 x U V F M g T l M v Q 2 h h b m d l Z C B U e X B l L n t B Z G o g Q 2 x v c 2 U s N X 0 m c X V v d D s s J n F 1 b 3 Q 7 U 2 V j d G l v b j E v T F R U U y B O U y 9 D a G F u Z 2 V k I F R 5 c G U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U U y U y M E 5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V F M l M j B O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R T J T I w T l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Q v r i W X y a k + k g R e B K C z k 7 g A A A A A C A A A A A A A Q Z g A A A A E A A C A A A A D r 5 s U v U z N 1 s V Y P l X Q W c p y h r W O a j e D E / l 1 C J o x B B V c p j g A A A A A O g A A A A A I A A C A A A A A q J w V v / K + C G 1 f g i f Q A M 4 x D p U 4 I X I S H G m G C D 3 c A v j T N d F A A A A C z O y K s Z u p X Z 0 s n C z P D o g c z I u f Q w O D y A d w H t 2 8 X b v Z m P 2 X s 9 L 8 N W l X U + v / P 7 W h Z q O f T C I 2 5 y L p H K z d 6 8 L t U T G i T O k Z G c V u N I R x u y w B 9 4 F a z u E A A A A C 5 G B l g 3 J 3 4 n t Q o Y K 0 o S 6 U 0 J 7 f d l 8 P m V 7 w d W s v W d o R 6 G t a l k y r h u S O P P Z V R u E o J G q 2 i T P E 6 j n B T r V 1 J j 2 P f e 8 e T < / D a t a M a s h u p > 
</file>

<file path=customXml/itemProps1.xml><?xml version="1.0" encoding="utf-8"?>
<ds:datastoreItem xmlns:ds="http://schemas.openxmlformats.org/officeDocument/2006/customXml" ds:itemID="{A7B23B95-2D44-4260-9DFB-5C367A171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Cash Flow</vt:lpstr>
      <vt:lpstr>Analysis</vt:lpstr>
      <vt:lpstr>Trend Analysis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kamal</dc:creator>
  <cp:lastModifiedBy>m.p veeraraghavaiah</cp:lastModifiedBy>
  <dcterms:created xsi:type="dcterms:W3CDTF">2023-05-06T08:02:12Z</dcterms:created>
  <dcterms:modified xsi:type="dcterms:W3CDTF">2023-10-02T05:00:16Z</dcterms:modified>
</cp:coreProperties>
</file>