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 tabRatio="652"/>
  </bookViews>
  <sheets>
    <sheet name=" rehab ringan jalan gorong goro" sheetId="1" r:id="rId1"/>
    <sheet name="gapura" sheetId="2" r:id="rId2"/>
  </sheets>
  <calcPr calcId="144525" concurrentCalc="0"/>
</workbook>
</file>

<file path=xl/sharedStrings.xml><?xml version="1.0" encoding="utf-8"?>
<sst xmlns="http://schemas.openxmlformats.org/spreadsheetml/2006/main" count="109">
  <si>
    <t>DAFTAR KWANTITAS DAN HARGA</t>
  </si>
  <si>
    <t>PROGRAM</t>
  </si>
  <si>
    <t>: Pembangunan berbasis Rukun Tetangga</t>
  </si>
  <si>
    <t>KABUPATEN</t>
  </si>
  <si>
    <t>: KUTAI KERTANEGARA</t>
  </si>
  <si>
    <t>JUDUL KEGIATAN</t>
  </si>
  <si>
    <t>: Rehap semenisasi gorong gorong RT 05</t>
  </si>
  <si>
    <t>KECAMATAN</t>
  </si>
  <si>
    <t>: MARANG KAYU</t>
  </si>
  <si>
    <t xml:space="preserve">LOKASI </t>
  </si>
  <si>
    <t>: RT 05</t>
  </si>
  <si>
    <t>DESA</t>
  </si>
  <si>
    <t>: SEBUNTAL</t>
  </si>
  <si>
    <t>HARGA</t>
  </si>
  <si>
    <t>JUMLAH</t>
  </si>
  <si>
    <t>NO</t>
  </si>
  <si>
    <t>U R A I A N</t>
  </si>
  <si>
    <t>SAT</t>
  </si>
  <si>
    <t>KODE ANAL.</t>
  </si>
  <si>
    <t>KWANTITAS</t>
  </si>
  <si>
    <t>SATUAN</t>
  </si>
  <si>
    <t>( Rp. )</t>
  </si>
  <si>
    <t>II</t>
  </si>
  <si>
    <t xml:space="preserve"> PEKERJAAN KONSTRUKSI</t>
  </si>
  <si>
    <t>M3</t>
  </si>
  <si>
    <t>Jumlah Sub</t>
  </si>
  <si>
    <t>REKAPITULASI DAFTAR KWANTITAS DAN HARGA</t>
  </si>
  <si>
    <t>U R A I A N   P E K E R J A A N</t>
  </si>
  <si>
    <t>I</t>
  </si>
  <si>
    <t xml:space="preserve"> PEKERJAAN PENDAHULUAN</t>
  </si>
  <si>
    <t xml:space="preserve">II </t>
  </si>
  <si>
    <t>A</t>
  </si>
  <si>
    <t xml:space="preserve"> J U M L A H</t>
  </si>
  <si>
    <t>DIBULATKAN</t>
  </si>
  <si>
    <t xml:space="preserve"> TERBILANG</t>
  </si>
  <si>
    <t>RENCANA ANGGARAN BIAYA</t>
  </si>
  <si>
    <t>VOLUME</t>
  </si>
  <si>
    <t>: 3 x 4 x 0,20 M</t>
  </si>
  <si>
    <t>HARGA BAHAN</t>
  </si>
  <si>
    <t>Koral Palu</t>
  </si>
  <si>
    <t>Pasir Pasangan</t>
  </si>
  <si>
    <t>Semen</t>
  </si>
  <si>
    <t>Sak</t>
  </si>
  <si>
    <t>Papan Meranti (Begisting)</t>
  </si>
  <si>
    <t>Kayu Meranti (Begisting &amp; Acuan)</t>
  </si>
  <si>
    <t>Paku</t>
  </si>
  <si>
    <t>Kg</t>
  </si>
  <si>
    <t>Alat Bantu (Cangkul, Benang dll)</t>
  </si>
  <si>
    <t>Set</t>
  </si>
  <si>
    <t>Air</t>
  </si>
  <si>
    <t>GOTONG ROYONG</t>
  </si>
  <si>
    <t>Konsumsi</t>
  </si>
  <si>
    <t>OH</t>
  </si>
  <si>
    <t>Jumlah I + II</t>
  </si>
  <si>
    <t>B</t>
  </si>
  <si>
    <t>ADMINISTRASI 5%</t>
  </si>
  <si>
    <t>C</t>
  </si>
  <si>
    <t>TOTAL (A + B )</t>
  </si>
  <si>
    <t>total</t>
  </si>
  <si>
    <t>TERBILANG</t>
  </si>
  <si>
    <t>Empat juta dua ratus empat puluh dua ribu rupiah</t>
  </si>
  <si>
    <t>DAFTAR HARGA UPAH DAN BAHAN</t>
  </si>
  <si>
    <t xml:space="preserve">HARGA </t>
  </si>
  <si>
    <t>HARGA SATUAN</t>
  </si>
  <si>
    <t>NO.</t>
  </si>
  <si>
    <t>URAIAN</t>
  </si>
  <si>
    <t>PAJAK</t>
  </si>
  <si>
    <t>BERIKUT PAJAK</t>
  </si>
  <si>
    <t>6 = 4 + 5</t>
  </si>
  <si>
    <t xml:space="preserve"> DAFTAR HARGA UPAH </t>
  </si>
  <si>
    <t xml:space="preserve"> Tukang</t>
  </si>
  <si>
    <t>Hari</t>
  </si>
  <si>
    <t xml:space="preserve"> Kepala Tukang</t>
  </si>
  <si>
    <t xml:space="preserve"> Pekerja</t>
  </si>
  <si>
    <t xml:space="preserve"> Mandor</t>
  </si>
  <si>
    <t xml:space="preserve"> DAFTAR HARGA BAHAN</t>
  </si>
  <si>
    <t>PAJAK 11.5%</t>
  </si>
  <si>
    <t xml:space="preserve"> Pasir Urugan</t>
  </si>
  <si>
    <t xml:space="preserve"> Tanah Urugan </t>
  </si>
  <si>
    <t>Batu Gunung</t>
  </si>
  <si>
    <t xml:space="preserve"> Semen</t>
  </si>
  <si>
    <t>Zak</t>
  </si>
  <si>
    <t xml:space="preserve"> Pasir Pasangan</t>
  </si>
  <si>
    <t>Papan Meranti</t>
  </si>
  <si>
    <t>Kayu Meranti</t>
  </si>
  <si>
    <t>Arco</t>
  </si>
  <si>
    <t>Unit</t>
  </si>
  <si>
    <t>Plstik Cor</t>
  </si>
  <si>
    <t>Roll</t>
  </si>
  <si>
    <t xml:space="preserve"> DAFTAR PERALATAN</t>
  </si>
  <si>
    <t>PAJAK 14%</t>
  </si>
  <si>
    <t>Alat Bantu</t>
  </si>
  <si>
    <t>Concrete Molen</t>
  </si>
  <si>
    <t>ANALISA HARGA SATUAN PEKERJAAN</t>
  </si>
  <si>
    <t xml:space="preserve">KODE </t>
  </si>
  <si>
    <t>INDEK</t>
  </si>
  <si>
    <t>ANAL.</t>
  </si>
  <si>
    <t>BAHAN</t>
  </si>
  <si>
    <t>UPAH</t>
  </si>
  <si>
    <t xml:space="preserve"> 1 M3 PEKERJAAN BEGISTING COR BETON</t>
  </si>
  <si>
    <t>B.2</t>
  </si>
  <si>
    <t xml:space="preserve"> 1 M3 PEKERJAAN  COR BETON  CAMP 1:2:3</t>
  </si>
  <si>
    <t>PERALATAN CONCRETE MOLEN</t>
  </si>
  <si>
    <t>B.3</t>
  </si>
  <si>
    <t xml:space="preserve"> Alat Bantu</t>
  </si>
  <si>
    <t>TOTAL</t>
  </si>
  <si>
    <t>Besi Stainless</t>
  </si>
  <si>
    <t>18</t>
  </si>
  <si>
    <t>Lima juta rupiah</t>
  </si>
</sst>
</file>

<file path=xl/styles.xml><?xml version="1.0" encoding="utf-8"?>
<styleSheet xmlns="http://schemas.openxmlformats.org/spreadsheetml/2006/main">
  <numFmts count="10">
    <numFmt numFmtId="42" formatCode="_(&quot;$&quot;* #,##0_);_(&quot;$&quot;* \(#,##0\);_(&quot;$&quot;* &quot;-&quot;_);_(@_)"/>
    <numFmt numFmtId="176" formatCode="_ * #,##0_ ;_ * \-#,##0_ ;_ * &quot;-&quot;_ ;_ @_ "/>
    <numFmt numFmtId="177" formatCode="_-* #,##0_-;\-* #,##0_-;_-* &quot;-&quot;_-;_-@_-"/>
    <numFmt numFmtId="178" formatCode="_(* #,##0.000_);_(* \(#,##0.000\);_(* &quot;-&quot;_);_(@_)"/>
    <numFmt numFmtId="179" formatCode="_-* #,##0.00_-;\-* #,##0.00_-;_-* &quot;-&quot;??_-;_-@_-"/>
    <numFmt numFmtId="44" formatCode="_(&quot;$&quot;* #,##0.00_);_(&quot;$&quot;* \(#,##0.00\);_(&quot;$&quot;* &quot;-&quot;??_);_(@_)"/>
    <numFmt numFmtId="43" formatCode="_(* #,##0.00_);_(* \(#,##0.00\);_(* &quot;-&quot;??_);_(@_)"/>
    <numFmt numFmtId="180" formatCode="_(* #,##0.000_);_(* \(#,##0.000\);_(* &quot;-&quot;???_);_(@_)"/>
    <numFmt numFmtId="181" formatCode="_(* #,##0.000_);_(* \(#,##0.000\);_(* &quot;-&quot;??_);_(@_)"/>
    <numFmt numFmtId="182" formatCode="_(* #,##0.00_);_(* \(#,##0.00\);_(* &quot;-&quot;_);_(@_)"/>
  </numFmts>
  <fonts count="16">
    <font>
      <sz val="12"/>
      <color indexed="8"/>
      <name val="Calibri"/>
      <family val="2"/>
      <charset val="134"/>
    </font>
    <font>
      <sz val="11"/>
      <color indexed="8"/>
      <name val="Batang"/>
      <charset val="134"/>
    </font>
    <font>
      <b/>
      <sz val="10"/>
      <name val="Batang"/>
      <charset val="134"/>
    </font>
    <font>
      <sz val="8"/>
      <name val="Batang"/>
      <charset val="134"/>
    </font>
    <font>
      <b/>
      <i/>
      <sz val="10"/>
      <name val="Batang"/>
      <charset val="134"/>
    </font>
    <font>
      <sz val="11"/>
      <name val="Batang"/>
      <charset val="134"/>
    </font>
    <font>
      <sz val="10"/>
      <name val="Batang"/>
      <charset val="134"/>
    </font>
    <font>
      <b/>
      <sz val="11"/>
      <color indexed="8"/>
      <name val="Batang"/>
      <charset val="134"/>
    </font>
    <font>
      <b/>
      <i/>
      <sz val="11"/>
      <color indexed="8"/>
      <name val="Batang"/>
      <charset val="134"/>
    </font>
    <font>
      <sz val="14"/>
      <color indexed="8"/>
      <name val="Batang"/>
      <charset val="134"/>
    </font>
    <font>
      <b/>
      <u/>
      <sz val="14"/>
      <color indexed="8"/>
      <name val="Batang"/>
      <charset val="134"/>
    </font>
    <font>
      <b/>
      <sz val="14"/>
      <name val="Batang"/>
      <charset val="134"/>
    </font>
    <font>
      <sz val="9"/>
      <name val="Batang"/>
      <family val="1"/>
      <charset val="134"/>
    </font>
    <font>
      <sz val="9"/>
      <name val="Batang"/>
      <charset val="134"/>
    </font>
    <font>
      <sz val="9"/>
      <color indexed="8"/>
      <name val="Batang"/>
      <family val="1"/>
      <charset val="134"/>
    </font>
    <font>
      <b/>
      <sz val="12"/>
      <name val="Batang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30">
    <xf numFmtId="0" fontId="0" fillId="0" borderId="0" xfId="0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0" xfId="0" applyFont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0" xfId="0" applyFont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1" fillId="0" borderId="0" xfId="0" applyFont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12" xfId="0" applyFont="1" applyBorder="1" applyAlignment="1"/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79" fontId="1" fillId="0" borderId="9" xfId="2" applyFont="1" applyBorder="1" applyAlignment="1"/>
    <xf numFmtId="179" fontId="1" fillId="0" borderId="0" xfId="2" applyFont="1" applyBorder="1" applyAlignment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/>
    <xf numFmtId="0" fontId="4" fillId="0" borderId="17" xfId="0" applyFont="1" applyBorder="1" applyAlignment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43" fontId="1" fillId="0" borderId="19" xfId="0" applyNumberFormat="1" applyFont="1" applyBorder="1" applyAlignment="1"/>
    <xf numFmtId="43" fontId="2" fillId="0" borderId="16" xfId="0" applyNumberFormat="1" applyFont="1" applyBorder="1" applyAlignment="1"/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43" fontId="1" fillId="0" borderId="9" xfId="0" applyNumberFormat="1" applyFont="1" applyBorder="1" applyAlignment="1"/>
    <xf numFmtId="43" fontId="1" fillId="0" borderId="7" xfId="0" applyNumberFormat="1" applyFont="1" applyBorder="1" applyAlignment="1"/>
    <xf numFmtId="49" fontId="1" fillId="0" borderId="9" xfId="0" applyNumberFormat="1" applyFont="1" applyFill="1" applyBorder="1" applyAlignment="1"/>
    <xf numFmtId="0" fontId="1" fillId="0" borderId="20" xfId="0" applyFont="1" applyBorder="1" applyAlignment="1">
      <alignment horizontal="center"/>
    </xf>
    <xf numFmtId="49" fontId="5" fillId="0" borderId="9" xfId="0" applyNumberFormat="1" applyFont="1" applyFill="1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49" fontId="1" fillId="0" borderId="0" xfId="2" applyNumberFormat="1" applyFont="1" applyFill="1" applyAlignment="1">
      <alignment horizontal="center"/>
    </xf>
    <xf numFmtId="179" fontId="1" fillId="0" borderId="16" xfId="2" applyFont="1" applyBorder="1" applyAlignment="1"/>
    <xf numFmtId="43" fontId="1" fillId="0" borderId="17" xfId="0" applyNumberFormat="1" applyFont="1" applyBorder="1" applyAlignment="1"/>
    <xf numFmtId="43" fontId="2" fillId="0" borderId="17" xfId="0" applyNumberFormat="1" applyFont="1" applyBorder="1" applyAlignment="1"/>
    <xf numFmtId="0" fontId="7" fillId="0" borderId="15" xfId="0" applyFont="1" applyBorder="1" applyAlignment="1">
      <alignment horizontal="center"/>
    </xf>
    <xf numFmtId="0" fontId="6" fillId="0" borderId="17" xfId="0" applyFont="1" applyBorder="1" applyAlignment="1"/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79" fontId="8" fillId="0" borderId="16" xfId="2" applyFont="1" applyBorder="1" applyAlignment="1">
      <alignment horizontal="center"/>
    </xf>
    <xf numFmtId="179" fontId="8" fillId="0" borderId="17" xfId="2" applyFont="1" applyBorder="1" applyAlignment="1">
      <alignment horizontal="center"/>
    </xf>
    <xf numFmtId="179" fontId="8" fillId="0" borderId="18" xfId="2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1" fillId="0" borderId="26" xfId="0" applyFont="1" applyBorder="1" applyAlignment="1"/>
    <xf numFmtId="0" fontId="2" fillId="0" borderId="27" xfId="0" applyFont="1" applyBorder="1" applyAlignment="1">
      <alignment horizontal="center"/>
    </xf>
    <xf numFmtId="0" fontId="1" fillId="0" borderId="28" xfId="0" applyFont="1" applyBorder="1" applyAlignment="1"/>
    <xf numFmtId="0" fontId="1" fillId="0" borderId="27" xfId="0" applyFont="1" applyBorder="1" applyAlignment="1"/>
    <xf numFmtId="43" fontId="1" fillId="0" borderId="29" xfId="0" applyNumberFormat="1" applyFont="1" applyBorder="1" applyAlignment="1"/>
    <xf numFmtId="43" fontId="1" fillId="0" borderId="27" xfId="0" applyNumberFormat="1" applyFont="1" applyBorder="1" applyAlignment="1"/>
    <xf numFmtId="43" fontId="7" fillId="0" borderId="29" xfId="0" applyNumberFormat="1" applyFont="1" applyBorder="1" applyAlignment="1"/>
    <xf numFmtId="0" fontId="4" fillId="0" borderId="30" xfId="0" applyFont="1" applyBorder="1" applyAlignment="1">
      <alignment horizontal="left"/>
    </xf>
    <xf numFmtId="0" fontId="0" fillId="2" borderId="0" xfId="0" applyFill="1" applyAlignment="1"/>
    <xf numFmtId="0" fontId="1" fillId="2" borderId="0" xfId="0" applyFont="1" applyFill="1" applyAlignment="1"/>
    <xf numFmtId="0" fontId="11" fillId="2" borderId="0" xfId="0" applyFont="1" applyFill="1" applyAlignment="1">
      <alignment horizontal="center"/>
    </xf>
    <xf numFmtId="0" fontId="12" fillId="2" borderId="0" xfId="0" applyFont="1" applyFill="1" applyAlignment="1"/>
    <xf numFmtId="0" fontId="13" fillId="2" borderId="0" xfId="0" applyFont="1" applyFill="1" applyAlignment="1"/>
    <xf numFmtId="0" fontId="14" fillId="2" borderId="0" xfId="0" applyFont="1" applyFill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5" xfId="0" applyFont="1" applyFill="1" applyBorder="1" applyAlignment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2" borderId="0" xfId="0" applyFont="1" applyFill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/>
    <xf numFmtId="0" fontId="2" fillId="2" borderId="0" xfId="0" applyFont="1" applyFill="1" applyAlignment="1"/>
    <xf numFmtId="0" fontId="2" fillId="2" borderId="9" xfId="0" applyFont="1" applyFill="1" applyBorder="1" applyAlignment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79" fontId="1" fillId="2" borderId="9" xfId="2" applyFont="1" applyFill="1" applyBorder="1" applyAlignment="1"/>
    <xf numFmtId="43" fontId="1" fillId="2" borderId="9" xfId="0" applyNumberFormat="1" applyFont="1" applyFill="1" applyBorder="1" applyAlignment="1"/>
    <xf numFmtId="43" fontId="1" fillId="2" borderId="7" xfId="0" applyNumberFormat="1" applyFont="1" applyFill="1" applyBorder="1" applyAlignment="1"/>
    <xf numFmtId="0" fontId="1" fillId="2" borderId="20" xfId="0" applyFont="1" applyFill="1" applyBorder="1" applyAlignment="1">
      <alignment horizontal="right"/>
    </xf>
    <xf numFmtId="179" fontId="1" fillId="2" borderId="9" xfId="2" applyFont="1" applyFill="1" applyBorder="1" applyAlignment="1">
      <alignment horizontal="center"/>
    </xf>
    <xf numFmtId="43" fontId="5" fillId="2" borderId="9" xfId="0" applyNumberFormat="1" applyFont="1" applyFill="1" applyBorder="1" applyAlignment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/>
    <xf numFmtId="0" fontId="4" fillId="2" borderId="17" xfId="0" applyFont="1" applyFill="1" applyBorder="1" applyAlignment="1"/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179" fontId="1" fillId="2" borderId="19" xfId="2" applyFont="1" applyFill="1" applyBorder="1" applyAlignment="1"/>
    <xf numFmtId="43" fontId="1" fillId="2" borderId="19" xfId="0" applyNumberFormat="1" applyFont="1" applyFill="1" applyBorder="1" applyAlignment="1"/>
    <xf numFmtId="43" fontId="2" fillId="2" borderId="16" xfId="0" applyNumberFormat="1" applyFont="1" applyFill="1" applyBorder="1" applyAlignment="1"/>
    <xf numFmtId="0" fontId="6" fillId="2" borderId="31" xfId="0" applyFont="1" applyFill="1" applyBorder="1" applyAlignment="1">
      <alignment horizontal="center"/>
    </xf>
    <xf numFmtId="0" fontId="6" fillId="2" borderId="11" xfId="0" applyFont="1" applyFill="1" applyBorder="1" applyAlignment="1"/>
    <xf numFmtId="0" fontId="6" fillId="2" borderId="12" xfId="0" applyFont="1" applyFill="1" applyBorder="1" applyAlignment="1"/>
    <xf numFmtId="0" fontId="6" fillId="2" borderId="13" xfId="0" applyFont="1" applyFill="1" applyBorder="1" applyAlignment="1"/>
    <xf numFmtId="0" fontId="6" fillId="2" borderId="14" xfId="0" applyFont="1" applyFill="1" applyBorder="1" applyAlignment="1"/>
    <xf numFmtId="0" fontId="1" fillId="2" borderId="4" xfId="0" applyFont="1" applyFill="1" applyBorder="1" applyAlignment="1"/>
    <xf numFmtId="0" fontId="1" fillId="2" borderId="10" xfId="0" applyFont="1" applyFill="1" applyBorder="1" applyAlignment="1"/>
    <xf numFmtId="0" fontId="1" fillId="2" borderId="11" xfId="0" applyFont="1" applyFill="1" applyBorder="1" applyAlignment="1"/>
    <xf numFmtId="0" fontId="1" fillId="2" borderId="12" xfId="0" applyFont="1" applyFill="1" applyBorder="1" applyAlignment="1"/>
    <xf numFmtId="0" fontId="1" fillId="2" borderId="13" xfId="0" applyFont="1" applyFill="1" applyBorder="1" applyAlignment="1"/>
    <xf numFmtId="0" fontId="1" fillId="2" borderId="32" xfId="0" applyFont="1" applyFill="1" applyBorder="1" applyAlignment="1"/>
    <xf numFmtId="0" fontId="2" fillId="2" borderId="2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79" fontId="1" fillId="2" borderId="0" xfId="2" applyFont="1" applyFill="1" applyBorder="1" applyAlignment="1"/>
    <xf numFmtId="43" fontId="1" fillId="2" borderId="0" xfId="0" applyNumberFormat="1" applyFont="1" applyFill="1" applyAlignment="1"/>
    <xf numFmtId="43" fontId="2" fillId="2" borderId="8" xfId="0" applyNumberFormat="1" applyFont="1" applyFill="1" applyBorder="1" applyAlignment="1"/>
    <xf numFmtId="0" fontId="1" fillId="2" borderId="20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34" xfId="0" applyFont="1" applyFill="1" applyBorder="1" applyAlignment="1"/>
    <xf numFmtId="0" fontId="1" fillId="2" borderId="35" xfId="0" applyFont="1" applyFill="1" applyBorder="1" applyAlignment="1"/>
    <xf numFmtId="0" fontId="1" fillId="2" borderId="35" xfId="0" applyFont="1" applyFill="1" applyBorder="1" applyAlignment="1">
      <alignment horizontal="center"/>
    </xf>
    <xf numFmtId="179" fontId="1" fillId="2" borderId="35" xfId="2" applyFont="1" applyFill="1" applyBorder="1" applyAlignment="1"/>
    <xf numFmtId="43" fontId="1" fillId="2" borderId="35" xfId="0" applyNumberFormat="1" applyFont="1" applyFill="1" applyBorder="1" applyAlignment="1"/>
    <xf numFmtId="43" fontId="2" fillId="2" borderId="36" xfId="0" applyNumberFormat="1" applyFont="1" applyFill="1" applyBorder="1" applyAlignment="1"/>
    <xf numFmtId="0" fontId="1" fillId="2" borderId="37" xfId="0" applyFont="1" applyFill="1" applyBorder="1" applyAlignment="1"/>
    <xf numFmtId="0" fontId="1" fillId="2" borderId="37" xfId="0" applyFont="1" applyFill="1" applyBorder="1" applyAlignment="1">
      <alignment horizontal="center"/>
    </xf>
    <xf numFmtId="179" fontId="1" fillId="2" borderId="37" xfId="2" applyFont="1" applyFill="1" applyBorder="1" applyAlignment="1"/>
    <xf numFmtId="43" fontId="1" fillId="2" borderId="8" xfId="0" applyNumberFormat="1" applyFont="1" applyFill="1" applyBorder="1" applyAlignment="1"/>
    <xf numFmtId="179" fontId="2" fillId="2" borderId="0" xfId="2" applyFont="1" applyFill="1" applyBorder="1" applyAlignment="1"/>
    <xf numFmtId="43" fontId="2" fillId="2" borderId="0" xfId="0" applyNumberFormat="1" applyFont="1" applyFill="1" applyAlignment="1"/>
    <xf numFmtId="0" fontId="1" fillId="2" borderId="38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37" xfId="0" applyFont="1" applyFill="1" applyBorder="1" applyAlignment="1"/>
    <xf numFmtId="179" fontId="2" fillId="2" borderId="37" xfId="2" applyFont="1" applyFill="1" applyBorder="1" applyAlignment="1"/>
    <xf numFmtId="43" fontId="2" fillId="2" borderId="37" xfId="0" applyNumberFormat="1" applyFont="1" applyFill="1" applyBorder="1" applyAlignment="1"/>
    <xf numFmtId="0" fontId="2" fillId="2" borderId="6" xfId="0" applyFont="1" applyFill="1" applyBorder="1" applyAlignment="1">
      <alignment horizontal="left"/>
    </xf>
    <xf numFmtId="0" fontId="4" fillId="2" borderId="0" xfId="0" applyFont="1" applyFill="1" applyAlignment="1"/>
    <xf numFmtId="0" fontId="2" fillId="2" borderId="12" xfId="0" applyFont="1" applyFill="1" applyBorder="1" applyAlignment="1"/>
    <xf numFmtId="0" fontId="11" fillId="0" borderId="0" xfId="0" applyFont="1" applyAlignment="1">
      <alignment horizontal="center"/>
    </xf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43" fontId="5" fillId="0" borderId="9" xfId="0" applyNumberFormat="1" applyFont="1" applyBorder="1" applyAlignment="1"/>
    <xf numFmtId="181" fontId="5" fillId="0" borderId="9" xfId="0" applyNumberFormat="1" applyFont="1" applyBorder="1" applyAlignment="1"/>
    <xf numFmtId="179" fontId="1" fillId="0" borderId="0" xfId="2" applyFont="1" applyAlignment="1"/>
    <xf numFmtId="43" fontId="5" fillId="0" borderId="0" xfId="0" applyNumberFormat="1" applyFont="1" applyAlignment="1"/>
    <xf numFmtId="0" fontId="1" fillId="2" borderId="26" xfId="0" applyFont="1" applyFill="1" applyBorder="1" applyAlignment="1"/>
    <xf numFmtId="0" fontId="2" fillId="2" borderId="27" xfId="0" applyFont="1" applyFill="1" applyBorder="1" applyAlignment="1">
      <alignment horizontal="center"/>
    </xf>
    <xf numFmtId="0" fontId="1" fillId="2" borderId="27" xfId="0" applyFont="1" applyFill="1" applyBorder="1" applyAlignment="1"/>
    <xf numFmtId="43" fontId="1" fillId="2" borderId="27" xfId="0" applyNumberFormat="1" applyFont="1" applyFill="1" applyBorder="1" applyAlignment="1"/>
    <xf numFmtId="43" fontId="1" fillId="2" borderId="29" xfId="0" applyNumberFormat="1" applyFont="1" applyFill="1" applyBorder="1" applyAlignment="1"/>
    <xf numFmtId="0" fontId="1" fillId="2" borderId="28" xfId="0" applyFont="1" applyFill="1" applyBorder="1" applyAlignment="1"/>
    <xf numFmtId="182" fontId="2" fillId="2" borderId="27" xfId="1" applyNumberFormat="1" applyFont="1" applyFill="1" applyBorder="1" applyAlignment="1"/>
    <xf numFmtId="182" fontId="2" fillId="2" borderId="39" xfId="1" applyNumberFormat="1" applyFont="1" applyFill="1" applyBorder="1" applyAlignment="1"/>
    <xf numFmtId="182" fontId="2" fillId="2" borderId="40" xfId="1" applyNumberFormat="1" applyFont="1" applyFill="1" applyBorder="1" applyAlignment="1"/>
    <xf numFmtId="0" fontId="1" fillId="2" borderId="41" xfId="0" applyFont="1" applyFill="1" applyBorder="1" applyAlignment="1"/>
    <xf numFmtId="0" fontId="1" fillId="2" borderId="42" xfId="0" applyFont="1" applyFill="1" applyBorder="1" applyAlignment="1"/>
    <xf numFmtId="0" fontId="1" fillId="2" borderId="43" xfId="0" applyFont="1" applyFill="1" applyBorder="1" applyAlignment="1"/>
    <xf numFmtId="0" fontId="1" fillId="0" borderId="20" xfId="0" applyFont="1" applyBorder="1" applyAlignment="1">
      <alignment horizontal="right"/>
    </xf>
    <xf numFmtId="43" fontId="6" fillId="0" borderId="9" xfId="0" applyNumberFormat="1" applyFont="1" applyBorder="1" applyAlignment="1"/>
    <xf numFmtId="179" fontId="1" fillId="0" borderId="19" xfId="2" applyFont="1" applyBorder="1" applyAlignment="1"/>
    <xf numFmtId="0" fontId="4" fillId="0" borderId="0" xfId="0" applyFont="1" applyBorder="1" applyAlignment="1"/>
    <xf numFmtId="0" fontId="1" fillId="0" borderId="0" xfId="0" applyFont="1" applyBorder="1" applyAlignment="1">
      <alignment horizontal="center"/>
    </xf>
    <xf numFmtId="43" fontId="2" fillId="0" borderId="7" xfId="0" applyNumberFormat="1" applyFont="1" applyBorder="1" applyAlignment="1"/>
    <xf numFmtId="0" fontId="15" fillId="2" borderId="0" xfId="0" applyFont="1" applyFill="1" applyAlignment="1">
      <alignment horizontal="center"/>
    </xf>
    <xf numFmtId="0" fontId="6" fillId="2" borderId="10" xfId="0" applyFont="1" applyFill="1" applyBorder="1" applyAlignment="1"/>
    <xf numFmtId="0" fontId="2" fillId="2" borderId="44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2" fillId="2" borderId="47" xfId="0" applyFont="1" applyFill="1" applyBorder="1" applyAlignment="1">
      <alignment horizontal="center"/>
    </xf>
    <xf numFmtId="0" fontId="2" fillId="2" borderId="48" xfId="0" applyFont="1" applyFill="1" applyBorder="1" applyAlignment="1">
      <alignment horizontal="center"/>
    </xf>
    <xf numFmtId="0" fontId="1" fillId="2" borderId="6" xfId="0" applyFont="1" applyFill="1" applyBorder="1" applyAlignment="1"/>
    <xf numFmtId="0" fontId="1" fillId="2" borderId="9" xfId="0" applyFont="1" applyFill="1" applyBorder="1" applyAlignment="1"/>
    <xf numFmtId="0" fontId="2" fillId="2" borderId="49" xfId="0" applyFont="1" applyFill="1" applyBorder="1" applyAlignment="1">
      <alignment horizontal="center"/>
    </xf>
    <xf numFmtId="0" fontId="2" fillId="2" borderId="16" xfId="0" applyFont="1" applyFill="1" applyBorder="1" applyAlignment="1"/>
    <xf numFmtId="0" fontId="1" fillId="2" borderId="17" xfId="0" applyFont="1" applyFill="1" applyBorder="1" applyAlignment="1"/>
    <xf numFmtId="0" fontId="1" fillId="2" borderId="19" xfId="0" applyFont="1" applyFill="1" applyBorder="1" applyAlignment="1"/>
    <xf numFmtId="0" fontId="7" fillId="2" borderId="1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179" fontId="1" fillId="2" borderId="14" xfId="2" applyFont="1" applyFill="1" applyBorder="1" applyAlignment="1"/>
    <xf numFmtId="0" fontId="1" fillId="2" borderId="14" xfId="0" applyFont="1" applyFill="1" applyBorder="1" applyAlignment="1"/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0" fontId="1" fillId="2" borderId="50" xfId="0" applyFont="1" applyFill="1" applyBorder="1" applyAlignment="1"/>
    <xf numFmtId="0" fontId="2" fillId="2" borderId="42" xfId="0" applyFont="1" applyFill="1" applyBorder="1" applyAlignment="1">
      <alignment horizontal="center"/>
    </xf>
    <xf numFmtId="0" fontId="2" fillId="2" borderId="42" xfId="0" applyFont="1" applyFill="1" applyBorder="1" applyAlignment="1"/>
    <xf numFmtId="0" fontId="6" fillId="2" borderId="43" xfId="0" applyFont="1" applyFill="1" applyBorder="1" applyAlignment="1"/>
    <xf numFmtId="0" fontId="2" fillId="2" borderId="51" xfId="0" applyFont="1" applyFill="1" applyBorder="1" applyAlignment="1">
      <alignment horizontal="center"/>
    </xf>
    <xf numFmtId="0" fontId="1" fillId="2" borderId="52" xfId="0" applyFont="1" applyFill="1" applyBorder="1" applyAlignment="1"/>
    <xf numFmtId="43" fontId="1" fillId="2" borderId="42" xfId="0" applyNumberFormat="1" applyFont="1" applyFill="1" applyBorder="1" applyAlignment="1"/>
    <xf numFmtId="0" fontId="2" fillId="2" borderId="34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53" xfId="0" applyFont="1" applyFill="1" applyBorder="1" applyAlignment="1">
      <alignment horizontal="center"/>
    </xf>
    <xf numFmtId="0" fontId="7" fillId="2" borderId="49" xfId="0" applyFont="1" applyFill="1" applyBorder="1" applyAlignment="1">
      <alignment horizontal="left"/>
    </xf>
    <xf numFmtId="0" fontId="7" fillId="2" borderId="17" xfId="0" applyFont="1" applyFill="1" applyBorder="1" applyAlignment="1">
      <alignment horizontal="left"/>
    </xf>
    <xf numFmtId="181" fontId="6" fillId="2" borderId="9" xfId="2" applyNumberFormat="1" applyFont="1" applyFill="1" applyBorder="1" applyAlignment="1"/>
    <xf numFmtId="178" fontId="6" fillId="2" borderId="9" xfId="1" applyNumberFormat="1" applyFont="1" applyFill="1" applyBorder="1" applyAlignment="1">
      <alignment horizontal="center"/>
    </xf>
    <xf numFmtId="179" fontId="1" fillId="2" borderId="53" xfId="2" applyFont="1" applyFill="1" applyBorder="1" applyAlignment="1"/>
    <xf numFmtId="0" fontId="1" fillId="2" borderId="54" xfId="0" applyFont="1" applyFill="1" applyBorder="1" applyAlignment="1">
      <alignment horizontal="center"/>
    </xf>
    <xf numFmtId="179" fontId="1" fillId="2" borderId="55" xfId="2" applyFont="1" applyFill="1" applyBorder="1" applyAlignment="1"/>
    <xf numFmtId="180" fontId="1" fillId="2" borderId="9" xfId="2" applyNumberFormat="1" applyFont="1" applyFill="1" applyBorder="1" applyAlignment="1"/>
    <xf numFmtId="179" fontId="7" fillId="2" borderId="16" xfId="2" applyFont="1" applyFill="1" applyBorder="1" applyAlignment="1">
      <alignment horizontal="center"/>
    </xf>
    <xf numFmtId="179" fontId="7" fillId="2" borderId="18" xfId="2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79" fontId="1" fillId="2" borderId="12" xfId="2" applyFont="1" applyFill="1" applyBorder="1" applyAlignment="1"/>
    <xf numFmtId="0" fontId="7" fillId="2" borderId="52" xfId="0" applyFont="1" applyFill="1" applyBorder="1" applyAlignment="1">
      <alignment horizontal="left"/>
    </xf>
    <xf numFmtId="179" fontId="1" fillId="2" borderId="42" xfId="2" applyFont="1" applyFill="1" applyBorder="1" applyAlignment="1"/>
    <xf numFmtId="179" fontId="1" fillId="2" borderId="41" xfId="2" applyFont="1" applyFill="1" applyBorder="1" applyAlignment="1"/>
    <xf numFmtId="179" fontId="1" fillId="2" borderId="56" xfId="2" applyFont="1" applyFill="1" applyBorder="1" applyAlignment="1"/>
    <xf numFmtId="179" fontId="7" fillId="2" borderId="52" xfId="2" applyFont="1" applyFill="1" applyBorder="1" applyAlignment="1"/>
    <xf numFmtId="179" fontId="1" fillId="2" borderId="43" xfId="2" applyFont="1" applyFill="1" applyBorder="1" applyAlignment="1"/>
  </cellXfs>
  <cellStyles count="7">
    <cellStyle name="Normal" xfId="0" builtinId="0"/>
    <cellStyle name="Comma [0]" xfId="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77"/>
  <sheetViews>
    <sheetView tabSelected="1" topLeftCell="A69" workbookViewId="0">
      <selection activeCell="I83" sqref="I83"/>
    </sheetView>
  </sheetViews>
  <sheetFormatPr defaultColWidth="9" defaultRowHeight="15.75"/>
  <cols>
    <col min="3" max="3" width="36.25" customWidth="1"/>
    <col min="5" max="5" width="4.5" customWidth="1"/>
    <col min="6" max="6" width="13.875" customWidth="1"/>
    <col min="7" max="7" width="22.75" customWidth="1"/>
    <col min="8" max="8" width="22.5" customWidth="1"/>
    <col min="9" max="9" width="17.75" customWidth="1"/>
    <col min="14" max="14" width="13.75" customWidth="1"/>
  </cols>
  <sheetData>
    <row r="1" s="78" customFormat="1" spans="1:9">
      <c r="A1" s="79"/>
      <c r="B1" s="79"/>
      <c r="C1" s="79"/>
      <c r="D1" s="79"/>
      <c r="E1" s="79"/>
      <c r="F1" s="79"/>
      <c r="G1" s="79"/>
      <c r="H1" s="79"/>
      <c r="I1" s="79"/>
    </row>
    <row r="2" s="78" customFormat="1" ht="18" spans="1:9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="78" customFormat="1" spans="1:9">
      <c r="A3" s="79"/>
      <c r="B3" s="79"/>
      <c r="C3" s="79"/>
      <c r="D3" s="79"/>
      <c r="E3" s="79"/>
      <c r="F3" s="79"/>
      <c r="G3" s="79"/>
      <c r="H3" s="79"/>
      <c r="I3" s="79"/>
    </row>
    <row r="4" s="78" customFormat="1" spans="1:9">
      <c r="A4" s="81" t="s">
        <v>1</v>
      </c>
      <c r="B4" s="81"/>
      <c r="C4" s="81" t="s">
        <v>2</v>
      </c>
      <c r="D4" s="82"/>
      <c r="E4" s="82"/>
      <c r="F4" s="82"/>
      <c r="G4" s="81" t="s">
        <v>3</v>
      </c>
      <c r="H4" s="81" t="s">
        <v>4</v>
      </c>
      <c r="I4" s="79"/>
    </row>
    <row r="5" s="78" customFormat="1" spans="1:9">
      <c r="A5" s="83" t="s">
        <v>5</v>
      </c>
      <c r="B5" s="83"/>
      <c r="C5" s="83" t="s">
        <v>6</v>
      </c>
      <c r="D5" s="82"/>
      <c r="E5" s="82"/>
      <c r="F5" s="82"/>
      <c r="G5" s="81" t="s">
        <v>7</v>
      </c>
      <c r="H5" s="81" t="s">
        <v>8</v>
      </c>
      <c r="I5" s="79"/>
    </row>
    <row r="6" s="78" customFormat="1" spans="1:9">
      <c r="A6" s="81" t="s">
        <v>9</v>
      </c>
      <c r="B6" s="81"/>
      <c r="C6" s="81" t="s">
        <v>10</v>
      </c>
      <c r="D6" s="82"/>
      <c r="E6" s="82"/>
      <c r="F6" s="82"/>
      <c r="G6" s="81" t="s">
        <v>11</v>
      </c>
      <c r="H6" s="81" t="s">
        <v>12</v>
      </c>
      <c r="I6" s="79"/>
    </row>
    <row r="7" s="78" customFormat="1" spans="1:9">
      <c r="A7" s="79"/>
      <c r="B7" s="79"/>
      <c r="C7" s="79"/>
      <c r="D7" s="79"/>
      <c r="E7" s="79"/>
      <c r="F7" s="79"/>
      <c r="G7" s="79"/>
      <c r="H7" s="79"/>
      <c r="I7" s="79"/>
    </row>
    <row r="8" s="78" customFormat="1" spans="1:9">
      <c r="A8" s="84"/>
      <c r="B8" s="85"/>
      <c r="C8" s="86"/>
      <c r="D8" s="86"/>
      <c r="E8" s="87"/>
      <c r="F8" s="86"/>
      <c r="G8" s="87"/>
      <c r="H8" s="86"/>
      <c r="I8" s="162"/>
    </row>
    <row r="9" s="78" customFormat="1" spans="1:9">
      <c r="A9" s="88"/>
      <c r="B9" s="89"/>
      <c r="C9" s="90"/>
      <c r="D9" s="91"/>
      <c r="E9" s="91"/>
      <c r="F9" s="92"/>
      <c r="G9" s="93"/>
      <c r="H9" s="92" t="s">
        <v>13</v>
      </c>
      <c r="I9" s="163" t="s">
        <v>14</v>
      </c>
    </row>
    <row r="10" s="78" customFormat="1" spans="1:9">
      <c r="A10" s="88" t="s">
        <v>15</v>
      </c>
      <c r="B10" s="89" t="s">
        <v>16</v>
      </c>
      <c r="C10" s="90"/>
      <c r="D10" s="91"/>
      <c r="E10" s="92" t="s">
        <v>17</v>
      </c>
      <c r="F10" s="92" t="s">
        <v>18</v>
      </c>
      <c r="G10" s="90" t="s">
        <v>19</v>
      </c>
      <c r="H10" s="92" t="s">
        <v>20</v>
      </c>
      <c r="I10" s="163" t="s">
        <v>13</v>
      </c>
    </row>
    <row r="11" s="78" customFormat="1" spans="1:9">
      <c r="A11" s="94"/>
      <c r="B11" s="95"/>
      <c r="C11" s="96"/>
      <c r="D11" s="96"/>
      <c r="E11" s="97"/>
      <c r="F11" s="92"/>
      <c r="G11" s="79"/>
      <c r="H11" s="92" t="s">
        <v>21</v>
      </c>
      <c r="I11" s="163" t="s">
        <v>21</v>
      </c>
    </row>
    <row r="12" s="78" customFormat="1" spans="1:9">
      <c r="A12" s="98"/>
      <c r="B12" s="99"/>
      <c r="C12" s="79"/>
      <c r="D12" s="100"/>
      <c r="E12" s="101"/>
      <c r="F12" s="102"/>
      <c r="G12" s="103"/>
      <c r="H12" s="104"/>
      <c r="I12" s="164"/>
    </row>
    <row r="13" s="78" customFormat="1" spans="1:9">
      <c r="A13" s="88" t="s">
        <v>22</v>
      </c>
      <c r="B13" s="95" t="s">
        <v>23</v>
      </c>
      <c r="C13" s="79"/>
      <c r="D13" s="100"/>
      <c r="E13" s="101"/>
      <c r="F13" s="102"/>
      <c r="G13" s="103"/>
      <c r="H13" s="104"/>
      <c r="I13" s="164"/>
    </row>
    <row r="14" s="78" customFormat="1" spans="1:9">
      <c r="A14" s="105">
        <v>1</v>
      </c>
      <c r="B14" s="99" t="str">
        <f>C5</f>
        <v>: Rehap semenisasi gorong gorong RT 05</v>
      </c>
      <c r="C14" s="79"/>
      <c r="D14" s="100"/>
      <c r="E14" s="101" t="s">
        <v>24</v>
      </c>
      <c r="F14" s="106"/>
      <c r="G14" s="107">
        <v>10</v>
      </c>
      <c r="H14" s="104"/>
      <c r="I14" s="165">
        <f>+H14*G14</f>
        <v>0</v>
      </c>
    </row>
    <row r="15" s="78" customFormat="1" spans="1:9">
      <c r="A15" s="108"/>
      <c r="B15" s="109"/>
      <c r="C15" s="110" t="s">
        <v>25</v>
      </c>
      <c r="D15" s="111"/>
      <c r="E15" s="112"/>
      <c r="F15" s="113"/>
      <c r="G15" s="114"/>
      <c r="H15" s="115"/>
      <c r="I15" s="166">
        <f>SUM(I14:I14)</f>
        <v>0</v>
      </c>
    </row>
    <row r="16" s="78" customFormat="1" spans="1:9">
      <c r="A16" s="116"/>
      <c r="B16" s="117"/>
      <c r="C16" s="118"/>
      <c r="D16" s="119"/>
      <c r="E16" s="120"/>
      <c r="F16" s="120"/>
      <c r="G16" s="120"/>
      <c r="H16" s="117"/>
      <c r="I16" s="167"/>
    </row>
    <row r="17" s="78" customFormat="1" spans="1:9">
      <c r="A17" s="79"/>
      <c r="B17" s="79"/>
      <c r="C17" s="79"/>
      <c r="D17" s="79"/>
      <c r="E17" s="79"/>
      <c r="F17" s="79"/>
      <c r="G17" s="79"/>
      <c r="H17" s="79"/>
      <c r="I17" s="79"/>
    </row>
    <row r="18" s="78" customFormat="1" ht="18" spans="1:9">
      <c r="A18" s="80" t="s">
        <v>26</v>
      </c>
      <c r="B18" s="80"/>
      <c r="C18" s="80"/>
      <c r="D18" s="80"/>
      <c r="E18" s="80"/>
      <c r="F18" s="80"/>
      <c r="G18" s="80"/>
      <c r="H18" s="80"/>
      <c r="I18" s="80"/>
    </row>
    <row r="19" s="78" customFormat="1" spans="1:9">
      <c r="A19" s="79"/>
      <c r="B19" s="79"/>
      <c r="C19" s="79"/>
      <c r="D19" s="79"/>
      <c r="E19" s="79"/>
      <c r="F19" s="79"/>
      <c r="G19" s="79"/>
      <c r="H19" s="79"/>
      <c r="I19" s="79"/>
    </row>
    <row r="20" s="78" customFormat="1" spans="1:9">
      <c r="A20" s="81" t="s">
        <v>1</v>
      </c>
      <c r="B20" s="81"/>
      <c r="C20" s="81" t="s">
        <v>2</v>
      </c>
      <c r="D20" s="82"/>
      <c r="E20" s="82"/>
      <c r="F20" s="82"/>
      <c r="G20" s="81" t="s">
        <v>3</v>
      </c>
      <c r="H20" s="81" t="s">
        <v>4</v>
      </c>
      <c r="I20" s="79"/>
    </row>
    <row r="21" s="78" customFormat="1" spans="1:9">
      <c r="A21" s="83" t="s">
        <v>5</v>
      </c>
      <c r="B21" s="83"/>
      <c r="C21" s="83" t="str">
        <f>C5</f>
        <v>: Rehap semenisasi gorong gorong RT 05</v>
      </c>
      <c r="D21" s="82"/>
      <c r="E21" s="82"/>
      <c r="F21" s="82"/>
      <c r="G21" s="81" t="s">
        <v>7</v>
      </c>
      <c r="H21" s="81" t="s">
        <v>8</v>
      </c>
      <c r="I21" s="79"/>
    </row>
    <row r="22" s="78" customFormat="1" spans="1:9">
      <c r="A22" s="81" t="s">
        <v>9</v>
      </c>
      <c r="B22" s="81"/>
      <c r="C22" s="81" t="s">
        <v>10</v>
      </c>
      <c r="D22" s="82"/>
      <c r="E22" s="82"/>
      <c r="F22" s="82"/>
      <c r="G22" s="81" t="s">
        <v>11</v>
      </c>
      <c r="H22" s="81" t="s">
        <v>12</v>
      </c>
      <c r="I22" s="79"/>
    </row>
    <row r="23" s="78" customFormat="1" spans="1:9">
      <c r="A23" s="79"/>
      <c r="B23" s="79"/>
      <c r="C23" s="82"/>
      <c r="D23" s="79"/>
      <c r="E23" s="79"/>
      <c r="F23" s="79"/>
      <c r="G23" s="79"/>
      <c r="H23" s="79"/>
      <c r="I23" s="79"/>
    </row>
    <row r="24" s="78" customFormat="1" spans="1:9">
      <c r="A24" s="84"/>
      <c r="B24" s="85"/>
      <c r="C24" s="86"/>
      <c r="D24" s="86"/>
      <c r="E24" s="86"/>
      <c r="F24" s="86"/>
      <c r="G24" s="86"/>
      <c r="H24" s="121"/>
      <c r="I24" s="162"/>
    </row>
    <row r="25" s="78" customFormat="1" spans="1:9">
      <c r="A25" s="88"/>
      <c r="B25" s="89"/>
      <c r="C25" s="90"/>
      <c r="D25" s="90"/>
      <c r="E25" s="90"/>
      <c r="F25" s="93"/>
      <c r="G25" s="90"/>
      <c r="H25" s="91"/>
      <c r="I25" s="163" t="s">
        <v>14</v>
      </c>
    </row>
    <row r="26" s="78" customFormat="1" spans="1:9">
      <c r="A26" s="88" t="s">
        <v>15</v>
      </c>
      <c r="B26" s="89" t="s">
        <v>27</v>
      </c>
      <c r="C26" s="90"/>
      <c r="D26" s="90"/>
      <c r="E26" s="90"/>
      <c r="F26" s="90"/>
      <c r="G26" s="90"/>
      <c r="H26" s="91"/>
      <c r="I26" s="163" t="s">
        <v>13</v>
      </c>
    </row>
    <row r="27" s="78" customFormat="1" spans="1:9">
      <c r="A27" s="94"/>
      <c r="B27" s="95"/>
      <c r="C27" s="96"/>
      <c r="D27" s="96"/>
      <c r="E27" s="90"/>
      <c r="F27" s="79"/>
      <c r="G27" s="90"/>
      <c r="H27" s="91"/>
      <c r="I27" s="163" t="s">
        <v>21</v>
      </c>
    </row>
    <row r="28" s="78" customFormat="1" spans="1:9">
      <c r="A28" s="122"/>
      <c r="B28" s="123"/>
      <c r="C28" s="124"/>
      <c r="D28" s="124"/>
      <c r="E28" s="124"/>
      <c r="F28" s="124"/>
      <c r="G28" s="124"/>
      <c r="H28" s="125"/>
      <c r="I28" s="167"/>
    </row>
    <row r="29" s="78" customFormat="1" spans="1:9">
      <c r="A29" s="126"/>
      <c r="B29" s="85"/>
      <c r="C29" s="86"/>
      <c r="D29" s="86"/>
      <c r="E29" s="86"/>
      <c r="F29" s="86"/>
      <c r="G29" s="86"/>
      <c r="H29" s="121"/>
      <c r="I29" s="164"/>
    </row>
    <row r="30" s="78" customFormat="1" spans="1:9">
      <c r="A30" s="127" t="s">
        <v>28</v>
      </c>
      <c r="B30" s="95" t="s">
        <v>29</v>
      </c>
      <c r="C30" s="79"/>
      <c r="D30" s="128"/>
      <c r="E30" s="128"/>
      <c r="F30" s="129"/>
      <c r="G30" s="130"/>
      <c r="H30" s="131"/>
      <c r="I30" s="168"/>
    </row>
    <row r="31" s="78" customFormat="1" spans="1:9">
      <c r="A31" s="132"/>
      <c r="B31" s="99"/>
      <c r="C31" s="79"/>
      <c r="D31" s="128"/>
      <c r="E31" s="128"/>
      <c r="F31" s="129"/>
      <c r="G31" s="130"/>
      <c r="H31" s="131"/>
      <c r="I31" s="168"/>
    </row>
    <row r="32" s="78" customFormat="1" spans="1:9">
      <c r="A32" s="132"/>
      <c r="B32" s="99"/>
      <c r="C32" s="79"/>
      <c r="D32" s="128"/>
      <c r="E32" s="128"/>
      <c r="F32" s="129"/>
      <c r="G32" s="130"/>
      <c r="H32" s="131"/>
      <c r="I32" s="168"/>
    </row>
    <row r="33" s="78" customFormat="1" spans="1:9">
      <c r="A33" s="127" t="s">
        <v>30</v>
      </c>
      <c r="B33" s="95" t="s">
        <v>23</v>
      </c>
      <c r="C33" s="79"/>
      <c r="D33" s="128"/>
      <c r="E33" s="128"/>
      <c r="F33" s="129"/>
      <c r="G33" s="130"/>
      <c r="H33" s="131"/>
      <c r="I33" s="168"/>
    </row>
    <row r="34" s="78" customFormat="1" spans="1:9">
      <c r="A34" s="133"/>
      <c r="B34" s="134"/>
      <c r="C34" s="135"/>
      <c r="D34" s="136"/>
      <c r="E34" s="136"/>
      <c r="F34" s="137"/>
      <c r="G34" s="138"/>
      <c r="H34" s="139"/>
      <c r="I34" s="168"/>
    </row>
    <row r="35" s="78" customFormat="1" spans="1:9">
      <c r="A35" s="98"/>
      <c r="B35" s="140"/>
      <c r="C35" s="79"/>
      <c r="D35" s="141"/>
      <c r="E35" s="141"/>
      <c r="F35" s="142"/>
      <c r="G35" s="130"/>
      <c r="H35" s="143"/>
      <c r="I35" s="169"/>
    </row>
    <row r="36" s="78" customFormat="1" spans="1:9">
      <c r="A36" s="98"/>
      <c r="B36" s="90" t="s">
        <v>31</v>
      </c>
      <c r="C36" s="96" t="s">
        <v>32</v>
      </c>
      <c r="D36" s="90"/>
      <c r="E36" s="90"/>
      <c r="F36" s="144"/>
      <c r="G36" s="145"/>
      <c r="H36" s="131"/>
      <c r="I36" s="168"/>
    </row>
    <row r="37" s="78" customFormat="1" spans="1:9">
      <c r="A37" s="98"/>
      <c r="B37" s="90"/>
      <c r="C37" s="96"/>
      <c r="D37" s="90"/>
      <c r="E37" s="90"/>
      <c r="F37" s="144"/>
      <c r="G37" s="145"/>
      <c r="H37" s="131"/>
      <c r="I37" s="170"/>
    </row>
    <row r="38" s="78" customFormat="1" spans="1:9">
      <c r="A38" s="98"/>
      <c r="B38" s="90"/>
      <c r="C38" s="96" t="s">
        <v>33</v>
      </c>
      <c r="D38" s="90"/>
      <c r="E38" s="90"/>
      <c r="F38" s="144"/>
      <c r="G38" s="145"/>
      <c r="H38" s="131"/>
      <c r="I38" s="168"/>
    </row>
    <row r="39" s="78" customFormat="1" spans="1:9">
      <c r="A39" s="98"/>
      <c r="B39" s="90"/>
      <c r="C39" s="96"/>
      <c r="D39" s="90"/>
      <c r="E39" s="90"/>
      <c r="F39" s="144"/>
      <c r="G39" s="145"/>
      <c r="H39" s="139"/>
      <c r="I39" s="164"/>
    </row>
    <row r="40" s="78" customFormat="1" spans="1:9">
      <c r="A40" s="146"/>
      <c r="B40" s="147"/>
      <c r="C40" s="148"/>
      <c r="D40" s="147"/>
      <c r="E40" s="147"/>
      <c r="F40" s="149"/>
      <c r="G40" s="150"/>
      <c r="H40" s="150"/>
      <c r="I40" s="171"/>
    </row>
    <row r="41" s="78" customFormat="1" spans="1:9">
      <c r="A41" s="151" t="s">
        <v>34</v>
      </c>
      <c r="B41" s="90"/>
      <c r="C41" s="152"/>
      <c r="D41" s="90"/>
      <c r="E41" s="90"/>
      <c r="F41" s="144"/>
      <c r="G41" s="145"/>
      <c r="H41" s="145"/>
      <c r="I41" s="172"/>
    </row>
    <row r="42" s="78" customFormat="1" spans="1:9">
      <c r="A42" s="122"/>
      <c r="B42" s="153"/>
      <c r="C42" s="153"/>
      <c r="D42" s="153"/>
      <c r="E42" s="153"/>
      <c r="F42" s="153"/>
      <c r="G42" s="153"/>
      <c r="H42" s="153"/>
      <c r="I42" s="173"/>
    </row>
    <row r="43" s="78" customFormat="1" spans="1:9">
      <c r="A43" s="79"/>
      <c r="B43" s="79"/>
      <c r="C43" s="79"/>
      <c r="D43" s="79"/>
      <c r="E43" s="79"/>
      <c r="F43" s="79"/>
      <c r="G43" s="79"/>
      <c r="H43" s="79"/>
      <c r="I43" s="79"/>
    </row>
    <row r="44" spans="1:9">
      <c r="A44" s="17"/>
      <c r="B44" s="17"/>
      <c r="C44" s="17"/>
      <c r="D44" s="17"/>
      <c r="E44" s="17"/>
      <c r="F44" s="17"/>
      <c r="G44" s="17"/>
      <c r="H44" s="17"/>
      <c r="I44" s="17"/>
    </row>
    <row r="45" ht="18" spans="1:9">
      <c r="A45" s="154" t="s">
        <v>35</v>
      </c>
      <c r="B45" s="154"/>
      <c r="C45" s="154"/>
      <c r="D45" s="154"/>
      <c r="E45" s="154"/>
      <c r="F45" s="154"/>
      <c r="G45" s="154"/>
      <c r="H45" s="154"/>
      <c r="I45" s="154"/>
    </row>
    <row r="46" spans="1:9">
      <c r="A46" s="17"/>
      <c r="B46" s="17"/>
      <c r="C46" s="17"/>
      <c r="D46" s="17"/>
      <c r="E46" s="17"/>
      <c r="F46" s="17"/>
      <c r="G46" s="17"/>
      <c r="H46" s="17"/>
      <c r="I46" s="17"/>
    </row>
    <row r="47" spans="1:9">
      <c r="A47" s="155" t="s">
        <v>1</v>
      </c>
      <c r="B47" s="155"/>
      <c r="C47" s="155" t="s">
        <v>2</v>
      </c>
      <c r="D47" s="156"/>
      <c r="E47" s="156"/>
      <c r="F47" s="156"/>
      <c r="G47" s="155" t="s">
        <v>3</v>
      </c>
      <c r="H47" s="155" t="s">
        <v>4</v>
      </c>
      <c r="I47" s="17"/>
    </row>
    <row r="48" spans="1:9">
      <c r="A48" s="157" t="s">
        <v>5</v>
      </c>
      <c r="B48" s="157"/>
      <c r="C48" s="157" t="str">
        <f>C21</f>
        <v>: Rehap semenisasi gorong gorong RT 05</v>
      </c>
      <c r="D48" s="156"/>
      <c r="E48" s="156"/>
      <c r="F48" s="156"/>
      <c r="G48" s="155" t="s">
        <v>7</v>
      </c>
      <c r="H48" s="155" t="s">
        <v>8</v>
      </c>
      <c r="I48" s="17"/>
    </row>
    <row r="49" spans="1:9">
      <c r="A49" s="155" t="s">
        <v>9</v>
      </c>
      <c r="B49" s="155"/>
      <c r="C49" s="155" t="s">
        <v>10</v>
      </c>
      <c r="D49" s="156"/>
      <c r="E49" s="156"/>
      <c r="F49" s="156"/>
      <c r="G49" s="155" t="s">
        <v>11</v>
      </c>
      <c r="H49" s="155" t="s">
        <v>12</v>
      </c>
      <c r="I49" s="17"/>
    </row>
    <row r="50" spans="1:9">
      <c r="A50" s="155" t="s">
        <v>36</v>
      </c>
      <c r="B50" s="155"/>
      <c r="C50" s="155" t="s">
        <v>37</v>
      </c>
      <c r="D50" s="156"/>
      <c r="E50" s="156"/>
      <c r="F50" s="156"/>
      <c r="G50" s="155"/>
      <c r="H50" s="155"/>
      <c r="I50" s="17"/>
    </row>
    <row r="51" spans="1:9">
      <c r="A51" s="17"/>
      <c r="B51" s="17"/>
      <c r="C51" s="17"/>
      <c r="D51" s="17"/>
      <c r="E51" s="17"/>
      <c r="F51" s="17"/>
      <c r="G51" s="17"/>
      <c r="H51" s="17"/>
      <c r="I51" s="17"/>
    </row>
    <row r="52" spans="1:9">
      <c r="A52" s="1"/>
      <c r="B52" s="2"/>
      <c r="C52" s="3"/>
      <c r="D52" s="3"/>
      <c r="E52" s="4"/>
      <c r="F52" s="3"/>
      <c r="G52" s="5"/>
      <c r="H52" s="3"/>
      <c r="I52" s="70"/>
    </row>
    <row r="53" spans="1:9">
      <c r="A53" s="6"/>
      <c r="B53" s="7"/>
      <c r="C53" s="8"/>
      <c r="D53" s="8"/>
      <c r="E53" s="9"/>
      <c r="F53" s="10"/>
      <c r="G53" s="11"/>
      <c r="H53" s="10" t="s">
        <v>13</v>
      </c>
      <c r="I53" s="71" t="s">
        <v>14</v>
      </c>
    </row>
    <row r="54" spans="1:9">
      <c r="A54" s="6" t="s">
        <v>15</v>
      </c>
      <c r="B54" s="7" t="s">
        <v>16</v>
      </c>
      <c r="C54" s="8"/>
      <c r="D54" s="8"/>
      <c r="E54" s="9"/>
      <c r="F54" s="10" t="s">
        <v>17</v>
      </c>
      <c r="G54" s="8" t="s">
        <v>36</v>
      </c>
      <c r="H54" s="10" t="s">
        <v>20</v>
      </c>
      <c r="I54" s="71" t="s">
        <v>13</v>
      </c>
    </row>
    <row r="55" spans="1:9">
      <c r="A55" s="12"/>
      <c r="B55" s="13"/>
      <c r="C55" s="14"/>
      <c r="D55" s="14"/>
      <c r="E55" s="15"/>
      <c r="F55" s="16"/>
      <c r="G55" s="17"/>
      <c r="H55" s="10" t="s">
        <v>21</v>
      </c>
      <c r="I55" s="71" t="s">
        <v>21</v>
      </c>
    </row>
    <row r="56" ht="13.5" customHeight="1" spans="1:9">
      <c r="A56" s="18"/>
      <c r="B56" s="19"/>
      <c r="C56" s="20"/>
      <c r="D56" s="20"/>
      <c r="E56" s="21"/>
      <c r="F56" s="22"/>
      <c r="G56" s="22"/>
      <c r="H56" s="20"/>
      <c r="I56" s="72"/>
    </row>
    <row r="57" spans="1:9">
      <c r="A57" s="23"/>
      <c r="B57" s="24"/>
      <c r="C57" s="17"/>
      <c r="D57" s="17"/>
      <c r="E57" s="25"/>
      <c r="F57" s="26"/>
      <c r="G57" s="27"/>
      <c r="H57" s="28"/>
      <c r="I57" s="73"/>
    </row>
    <row r="58" spans="1:9">
      <c r="A58" s="29"/>
      <c r="B58" s="30"/>
      <c r="C58" s="31" t="s">
        <v>25</v>
      </c>
      <c r="D58" s="32"/>
      <c r="E58" s="33"/>
      <c r="F58" s="34"/>
      <c r="G58" s="35"/>
      <c r="H58" s="36"/>
      <c r="I58" s="74">
        <f>SUM(I57:I57)</f>
        <v>0</v>
      </c>
    </row>
    <row r="59" spans="1:9">
      <c r="A59" s="37"/>
      <c r="B59" s="24"/>
      <c r="C59" s="17"/>
      <c r="D59" s="38"/>
      <c r="E59" s="25"/>
      <c r="F59" s="26"/>
      <c r="G59" s="39"/>
      <c r="H59" s="40"/>
      <c r="I59" s="73"/>
    </row>
    <row r="60" spans="1:9">
      <c r="A60" s="6" t="s">
        <v>28</v>
      </c>
      <c r="B60" s="13" t="s">
        <v>38</v>
      </c>
      <c r="C60" s="17"/>
      <c r="D60" s="38"/>
      <c r="E60" s="25"/>
      <c r="F60" s="26"/>
      <c r="G60" s="39"/>
      <c r="H60" s="40"/>
      <c r="I60" s="73"/>
    </row>
    <row r="61" spans="1:9">
      <c r="A61" s="42">
        <v>1</v>
      </c>
      <c r="B61" s="24" t="s">
        <v>39</v>
      </c>
      <c r="C61" s="17"/>
      <c r="D61" s="38"/>
      <c r="E61" s="25"/>
      <c r="F61" s="26" t="s">
        <v>24</v>
      </c>
      <c r="G61" s="158">
        <f>B156*Q136</f>
        <v>1.63992</v>
      </c>
      <c r="H61" s="40">
        <f>I116</f>
        <v>557500</v>
      </c>
      <c r="I61" s="75">
        <f t="shared" ref="I61:I67" si="0">+H61*G61</f>
        <v>914255.4</v>
      </c>
    </row>
    <row r="62" spans="1:9">
      <c r="A62" s="42">
        <v>2</v>
      </c>
      <c r="B62" s="24" t="s">
        <v>40</v>
      </c>
      <c r="C62" s="17"/>
      <c r="D62" s="38"/>
      <c r="E62" s="25"/>
      <c r="F62" s="26" t="s">
        <v>24</v>
      </c>
      <c r="G62" s="159">
        <f>B158*Q136</f>
        <v>1.13544</v>
      </c>
      <c r="H62" s="40">
        <f>I119</f>
        <v>133800</v>
      </c>
      <c r="I62" s="75">
        <f>+H62*G62</f>
        <v>151921.872</v>
      </c>
    </row>
    <row r="63" spans="1:9">
      <c r="A63" s="42">
        <v>3</v>
      </c>
      <c r="B63" s="24" t="s">
        <v>41</v>
      </c>
      <c r="C63" s="44"/>
      <c r="D63" s="45"/>
      <c r="E63" s="46"/>
      <c r="F63" s="47" t="s">
        <v>42</v>
      </c>
      <c r="G63" s="160">
        <f>B157*Q136</f>
        <v>18.166152</v>
      </c>
      <c r="H63" s="40">
        <f>I118</f>
        <v>72475</v>
      </c>
      <c r="I63" s="75">
        <f>+H63*G63</f>
        <v>1316591.8662</v>
      </c>
    </row>
    <row r="64" spans="1:9">
      <c r="A64" s="42">
        <v>4</v>
      </c>
      <c r="B64" s="24" t="s">
        <v>43</v>
      </c>
      <c r="C64" s="44"/>
      <c r="D64" s="45"/>
      <c r="E64" s="46"/>
      <c r="F64" s="47" t="s">
        <v>24</v>
      </c>
      <c r="G64" s="161">
        <f>B144*Q136</f>
        <v>0.132</v>
      </c>
      <c r="H64" s="40">
        <f t="shared" ref="H64:H66" si="1">I120</f>
        <v>3010500</v>
      </c>
      <c r="I64" s="75">
        <f>+H64*G64</f>
        <v>397386</v>
      </c>
    </row>
    <row r="65" spans="1:9">
      <c r="A65" s="42">
        <v>5</v>
      </c>
      <c r="B65" s="24" t="s">
        <v>44</v>
      </c>
      <c r="C65" s="44"/>
      <c r="D65" s="45"/>
      <c r="E65" s="46"/>
      <c r="F65" s="47" t="s">
        <v>24</v>
      </c>
      <c r="G65" s="161">
        <f>B144*Q136</f>
        <v>0.132</v>
      </c>
      <c r="H65" s="40">
        <f>I121</f>
        <v>3010500</v>
      </c>
      <c r="I65" s="75">
        <f>+H65*G65</f>
        <v>397386</v>
      </c>
    </row>
    <row r="66" spans="1:9">
      <c r="A66" s="42">
        <v>6</v>
      </c>
      <c r="B66" s="24" t="s">
        <v>45</v>
      </c>
      <c r="C66" s="44"/>
      <c r="D66" s="45"/>
      <c r="E66" s="46"/>
      <c r="F66" s="47" t="s">
        <v>46</v>
      </c>
      <c r="G66" s="161">
        <f>B145*Q136</f>
        <v>0.6</v>
      </c>
      <c r="H66" s="40">
        <f>I122</f>
        <v>22300</v>
      </c>
      <c r="I66" s="75">
        <f>+H66*G66</f>
        <v>13380</v>
      </c>
    </row>
    <row r="67" spans="1:9">
      <c r="A67" s="42">
        <v>8</v>
      </c>
      <c r="B67" s="24" t="s">
        <v>47</v>
      </c>
      <c r="C67" s="44"/>
      <c r="D67" s="45"/>
      <c r="E67" s="46"/>
      <c r="F67" s="47" t="s">
        <v>48</v>
      </c>
      <c r="G67" s="161">
        <v>1</v>
      </c>
      <c r="H67" s="40">
        <v>200000</v>
      </c>
      <c r="I67" s="75">
        <f>+H67*G67</f>
        <v>200000</v>
      </c>
    </row>
    <row r="68" spans="1:9">
      <c r="A68" s="42">
        <v>9</v>
      </c>
      <c r="B68" s="24" t="s">
        <v>49</v>
      </c>
      <c r="C68" s="44"/>
      <c r="D68" s="45"/>
      <c r="E68" s="46"/>
      <c r="F68" s="47" t="s">
        <v>48</v>
      </c>
      <c r="G68" s="160">
        <v>1</v>
      </c>
      <c r="H68" s="40">
        <v>150000</v>
      </c>
      <c r="I68" s="75">
        <f>H68*G68</f>
        <v>150000</v>
      </c>
    </row>
    <row r="69" spans="1:9">
      <c r="A69" s="174"/>
      <c r="B69" s="24"/>
      <c r="C69" s="44"/>
      <c r="D69" s="45"/>
      <c r="E69" s="46"/>
      <c r="F69" s="47"/>
      <c r="G69" s="175"/>
      <c r="H69" s="40"/>
      <c r="I69" s="75"/>
    </row>
    <row r="70" spans="1:9">
      <c r="A70" s="29"/>
      <c r="B70" s="30"/>
      <c r="C70" s="31" t="s">
        <v>25</v>
      </c>
      <c r="D70" s="32"/>
      <c r="E70" s="33"/>
      <c r="F70" s="176"/>
      <c r="G70" s="35"/>
      <c r="H70" s="36"/>
      <c r="I70" s="74">
        <f>SUM(I61:I69)</f>
        <v>3540921.1382</v>
      </c>
    </row>
    <row r="71" spans="1:9">
      <c r="A71" s="37"/>
      <c r="B71" s="24"/>
      <c r="C71" s="177"/>
      <c r="D71" s="178"/>
      <c r="E71" s="25"/>
      <c r="F71" s="27"/>
      <c r="G71" s="39"/>
      <c r="H71" s="179"/>
      <c r="I71" s="75"/>
    </row>
    <row r="72" spans="1:9">
      <c r="A72" s="6" t="s">
        <v>22</v>
      </c>
      <c r="B72" s="13" t="s">
        <v>50</v>
      </c>
      <c r="C72" s="44"/>
      <c r="D72" s="45"/>
      <c r="E72" s="46"/>
      <c r="F72" s="47"/>
      <c r="G72" s="175"/>
      <c r="H72" s="40"/>
      <c r="I72" s="75"/>
    </row>
    <row r="73" spans="1:9">
      <c r="A73" s="174"/>
      <c r="B73" s="24" t="s">
        <v>51</v>
      </c>
      <c r="C73" s="44"/>
      <c r="D73" s="45"/>
      <c r="E73" s="46"/>
      <c r="F73" s="47" t="s">
        <v>52</v>
      </c>
      <c r="G73" s="175">
        <v>2</v>
      </c>
      <c r="H73" s="40">
        <v>250000</v>
      </c>
      <c r="I73" s="75">
        <f>G73*H73</f>
        <v>500000</v>
      </c>
    </row>
    <row r="74" spans="1:9">
      <c r="A74" s="174"/>
      <c r="B74" s="24"/>
      <c r="C74" s="44"/>
      <c r="D74" s="45"/>
      <c r="E74" s="46"/>
      <c r="F74" s="47"/>
      <c r="G74" s="175"/>
      <c r="H74" s="40"/>
      <c r="I74" s="75"/>
    </row>
    <row r="75" spans="1:9">
      <c r="A75" s="29"/>
      <c r="B75" s="30"/>
      <c r="C75" s="31" t="s">
        <v>25</v>
      </c>
      <c r="D75" s="32"/>
      <c r="E75" s="33"/>
      <c r="F75" s="176"/>
      <c r="G75" s="35"/>
      <c r="H75" s="36"/>
      <c r="I75" s="74">
        <f>SUM(I73:I74)</f>
        <v>500000</v>
      </c>
    </row>
    <row r="76" spans="1:9">
      <c r="A76" s="29"/>
      <c r="B76" s="30"/>
      <c r="C76" s="31"/>
      <c r="D76" s="32"/>
      <c r="E76" s="33"/>
      <c r="F76" s="49"/>
      <c r="G76" s="50"/>
      <c r="H76" s="51"/>
      <c r="I76" s="74"/>
    </row>
    <row r="77" spans="1:9">
      <c r="A77" s="52" t="s">
        <v>31</v>
      </c>
      <c r="B77" s="30"/>
      <c r="C77" s="53"/>
      <c r="D77" s="54"/>
      <c r="E77" s="55"/>
      <c r="F77" s="56" t="s">
        <v>53</v>
      </c>
      <c r="G77" s="57"/>
      <c r="H77" s="58"/>
      <c r="I77" s="74">
        <f>I70+I75</f>
        <v>4040921.1382</v>
      </c>
    </row>
    <row r="78" spans="1:9">
      <c r="A78" s="52" t="s">
        <v>54</v>
      </c>
      <c r="B78" s="59" t="s">
        <v>55</v>
      </c>
      <c r="C78" s="60"/>
      <c r="D78" s="60"/>
      <c r="E78" s="60"/>
      <c r="F78" s="60"/>
      <c r="G78" s="60"/>
      <c r="H78" s="61"/>
      <c r="I78" s="74">
        <v>250000</v>
      </c>
    </row>
    <row r="79" spans="1:14">
      <c r="A79" s="52" t="s">
        <v>56</v>
      </c>
      <c r="B79" s="59" t="s">
        <v>57</v>
      </c>
      <c r="C79" s="60"/>
      <c r="D79" s="60"/>
      <c r="E79" s="60"/>
      <c r="F79" s="60"/>
      <c r="G79" s="60"/>
      <c r="H79" s="61"/>
      <c r="I79" s="76">
        <f>SUM(I77:I78)</f>
        <v>4290921.1382</v>
      </c>
      <c r="N79" s="199" t="s">
        <v>58</v>
      </c>
    </row>
    <row r="80" spans="1:14">
      <c r="A80" s="42"/>
      <c r="B80" s="62" t="s">
        <v>33</v>
      </c>
      <c r="C80" s="60"/>
      <c r="D80" s="60"/>
      <c r="E80" s="60"/>
      <c r="F80" s="60"/>
      <c r="G80" s="60"/>
      <c r="H80" s="61"/>
      <c r="I80" s="76">
        <v>5000000</v>
      </c>
      <c r="N80" s="200" t="e">
        <f>I80+#REF!+#REF!+#REF!+#REF!</f>
        <v>#REF!</v>
      </c>
    </row>
    <row r="81" spans="1:9">
      <c r="A81" s="63" t="s">
        <v>59</v>
      </c>
      <c r="B81" s="64"/>
      <c r="C81" s="65" t="s">
        <v>60</v>
      </c>
      <c r="D81" s="66"/>
      <c r="E81" s="66"/>
      <c r="F81" s="66"/>
      <c r="G81" s="66"/>
      <c r="H81" s="66"/>
      <c r="I81" s="77"/>
    </row>
    <row r="82" spans="1:9">
      <c r="A82" s="17"/>
      <c r="B82" s="17"/>
      <c r="C82" s="17"/>
      <c r="D82" s="17"/>
      <c r="E82" s="17"/>
      <c r="F82" s="17"/>
      <c r="G82" s="17"/>
      <c r="H82" s="17"/>
      <c r="I82" s="17"/>
    </row>
    <row r="83" ht="18" spans="1:9">
      <c r="A83" s="17"/>
      <c r="B83" s="17"/>
      <c r="C83" s="17"/>
      <c r="D83" s="17"/>
      <c r="E83" s="17"/>
      <c r="F83" s="17"/>
      <c r="G83" s="17"/>
      <c r="H83" s="67"/>
      <c r="I83" s="17"/>
    </row>
    <row r="84" ht="18" spans="1:9">
      <c r="A84" s="17"/>
      <c r="B84" s="17"/>
      <c r="C84" s="17"/>
      <c r="D84" s="17"/>
      <c r="E84" s="17"/>
      <c r="F84" s="17"/>
      <c r="G84" s="17"/>
      <c r="H84" s="67"/>
      <c r="I84" s="17"/>
    </row>
    <row r="85" ht="18" spans="1:9">
      <c r="A85" s="17"/>
      <c r="B85" s="17"/>
      <c r="C85" s="67"/>
      <c r="D85" s="17"/>
      <c r="E85" s="17"/>
      <c r="F85" s="17"/>
      <c r="G85" s="17"/>
      <c r="H85" s="67"/>
      <c r="I85" s="17"/>
    </row>
    <row r="86" ht="18" spans="1:9">
      <c r="A86" s="17"/>
      <c r="B86" s="17"/>
      <c r="C86" s="67"/>
      <c r="D86" s="17"/>
      <c r="E86" s="17"/>
      <c r="F86" s="17"/>
      <c r="G86" s="17"/>
      <c r="H86" s="67"/>
      <c r="I86" s="17"/>
    </row>
    <row r="87" ht="18" spans="1:9">
      <c r="A87" s="17"/>
      <c r="B87" s="17"/>
      <c r="C87" s="67"/>
      <c r="D87" s="17"/>
      <c r="E87" s="17"/>
      <c r="F87" s="17"/>
      <c r="G87" s="17"/>
      <c r="H87" s="67"/>
      <c r="I87" s="17"/>
    </row>
    <row r="88" ht="18" spans="1:9">
      <c r="A88" s="17"/>
      <c r="B88" s="17"/>
      <c r="C88" s="67"/>
      <c r="D88" s="17"/>
      <c r="E88" s="17"/>
      <c r="F88" s="17"/>
      <c r="G88" s="17"/>
      <c r="H88" s="67"/>
      <c r="I88" s="17"/>
    </row>
    <row r="89" ht="18" spans="1:9">
      <c r="A89" s="17"/>
      <c r="B89" s="17"/>
      <c r="C89" s="67"/>
      <c r="D89" s="17"/>
      <c r="E89" s="17"/>
      <c r="F89" s="17"/>
      <c r="G89" s="17"/>
      <c r="H89" s="67"/>
      <c r="I89" s="17"/>
    </row>
    <row r="90" ht="18" spans="1:9">
      <c r="A90" s="17"/>
      <c r="B90" s="17"/>
      <c r="C90" s="69"/>
      <c r="D90" s="17"/>
      <c r="E90" s="17"/>
      <c r="F90" s="17"/>
      <c r="G90" s="17"/>
      <c r="H90" s="69"/>
      <c r="I90" s="17"/>
    </row>
    <row r="91" ht="18" spans="1:9">
      <c r="A91" s="17"/>
      <c r="B91" s="17"/>
      <c r="C91" s="38"/>
      <c r="D91" s="17"/>
      <c r="E91" s="17"/>
      <c r="F91" s="17"/>
      <c r="G91" s="17"/>
      <c r="H91" s="69"/>
      <c r="I91" s="17"/>
    </row>
    <row r="92" spans="1:9">
      <c r="A92" s="17"/>
      <c r="B92" s="17"/>
      <c r="C92" s="17"/>
      <c r="D92" s="17"/>
      <c r="E92" s="17"/>
      <c r="F92" s="17"/>
      <c r="G92" s="17"/>
      <c r="H92" s="17"/>
      <c r="I92" s="17"/>
    </row>
    <row r="93" s="78" customFormat="1" spans="1:9">
      <c r="A93" s="180" t="s">
        <v>61</v>
      </c>
      <c r="B93" s="180"/>
      <c r="C93" s="180"/>
      <c r="D93" s="180"/>
      <c r="E93" s="180"/>
      <c r="F93" s="180"/>
      <c r="G93" s="180"/>
      <c r="H93" s="180"/>
      <c r="I93" s="180"/>
    </row>
    <row r="94" s="78" customFormat="1" spans="1:9">
      <c r="A94" s="79"/>
      <c r="B94" s="79"/>
      <c r="C94" s="79"/>
      <c r="D94" s="79"/>
      <c r="E94" s="79"/>
      <c r="F94" s="79"/>
      <c r="G94" s="79"/>
      <c r="H94" s="79"/>
      <c r="I94" s="79"/>
    </row>
    <row r="95" s="78" customFormat="1" spans="1:9">
      <c r="A95" s="93"/>
      <c r="B95" s="93"/>
      <c r="C95" s="93"/>
      <c r="D95" s="93"/>
      <c r="E95" s="93"/>
      <c r="F95" s="93"/>
      <c r="G95" s="93"/>
      <c r="H95" s="93"/>
      <c r="I95" s="79"/>
    </row>
    <row r="96" s="78" customFormat="1" spans="1:9">
      <c r="A96" s="81" t="s">
        <v>1</v>
      </c>
      <c r="B96" s="81"/>
      <c r="C96" s="81" t="s">
        <v>2</v>
      </c>
      <c r="D96" s="82"/>
      <c r="E96" s="82"/>
      <c r="F96" s="82"/>
      <c r="G96" s="81" t="s">
        <v>3</v>
      </c>
      <c r="H96" s="81" t="s">
        <v>4</v>
      </c>
      <c r="I96" s="79"/>
    </row>
    <row r="97" s="78" customFormat="1" spans="1:9">
      <c r="A97" s="83" t="s">
        <v>5</v>
      </c>
      <c r="B97" s="83"/>
      <c r="C97" s="83" t="str">
        <f>C48</f>
        <v>: Rehap semenisasi gorong gorong RT 05</v>
      </c>
      <c r="D97" s="82"/>
      <c r="E97" s="82"/>
      <c r="F97" s="82"/>
      <c r="G97" s="81" t="s">
        <v>7</v>
      </c>
      <c r="H97" s="81" t="s">
        <v>8</v>
      </c>
      <c r="I97" s="79"/>
    </row>
    <row r="98" s="78" customFormat="1" spans="1:9">
      <c r="A98" s="81" t="s">
        <v>9</v>
      </c>
      <c r="B98" s="81"/>
      <c r="C98" s="81" t="s">
        <v>10</v>
      </c>
      <c r="D98" s="82"/>
      <c r="E98" s="82"/>
      <c r="F98" s="82"/>
      <c r="G98" s="81" t="s">
        <v>11</v>
      </c>
      <c r="H98" s="81" t="s">
        <v>12</v>
      </c>
      <c r="I98" s="79"/>
    </row>
    <row r="99" s="78" customFormat="1" spans="1:9">
      <c r="A99" s="79"/>
      <c r="B99" s="79"/>
      <c r="C99" s="79"/>
      <c r="D99" s="79"/>
      <c r="E99" s="79"/>
      <c r="F99" s="79"/>
      <c r="G99" s="79"/>
      <c r="H99" s="79"/>
      <c r="I99" s="79"/>
    </row>
    <row r="100" s="78" customFormat="1" spans="1:9">
      <c r="A100" s="84"/>
      <c r="B100" s="85"/>
      <c r="C100" s="86"/>
      <c r="D100" s="86"/>
      <c r="E100" s="86"/>
      <c r="F100" s="87"/>
      <c r="G100" s="87"/>
      <c r="H100" s="87"/>
      <c r="I100" s="201"/>
    </row>
    <row r="101" s="78" customFormat="1" spans="1:9">
      <c r="A101" s="88"/>
      <c r="B101" s="95"/>
      <c r="C101" s="96"/>
      <c r="D101" s="96"/>
      <c r="E101" s="96"/>
      <c r="F101" s="92" t="s">
        <v>20</v>
      </c>
      <c r="G101" s="92" t="s">
        <v>62</v>
      </c>
      <c r="H101" s="92"/>
      <c r="I101" s="202" t="s">
        <v>63</v>
      </c>
    </row>
    <row r="102" s="78" customFormat="1" spans="1:9">
      <c r="A102" s="88" t="s">
        <v>64</v>
      </c>
      <c r="B102" s="89" t="s">
        <v>65</v>
      </c>
      <c r="C102" s="90"/>
      <c r="D102" s="90"/>
      <c r="E102" s="91"/>
      <c r="F102" s="97"/>
      <c r="G102" s="92" t="s">
        <v>20</v>
      </c>
      <c r="H102" s="92" t="s">
        <v>66</v>
      </c>
      <c r="I102" s="202" t="s">
        <v>67</v>
      </c>
    </row>
    <row r="103" s="78" customFormat="1" spans="1:9">
      <c r="A103" s="94"/>
      <c r="B103" s="95"/>
      <c r="C103" s="96"/>
      <c r="D103" s="96"/>
      <c r="E103" s="96"/>
      <c r="F103" s="97"/>
      <c r="G103" s="92" t="s">
        <v>21</v>
      </c>
      <c r="H103" s="97"/>
      <c r="I103" s="203"/>
    </row>
    <row r="104" s="78" customFormat="1" spans="1:9">
      <c r="A104" s="181"/>
      <c r="B104" s="117"/>
      <c r="C104" s="118"/>
      <c r="D104" s="118"/>
      <c r="E104" s="118"/>
      <c r="F104" s="120"/>
      <c r="G104" s="120"/>
      <c r="H104" s="120"/>
      <c r="I104" s="204"/>
    </row>
    <row r="105" s="78" customFormat="1" spans="1:9">
      <c r="A105" s="182">
        <v>1</v>
      </c>
      <c r="B105" s="183">
        <v>2</v>
      </c>
      <c r="C105" s="184"/>
      <c r="D105" s="184"/>
      <c r="E105" s="185"/>
      <c r="F105" s="186">
        <v>3</v>
      </c>
      <c r="G105" s="186">
        <v>4</v>
      </c>
      <c r="H105" s="186">
        <v>5</v>
      </c>
      <c r="I105" s="205" t="s">
        <v>68</v>
      </c>
    </row>
    <row r="106" s="78" customFormat="1" spans="1:9">
      <c r="A106" s="187"/>
      <c r="B106" s="99"/>
      <c r="C106" s="79"/>
      <c r="D106" s="79"/>
      <c r="E106" s="79"/>
      <c r="F106" s="188"/>
      <c r="G106" s="188"/>
      <c r="H106" s="188"/>
      <c r="I106" s="172"/>
    </row>
    <row r="107" s="78" customFormat="1" spans="1:9">
      <c r="A107" s="189" t="s">
        <v>31</v>
      </c>
      <c r="B107" s="190" t="s">
        <v>69</v>
      </c>
      <c r="C107" s="191"/>
      <c r="D107" s="191"/>
      <c r="E107" s="191"/>
      <c r="F107" s="192"/>
      <c r="G107" s="192"/>
      <c r="H107" s="193"/>
      <c r="I107" s="206"/>
    </row>
    <row r="108" s="78" customFormat="1" spans="1:9">
      <c r="A108" s="98">
        <v>1</v>
      </c>
      <c r="B108" s="99" t="s">
        <v>70</v>
      </c>
      <c r="C108" s="79"/>
      <c r="D108" s="79"/>
      <c r="E108" s="79"/>
      <c r="F108" s="101" t="s">
        <v>71</v>
      </c>
      <c r="G108" s="102">
        <v>140000</v>
      </c>
      <c r="H108" s="103"/>
      <c r="I108" s="207">
        <f t="shared" ref="I108:I111" si="2">H108+G108</f>
        <v>140000</v>
      </c>
    </row>
    <row r="109" s="78" customFormat="1" spans="1:9">
      <c r="A109" s="98">
        <v>2</v>
      </c>
      <c r="B109" s="99" t="s">
        <v>72</v>
      </c>
      <c r="C109" s="79"/>
      <c r="D109" s="79"/>
      <c r="E109" s="79"/>
      <c r="F109" s="101" t="s">
        <v>71</v>
      </c>
      <c r="G109" s="102">
        <v>145000</v>
      </c>
      <c r="H109" s="103"/>
      <c r="I109" s="207">
        <f>H109+G109</f>
        <v>145000</v>
      </c>
    </row>
    <row r="110" s="78" customFormat="1" spans="1:9">
      <c r="A110" s="98">
        <v>3</v>
      </c>
      <c r="B110" s="99" t="s">
        <v>73</v>
      </c>
      <c r="C110" s="79"/>
      <c r="D110" s="79"/>
      <c r="E110" s="79"/>
      <c r="F110" s="101" t="s">
        <v>71</v>
      </c>
      <c r="G110" s="102">
        <v>100000</v>
      </c>
      <c r="H110" s="103"/>
      <c r="I110" s="207">
        <f>H110+G110</f>
        <v>100000</v>
      </c>
    </row>
    <row r="111" s="78" customFormat="1" spans="1:9">
      <c r="A111" s="98">
        <v>4</v>
      </c>
      <c r="B111" s="99" t="s">
        <v>74</v>
      </c>
      <c r="C111" s="79"/>
      <c r="D111" s="79"/>
      <c r="E111" s="79"/>
      <c r="F111" s="101" t="s">
        <v>71</v>
      </c>
      <c r="G111" s="102">
        <v>150000</v>
      </c>
      <c r="H111" s="103"/>
      <c r="I111" s="207">
        <f>H111+G111</f>
        <v>150000</v>
      </c>
    </row>
    <row r="112" s="78" customFormat="1" spans="1:9">
      <c r="A112" s="98"/>
      <c r="B112" s="99"/>
      <c r="C112" s="79"/>
      <c r="D112" s="79"/>
      <c r="E112" s="79"/>
      <c r="F112" s="101"/>
      <c r="G112" s="102"/>
      <c r="H112" s="188"/>
      <c r="I112" s="172"/>
    </row>
    <row r="113" s="78" customFormat="1" spans="1:9">
      <c r="A113" s="189" t="s">
        <v>54</v>
      </c>
      <c r="B113" s="190" t="s">
        <v>75</v>
      </c>
      <c r="C113" s="191"/>
      <c r="D113" s="191"/>
      <c r="E113" s="191"/>
      <c r="F113" s="112"/>
      <c r="G113" s="113"/>
      <c r="H113" s="193" t="s">
        <v>76</v>
      </c>
      <c r="I113" s="206"/>
    </row>
    <row r="114" s="78" customFormat="1" spans="1:9">
      <c r="A114" s="98">
        <v>1</v>
      </c>
      <c r="B114" s="194" t="s">
        <v>77</v>
      </c>
      <c r="C114" s="79"/>
      <c r="D114" s="79"/>
      <c r="E114" s="79"/>
      <c r="F114" s="101" t="s">
        <v>24</v>
      </c>
      <c r="G114" s="102">
        <v>75000</v>
      </c>
      <c r="H114" s="103">
        <f>G114*0.115</f>
        <v>8625</v>
      </c>
      <c r="I114" s="207">
        <f t="shared" ref="I114:I124" si="3">H114+G114</f>
        <v>83625</v>
      </c>
    </row>
    <row r="115" s="78" customFormat="1" spans="1:9">
      <c r="A115" s="98">
        <v>2</v>
      </c>
      <c r="B115" s="194" t="s">
        <v>78</v>
      </c>
      <c r="C115" s="79"/>
      <c r="D115" s="79"/>
      <c r="E115" s="79"/>
      <c r="F115" s="101" t="s">
        <v>24</v>
      </c>
      <c r="G115" s="102">
        <v>75000</v>
      </c>
      <c r="H115" s="103">
        <f t="shared" ref="H115:H124" si="4">G115*0.115</f>
        <v>8625</v>
      </c>
      <c r="I115" s="207">
        <f>H115+G115</f>
        <v>83625</v>
      </c>
    </row>
    <row r="116" s="78" customFormat="1" spans="1:9">
      <c r="A116" s="98">
        <v>3</v>
      </c>
      <c r="B116" s="194" t="s">
        <v>39</v>
      </c>
      <c r="C116" s="79"/>
      <c r="D116" s="79"/>
      <c r="E116" s="79"/>
      <c r="F116" s="101" t="s">
        <v>24</v>
      </c>
      <c r="G116" s="102">
        <v>500000</v>
      </c>
      <c r="H116" s="103">
        <f>G116*0.115</f>
        <v>57500</v>
      </c>
      <c r="I116" s="207">
        <f>H116+G116</f>
        <v>557500</v>
      </c>
    </row>
    <row r="117" s="78" customFormat="1" spans="1:9">
      <c r="A117" s="98">
        <v>4</v>
      </c>
      <c r="B117" s="194" t="s">
        <v>79</v>
      </c>
      <c r="C117" s="79"/>
      <c r="D117" s="79"/>
      <c r="E117" s="79"/>
      <c r="F117" s="101" t="s">
        <v>24</v>
      </c>
      <c r="G117" s="102">
        <v>250000</v>
      </c>
      <c r="H117" s="103">
        <f>G117*0.115</f>
        <v>28750</v>
      </c>
      <c r="I117" s="207">
        <f>H117+G117</f>
        <v>278750</v>
      </c>
    </row>
    <row r="118" s="78" customFormat="1" spans="1:9">
      <c r="A118" s="98">
        <v>5</v>
      </c>
      <c r="B118" s="194" t="s">
        <v>80</v>
      </c>
      <c r="C118" s="79"/>
      <c r="D118" s="79"/>
      <c r="E118" s="79"/>
      <c r="F118" s="101" t="s">
        <v>81</v>
      </c>
      <c r="G118" s="102">
        <v>65000</v>
      </c>
      <c r="H118" s="103">
        <f>G118*0.115</f>
        <v>7475</v>
      </c>
      <c r="I118" s="207">
        <f>H118+G118</f>
        <v>72475</v>
      </c>
    </row>
    <row r="119" s="78" customFormat="1" spans="1:9">
      <c r="A119" s="98">
        <v>6</v>
      </c>
      <c r="B119" s="194" t="s">
        <v>82</v>
      </c>
      <c r="C119" s="79"/>
      <c r="D119" s="79"/>
      <c r="E119" s="79"/>
      <c r="F119" s="101" t="s">
        <v>24</v>
      </c>
      <c r="G119" s="102">
        <v>120000</v>
      </c>
      <c r="H119" s="103">
        <f>G119*0.115</f>
        <v>13800</v>
      </c>
      <c r="I119" s="207">
        <f>H119+G119</f>
        <v>133800</v>
      </c>
    </row>
    <row r="120" s="78" customFormat="1" spans="1:9">
      <c r="A120" s="98">
        <v>7</v>
      </c>
      <c r="B120" s="194" t="s">
        <v>83</v>
      </c>
      <c r="C120" s="79"/>
      <c r="D120" s="79"/>
      <c r="E120" s="79"/>
      <c r="F120" s="101" t="s">
        <v>24</v>
      </c>
      <c r="G120" s="102">
        <v>2700000</v>
      </c>
      <c r="H120" s="103">
        <f>G120*0.115</f>
        <v>310500</v>
      </c>
      <c r="I120" s="207">
        <f>H120+G120</f>
        <v>3010500</v>
      </c>
    </row>
    <row r="121" s="78" customFormat="1" spans="1:9">
      <c r="A121" s="98">
        <v>8</v>
      </c>
      <c r="B121" s="194" t="s">
        <v>84</v>
      </c>
      <c r="C121" s="79"/>
      <c r="D121" s="79"/>
      <c r="E121" s="79"/>
      <c r="F121" s="101" t="s">
        <v>24</v>
      </c>
      <c r="G121" s="102">
        <v>2700000</v>
      </c>
      <c r="H121" s="103">
        <f>G121*0.115</f>
        <v>310500</v>
      </c>
      <c r="I121" s="207">
        <f>H121+G121</f>
        <v>3010500</v>
      </c>
    </row>
    <row r="122" s="78" customFormat="1" spans="1:9">
      <c r="A122" s="98">
        <v>9</v>
      </c>
      <c r="B122" s="194" t="s">
        <v>45</v>
      </c>
      <c r="C122" s="79"/>
      <c r="D122" s="79"/>
      <c r="E122" s="79"/>
      <c r="F122" s="101" t="s">
        <v>46</v>
      </c>
      <c r="G122" s="102">
        <v>20000</v>
      </c>
      <c r="H122" s="103">
        <f>G122*0.115</f>
        <v>2300</v>
      </c>
      <c r="I122" s="207">
        <f>H122+G122</f>
        <v>22300</v>
      </c>
    </row>
    <row r="123" s="78" customFormat="1" spans="1:9">
      <c r="A123" s="98">
        <v>10</v>
      </c>
      <c r="B123" s="194" t="s">
        <v>85</v>
      </c>
      <c r="C123" s="79"/>
      <c r="D123" s="79"/>
      <c r="E123" s="79"/>
      <c r="F123" s="101" t="s">
        <v>86</v>
      </c>
      <c r="G123" s="102">
        <v>500000</v>
      </c>
      <c r="H123" s="103">
        <f>G123*0.115</f>
        <v>57500</v>
      </c>
      <c r="I123" s="207">
        <f>H123+G123</f>
        <v>557500</v>
      </c>
    </row>
    <row r="124" s="78" customFormat="1" spans="1:9">
      <c r="A124" s="98">
        <v>11</v>
      </c>
      <c r="B124" s="194" t="s">
        <v>87</v>
      </c>
      <c r="C124" s="79"/>
      <c r="D124" s="79"/>
      <c r="E124" s="79"/>
      <c r="F124" s="101" t="s">
        <v>88</v>
      </c>
      <c r="G124" s="102">
        <v>50000</v>
      </c>
      <c r="H124" s="103">
        <f>G124*0.115</f>
        <v>5750</v>
      </c>
      <c r="I124" s="207">
        <f>H124+G124</f>
        <v>55750</v>
      </c>
    </row>
    <row r="125" s="78" customFormat="1" spans="1:9">
      <c r="A125" s="189" t="s">
        <v>56</v>
      </c>
      <c r="B125" s="190" t="s">
        <v>89</v>
      </c>
      <c r="C125" s="191"/>
      <c r="D125" s="191"/>
      <c r="E125" s="191"/>
      <c r="F125" s="112"/>
      <c r="G125" s="113"/>
      <c r="H125" s="193" t="s">
        <v>90</v>
      </c>
      <c r="I125" s="206"/>
    </row>
    <row r="126" s="78" customFormat="1" spans="1:9">
      <c r="A126" s="98">
        <v>1</v>
      </c>
      <c r="B126" s="194" t="s">
        <v>91</v>
      </c>
      <c r="C126" s="79"/>
      <c r="D126" s="79"/>
      <c r="E126" s="79"/>
      <c r="F126" s="101" t="s">
        <v>48</v>
      </c>
      <c r="G126" s="102">
        <v>5000</v>
      </c>
      <c r="H126" s="103">
        <f>G126*0.14</f>
        <v>700</v>
      </c>
      <c r="I126" s="207">
        <f>H126+G126</f>
        <v>5700</v>
      </c>
    </row>
    <row r="127" s="78" customFormat="1" spans="1:9">
      <c r="A127" s="98">
        <v>2</v>
      </c>
      <c r="B127" s="194" t="s">
        <v>92</v>
      </c>
      <c r="C127" s="79"/>
      <c r="D127" s="79"/>
      <c r="E127" s="79"/>
      <c r="F127" s="101" t="s">
        <v>24</v>
      </c>
      <c r="G127" s="102">
        <v>50000</v>
      </c>
      <c r="H127" s="103">
        <f>G127*0.14</f>
        <v>7000</v>
      </c>
      <c r="I127" s="207">
        <f>H127+G127</f>
        <v>57000</v>
      </c>
    </row>
    <row r="128" s="78" customFormat="1" spans="1:9">
      <c r="A128" s="195"/>
      <c r="B128" s="123"/>
      <c r="C128" s="124"/>
      <c r="D128" s="124"/>
      <c r="E128" s="124"/>
      <c r="F128" s="196"/>
      <c r="G128" s="197"/>
      <c r="H128" s="198"/>
      <c r="I128" s="173"/>
    </row>
    <row r="129" s="78" customFormat="1" spans="1:9">
      <c r="A129" s="79"/>
      <c r="B129" s="79"/>
      <c r="C129" s="79"/>
      <c r="D129" s="79"/>
      <c r="E129" s="79"/>
      <c r="F129" s="79"/>
      <c r="G129" s="79"/>
      <c r="H129" s="79"/>
      <c r="I129" s="79"/>
    </row>
    <row r="130" s="78" customFormat="1" spans="1:9">
      <c r="A130" s="79"/>
      <c r="B130" s="79"/>
      <c r="C130" s="79"/>
      <c r="D130" s="79"/>
      <c r="E130" s="79"/>
      <c r="F130" s="79"/>
      <c r="G130" s="79"/>
      <c r="H130" s="79"/>
      <c r="I130" s="79"/>
    </row>
    <row r="131" s="78" customFormat="1" spans="1:9">
      <c r="A131" s="180" t="s">
        <v>93</v>
      </c>
      <c r="B131" s="180"/>
      <c r="C131" s="180"/>
      <c r="D131" s="180"/>
      <c r="E131" s="180"/>
      <c r="F131" s="180"/>
      <c r="G131" s="180"/>
      <c r="H131" s="180"/>
      <c r="I131" s="180"/>
    </row>
    <row r="132" s="78" customFormat="1" spans="1:9">
      <c r="A132" s="79"/>
      <c r="B132" s="79"/>
      <c r="C132" s="79"/>
      <c r="D132" s="79"/>
      <c r="E132" s="79"/>
      <c r="F132" s="79"/>
      <c r="G132" s="79"/>
      <c r="H132" s="79"/>
      <c r="I132" s="79"/>
    </row>
    <row r="133" s="78" customFormat="1" spans="1:9">
      <c r="A133" s="81" t="s">
        <v>1</v>
      </c>
      <c r="B133" s="81"/>
      <c r="C133" s="81" t="s">
        <v>2</v>
      </c>
      <c r="D133" s="82"/>
      <c r="E133" s="82"/>
      <c r="F133" s="82"/>
      <c r="G133" s="81" t="s">
        <v>3</v>
      </c>
      <c r="H133" s="81" t="s">
        <v>4</v>
      </c>
      <c r="I133" s="79"/>
    </row>
    <row r="134" s="78" customFormat="1" spans="1:9">
      <c r="A134" s="83" t="s">
        <v>5</v>
      </c>
      <c r="B134" s="83"/>
      <c r="C134" s="83" t="str">
        <f>C97</f>
        <v>: Rehap semenisasi gorong gorong RT 05</v>
      </c>
      <c r="D134" s="82"/>
      <c r="E134" s="82"/>
      <c r="F134" s="82"/>
      <c r="G134" s="81" t="s">
        <v>7</v>
      </c>
      <c r="H134" s="81" t="s">
        <v>8</v>
      </c>
      <c r="I134" s="79"/>
    </row>
    <row r="135" s="78" customFormat="1" spans="1:9">
      <c r="A135" s="81" t="s">
        <v>9</v>
      </c>
      <c r="B135" s="81"/>
      <c r="C135" s="81" t="s">
        <v>10</v>
      </c>
      <c r="D135" s="82"/>
      <c r="E135" s="82"/>
      <c r="F135" s="82"/>
      <c r="G135" s="81" t="s">
        <v>11</v>
      </c>
      <c r="H135" s="81" t="s">
        <v>12</v>
      </c>
      <c r="I135" s="79"/>
    </row>
    <row r="136" s="78" customFormat="1" spans="1:17">
      <c r="A136" s="79"/>
      <c r="B136" s="79"/>
      <c r="C136" s="79"/>
      <c r="D136" s="79"/>
      <c r="E136" s="79"/>
      <c r="F136" s="79"/>
      <c r="G136" s="79"/>
      <c r="H136" s="79"/>
      <c r="I136" s="79"/>
      <c r="Q136" s="78">
        <f>3*4*0.2</f>
        <v>2.4</v>
      </c>
    </row>
    <row r="137" s="78" customFormat="1" spans="1:9">
      <c r="A137" s="84"/>
      <c r="B137" s="87"/>
      <c r="C137" s="87"/>
      <c r="D137" s="86"/>
      <c r="E137" s="86"/>
      <c r="F137" s="87"/>
      <c r="G137" s="86"/>
      <c r="H137" s="121"/>
      <c r="I137" s="201"/>
    </row>
    <row r="138" s="78" customFormat="1" spans="1:9">
      <c r="A138" s="88" t="s">
        <v>94</v>
      </c>
      <c r="B138" s="92" t="s">
        <v>95</v>
      </c>
      <c r="C138" s="92" t="s">
        <v>17</v>
      </c>
      <c r="D138" s="89" t="s">
        <v>65</v>
      </c>
      <c r="E138" s="91"/>
      <c r="F138" s="92" t="s">
        <v>13</v>
      </c>
      <c r="G138" s="208" t="s">
        <v>13</v>
      </c>
      <c r="H138" s="209"/>
      <c r="I138" s="202" t="s">
        <v>14</v>
      </c>
    </row>
    <row r="139" s="78" customFormat="1" spans="1:9">
      <c r="A139" s="88" t="s">
        <v>96</v>
      </c>
      <c r="B139" s="97"/>
      <c r="C139" s="97"/>
      <c r="D139" s="96"/>
      <c r="E139" s="96"/>
      <c r="F139" s="92" t="s">
        <v>20</v>
      </c>
      <c r="G139" s="210" t="s">
        <v>97</v>
      </c>
      <c r="H139" s="211" t="s">
        <v>98</v>
      </c>
      <c r="I139" s="202" t="s">
        <v>13</v>
      </c>
    </row>
    <row r="140" s="78" customFormat="1" spans="1:9">
      <c r="A140" s="94"/>
      <c r="B140" s="97"/>
      <c r="C140" s="97"/>
      <c r="D140" s="96"/>
      <c r="E140" s="96"/>
      <c r="F140" s="92" t="s">
        <v>21</v>
      </c>
      <c r="G140" s="90" t="s">
        <v>21</v>
      </c>
      <c r="H140" s="92" t="s">
        <v>21</v>
      </c>
      <c r="I140" s="202" t="s">
        <v>21</v>
      </c>
    </row>
    <row r="141" s="78" customFormat="1" spans="1:9">
      <c r="A141" s="122"/>
      <c r="B141" s="198"/>
      <c r="C141" s="198"/>
      <c r="D141" s="124"/>
      <c r="E141" s="124"/>
      <c r="F141" s="198"/>
      <c r="G141" s="124"/>
      <c r="H141" s="198"/>
      <c r="I141" s="173"/>
    </row>
    <row r="142" s="78" customFormat="1" spans="1:9">
      <c r="A142" s="98"/>
      <c r="B142" s="188"/>
      <c r="C142" s="188"/>
      <c r="D142" s="79"/>
      <c r="E142" s="79"/>
      <c r="F142" s="188"/>
      <c r="G142" s="79"/>
      <c r="H142" s="188"/>
      <c r="I142" s="172"/>
    </row>
    <row r="143" s="78" customFormat="1" spans="1:9">
      <c r="A143" s="212" t="s">
        <v>99</v>
      </c>
      <c r="B143" s="213"/>
      <c r="C143" s="213"/>
      <c r="D143" s="213"/>
      <c r="E143" s="213"/>
      <c r="F143" s="213"/>
      <c r="G143" s="213"/>
      <c r="H143" s="213"/>
      <c r="I143" s="224"/>
    </row>
    <row r="144" s="78" customFormat="1" spans="1:9">
      <c r="A144" s="98" t="s">
        <v>100</v>
      </c>
      <c r="B144" s="214">
        <v>0.055</v>
      </c>
      <c r="C144" s="101" t="s">
        <v>24</v>
      </c>
      <c r="D144" s="79" t="s">
        <v>83</v>
      </c>
      <c r="E144" s="79"/>
      <c r="F144" s="102">
        <f>I120</f>
        <v>3010500</v>
      </c>
      <c r="G144" s="129">
        <f>+F144*B144</f>
        <v>165577.5</v>
      </c>
      <c r="H144" s="102"/>
      <c r="I144" s="225"/>
    </row>
    <row r="145" s="78" customFormat="1" spans="1:9">
      <c r="A145" s="98"/>
      <c r="B145" s="214">
        <v>0.25</v>
      </c>
      <c r="C145" s="101" t="s">
        <v>46</v>
      </c>
      <c r="D145" s="79" t="s">
        <v>45</v>
      </c>
      <c r="E145" s="79"/>
      <c r="F145" s="102">
        <f>I122</f>
        <v>22300</v>
      </c>
      <c r="G145" s="129">
        <f>+F145*B145</f>
        <v>5575</v>
      </c>
      <c r="H145" s="102"/>
      <c r="I145" s="225"/>
    </row>
    <row r="146" s="78" customFormat="1" spans="1:9">
      <c r="A146" s="98"/>
      <c r="B146" s="215">
        <f>2*0.18</f>
        <v>0.36</v>
      </c>
      <c r="C146" s="101" t="s">
        <v>52</v>
      </c>
      <c r="D146" s="79" t="s">
        <v>70</v>
      </c>
      <c r="E146" s="79"/>
      <c r="F146" s="102">
        <f t="shared" ref="F146:F149" si="5">+I108</f>
        <v>140000</v>
      </c>
      <c r="G146" s="129"/>
      <c r="H146" s="102">
        <f t="shared" ref="H146:H149" si="6">+F146*B146</f>
        <v>50400</v>
      </c>
      <c r="I146" s="225"/>
    </row>
    <row r="147" s="78" customFormat="1" spans="1:9">
      <c r="A147" s="98"/>
      <c r="B147" s="215">
        <f>0.5*0.18</f>
        <v>0.09</v>
      </c>
      <c r="C147" s="101" t="s">
        <v>52</v>
      </c>
      <c r="D147" s="79" t="s">
        <v>72</v>
      </c>
      <c r="E147" s="79"/>
      <c r="F147" s="102">
        <f>+I109</f>
        <v>145000</v>
      </c>
      <c r="G147" s="129"/>
      <c r="H147" s="102">
        <f>+F147*B147</f>
        <v>13050</v>
      </c>
      <c r="I147" s="225"/>
    </row>
    <row r="148" s="78" customFormat="1" spans="1:9">
      <c r="A148" s="98"/>
      <c r="B148" s="215">
        <f>2*0.18</f>
        <v>0.36</v>
      </c>
      <c r="C148" s="101" t="s">
        <v>52</v>
      </c>
      <c r="D148" s="79" t="s">
        <v>73</v>
      </c>
      <c r="E148" s="79"/>
      <c r="F148" s="102">
        <f>+I110</f>
        <v>100000</v>
      </c>
      <c r="G148" s="129"/>
      <c r="H148" s="102">
        <f>+F148*B148</f>
        <v>36000</v>
      </c>
      <c r="I148" s="225"/>
    </row>
    <row r="149" s="78" customFormat="1" spans="1:9">
      <c r="A149" s="98"/>
      <c r="B149" s="215">
        <f>0.1*0.18</f>
        <v>0.018</v>
      </c>
      <c r="C149" s="101" t="s">
        <v>52</v>
      </c>
      <c r="D149" s="79" t="s">
        <v>74</v>
      </c>
      <c r="E149" s="79"/>
      <c r="F149" s="102">
        <f>+I111</f>
        <v>150000</v>
      </c>
      <c r="G149" s="129"/>
      <c r="H149" s="102">
        <f>+F149*B149</f>
        <v>2700</v>
      </c>
      <c r="I149" s="225"/>
    </row>
    <row r="150" s="78" customFormat="1" spans="1:9">
      <c r="A150" s="98"/>
      <c r="B150" s="188"/>
      <c r="C150" s="101"/>
      <c r="D150" s="79"/>
      <c r="E150" s="79"/>
      <c r="F150" s="102"/>
      <c r="G150" s="129"/>
      <c r="H150" s="102"/>
      <c r="I150" s="225"/>
    </row>
    <row r="151" s="78" customFormat="1" spans="1:9">
      <c r="A151" s="146"/>
      <c r="B151" s="140"/>
      <c r="C151" s="141"/>
      <c r="D151" s="140"/>
      <c r="E151" s="140"/>
      <c r="F151" s="142"/>
      <c r="G151" s="216"/>
      <c r="H151" s="216"/>
      <c r="I151" s="226"/>
    </row>
    <row r="152" s="78" customFormat="1" spans="1:9">
      <c r="A152" s="98"/>
      <c r="B152" s="79"/>
      <c r="C152" s="128"/>
      <c r="D152" s="79"/>
      <c r="E152" s="79"/>
      <c r="F152" s="129"/>
      <c r="G152" s="102">
        <f>SUM(G144:G149)</f>
        <v>171152.5</v>
      </c>
      <c r="H152" s="102">
        <f>SUM(H144:H149)</f>
        <v>102150</v>
      </c>
      <c r="I152" s="225">
        <f>SUM(G152:H152)</f>
        <v>273302.5</v>
      </c>
    </row>
    <row r="153" s="78" customFormat="1" spans="1:9">
      <c r="A153" s="217"/>
      <c r="B153" s="135"/>
      <c r="C153" s="136"/>
      <c r="D153" s="135"/>
      <c r="E153" s="135"/>
      <c r="F153" s="137"/>
      <c r="G153" s="218"/>
      <c r="H153" s="218"/>
      <c r="I153" s="227"/>
    </row>
    <row r="154" s="78" customFormat="1" spans="1:9">
      <c r="A154" s="98"/>
      <c r="B154" s="79"/>
      <c r="C154" s="128"/>
      <c r="D154" s="79"/>
      <c r="E154" s="79"/>
      <c r="F154" s="129"/>
      <c r="G154" s="102"/>
      <c r="H154" s="102"/>
      <c r="I154" s="225"/>
    </row>
    <row r="155" s="78" customFormat="1" spans="1:9">
      <c r="A155" s="212" t="s">
        <v>101</v>
      </c>
      <c r="B155" s="213"/>
      <c r="C155" s="213"/>
      <c r="D155" s="213"/>
      <c r="E155" s="213"/>
      <c r="F155" s="213"/>
      <c r="G155" s="213"/>
      <c r="H155" s="213"/>
      <c r="I155" s="224"/>
    </row>
    <row r="156" s="78" customFormat="1" spans="1:9">
      <c r="A156" s="98" t="s">
        <v>100</v>
      </c>
      <c r="B156" s="215">
        <v>0.6833</v>
      </c>
      <c r="C156" s="101" t="s">
        <v>24</v>
      </c>
      <c r="D156" s="79" t="s">
        <v>39</v>
      </c>
      <c r="E156" s="79"/>
      <c r="F156" s="102">
        <f>I116</f>
        <v>557500</v>
      </c>
      <c r="G156" s="129">
        <f>+F156*B156</f>
        <v>380939.75</v>
      </c>
      <c r="H156" s="102"/>
      <c r="I156" s="225"/>
    </row>
    <row r="157" s="78" customFormat="1" spans="1:9">
      <c r="A157" s="98"/>
      <c r="B157" s="215">
        <f>378.4615/50</f>
        <v>7.56923</v>
      </c>
      <c r="C157" s="101" t="s">
        <v>81</v>
      </c>
      <c r="D157" s="79" t="s">
        <v>80</v>
      </c>
      <c r="E157" s="79"/>
      <c r="F157" s="102">
        <f>I118</f>
        <v>72475</v>
      </c>
      <c r="G157" s="129">
        <f>+F157*B157</f>
        <v>548579.94425</v>
      </c>
      <c r="H157" s="102"/>
      <c r="I157" s="225"/>
    </row>
    <row r="158" s="78" customFormat="1" spans="1:9">
      <c r="A158" s="98"/>
      <c r="B158" s="215">
        <v>0.4731</v>
      </c>
      <c r="C158" s="188" t="s">
        <v>24</v>
      </c>
      <c r="D158" s="79" t="s">
        <v>82</v>
      </c>
      <c r="E158" s="79"/>
      <c r="F158" s="102">
        <f>I119</f>
        <v>133800</v>
      </c>
      <c r="G158" s="129"/>
      <c r="H158" s="102">
        <f t="shared" ref="H158:H162" si="7">+F158*B158</f>
        <v>63300.78</v>
      </c>
      <c r="I158" s="225"/>
    </row>
    <row r="159" s="78" customFormat="1" spans="1:9">
      <c r="A159" s="98"/>
      <c r="B159" s="215">
        <v>0.25</v>
      </c>
      <c r="C159" s="101" t="s">
        <v>52</v>
      </c>
      <c r="D159" s="79" t="s">
        <v>70</v>
      </c>
      <c r="E159" s="79"/>
      <c r="F159" s="102">
        <f t="shared" ref="F159:F162" si="8">I108</f>
        <v>140000</v>
      </c>
      <c r="G159" s="129"/>
      <c r="H159" s="102">
        <f>+F159*B159</f>
        <v>35000</v>
      </c>
      <c r="I159" s="225"/>
    </row>
    <row r="160" s="78" customFormat="1" spans="1:9">
      <c r="A160" s="98"/>
      <c r="B160" s="215">
        <v>0.025</v>
      </c>
      <c r="C160" s="101" t="s">
        <v>52</v>
      </c>
      <c r="D160" s="79" t="s">
        <v>72</v>
      </c>
      <c r="E160" s="79"/>
      <c r="F160" s="102">
        <f>I109</f>
        <v>145000</v>
      </c>
      <c r="G160" s="129"/>
      <c r="H160" s="102">
        <f>+F160*B160</f>
        <v>3625</v>
      </c>
      <c r="I160" s="225"/>
    </row>
    <row r="161" s="78" customFormat="1" spans="1:9">
      <c r="A161" s="98"/>
      <c r="B161" s="215">
        <v>1.65</v>
      </c>
      <c r="C161" s="101" t="s">
        <v>52</v>
      </c>
      <c r="D161" s="79" t="s">
        <v>73</v>
      </c>
      <c r="E161" s="79"/>
      <c r="F161" s="102">
        <f>I110</f>
        <v>100000</v>
      </c>
      <c r="G161" s="129"/>
      <c r="H161" s="102">
        <f>+F161*B161</f>
        <v>165000</v>
      </c>
      <c r="I161" s="225"/>
    </row>
    <row r="162" s="78" customFormat="1" spans="1:9">
      <c r="A162" s="98"/>
      <c r="B162" s="215">
        <v>0.08</v>
      </c>
      <c r="C162" s="101" t="s">
        <v>52</v>
      </c>
      <c r="D162" s="79" t="s">
        <v>74</v>
      </c>
      <c r="E162" s="79"/>
      <c r="F162" s="102">
        <f>I111</f>
        <v>150000</v>
      </c>
      <c r="G162" s="129"/>
      <c r="H162" s="102">
        <f>+F162*B162</f>
        <v>12000</v>
      </c>
      <c r="I162" s="225"/>
    </row>
    <row r="163" s="78" customFormat="1" spans="1:9">
      <c r="A163" s="146"/>
      <c r="B163" s="140"/>
      <c r="C163" s="141"/>
      <c r="D163" s="140"/>
      <c r="E163" s="140"/>
      <c r="F163" s="142"/>
      <c r="G163" s="216"/>
      <c r="H163" s="216"/>
      <c r="I163" s="226"/>
    </row>
    <row r="164" s="78" customFormat="1" spans="1:9">
      <c r="A164" s="98"/>
      <c r="B164" s="79"/>
      <c r="C164" s="128"/>
      <c r="D164" s="79"/>
      <c r="E164" s="79"/>
      <c r="F164" s="129"/>
      <c r="G164" s="102">
        <f>SUM(G156:G161)</f>
        <v>929519.69425</v>
      </c>
      <c r="H164" s="102">
        <f>SUM(H156:H161)</f>
        <v>266925.78</v>
      </c>
      <c r="I164" s="225">
        <f>SUM(G164:H164)</f>
        <v>1196445.47425</v>
      </c>
    </row>
    <row r="165" s="78" customFormat="1" spans="1:9">
      <c r="A165" s="217"/>
      <c r="B165" s="135"/>
      <c r="C165" s="136"/>
      <c r="D165" s="135"/>
      <c r="E165" s="135"/>
      <c r="F165" s="137"/>
      <c r="G165" s="218"/>
      <c r="H165" s="218"/>
      <c r="I165" s="227"/>
    </row>
    <row r="166" s="78" customFormat="1" spans="1:9">
      <c r="A166" s="98"/>
      <c r="B166" s="79"/>
      <c r="C166" s="128"/>
      <c r="D166" s="79"/>
      <c r="E166" s="79"/>
      <c r="F166" s="129"/>
      <c r="G166" s="102"/>
      <c r="H166" s="102"/>
      <c r="I166" s="225"/>
    </row>
    <row r="167" s="78" customFormat="1" spans="1:9">
      <c r="A167" s="212" t="s">
        <v>102</v>
      </c>
      <c r="B167" s="213"/>
      <c r="C167" s="213"/>
      <c r="D167" s="213"/>
      <c r="E167" s="213"/>
      <c r="F167" s="213"/>
      <c r="G167" s="213"/>
      <c r="H167" s="213"/>
      <c r="I167" s="224"/>
    </row>
    <row r="168" s="78" customFormat="1" spans="1:9">
      <c r="A168" s="98" t="s">
        <v>103</v>
      </c>
      <c r="B168" s="219">
        <v>0.685</v>
      </c>
      <c r="C168" s="101" t="s">
        <v>24</v>
      </c>
      <c r="D168" s="79" t="s">
        <v>92</v>
      </c>
      <c r="E168" s="79"/>
      <c r="F168" s="102">
        <f>I127</f>
        <v>57000</v>
      </c>
      <c r="G168" s="129"/>
      <c r="H168" s="102">
        <f>F168*B168</f>
        <v>39045</v>
      </c>
      <c r="I168" s="225"/>
    </row>
    <row r="169" s="78" customFormat="1" spans="1:9">
      <c r="A169" s="98"/>
      <c r="B169" s="219">
        <v>1</v>
      </c>
      <c r="C169" s="101" t="s">
        <v>48</v>
      </c>
      <c r="D169" s="79" t="s">
        <v>104</v>
      </c>
      <c r="E169" s="79"/>
      <c r="F169" s="102">
        <f>I126</f>
        <v>5700</v>
      </c>
      <c r="G169" s="129"/>
      <c r="H169" s="102">
        <f>F169*B169</f>
        <v>5700</v>
      </c>
      <c r="I169" s="225"/>
    </row>
    <row r="170" s="78" customFormat="1" spans="1:9">
      <c r="A170" s="146"/>
      <c r="B170" s="140"/>
      <c r="C170" s="141"/>
      <c r="D170" s="140"/>
      <c r="E170" s="140"/>
      <c r="F170" s="142"/>
      <c r="G170" s="216"/>
      <c r="H170" s="216"/>
      <c r="I170" s="226"/>
    </row>
    <row r="171" s="78" customFormat="1" spans="1:9">
      <c r="A171" s="98"/>
      <c r="B171" s="79"/>
      <c r="C171" s="128"/>
      <c r="D171" s="79"/>
      <c r="E171" s="79"/>
      <c r="F171" s="129"/>
      <c r="G171" s="102"/>
      <c r="H171" s="102">
        <f>SUM(H168:H170)</f>
        <v>44745</v>
      </c>
      <c r="I171" s="225">
        <f>SUM(G171:H171)</f>
        <v>44745</v>
      </c>
    </row>
    <row r="172" s="78" customFormat="1" spans="1:9">
      <c r="A172" s="217"/>
      <c r="B172" s="135"/>
      <c r="C172" s="136"/>
      <c r="D172" s="135"/>
      <c r="E172" s="135"/>
      <c r="F172" s="137"/>
      <c r="G172" s="218"/>
      <c r="H172" s="218"/>
      <c r="I172" s="227"/>
    </row>
    <row r="173" s="78" customFormat="1" spans="1:9">
      <c r="A173" s="98"/>
      <c r="B173" s="79"/>
      <c r="C173" s="128"/>
      <c r="D173" s="79"/>
      <c r="E173" s="79"/>
      <c r="F173" s="129"/>
      <c r="G173" s="102"/>
      <c r="H173" s="102"/>
      <c r="I173" s="225"/>
    </row>
    <row r="174" s="78" customFormat="1" spans="1:9">
      <c r="A174" s="98"/>
      <c r="B174" s="79"/>
      <c r="C174" s="128"/>
      <c r="D174" s="79"/>
      <c r="E174" s="79"/>
      <c r="F174" s="129"/>
      <c r="G174" s="220" t="s">
        <v>105</v>
      </c>
      <c r="H174" s="221"/>
      <c r="I174" s="228">
        <f>I171+I164+I152</f>
        <v>1514492.97425</v>
      </c>
    </row>
    <row r="175" s="78" customFormat="1" spans="1:9">
      <c r="A175" s="195"/>
      <c r="B175" s="124"/>
      <c r="C175" s="222"/>
      <c r="D175" s="124"/>
      <c r="E175" s="124"/>
      <c r="F175" s="223"/>
      <c r="G175" s="197"/>
      <c r="H175" s="197"/>
      <c r="I175" s="229"/>
    </row>
    <row r="176" s="78" customFormat="1" spans="1:9">
      <c r="A176" s="79"/>
      <c r="B176" s="79"/>
      <c r="C176" s="79"/>
      <c r="D176" s="79"/>
      <c r="E176" s="79"/>
      <c r="F176" s="79"/>
      <c r="G176" s="79"/>
      <c r="H176" s="79"/>
      <c r="I176" s="79"/>
    </row>
    <row r="177" s="78" customFormat="1"/>
  </sheetData>
  <mergeCells count="22">
    <mergeCell ref="A2:I2"/>
    <mergeCell ref="B10:D10"/>
    <mergeCell ref="A18:I18"/>
    <mergeCell ref="B26:G26"/>
    <mergeCell ref="A45:I45"/>
    <mergeCell ref="B54:D54"/>
    <mergeCell ref="F77:H77"/>
    <mergeCell ref="B78:H78"/>
    <mergeCell ref="B79:H79"/>
    <mergeCell ref="B80:H80"/>
    <mergeCell ref="A81:B81"/>
    <mergeCell ref="C81:I81"/>
    <mergeCell ref="A93:I93"/>
    <mergeCell ref="B102:E102"/>
    <mergeCell ref="B105:E105"/>
    <mergeCell ref="A131:I131"/>
    <mergeCell ref="D138:E138"/>
    <mergeCell ref="G138:H138"/>
    <mergeCell ref="A143:I143"/>
    <mergeCell ref="A155:I155"/>
    <mergeCell ref="A167:I167"/>
    <mergeCell ref="G174:H174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zoomScale="89" zoomScaleNormal="89" workbookViewId="0">
      <selection activeCell="I17" sqref="I17"/>
    </sheetView>
  </sheetViews>
  <sheetFormatPr defaultColWidth="9" defaultRowHeight="15.75"/>
  <cols>
    <col min="3" max="3" width="29.125" customWidth="1"/>
    <col min="5" max="5" width="4.5" customWidth="1"/>
    <col min="6" max="6" width="13.875" customWidth="1"/>
    <col min="7" max="7" width="22.75" customWidth="1"/>
    <col min="8" max="8" width="22.5" customWidth="1"/>
    <col min="9" max="9" width="17.75" customWidth="1"/>
  </cols>
  <sheetData>
    <row r="1" spans="1:9">
      <c r="A1" s="1"/>
      <c r="B1" s="2"/>
      <c r="C1" s="3"/>
      <c r="D1" s="3"/>
      <c r="E1" s="4"/>
      <c r="F1" s="3"/>
      <c r="G1" s="5"/>
      <c r="H1" s="3"/>
      <c r="I1" s="70"/>
    </row>
    <row r="2" spans="1:9">
      <c r="A2" s="6"/>
      <c r="B2" s="7"/>
      <c r="C2" s="8"/>
      <c r="D2" s="8"/>
      <c r="E2" s="9"/>
      <c r="F2" s="10"/>
      <c r="G2" s="11"/>
      <c r="H2" s="10" t="s">
        <v>13</v>
      </c>
      <c r="I2" s="71" t="s">
        <v>14</v>
      </c>
    </row>
    <row r="3" spans="1:9">
      <c r="A3" s="6" t="s">
        <v>15</v>
      </c>
      <c r="B3" s="7" t="s">
        <v>16</v>
      </c>
      <c r="C3" s="8"/>
      <c r="D3" s="8"/>
      <c r="E3" s="9"/>
      <c r="F3" s="10" t="s">
        <v>17</v>
      </c>
      <c r="G3" s="8" t="s">
        <v>36</v>
      </c>
      <c r="H3" s="10" t="s">
        <v>20</v>
      </c>
      <c r="I3" s="71" t="s">
        <v>13</v>
      </c>
    </row>
    <row r="4" spans="1:9">
      <c r="A4" s="12"/>
      <c r="B4" s="13"/>
      <c r="C4" s="14"/>
      <c r="D4" s="14"/>
      <c r="E4" s="15"/>
      <c r="F4" s="16"/>
      <c r="G4" s="17"/>
      <c r="H4" s="10" t="s">
        <v>21</v>
      </c>
      <c r="I4" s="71" t="s">
        <v>21</v>
      </c>
    </row>
    <row r="5" spans="1:9">
      <c r="A5" s="18"/>
      <c r="B5" s="19"/>
      <c r="C5" s="20"/>
      <c r="D5" s="20"/>
      <c r="E5" s="21"/>
      <c r="F5" s="22"/>
      <c r="G5" s="22"/>
      <c r="H5" s="20"/>
      <c r="I5" s="72"/>
    </row>
    <row r="6" spans="1:9">
      <c r="A6" s="23"/>
      <c r="B6" s="24"/>
      <c r="C6" s="17"/>
      <c r="D6" s="17"/>
      <c r="E6" s="25"/>
      <c r="F6" s="26"/>
      <c r="G6" s="27"/>
      <c r="H6" s="28"/>
      <c r="I6" s="73"/>
    </row>
    <row r="7" spans="1:9">
      <c r="A7" s="29"/>
      <c r="B7" s="30"/>
      <c r="C7" s="31" t="s">
        <v>25</v>
      </c>
      <c r="D7" s="32"/>
      <c r="E7" s="33"/>
      <c r="F7" s="34"/>
      <c r="G7" s="35"/>
      <c r="H7" s="36"/>
      <c r="I7" s="74">
        <f>SUM(I6:I6)</f>
        <v>0</v>
      </c>
    </row>
    <row r="8" spans="1:9">
      <c r="A8" s="37"/>
      <c r="B8" s="24"/>
      <c r="C8" s="17"/>
      <c r="D8" s="38"/>
      <c r="E8" s="25"/>
      <c r="F8" s="26"/>
      <c r="G8" s="39"/>
      <c r="H8" s="40"/>
      <c r="I8" s="73"/>
    </row>
    <row r="9" spans="1:9">
      <c r="A9" s="6" t="s">
        <v>28</v>
      </c>
      <c r="B9" s="13" t="s">
        <v>38</v>
      </c>
      <c r="C9" s="17"/>
      <c r="D9" s="38"/>
      <c r="E9" s="25"/>
      <c r="F9" s="26"/>
      <c r="G9" s="41"/>
      <c r="H9" s="40"/>
      <c r="I9" s="73"/>
    </row>
    <row r="10" spans="1:9">
      <c r="A10" s="42">
        <v>1</v>
      </c>
      <c r="B10" s="24" t="s">
        <v>40</v>
      </c>
      <c r="C10" s="17"/>
      <c r="D10" s="38"/>
      <c r="E10" s="25"/>
      <c r="F10" s="26" t="s">
        <v>24</v>
      </c>
      <c r="G10" s="43"/>
      <c r="H10" s="40"/>
      <c r="I10" s="75">
        <f t="shared" ref="I10:I11" si="0">+H10*G10</f>
        <v>0</v>
      </c>
    </row>
    <row r="11" spans="1:9">
      <c r="A11" s="42">
        <v>2</v>
      </c>
      <c r="B11" s="24" t="s">
        <v>41</v>
      </c>
      <c r="C11" s="44"/>
      <c r="D11" s="45"/>
      <c r="E11" s="46"/>
      <c r="F11" s="47" t="s">
        <v>42</v>
      </c>
      <c r="G11" s="48"/>
      <c r="H11" s="40"/>
      <c r="I11" s="75">
        <f>+H11*G11</f>
        <v>0</v>
      </c>
    </row>
    <row r="12" spans="1:9">
      <c r="A12" s="42">
        <v>3</v>
      </c>
      <c r="B12" s="24" t="s">
        <v>49</v>
      </c>
      <c r="C12" s="44"/>
      <c r="D12" s="45"/>
      <c r="E12" s="46"/>
      <c r="F12" s="47" t="s">
        <v>48</v>
      </c>
      <c r="G12" s="48">
        <v>1</v>
      </c>
      <c r="H12" s="40">
        <v>150000</v>
      </c>
      <c r="I12" s="75">
        <f>H12*G12</f>
        <v>150000</v>
      </c>
    </row>
    <row r="13" spans="1:9">
      <c r="A13" s="42">
        <v>4</v>
      </c>
      <c r="B13" s="24" t="s">
        <v>106</v>
      </c>
      <c r="C13" s="44"/>
      <c r="D13" s="45"/>
      <c r="E13" s="46"/>
      <c r="F13" s="47" t="s">
        <v>48</v>
      </c>
      <c r="G13" s="48" t="s">
        <v>107</v>
      </c>
      <c r="H13" s="40">
        <v>250000</v>
      </c>
      <c r="I13" s="75">
        <f>H13*G13</f>
        <v>4500000</v>
      </c>
    </row>
    <row r="14" spans="1:9">
      <c r="A14" s="29"/>
      <c r="B14" s="30"/>
      <c r="C14" s="31"/>
      <c r="D14" s="32"/>
      <c r="E14" s="33"/>
      <c r="F14" s="49"/>
      <c r="G14" s="50"/>
      <c r="H14" s="51"/>
      <c r="I14" s="74"/>
    </row>
    <row r="15" spans="1:9">
      <c r="A15" s="52" t="s">
        <v>31</v>
      </c>
      <c r="B15" s="30"/>
      <c r="C15" s="53"/>
      <c r="D15" s="54"/>
      <c r="E15" s="55"/>
      <c r="F15" s="56" t="s">
        <v>53</v>
      </c>
      <c r="G15" s="57"/>
      <c r="H15" s="58"/>
      <c r="I15" s="74">
        <f>SUM(I12:I13)</f>
        <v>4650000</v>
      </c>
    </row>
    <row r="16" spans="1:9">
      <c r="A16" s="52" t="s">
        <v>54</v>
      </c>
      <c r="B16" s="59" t="s">
        <v>55</v>
      </c>
      <c r="C16" s="60"/>
      <c r="D16" s="60"/>
      <c r="E16" s="60"/>
      <c r="F16" s="60"/>
      <c r="G16" s="60"/>
      <c r="H16" s="61"/>
      <c r="I16" s="74">
        <v>250000</v>
      </c>
    </row>
    <row r="17" spans="1:9">
      <c r="A17" s="52" t="s">
        <v>56</v>
      </c>
      <c r="B17" s="59" t="s">
        <v>57</v>
      </c>
      <c r="C17" s="60"/>
      <c r="D17" s="60"/>
      <c r="E17" s="60"/>
      <c r="F17" s="60"/>
      <c r="G17" s="60"/>
      <c r="H17" s="61"/>
      <c r="I17" s="76">
        <f>SUM(I15:I16)</f>
        <v>4900000</v>
      </c>
    </row>
    <row r="18" spans="1:9">
      <c r="A18" s="42"/>
      <c r="B18" s="62" t="s">
        <v>33</v>
      </c>
      <c r="C18" s="60"/>
      <c r="D18" s="60"/>
      <c r="E18" s="60"/>
      <c r="F18" s="60"/>
      <c r="G18" s="60"/>
      <c r="H18" s="61"/>
      <c r="I18" s="76">
        <v>5000000</v>
      </c>
    </row>
    <row r="19" spans="1:9">
      <c r="A19" s="63" t="s">
        <v>59</v>
      </c>
      <c r="B19" s="64"/>
      <c r="C19" s="65" t="s">
        <v>108</v>
      </c>
      <c r="D19" s="66"/>
      <c r="E19" s="66"/>
      <c r="F19" s="66"/>
      <c r="G19" s="66"/>
      <c r="H19" s="66"/>
      <c r="I19" s="77"/>
    </row>
    <row r="20" spans="1:9">
      <c r="A20" s="17"/>
      <c r="B20" s="17"/>
      <c r="C20" s="17"/>
      <c r="D20" s="17"/>
      <c r="E20" s="17"/>
      <c r="F20" s="17"/>
      <c r="G20" s="17"/>
      <c r="H20" s="17"/>
      <c r="I20" s="17"/>
    </row>
    <row r="21" ht="18" spans="1:9">
      <c r="A21" s="17"/>
      <c r="B21" s="17"/>
      <c r="C21" s="17"/>
      <c r="D21" s="17"/>
      <c r="E21" s="17"/>
      <c r="F21" s="17"/>
      <c r="G21" s="17"/>
      <c r="H21" s="67"/>
      <c r="I21" s="17"/>
    </row>
    <row r="22" ht="18" spans="1:9">
      <c r="A22" s="17"/>
      <c r="B22" s="17"/>
      <c r="C22" s="17"/>
      <c r="D22" s="17"/>
      <c r="E22" s="17"/>
      <c r="F22" s="17"/>
      <c r="G22" s="17"/>
      <c r="H22" s="68"/>
      <c r="I22" s="17"/>
    </row>
    <row r="23" ht="18" spans="1:9">
      <c r="A23" s="17"/>
      <c r="B23" s="17"/>
      <c r="C23" s="67"/>
      <c r="D23" s="17"/>
      <c r="E23" s="17"/>
      <c r="F23" s="17"/>
      <c r="G23" s="17"/>
      <c r="H23" s="67"/>
      <c r="I23" s="17"/>
    </row>
    <row r="24" ht="18" spans="1:9">
      <c r="A24" s="17"/>
      <c r="B24" s="17"/>
      <c r="C24" s="67"/>
      <c r="D24" s="17"/>
      <c r="E24" s="17"/>
      <c r="F24" s="17"/>
      <c r="G24" s="17"/>
      <c r="H24" s="67"/>
      <c r="I24" s="17"/>
    </row>
    <row r="25" ht="18" spans="1:9">
      <c r="A25" s="17"/>
      <c r="B25" s="17"/>
      <c r="C25" s="67"/>
      <c r="D25" s="17"/>
      <c r="E25" s="17"/>
      <c r="F25" s="17"/>
      <c r="G25" s="17"/>
      <c r="H25" s="67"/>
      <c r="I25" s="17"/>
    </row>
    <row r="26" ht="18" spans="1:9">
      <c r="A26" s="17"/>
      <c r="B26" s="17"/>
      <c r="C26" s="67"/>
      <c r="D26" s="17"/>
      <c r="E26" s="17"/>
      <c r="F26" s="17"/>
      <c r="G26" s="17"/>
      <c r="H26" s="67"/>
      <c r="I26" s="17"/>
    </row>
    <row r="27" ht="18" spans="1:9">
      <c r="A27" s="17"/>
      <c r="B27" s="17"/>
      <c r="C27" s="67"/>
      <c r="D27" s="17"/>
      <c r="E27" s="17"/>
      <c r="F27" s="17"/>
      <c r="G27" s="17"/>
      <c r="H27" s="67"/>
      <c r="I27" s="17"/>
    </row>
    <row r="28" ht="18" spans="1:9">
      <c r="A28" s="17"/>
      <c r="B28" s="17"/>
      <c r="C28" s="69"/>
      <c r="D28" s="17"/>
      <c r="E28" s="17"/>
      <c r="F28" s="17"/>
      <c r="G28" s="17"/>
      <c r="H28" s="69"/>
      <c r="I28" s="17"/>
    </row>
  </sheetData>
  <mergeCells count="7">
    <mergeCell ref="B3:D3"/>
    <mergeCell ref="F15:H15"/>
    <mergeCell ref="B16:H16"/>
    <mergeCell ref="B17:H17"/>
    <mergeCell ref="B18:H18"/>
    <mergeCell ref="A19:B19"/>
    <mergeCell ref="C19:I19"/>
  </mergeCell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rehab ringan jalan gorong goro</vt:lpstr>
      <vt:lpstr>gapura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Pengguna Microsoft Office</dc:creator>
  <cp:lastModifiedBy>BUMDes</cp:lastModifiedBy>
  <dcterms:created xsi:type="dcterms:W3CDTF">2022-03-09T01:56:31Z</dcterms:created>
  <dcterms:modified xsi:type="dcterms:W3CDTF">2022-03-09T01:57:15Z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