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40B7933-EDE2-477C-ADA4-A5E60C8F1B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T15" i="1"/>
  <c r="G8" i="1" l="1"/>
  <c r="J8" i="1" l="1"/>
  <c r="H8" i="1"/>
  <c r="V14" i="1"/>
  <c r="L8" i="1"/>
  <c r="I8" i="1"/>
  <c r="M8" i="1"/>
  <c r="K8" i="1"/>
  <c r="P8" i="1" l="1"/>
  <c r="Q9" i="1" s="1"/>
  <c r="Q8" i="1"/>
  <c r="Q15" i="1" l="1"/>
  <c r="L15" i="1" l="1"/>
  <c r="M15" i="1" l="1"/>
  <c r="K15" i="1"/>
  <c r="J22" i="1" l="1"/>
  <c r="P15" i="1"/>
  <c r="J25" i="1" s="1"/>
  <c r="T17" i="1" l="1"/>
  <c r="J23" i="1" s="1"/>
  <c r="V15" i="1"/>
</calcChain>
</file>

<file path=xl/sharedStrings.xml><?xml version="1.0" encoding="utf-8"?>
<sst xmlns="http://schemas.openxmlformats.org/spreadsheetml/2006/main" count="38" uniqueCount="36">
  <si>
    <t>Amount</t>
  </si>
  <si>
    <t>Total Amount Paid</t>
  </si>
  <si>
    <t>UTR</t>
  </si>
  <si>
    <t>Hold the Amount because the Qty. is more then the DPR</t>
  </si>
  <si>
    <t xml:space="preserve">Total Hold </t>
  </si>
  <si>
    <t>Advance / Surplus</t>
  </si>
  <si>
    <t>Debit</t>
  </si>
  <si>
    <t>Advance Village Wise</t>
  </si>
  <si>
    <t>GST Remaining</t>
  </si>
  <si>
    <t>A &amp; S Enterprises</t>
  </si>
  <si>
    <t>07-03-2024 NEFT/AXISP00478081317/RIUP23/5037/A AND S ENTERPRISE/IDIB000B549 ₹ 49,500.00</t>
  </si>
  <si>
    <t>GST</t>
  </si>
  <si>
    <t>Subcontractor:</t>
  </si>
  <si>
    <t>State:</t>
  </si>
  <si>
    <t>District:</t>
  </si>
  <si>
    <t>Muzaffarnagar</t>
  </si>
  <si>
    <t>Block:</t>
  </si>
  <si>
    <t>Purkaji</t>
  </si>
  <si>
    <t>Uttar Pradesh</t>
  </si>
  <si>
    <t>Hold Amount than material</t>
  </si>
  <si>
    <t>TDS amount @1% on basic Amount</t>
  </si>
  <si>
    <t xml:space="preserve">MAHARAIPUR Village BALANCE PIPE LINE  WORK </t>
  </si>
  <si>
    <t>Invoice_Date</t>
  </si>
  <si>
    <t>After_Debit_Amount</t>
  </si>
  <si>
    <t>PMC_No</t>
  </si>
  <si>
    <t>Invoice_Details</t>
  </si>
  <si>
    <t>Invoice_No</t>
  </si>
  <si>
    <t>Basic_Amount</t>
  </si>
  <si>
    <t>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</si>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</sst>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4" fontId="3" fillId="2" borderId="3" xfId="0" applyNumberFormat="1" applyFont="1" applyFill="1" applyBorder="1" applyAlignment="1">
      <alignment vertical="center"/>
    </xf>
    <xf numFmtId="4" fontId="3" fillId="2" borderId="4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vertical="center"/>
    </xf>
    <xf numFmtId="164" fontId="6" fillId="2" borderId="4" xfId="1" applyNumberFormat="1" applyFont="1" applyFill="1" applyBorder="1" applyAlignment="1">
      <alignment vertical="center" wrapText="1"/>
    </xf>
    <xf numFmtId="14" fontId="6" fillId="2" borderId="4" xfId="1" applyNumberFormat="1" applyFont="1" applyFill="1" applyBorder="1" applyAlignment="1">
      <alignment vertical="center"/>
    </xf>
    <xf numFmtId="164" fontId="6" fillId="2" borderId="4" xfId="1" applyNumberFormat="1" applyFont="1" applyFill="1" applyBorder="1" applyAlignment="1">
      <alignment vertical="center"/>
    </xf>
    <xf numFmtId="9" fontId="6" fillId="2" borderId="4" xfId="1" applyNumberFormat="1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164" fontId="6" fillId="3" borderId="2" xfId="1" applyNumberFormat="1" applyFont="1" applyFill="1" applyBorder="1" applyAlignment="1">
      <alignment vertical="center" wrapText="1"/>
    </xf>
    <xf numFmtId="14" fontId="6" fillId="3" borderId="2" xfId="1" applyNumberFormat="1" applyFont="1" applyFill="1" applyBorder="1" applyAlignment="1">
      <alignment vertical="center"/>
    </xf>
    <xf numFmtId="164" fontId="6" fillId="3" borderId="2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164" fontId="6" fillId="2" borderId="3" xfId="1" applyNumberFormat="1" applyFont="1" applyFill="1" applyBorder="1" applyAlignment="1">
      <alignment vertical="center" wrapText="1"/>
    </xf>
    <xf numFmtId="14" fontId="6" fillId="2" borderId="3" xfId="1" applyNumberFormat="1" applyFont="1" applyFill="1" applyBorder="1" applyAlignment="1">
      <alignment vertical="center"/>
    </xf>
    <xf numFmtId="164" fontId="6" fillId="2" borderId="3" xfId="1" applyNumberFormat="1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14" fontId="6" fillId="2" borderId="3" xfId="0" applyNumberFormat="1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right" vertical="center"/>
    </xf>
    <xf numFmtId="164" fontId="6" fillId="2" borderId="5" xfId="1" applyNumberFormat="1" applyFont="1" applyFill="1" applyBorder="1" applyAlignment="1">
      <alignment vertical="center"/>
    </xf>
    <xf numFmtId="164" fontId="6" fillId="2" borderId="7" xfId="1" applyNumberFormat="1" applyFont="1" applyFill="1" applyBorder="1" applyAlignment="1">
      <alignment vertical="center"/>
    </xf>
    <xf numFmtId="164" fontId="6" fillId="2" borderId="7" xfId="1" applyNumberFormat="1" applyFont="1" applyFill="1" applyBorder="1" applyAlignment="1">
      <alignment vertical="center" wrapText="1"/>
    </xf>
    <xf numFmtId="14" fontId="6" fillId="2" borderId="7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 wrapText="1"/>
    </xf>
    <xf numFmtId="14" fontId="6" fillId="2" borderId="0" xfId="0" applyNumberFormat="1" applyFont="1" applyFill="1" applyAlignment="1">
      <alignment vertical="center"/>
    </xf>
    <xf numFmtId="164" fontId="6" fillId="2" borderId="0" xfId="1" applyNumberFormat="1" applyFont="1" applyFill="1" applyAlignment="1">
      <alignment vertical="center"/>
    </xf>
    <xf numFmtId="164" fontId="8" fillId="2" borderId="0" xfId="1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9" fillId="0" borderId="0" xfId="0" applyFont="1"/>
    <xf numFmtId="0" fontId="5" fillId="0" borderId="0" xfId="0" applyFont="1"/>
    <xf numFmtId="0" fontId="3" fillId="2" borderId="7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14" fontId="3" fillId="2" borderId="8" xfId="1" applyNumberFormat="1" applyFont="1" applyFill="1" applyBorder="1" applyAlignment="1">
      <alignment horizontal="center" vertical="center"/>
    </xf>
    <xf numFmtId="164" fontId="3" fillId="2" borderId="9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3" fillId="2" borderId="8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topLeftCell="H1" zoomScaleNormal="100" workbookViewId="0">
      <pane ySplit="5" topLeftCell="A6" activePane="bottomLeft" state="frozen"/>
      <selection pane="bottomLeft" activeCell="Q5" sqref="Q5"/>
    </sheetView>
  </sheetViews>
  <sheetFormatPr defaultColWidth="9" defaultRowHeight="24.95" customHeight="1" x14ac:dyDescent="0.25"/>
  <cols>
    <col min="1" max="1" width="27.140625" style="8" customWidth="1"/>
    <col min="2" max="2" width="41.42578125" style="38" bestFit="1" customWidth="1"/>
    <col min="3" max="3" width="14.42578125" style="39" bestFit="1" customWidth="1"/>
    <col min="4" max="4" width="20.140625" style="8" bestFit="1" customWidth="1"/>
    <col min="5" max="5" width="17.28515625" style="8" customWidth="1"/>
    <col min="6" max="6" width="26.5703125" style="8" customWidth="1"/>
    <col min="7" max="7" width="24" style="8" customWidth="1"/>
    <col min="8" max="8" width="12.42578125" style="40" bestFit="1" customWidth="1"/>
    <col min="9" max="9" width="19.5703125" style="40" bestFit="1" customWidth="1"/>
    <col min="10" max="10" width="12.5703125" style="8" bestFit="1" customWidth="1"/>
    <col min="11" max="11" width="12.140625" style="8" bestFit="1" customWidth="1"/>
    <col min="12" max="12" width="19.140625" style="8" bestFit="1" customWidth="1"/>
    <col min="13" max="13" width="15.7109375" style="8" bestFit="1" customWidth="1"/>
    <col min="14" max="14" width="23.85546875" style="8" customWidth="1"/>
    <col min="15" max="15" width="15.7109375" style="8" customWidth="1"/>
    <col min="16" max="16" width="16.5703125" style="8" bestFit="1" customWidth="1"/>
    <col min="17" max="19" width="15.5703125" style="8" customWidth="1"/>
    <col min="20" max="20" width="20.85546875" style="8" bestFit="1" customWidth="1"/>
    <col min="21" max="21" width="106.7109375" style="8" bestFit="1" customWidth="1"/>
    <col min="22" max="22" width="15.28515625" style="8" bestFit="1" customWidth="1"/>
    <col min="23" max="16384" width="9" style="8"/>
  </cols>
  <sheetData>
    <row r="1" spans="1:22" customFormat="1" ht="24.95" customHeight="1" x14ac:dyDescent="0.35">
      <c r="A1" s="43" t="s">
        <v>12</v>
      </c>
      <c r="B1" s="44" t="s">
        <v>9</v>
      </c>
    </row>
    <row r="2" spans="1:22" customFormat="1" ht="24.95" customHeight="1" x14ac:dyDescent="0.35">
      <c r="A2" s="43" t="s">
        <v>13</v>
      </c>
      <c r="B2" s="44" t="s">
        <v>18</v>
      </c>
    </row>
    <row r="3" spans="1:22" customFormat="1" ht="24.95" customHeight="1" x14ac:dyDescent="0.35">
      <c r="A3" s="43" t="s">
        <v>14</v>
      </c>
      <c r="B3" s="44" t="s">
        <v>15</v>
      </c>
    </row>
    <row r="4" spans="1:22" customFormat="1" ht="24.95" customHeight="1" thickBot="1" x14ac:dyDescent="0.4">
      <c r="A4" s="43" t="s">
        <v>16</v>
      </c>
      <c r="B4" s="44" t="s">
        <v>17</v>
      </c>
    </row>
    <row r="5" spans="1:22" s="46" customFormat="1" ht="59.25" customHeight="1" x14ac:dyDescent="0.25">
      <c r="A5" s="45" t="s">
        <v>24</v>
      </c>
      <c r="B5" s="3" t="s">
        <v>25</v>
      </c>
      <c r="C5" s="4" t="s">
        <v>22</v>
      </c>
      <c r="D5" s="5" t="s">
        <v>26</v>
      </c>
      <c r="E5" s="5" t="s">
        <v>27</v>
      </c>
      <c r="F5" s="5" t="s">
        <v>28</v>
      </c>
      <c r="G5" s="5" t="s">
        <v>23</v>
      </c>
      <c r="H5" s="6" t="s">
        <v>29</v>
      </c>
      <c r="I5" s="7" t="s">
        <v>0</v>
      </c>
      <c r="J5" s="3" t="s">
        <v>30</v>
      </c>
      <c r="K5" s="3" t="s">
        <v>31</v>
      </c>
      <c r="L5" s="3" t="s">
        <v>32</v>
      </c>
      <c r="M5" s="3" t="s">
        <v>33</v>
      </c>
      <c r="N5" s="3" t="s">
        <v>3</v>
      </c>
      <c r="O5" s="3" t="s">
        <v>19</v>
      </c>
      <c r="P5" s="3" t="s">
        <v>34</v>
      </c>
      <c r="Q5" s="3" t="s">
        <v>35</v>
      </c>
      <c r="R5" s="3" t="s">
        <v>0</v>
      </c>
      <c r="S5" s="3" t="s">
        <v>20</v>
      </c>
      <c r="T5" s="3" t="s">
        <v>1</v>
      </c>
      <c r="U5" s="3" t="s">
        <v>2</v>
      </c>
      <c r="V5" s="56" t="s">
        <v>7</v>
      </c>
    </row>
    <row r="6" spans="1:22" ht="24.95" customHeight="1" thickBot="1" x14ac:dyDescent="0.3">
      <c r="A6" s="9"/>
      <c r="B6" s="10"/>
      <c r="C6" s="11"/>
      <c r="D6" s="12"/>
      <c r="E6" s="12"/>
      <c r="F6" s="12"/>
      <c r="G6" s="12"/>
      <c r="H6" s="13">
        <v>0.18</v>
      </c>
      <c r="I6" s="12"/>
      <c r="J6" s="13">
        <v>0.01</v>
      </c>
      <c r="K6" s="13">
        <v>0.05</v>
      </c>
      <c r="L6" s="13">
        <v>0.1</v>
      </c>
      <c r="M6" s="13">
        <v>0.1</v>
      </c>
      <c r="N6" s="13"/>
      <c r="O6" s="13"/>
      <c r="P6" s="13">
        <v>0.18</v>
      </c>
      <c r="Q6" s="12"/>
      <c r="R6" s="12"/>
      <c r="S6" s="12"/>
      <c r="T6" s="12"/>
      <c r="U6" s="12"/>
      <c r="V6" s="57"/>
    </row>
    <row r="7" spans="1:22" ht="24.95" customHeight="1" x14ac:dyDescent="0.25">
      <c r="A7" s="14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4"/>
      <c r="V7" s="14"/>
    </row>
    <row r="8" spans="1:22" ht="31.5" x14ac:dyDescent="0.25">
      <c r="A8" s="18">
        <v>61736</v>
      </c>
      <c r="B8" s="19" t="s">
        <v>21</v>
      </c>
      <c r="C8" s="20">
        <v>45303</v>
      </c>
      <c r="D8" s="21">
        <v>1</v>
      </c>
      <c r="E8" s="21">
        <v>160091</v>
      </c>
      <c r="F8" s="21">
        <v>36500</v>
      </c>
      <c r="G8" s="21">
        <f>E8-F8</f>
        <v>123591</v>
      </c>
      <c r="H8" s="21">
        <f>G8*18%</f>
        <v>22246.379999999997</v>
      </c>
      <c r="I8" s="21">
        <f>G8+H8</f>
        <v>145837.38</v>
      </c>
      <c r="J8" s="21">
        <f>G8*1%</f>
        <v>1235.9100000000001</v>
      </c>
      <c r="K8" s="21">
        <f>G8*5%</f>
        <v>6179.55</v>
      </c>
      <c r="L8" s="21">
        <f>G8*10%</f>
        <v>12359.1</v>
      </c>
      <c r="M8" s="21">
        <f>G8*10%</f>
        <v>12359.1</v>
      </c>
      <c r="N8" s="21">
        <v>81007</v>
      </c>
      <c r="O8" s="21">
        <v>121378</v>
      </c>
      <c r="P8" s="21">
        <f>H8</f>
        <v>22246.379999999997</v>
      </c>
      <c r="Q8" s="21">
        <f>G8-J8-K8-L8-M8-N8</f>
        <v>10450.339999999982</v>
      </c>
      <c r="R8" s="21">
        <v>0</v>
      </c>
      <c r="S8" s="21">
        <v>0</v>
      </c>
      <c r="T8" s="21">
        <v>49500</v>
      </c>
      <c r="U8" s="22" t="s">
        <v>10</v>
      </c>
      <c r="V8" s="18"/>
    </row>
    <row r="9" spans="1:22" ht="24.95" customHeight="1" x14ac:dyDescent="0.25">
      <c r="A9" s="18">
        <v>61736</v>
      </c>
      <c r="B9" s="19" t="s">
        <v>11</v>
      </c>
      <c r="C9" s="20"/>
      <c r="D9" s="21">
        <v>1</v>
      </c>
      <c r="E9" s="21">
        <v>565144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>
        <f>E9</f>
        <v>565144</v>
      </c>
      <c r="R9" s="21">
        <v>0</v>
      </c>
      <c r="S9" s="21">
        <v>0</v>
      </c>
      <c r="T9" s="21"/>
      <c r="U9" s="22"/>
      <c r="V9" s="18"/>
    </row>
    <row r="10" spans="1:22" ht="24.95" customHeight="1" x14ac:dyDescent="0.25">
      <c r="A10" s="18"/>
      <c r="B10" s="23"/>
      <c r="C10" s="24"/>
      <c r="D10" s="18"/>
      <c r="E10" s="18"/>
      <c r="F10" s="18"/>
      <c r="G10" s="18"/>
      <c r="H10" s="21"/>
      <c r="I10" s="21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21"/>
      <c r="U10" s="22"/>
      <c r="V10" s="18"/>
    </row>
    <row r="11" spans="1:22" ht="24.95" customHeight="1" x14ac:dyDescent="0.25">
      <c r="A11" s="18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  <c r="V11" s="18"/>
    </row>
    <row r="12" spans="1:22" ht="24.95" customHeight="1" x14ac:dyDescent="0.25">
      <c r="A12" s="18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/>
      <c r="V12" s="18"/>
    </row>
    <row r="13" spans="1:22" ht="24.95" customHeight="1" x14ac:dyDescent="0.25">
      <c r="A13" s="18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2"/>
      <c r="V13" s="25"/>
    </row>
    <row r="14" spans="1:22" ht="24.95" customHeight="1" thickBot="1" x14ac:dyDescent="0.3">
      <c r="A14" s="26"/>
      <c r="B14" s="27"/>
      <c r="C14" s="28"/>
      <c r="D14" s="29"/>
      <c r="E14" s="30"/>
      <c r="F14" s="30"/>
      <c r="G14" s="3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25">
        <f>SUM(Q11:Q13)-SUM(T11:T13)</f>
        <v>0</v>
      </c>
    </row>
    <row r="15" spans="1:22" ht="24.95" customHeight="1" x14ac:dyDescent="0.25">
      <c r="A15" s="32"/>
      <c r="B15" s="33"/>
      <c r="C15" s="34"/>
      <c r="D15" s="32"/>
      <c r="E15" s="32"/>
      <c r="F15" s="32"/>
      <c r="G15" s="32"/>
      <c r="H15" s="32"/>
      <c r="I15" s="32"/>
      <c r="J15" s="32"/>
      <c r="K15" s="35">
        <f t="shared" ref="K15:Q15" si="0">SUM(K8:K14)</f>
        <v>6179.55</v>
      </c>
      <c r="L15" s="35">
        <f t="shared" si="0"/>
        <v>12359.1</v>
      </c>
      <c r="M15" s="35">
        <f t="shared" si="0"/>
        <v>12359.1</v>
      </c>
      <c r="N15" s="35">
        <f>SUM(N8:N14)</f>
        <v>81007</v>
      </c>
      <c r="O15" s="35">
        <v>315629</v>
      </c>
      <c r="P15" s="35">
        <f t="shared" si="0"/>
        <v>22246.379999999997</v>
      </c>
      <c r="Q15" s="35">
        <f t="shared" si="0"/>
        <v>575594.34</v>
      </c>
      <c r="R15" s="35"/>
      <c r="S15" s="35"/>
      <c r="T15" s="35">
        <f>SUM(T8:T14)</f>
        <v>49500</v>
      </c>
      <c r="U15" s="32"/>
      <c r="V15" s="35">
        <f>SUM(V6:V14)</f>
        <v>0</v>
      </c>
    </row>
    <row r="16" spans="1:22" ht="24.95" customHeight="1" x14ac:dyDescent="0.25">
      <c r="A16" s="21"/>
      <c r="B16" s="19"/>
      <c r="C16" s="20"/>
      <c r="D16" s="21"/>
      <c r="E16" s="21"/>
      <c r="F16" s="21"/>
      <c r="G16" s="21"/>
      <c r="H16" s="21"/>
      <c r="I16" s="21"/>
      <c r="J16" s="36"/>
      <c r="K16" s="36"/>
      <c r="L16" s="36"/>
      <c r="M16" s="36"/>
      <c r="N16" s="36"/>
      <c r="O16" s="36"/>
      <c r="P16" s="36"/>
      <c r="Q16" s="21"/>
      <c r="R16" s="21"/>
      <c r="S16" s="21"/>
      <c r="T16" s="21"/>
      <c r="U16" s="21"/>
      <c r="V16" s="18"/>
    </row>
    <row r="17" spans="1:22" ht="24.95" customHeight="1" thickBot="1" x14ac:dyDescent="0.3">
      <c r="A17" s="12"/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37">
        <f>Q15-T15</f>
        <v>526094.34</v>
      </c>
      <c r="U17" s="12"/>
      <c r="V17" s="9"/>
    </row>
    <row r="19" spans="1:22" ht="24.95" customHeight="1" thickBot="1" x14ac:dyDescent="0.3">
      <c r="I19" s="41"/>
      <c r="J19" s="42"/>
    </row>
    <row r="20" spans="1:22" ht="24.95" customHeight="1" thickBot="1" x14ac:dyDescent="0.3">
      <c r="H20" s="58" t="s">
        <v>9</v>
      </c>
      <c r="I20" s="50"/>
      <c r="J20" s="51"/>
    </row>
    <row r="21" spans="1:22" ht="24.95" customHeight="1" x14ac:dyDescent="0.25">
      <c r="H21" s="49">
        <v>45646</v>
      </c>
      <c r="I21" s="50"/>
      <c r="J21" s="51"/>
    </row>
    <row r="22" spans="1:22" ht="24.95" customHeight="1" x14ac:dyDescent="0.25">
      <c r="H22" s="52" t="s">
        <v>4</v>
      </c>
      <c r="I22" s="53"/>
      <c r="J22" s="1">
        <f>K15+L15+M15</f>
        <v>30897.75</v>
      </c>
    </row>
    <row r="23" spans="1:22" ht="24.95" customHeight="1" x14ac:dyDescent="0.25">
      <c r="H23" s="52" t="s">
        <v>5</v>
      </c>
      <c r="I23" s="53"/>
      <c r="J23" s="1">
        <f>T17</f>
        <v>526094.34</v>
      </c>
    </row>
    <row r="24" spans="1:22" ht="24.95" customHeight="1" thickBot="1" x14ac:dyDescent="0.3">
      <c r="H24" s="54" t="s">
        <v>6</v>
      </c>
      <c r="I24" s="55"/>
      <c r="J24" s="2">
        <v>0</v>
      </c>
    </row>
    <row r="25" spans="1:22" ht="24.95" customHeight="1" thickBot="1" x14ac:dyDescent="0.3">
      <c r="H25" s="47" t="s">
        <v>8</v>
      </c>
      <c r="I25" s="48"/>
      <c r="J25" s="2" t="e">
        <f>P15-Q9-#REF!-#REF!</f>
        <v>#REF!</v>
      </c>
    </row>
  </sheetData>
  <mergeCells count="7">
    <mergeCell ref="H25:I25"/>
    <mergeCell ref="H21:J21"/>
    <mergeCell ref="H22:I22"/>
    <mergeCell ref="H24:I24"/>
    <mergeCell ref="V5:V6"/>
    <mergeCell ref="H20:J20"/>
    <mergeCell ref="H23:I2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2024-03-04T09:17:01Z</cp:lastPrinted>
  <dcterms:created xsi:type="dcterms:W3CDTF">2022-06-10T14:11:52Z</dcterms:created>
  <dcterms:modified xsi:type="dcterms:W3CDTF">2025-03-05T08:36:25Z</dcterms:modified>
</cp:coreProperties>
</file>