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UP\Payment Reconcilation\MZN Payment reconciliation (1)\MZN Payment reconciliation\AA Enterprises\"/>
    </mc:Choice>
  </mc:AlternateContent>
  <bookViews>
    <workbookView xWindow="-120" yWindow="-120" windowWidth="29040" windowHeight="15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R22" i="1" l="1"/>
  <c r="O17" i="1"/>
  <c r="O15" i="1"/>
  <c r="G13" i="1" l="1"/>
  <c r="G14" i="1"/>
  <c r="G16" i="1"/>
  <c r="J16" i="1" l="1"/>
  <c r="H16" i="1"/>
  <c r="I16" i="1" s="1"/>
  <c r="H14" i="1"/>
  <c r="N14" i="1" s="1"/>
  <c r="J14" i="1"/>
  <c r="J13" i="1"/>
  <c r="H13" i="1"/>
  <c r="N13" i="1" s="1"/>
  <c r="I14" i="1" l="1"/>
  <c r="O14" i="1" s="1"/>
  <c r="N16" i="1"/>
  <c r="O16" i="1" s="1"/>
  <c r="I13" i="1"/>
  <c r="O13" i="1" s="1"/>
  <c r="E12" i="1"/>
  <c r="G12" i="1" s="1"/>
  <c r="E11" i="1"/>
  <c r="G11" i="1" s="1"/>
  <c r="H12" i="1" l="1"/>
  <c r="N12" i="1" s="1"/>
  <c r="J12" i="1"/>
  <c r="H11" i="1"/>
  <c r="N11" i="1" s="1"/>
  <c r="J11" i="1"/>
  <c r="E8" i="1"/>
  <c r="I12" i="1" l="1"/>
  <c r="O12" i="1" s="1"/>
  <c r="I11" i="1"/>
  <c r="O11" i="1" s="1"/>
  <c r="E7" i="1"/>
  <c r="G8" i="1" l="1"/>
  <c r="G7" i="1"/>
  <c r="J7" i="1" l="1"/>
  <c r="H7" i="1"/>
  <c r="N7" i="1" s="1"/>
  <c r="J8" i="1"/>
  <c r="H8" i="1"/>
  <c r="N8" i="1" s="1"/>
  <c r="I7" i="1" l="1"/>
  <c r="I8" i="1"/>
  <c r="O7" i="1" l="1"/>
  <c r="O8" i="1"/>
  <c r="O22" i="1" l="1"/>
  <c r="R24" i="1" s="1"/>
</calcChain>
</file>

<file path=xl/sharedStrings.xml><?xml version="1.0" encoding="utf-8"?>
<sst xmlns="http://schemas.openxmlformats.org/spreadsheetml/2006/main" count="50" uniqueCount="45">
  <si>
    <t>Amount</t>
  </si>
  <si>
    <t>UTR</t>
  </si>
  <si>
    <t>Total Payable Amount Rs. -</t>
  </si>
  <si>
    <t>05-04-2023 NEFT/AXISP00378567618/RIUP22/2789/A A ENTERPRISES 86922.00</t>
  </si>
  <si>
    <t>GST Release note</t>
  </si>
  <si>
    <t>01-05-2023 NEFT/AXISP00385697758/SPUP23/0322/A A ENTERPRISES 15804.00</t>
  </si>
  <si>
    <t>29-05-2023 NEFT/AXISP00392949342/RIUP23/306/A A ENTERPRISES 86922.00</t>
  </si>
  <si>
    <t>29-05-2023 NEFT/AXISP00392949343/RIUP23/415/A A ENTERPRISES 86922.00</t>
  </si>
  <si>
    <t>13-16</t>
  </si>
  <si>
    <t>26-06-2023 NEFT/AXISP00400897268/RIUP23/881/A A ENTERPRISES 31608.00</t>
  </si>
  <si>
    <t>24-08-2023 NEFT/AXISP00418043565/RIUP23/1468/A A ENTERPRISES/CNRB0018929 43461.00</t>
  </si>
  <si>
    <t>08-09-2023 NEFT/AXISP00423197061/RIUP23/1908/A A ENTERPRISES/CNRB0018929 7902.00</t>
  </si>
  <si>
    <t>Total Paid</t>
  </si>
  <si>
    <t>Balance Payable</t>
  </si>
  <si>
    <t>Wazidpur kawali Village O P Unit work</t>
  </si>
  <si>
    <t>Malpura Village O P Unit work</t>
  </si>
  <si>
    <t>Shahbazpur Tigai Village O P Unit work</t>
  </si>
  <si>
    <t>Kasauli Village O P Unit work</t>
  </si>
  <si>
    <t>Sukertari Village O P Unit work</t>
  </si>
  <si>
    <t>Shakarpur Village O P Unit work</t>
  </si>
  <si>
    <t>Jabardastpur Urf mantodi Village O P Unit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</si>
  <si>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</si>
  <si>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</si>
  <si>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</si>
  <si>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</si>
  <si>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</si>
  <si>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</si>
  <si>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</si>
  <si>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</si>
  <si>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</si>
  <si>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</si>
  <si>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</si>
  <si>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</si>
  <si>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</si>
  <si>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</si>
  <si>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</si>
  <si>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</si>
  <si>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</si>
  <si>
    <t>Subcontractor:</t>
  </si>
  <si>
    <t>State:</t>
  </si>
  <si>
    <t>District:</t>
  </si>
  <si>
    <t>Block:</t>
  </si>
  <si>
    <t>Muzaffarnagar</t>
  </si>
  <si>
    <t xml:space="preserve"> A A Enterprises</t>
  </si>
  <si>
    <t>Uttar Pradesh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</si>
</sst>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6" xfId="0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5" fillId="2" borderId="5" xfId="1" applyNumberFormat="1" applyFont="1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43" fontId="5" fillId="2" borderId="11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43" fontId="5" fillId="2" borderId="3" xfId="1" applyNumberFormat="1" applyFont="1" applyFill="1" applyBorder="1" applyAlignment="1">
      <alignment vertical="center"/>
    </xf>
    <xf numFmtId="43" fontId="3" fillId="3" borderId="1" xfId="1" applyNumberFormat="1" applyFont="1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9" fontId="3" fillId="2" borderId="2" xfId="1" applyNumberFormat="1" applyFont="1" applyFill="1" applyBorder="1" applyAlignment="1">
      <alignment vertical="center"/>
    </xf>
    <xf numFmtId="43" fontId="3" fillId="4" borderId="1" xfId="1" applyNumberFormat="1" applyFont="1" applyFill="1" applyBorder="1" applyAlignment="1">
      <alignment vertical="center"/>
    </xf>
    <xf numFmtId="0" fontId="6" fillId="2" borderId="17" xfId="0" applyFont="1" applyFill="1" applyBorder="1" applyAlignment="1">
      <alignment vertical="center"/>
    </xf>
    <xf numFmtId="0" fontId="6" fillId="2" borderId="17" xfId="0" applyFont="1" applyFill="1" applyBorder="1" applyAlignment="1">
      <alignment horizontal="center" vertical="center" wrapText="1"/>
    </xf>
    <xf numFmtId="14" fontId="6" fillId="2" borderId="17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43" fontId="7" fillId="2" borderId="17" xfId="1" applyNumberFormat="1" applyFont="1" applyFill="1" applyBorder="1" applyAlignment="1">
      <alignment horizontal="center" vertical="center"/>
    </xf>
    <xf numFmtId="43" fontId="6" fillId="2" borderId="17" xfId="1" applyNumberFormat="1" applyFont="1" applyFill="1" applyBorder="1" applyAlignment="1">
      <alignment horizontal="center" vertical="center"/>
    </xf>
    <xf numFmtId="43" fontId="3" fillId="3" borderId="12" xfId="1" applyNumberFormat="1" applyFont="1" applyFill="1" applyBorder="1" applyAlignment="1">
      <alignment vertic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A7" zoomScale="115" zoomScaleNormal="115" workbookViewId="0">
      <selection activeCell="G20" sqref="G20"/>
    </sheetView>
  </sheetViews>
  <sheetFormatPr defaultColWidth="9" defaultRowHeight="30" customHeight="1" x14ac:dyDescent="0.25"/>
  <cols>
    <col min="1" max="1" width="17.5703125" style="5" customWidth="1"/>
    <col min="2" max="2" width="30" style="5" customWidth="1"/>
    <col min="3" max="3" width="13.42578125" style="5" bestFit="1" customWidth="1"/>
    <col min="4" max="4" width="11.5703125" style="5" bestFit="1" customWidth="1"/>
    <col min="5" max="5" width="13.28515625" style="5" bestFit="1" customWidth="1"/>
    <col min="6" max="7" width="13.28515625" style="5" customWidth="1"/>
    <col min="8" max="8" width="14.7109375" style="1" customWidth="1"/>
    <col min="9" max="9" width="12.85546875" style="1" bestFit="1" customWidth="1"/>
    <col min="10" max="10" width="10.7109375" style="5" bestFit="1" customWidth="1"/>
    <col min="11" max="11" width="10.42578125" style="5" bestFit="1" customWidth="1"/>
    <col min="12" max="13" width="10.42578125" style="5" customWidth="1"/>
    <col min="14" max="17" width="14.85546875" style="5" customWidth="1"/>
    <col min="18" max="18" width="14" style="5" customWidth="1"/>
    <col min="19" max="19" width="96.42578125" style="5" customWidth="1"/>
    <col min="20" max="16384" width="9" style="5"/>
  </cols>
  <sheetData>
    <row r="1" spans="1:19" ht="30" customHeight="1" x14ac:dyDescent="0.25">
      <c r="A1" s="48" t="s">
        <v>38</v>
      </c>
      <c r="B1" s="15" t="s">
        <v>43</v>
      </c>
      <c r="E1" s="16"/>
      <c r="F1" s="16"/>
      <c r="G1" s="16"/>
    </row>
    <row r="2" spans="1:19" ht="30" customHeight="1" x14ac:dyDescent="0.25">
      <c r="A2" s="48" t="s">
        <v>39</v>
      </c>
      <c r="B2" s="2" t="s">
        <v>44</v>
      </c>
      <c r="C2" s="2"/>
      <c r="D2" s="2"/>
      <c r="G2" s="3"/>
      <c r="I2" s="3"/>
      <c r="J2" s="4"/>
      <c r="K2" s="4"/>
      <c r="L2" s="4"/>
      <c r="M2" s="4"/>
      <c r="N2" s="4"/>
      <c r="O2" s="4"/>
      <c r="P2" s="4"/>
      <c r="Q2" s="4"/>
    </row>
    <row r="3" spans="1:19" ht="30" customHeight="1" x14ac:dyDescent="0.25">
      <c r="A3" s="48" t="s">
        <v>40</v>
      </c>
      <c r="B3" s="2" t="s">
        <v>42</v>
      </c>
      <c r="C3" s="2"/>
      <c r="D3" s="2"/>
      <c r="G3" s="3"/>
      <c r="I3" s="3"/>
      <c r="J3" s="4"/>
      <c r="K3" s="4"/>
      <c r="L3" s="4"/>
      <c r="M3" s="4"/>
      <c r="N3" s="4"/>
      <c r="O3" s="4"/>
      <c r="P3" s="4"/>
      <c r="Q3" s="4"/>
    </row>
    <row r="4" spans="1:19" ht="30" customHeight="1" thickBot="1" x14ac:dyDescent="0.3">
      <c r="A4" s="48" t="s">
        <v>41</v>
      </c>
      <c r="B4" s="4" t="s">
        <v>42</v>
      </c>
      <c r="C4" s="4"/>
      <c r="D4" s="4"/>
      <c r="E4" s="4"/>
      <c r="F4" s="4"/>
      <c r="G4" s="4"/>
      <c r="H4" s="6"/>
      <c r="I4" s="6"/>
      <c r="J4" s="4"/>
      <c r="K4" s="4"/>
      <c r="L4" s="4"/>
      <c r="M4" s="4"/>
      <c r="R4" s="7"/>
      <c r="S4" s="7"/>
    </row>
    <row r="5" spans="1:19" ht="30" customHeight="1" x14ac:dyDescent="0.25">
      <c r="A5" s="41" t="s">
        <v>21</v>
      </c>
      <c r="B5" s="42" t="s">
        <v>22</v>
      </c>
      <c r="C5" s="43" t="s">
        <v>23</v>
      </c>
      <c r="D5" s="44" t="s">
        <v>24</v>
      </c>
      <c r="E5" s="42" t="s">
        <v>25</v>
      </c>
      <c r="F5" s="42" t="s">
        <v>26</v>
      </c>
      <c r="G5" s="44" t="s">
        <v>27</v>
      </c>
      <c r="H5" s="45" t="s">
        <v>28</v>
      </c>
      <c r="I5" s="46" t="s">
        <v>0</v>
      </c>
      <c r="J5" s="42" t="s">
        <v>29</v>
      </c>
      <c r="K5" s="42" t="s">
        <v>30</v>
      </c>
      <c r="L5" s="42" t="s">
        <v>31</v>
      </c>
      <c r="M5" s="42" t="s">
        <v>32</v>
      </c>
      <c r="N5" s="42" t="s">
        <v>33</v>
      </c>
      <c r="O5" s="42" t="s">
        <v>34</v>
      </c>
      <c r="P5" s="42" t="s">
        <v>35</v>
      </c>
      <c r="Q5" s="42" t="s">
        <v>36</v>
      </c>
      <c r="R5" s="42" t="s">
        <v>37</v>
      </c>
      <c r="S5" s="42" t="s">
        <v>1</v>
      </c>
    </row>
    <row r="6" spans="1:19" ht="30" customHeight="1" thickBot="1" x14ac:dyDescent="0.3">
      <c r="A6" s="23"/>
      <c r="B6" s="11"/>
      <c r="C6" s="11"/>
      <c r="D6" s="11"/>
      <c r="E6" s="11"/>
      <c r="F6" s="11"/>
      <c r="G6" s="11"/>
      <c r="H6" s="39">
        <v>0.18</v>
      </c>
      <c r="I6" s="11"/>
      <c r="J6" s="39">
        <v>0.01</v>
      </c>
      <c r="K6" s="39">
        <v>0.05</v>
      </c>
      <c r="L6" s="39"/>
      <c r="M6" s="39"/>
      <c r="N6" s="39">
        <v>0.18</v>
      </c>
      <c r="O6" s="11"/>
      <c r="P6" s="12"/>
      <c r="Q6" s="12"/>
      <c r="R6" s="13"/>
      <c r="S6" s="14"/>
    </row>
    <row r="7" spans="1:19" ht="30" customHeight="1" x14ac:dyDescent="0.25">
      <c r="A7" s="21">
        <v>56069</v>
      </c>
      <c r="B7" s="17" t="s">
        <v>14</v>
      </c>
      <c r="C7" s="18">
        <v>45013</v>
      </c>
      <c r="D7" s="19">
        <v>40</v>
      </c>
      <c r="E7" s="9">
        <f t="shared" ref="E7:E12" si="0">(1*4000)+(1*570*70)</f>
        <v>43900</v>
      </c>
      <c r="F7" s="9">
        <v>0</v>
      </c>
      <c r="G7" s="9">
        <f t="shared" ref="G7:G8" si="1">E7-F7</f>
        <v>43900</v>
      </c>
      <c r="H7" s="40">
        <f t="shared" ref="H7:H8" si="2">G7*$H$6</f>
        <v>7902</v>
      </c>
      <c r="I7" s="9">
        <f t="shared" ref="I7:I8" si="3">G7+H7</f>
        <v>51802</v>
      </c>
      <c r="J7" s="9">
        <f t="shared" ref="J7:J8" si="4">G7*$J$6</f>
        <v>439</v>
      </c>
      <c r="K7" s="9">
        <v>0</v>
      </c>
      <c r="L7" s="9"/>
      <c r="M7" s="9"/>
      <c r="N7" s="9">
        <f t="shared" ref="N7:N8" si="5">H7</f>
        <v>7902</v>
      </c>
      <c r="O7" s="37">
        <f t="shared" ref="O7:O8" si="6">I7-SUM(J7:N7)</f>
        <v>43461</v>
      </c>
      <c r="P7" s="47"/>
      <c r="Q7" s="47"/>
      <c r="R7" s="38">
        <v>86922</v>
      </c>
      <c r="S7" s="22" t="s">
        <v>3</v>
      </c>
    </row>
    <row r="8" spans="1:19" ht="30" customHeight="1" x14ac:dyDescent="0.25">
      <c r="A8" s="21">
        <v>56069</v>
      </c>
      <c r="B8" s="17" t="s">
        <v>15</v>
      </c>
      <c r="C8" s="18">
        <v>45013</v>
      </c>
      <c r="D8" s="19">
        <v>41</v>
      </c>
      <c r="E8" s="9">
        <f t="shared" si="0"/>
        <v>43900</v>
      </c>
      <c r="F8" s="9">
        <v>0</v>
      </c>
      <c r="G8" s="9">
        <f t="shared" si="1"/>
        <v>43900</v>
      </c>
      <c r="H8" s="40">
        <f t="shared" si="2"/>
        <v>7902</v>
      </c>
      <c r="I8" s="9">
        <f t="shared" si="3"/>
        <v>51802</v>
      </c>
      <c r="J8" s="9">
        <f t="shared" si="4"/>
        <v>439</v>
      </c>
      <c r="K8" s="9">
        <v>0</v>
      </c>
      <c r="L8" s="9"/>
      <c r="M8" s="9"/>
      <c r="N8" s="9">
        <f t="shared" si="5"/>
        <v>7902</v>
      </c>
      <c r="O8" s="37">
        <f t="shared" si="6"/>
        <v>43461</v>
      </c>
      <c r="P8" s="47"/>
      <c r="Q8" s="47"/>
      <c r="R8" s="38">
        <v>15804</v>
      </c>
      <c r="S8" s="22" t="s">
        <v>5</v>
      </c>
    </row>
    <row r="9" spans="1:19" ht="30" customHeight="1" x14ac:dyDescent="0.25">
      <c r="A9" s="21">
        <v>56069</v>
      </c>
      <c r="B9" s="17" t="s">
        <v>4</v>
      </c>
      <c r="C9" s="18">
        <v>45041</v>
      </c>
      <c r="D9" s="19">
        <v>40</v>
      </c>
      <c r="E9" s="9"/>
      <c r="F9" s="9"/>
      <c r="G9" s="9"/>
      <c r="H9" s="40"/>
      <c r="I9" s="9"/>
      <c r="J9" s="9"/>
      <c r="K9" s="9"/>
      <c r="L9" s="9"/>
      <c r="M9" s="9"/>
      <c r="N9" s="9"/>
      <c r="O9" s="37"/>
      <c r="P9" s="47"/>
      <c r="Q9" s="47"/>
      <c r="R9" s="38"/>
      <c r="S9" s="22"/>
    </row>
    <row r="10" spans="1:19" ht="30" customHeight="1" x14ac:dyDescent="0.25">
      <c r="A10" s="21">
        <v>56069</v>
      </c>
      <c r="B10" s="17" t="s">
        <v>4</v>
      </c>
      <c r="C10" s="18">
        <v>45041</v>
      </c>
      <c r="D10" s="19">
        <v>41</v>
      </c>
      <c r="E10" s="40">
        <v>15804</v>
      </c>
      <c r="F10" s="9"/>
      <c r="G10" s="9"/>
      <c r="H10" s="9"/>
      <c r="I10" s="9"/>
      <c r="J10" s="9"/>
      <c r="K10" s="9"/>
      <c r="L10" s="9"/>
      <c r="M10" s="9"/>
      <c r="N10" s="9"/>
      <c r="O10" s="37">
        <f>E10</f>
        <v>15804</v>
      </c>
      <c r="P10" s="47"/>
      <c r="Q10" s="47"/>
      <c r="R10" s="38">
        <v>86922</v>
      </c>
      <c r="S10" s="22" t="s">
        <v>6</v>
      </c>
    </row>
    <row r="11" spans="1:19" ht="30" customHeight="1" x14ac:dyDescent="0.25">
      <c r="A11" s="21">
        <v>56069</v>
      </c>
      <c r="B11" s="17" t="s">
        <v>16</v>
      </c>
      <c r="C11" s="18">
        <v>45056</v>
      </c>
      <c r="D11" s="19">
        <v>13</v>
      </c>
      <c r="E11" s="9">
        <f t="shared" si="0"/>
        <v>43900</v>
      </c>
      <c r="F11" s="9">
        <v>0</v>
      </c>
      <c r="G11" s="9">
        <f t="shared" ref="G11" si="7">E11-F11</f>
        <v>43900</v>
      </c>
      <c r="H11" s="40">
        <f t="shared" ref="H11" si="8">G11*$H$6</f>
        <v>7902</v>
      </c>
      <c r="I11" s="9">
        <f t="shared" ref="I11" si="9">G11+H11</f>
        <v>51802</v>
      </c>
      <c r="J11" s="9">
        <f t="shared" ref="J11" si="10">G11*$J$6</f>
        <v>439</v>
      </c>
      <c r="K11" s="9">
        <v>0</v>
      </c>
      <c r="L11" s="9"/>
      <c r="M11" s="9"/>
      <c r="N11" s="9">
        <f t="shared" ref="N11" si="11">H11</f>
        <v>7902</v>
      </c>
      <c r="O11" s="37">
        <f t="shared" ref="O11:O12" si="12">I11-SUM(J11:N11)</f>
        <v>43461</v>
      </c>
      <c r="P11" s="47"/>
      <c r="Q11" s="47"/>
      <c r="R11" s="38">
        <v>86922</v>
      </c>
      <c r="S11" s="22" t="s">
        <v>7</v>
      </c>
    </row>
    <row r="12" spans="1:19" ht="30" customHeight="1" x14ac:dyDescent="0.25">
      <c r="A12" s="21">
        <v>56069</v>
      </c>
      <c r="B12" s="17" t="s">
        <v>20</v>
      </c>
      <c r="C12" s="18">
        <v>45056</v>
      </c>
      <c r="D12" s="19">
        <v>16</v>
      </c>
      <c r="E12" s="9">
        <f t="shared" si="0"/>
        <v>43900</v>
      </c>
      <c r="F12" s="9">
        <v>0</v>
      </c>
      <c r="G12" s="9">
        <f t="shared" ref="G12:G16" si="13">E12-F12</f>
        <v>43900</v>
      </c>
      <c r="H12" s="40">
        <f t="shared" ref="H12:H13" si="14">G12*$H$6</f>
        <v>7902</v>
      </c>
      <c r="I12" s="9">
        <f t="shared" ref="I12:I13" si="15">G12+H12</f>
        <v>51802</v>
      </c>
      <c r="J12" s="9">
        <f t="shared" ref="J12" si="16">G12*$J$6</f>
        <v>439</v>
      </c>
      <c r="K12" s="9">
        <v>0</v>
      </c>
      <c r="L12" s="9"/>
      <c r="M12" s="9"/>
      <c r="N12" s="9">
        <f t="shared" ref="N12" si="17">H12</f>
        <v>7902</v>
      </c>
      <c r="O12" s="37">
        <f t="shared" si="12"/>
        <v>43461</v>
      </c>
      <c r="P12" s="47"/>
      <c r="Q12" s="47"/>
      <c r="R12" s="38">
        <v>31608</v>
      </c>
      <c r="S12" s="22" t="s">
        <v>9</v>
      </c>
    </row>
    <row r="13" spans="1:19" ht="30" customHeight="1" x14ac:dyDescent="0.25">
      <c r="A13" s="21">
        <v>56069</v>
      </c>
      <c r="B13" s="17" t="s">
        <v>17</v>
      </c>
      <c r="C13" s="18">
        <v>45056</v>
      </c>
      <c r="D13" s="19">
        <v>14</v>
      </c>
      <c r="E13" s="9">
        <v>43900</v>
      </c>
      <c r="F13" s="9"/>
      <c r="G13" s="9">
        <f t="shared" si="13"/>
        <v>43900</v>
      </c>
      <c r="H13" s="40">
        <f t="shared" si="14"/>
        <v>7902</v>
      </c>
      <c r="I13" s="9">
        <f t="shared" si="15"/>
        <v>51802</v>
      </c>
      <c r="J13" s="9">
        <f t="shared" ref="J13" si="18">G13*$J$6</f>
        <v>439</v>
      </c>
      <c r="K13" s="9">
        <v>0</v>
      </c>
      <c r="L13" s="9"/>
      <c r="M13" s="9"/>
      <c r="N13" s="9">
        <f t="shared" ref="N13" si="19">H13</f>
        <v>7902</v>
      </c>
      <c r="O13" s="37">
        <f>I13-SUM(J13:N13)</f>
        <v>43461</v>
      </c>
      <c r="P13" s="47"/>
      <c r="Q13" s="47"/>
      <c r="R13" s="38">
        <v>43461</v>
      </c>
      <c r="S13" s="22" t="s">
        <v>10</v>
      </c>
    </row>
    <row r="14" spans="1:19" ht="30" customHeight="1" x14ac:dyDescent="0.25">
      <c r="A14" s="21">
        <v>56069</v>
      </c>
      <c r="B14" s="17" t="s">
        <v>18</v>
      </c>
      <c r="C14" s="18">
        <v>45056</v>
      </c>
      <c r="D14" s="19">
        <v>15</v>
      </c>
      <c r="E14" s="9">
        <v>43900</v>
      </c>
      <c r="F14" s="9"/>
      <c r="G14" s="9">
        <f t="shared" si="13"/>
        <v>43900</v>
      </c>
      <c r="H14" s="40">
        <f>G14*$H$6</f>
        <v>7902</v>
      </c>
      <c r="I14" s="9">
        <f>G14+H14</f>
        <v>51802</v>
      </c>
      <c r="J14" s="9">
        <f>G14*$J$6</f>
        <v>439</v>
      </c>
      <c r="K14" s="9">
        <v>0</v>
      </c>
      <c r="L14" s="9"/>
      <c r="M14" s="9"/>
      <c r="N14" s="9">
        <f>H14</f>
        <v>7902</v>
      </c>
      <c r="O14" s="37">
        <f>I14-SUM(J14:N14)</f>
        <v>43461</v>
      </c>
      <c r="P14" s="47"/>
      <c r="Q14" s="47"/>
      <c r="R14" s="38">
        <v>7902</v>
      </c>
      <c r="S14" s="22" t="s">
        <v>11</v>
      </c>
    </row>
    <row r="15" spans="1:19" ht="30" customHeight="1" x14ac:dyDescent="0.25">
      <c r="A15" s="21">
        <v>56069</v>
      </c>
      <c r="B15" s="17" t="s">
        <v>4</v>
      </c>
      <c r="C15" s="18">
        <v>45101</v>
      </c>
      <c r="D15" s="19" t="s">
        <v>8</v>
      </c>
      <c r="E15" s="40">
        <v>31608</v>
      </c>
      <c r="F15" s="9"/>
      <c r="G15" s="9"/>
      <c r="H15" s="9"/>
      <c r="I15" s="9"/>
      <c r="J15" s="9"/>
      <c r="K15" s="9"/>
      <c r="L15" s="9"/>
      <c r="M15" s="9"/>
      <c r="N15" s="9"/>
      <c r="O15" s="37">
        <f>E15</f>
        <v>31608</v>
      </c>
      <c r="P15" s="47"/>
      <c r="Q15" s="47"/>
      <c r="R15" s="8"/>
      <c r="S15" s="22"/>
    </row>
    <row r="16" spans="1:19" ht="30" customHeight="1" x14ac:dyDescent="0.25">
      <c r="A16" s="21">
        <v>56069</v>
      </c>
      <c r="B16" s="17" t="s">
        <v>19</v>
      </c>
      <c r="C16" s="18">
        <v>45107</v>
      </c>
      <c r="D16" s="19">
        <v>30</v>
      </c>
      <c r="E16" s="9">
        <v>43900</v>
      </c>
      <c r="F16" s="9"/>
      <c r="G16" s="9">
        <f t="shared" si="13"/>
        <v>43900</v>
      </c>
      <c r="H16" s="40">
        <f>G16*$H$6</f>
        <v>7902</v>
      </c>
      <c r="I16" s="9">
        <f>G16+H16</f>
        <v>51802</v>
      </c>
      <c r="J16" s="9">
        <f>G16*$J$6</f>
        <v>439</v>
      </c>
      <c r="K16" s="9">
        <v>0</v>
      </c>
      <c r="L16" s="9"/>
      <c r="M16" s="9"/>
      <c r="N16" s="9">
        <f>H16</f>
        <v>7902</v>
      </c>
      <c r="O16" s="37">
        <f t="shared" ref="O16" si="20">I16-SUM(J16:N16)</f>
        <v>43461</v>
      </c>
      <c r="P16" s="47"/>
      <c r="Q16" s="47"/>
      <c r="R16" s="8"/>
      <c r="S16" s="22"/>
    </row>
    <row r="17" spans="1:19" ht="30" customHeight="1" x14ac:dyDescent="0.25">
      <c r="A17" s="21">
        <v>56069</v>
      </c>
      <c r="B17" s="17" t="s">
        <v>4</v>
      </c>
      <c r="C17" s="18">
        <v>45175</v>
      </c>
      <c r="D17" s="19" t="s">
        <v>8</v>
      </c>
      <c r="E17" s="40">
        <v>7902</v>
      </c>
      <c r="F17" s="9"/>
      <c r="G17" s="9"/>
      <c r="H17" s="9"/>
      <c r="I17" s="9"/>
      <c r="J17" s="9"/>
      <c r="K17" s="9"/>
      <c r="L17" s="9"/>
      <c r="M17" s="9"/>
      <c r="N17" s="9"/>
      <c r="O17" s="37">
        <f>E17</f>
        <v>7902</v>
      </c>
      <c r="P17" s="47"/>
      <c r="Q17" s="47"/>
      <c r="R17" s="8"/>
      <c r="S17" s="22"/>
    </row>
    <row r="18" spans="1:19" ht="30" customHeight="1" x14ac:dyDescent="0.25">
      <c r="A18" s="21"/>
      <c r="B18" s="17"/>
      <c r="C18" s="18"/>
      <c r="D18" s="1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24"/>
      <c r="Q18" s="24"/>
      <c r="R18" s="8"/>
      <c r="S18" s="22"/>
    </row>
    <row r="19" spans="1:19" ht="30" customHeight="1" x14ac:dyDescent="0.25">
      <c r="A19" s="21"/>
      <c r="B19" s="17"/>
      <c r="C19" s="18"/>
      <c r="D19" s="1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24"/>
      <c r="Q19" s="24"/>
      <c r="R19" s="8"/>
      <c r="S19" s="22"/>
    </row>
    <row r="20" spans="1:19" ht="30" customHeight="1" x14ac:dyDescent="0.25">
      <c r="A20" s="2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24"/>
      <c r="Q20" s="24"/>
      <c r="R20" s="8"/>
      <c r="S20" s="10"/>
    </row>
    <row r="21" spans="1:19" ht="30" customHeight="1" thickBot="1" x14ac:dyDescent="0.3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8"/>
      <c r="Q21" s="28"/>
      <c r="R21" s="29"/>
      <c r="S21" s="30"/>
    </row>
    <row r="22" spans="1:19" ht="30" customHeight="1" x14ac:dyDescent="0.25">
      <c r="A22" s="20"/>
      <c r="B22" s="31"/>
      <c r="C22" s="31"/>
      <c r="D22" s="31"/>
      <c r="E22" s="31"/>
      <c r="F22" s="31"/>
      <c r="G22" s="31"/>
      <c r="H22" s="31"/>
      <c r="I22" s="31"/>
      <c r="J22" s="32" t="s">
        <v>2</v>
      </c>
      <c r="K22" s="31"/>
      <c r="L22" s="31"/>
      <c r="M22" s="31"/>
      <c r="N22" s="32"/>
      <c r="O22" s="32">
        <f>SUM(O7:O19)</f>
        <v>359541</v>
      </c>
      <c r="P22" s="33"/>
      <c r="Q22" s="33"/>
      <c r="R22" s="34">
        <f>SUM(R7:R19)</f>
        <v>359541</v>
      </c>
      <c r="S22" s="35" t="s">
        <v>12</v>
      </c>
    </row>
    <row r="23" spans="1:19" ht="30" customHeight="1" x14ac:dyDescent="0.25">
      <c r="A23" s="2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24"/>
      <c r="Q23" s="24"/>
      <c r="R23" s="8"/>
      <c r="S23" s="36"/>
    </row>
    <row r="24" spans="1:19" ht="30" customHeight="1" x14ac:dyDescent="0.25">
      <c r="A24" s="21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24"/>
      <c r="Q24" s="24"/>
      <c r="R24" s="25">
        <f>ROUND(O22-R22,)</f>
        <v>0</v>
      </c>
      <c r="S24" s="36" t="s">
        <v>13</v>
      </c>
    </row>
    <row r="25" spans="1:19" ht="30" customHeight="1" thickBot="1" x14ac:dyDescent="0.3">
      <c r="A25" s="2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2"/>
      <c r="R25" s="13"/>
      <c r="S25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2025-03-10T05:54:04Z</dcterms:modified>
</cp:coreProperties>
</file>