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Combine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O12" i="1" l="1"/>
  <c r="G8" i="1" l="1"/>
  <c r="H8" i="1" l="1"/>
  <c r="N8" i="1" s="1"/>
  <c r="M8" i="1"/>
  <c r="M12" i="1" s="1"/>
  <c r="J8" i="1"/>
  <c r="L8" i="1"/>
  <c r="L12" i="1" s="1"/>
  <c r="L17" i="1" s="1"/>
  <c r="K8" i="1"/>
  <c r="K12" i="1" s="1"/>
  <c r="S12" i="1"/>
  <c r="E9" i="1" l="1"/>
  <c r="P9" i="1" s="1"/>
  <c r="N12" i="1"/>
  <c r="I8" i="1"/>
  <c r="P8" i="1" s="1"/>
  <c r="P12" i="1" l="1"/>
  <c r="S13" i="1" s="1"/>
  <c r="L18" i="1" s="1"/>
  <c r="U12" i="1"/>
</calcChain>
</file>

<file path=xl/sharedStrings.xml><?xml version="1.0" encoding="utf-8"?>
<sst xmlns="http://schemas.openxmlformats.org/spreadsheetml/2006/main" count="54" uniqueCount="45">
  <si>
    <t>Amount</t>
  </si>
  <si>
    <t>PAYMENT NOTE No.</t>
  </si>
  <si>
    <t>UTR</t>
  </si>
  <si>
    <t>Hold the Amount because the Qty. is more then the DPR</t>
  </si>
  <si>
    <t>Total Paid</t>
  </si>
  <si>
    <t>Balance Payable</t>
  </si>
  <si>
    <t>Dia</t>
  </si>
  <si>
    <t>DPR</t>
  </si>
  <si>
    <t>Laying</t>
  </si>
  <si>
    <t>DISM</t>
  </si>
  <si>
    <t>BOE</t>
  </si>
  <si>
    <t>BT</t>
  </si>
  <si>
    <t>IL</t>
  </si>
  <si>
    <t>CC</t>
  </si>
  <si>
    <t>Done</t>
  </si>
  <si>
    <t>RISM</t>
  </si>
  <si>
    <t>PARBEEN</t>
  </si>
  <si>
    <t>AMREESH</t>
  </si>
  <si>
    <t>27-06-2024 NEFT/AXISP00512315858/RIUP24/0156/AVA ENTERPRISES/CNRB0004269 150000.00</t>
  </si>
  <si>
    <t>16-07-2024 NEFT/AXISP00519021116/RIUP24/0596/AVA ENTERPRISES/CNRB0004269 48394.00</t>
  </si>
  <si>
    <t>AVA ENTERPISES</t>
  </si>
  <si>
    <t>17-10-2024 NEFT/AXISP00554849799/RIUP24/2231/AVA ENTERPRISES/CNRB0004269 48951.00</t>
  </si>
  <si>
    <t xml:space="preserve">Shakarpur village  - Purkazi - Pipeline &amp; RR work </t>
  </si>
  <si>
    <t>GST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</si>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</sst>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18"/>
      <color theme="1"/>
      <name val="Comic Sans MS"/>
      <family val="4"/>
    </font>
    <font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4" fontId="3" fillId="2" borderId="10" xfId="1" applyNumberFormat="1" applyFont="1" applyFill="1" applyBorder="1" applyAlignment="1">
      <alignment vertical="center"/>
    </xf>
    <xf numFmtId="43" fontId="6" fillId="2" borderId="0" xfId="1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 wrapText="1"/>
    </xf>
    <xf numFmtId="43" fontId="3" fillId="2" borderId="4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vertical="center"/>
    </xf>
    <xf numFmtId="43" fontId="3" fillId="4" borderId="1" xfId="1" applyNumberFormat="1" applyFont="1" applyFill="1" applyBorder="1" applyAlignment="1">
      <alignment vertical="center"/>
    </xf>
    <xf numFmtId="14" fontId="3" fillId="4" borderId="1" xfId="1" applyNumberFormat="1" applyFont="1" applyFill="1" applyBorder="1" applyAlignment="1">
      <alignment vertical="center"/>
    </xf>
    <xf numFmtId="9" fontId="3" fillId="4" borderId="1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14" fontId="3" fillId="2" borderId="2" xfId="1" applyNumberFormat="1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3" fillId="4" borderId="6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7" fillId="3" borderId="4" xfId="0" applyNumberFormat="1" applyFont="1" applyFill="1" applyBorder="1" applyAlignment="1">
      <alignment horizontal="center" vertical="center" wrapText="1"/>
    </xf>
    <xf numFmtId="43" fontId="7" fillId="3" borderId="1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center" vertical="center"/>
    </xf>
    <xf numFmtId="43" fontId="3" fillId="2" borderId="10" xfId="1" applyNumberFormat="1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43" fontId="0" fillId="2" borderId="0" xfId="0" applyNumberForma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8" fillId="2" borderId="13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3" fontId="9" fillId="2" borderId="13" xfId="1" applyNumberFormat="1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B1" zoomScaleNormal="100" workbookViewId="0">
      <selection activeCell="N13" sqref="N13"/>
    </sheetView>
  </sheetViews>
  <sheetFormatPr defaultColWidth="9" defaultRowHeight="24.95" customHeight="1" x14ac:dyDescent="0.25"/>
  <cols>
    <col min="1" max="1" width="14.7109375" style="2" customWidth="1"/>
    <col min="2" max="2" width="30" style="2" customWidth="1"/>
    <col min="3" max="3" width="13.42578125" style="16" bestFit="1" customWidth="1"/>
    <col min="4" max="4" width="11.5703125" style="51" bestFit="1" customWidth="1"/>
    <col min="5" max="5" width="13.28515625" style="51" bestFit="1" customWidth="1"/>
    <col min="6" max="7" width="13.28515625" style="2" customWidth="1"/>
    <col min="8" max="8" width="14.7109375" style="15" customWidth="1"/>
    <col min="9" max="9" width="12.85546875" style="63" bestFit="1" customWidth="1"/>
    <col min="10" max="10" width="9.7109375" style="2" bestFit="1" customWidth="1"/>
    <col min="11" max="11" width="11.7109375" style="2" bestFit="1" customWidth="1"/>
    <col min="12" max="12" width="17.28515625" style="2" customWidth="1"/>
    <col min="13" max="13" width="13.140625" style="2" bestFit="1" customWidth="1"/>
    <col min="14" max="16" width="14.85546875" style="2" customWidth="1"/>
    <col min="17" max="17" width="7.28515625" style="2" customWidth="1"/>
    <col min="18" max="18" width="21.7109375" style="2" bestFit="1" customWidth="1"/>
    <col min="19" max="19" width="15" style="2" bestFit="1" customWidth="1"/>
    <col min="20" max="20" width="84.140625" style="2" bestFit="1" customWidth="1"/>
    <col min="21" max="21" width="10.28515625" style="2" bestFit="1" customWidth="1"/>
    <col min="22" max="16384" width="9" style="2"/>
  </cols>
  <sheetData>
    <row r="1" spans="1:21" ht="24.95" customHeight="1" x14ac:dyDescent="0.25">
      <c r="A1" s="70" t="s">
        <v>24</v>
      </c>
      <c r="B1" s="2" t="s">
        <v>20</v>
      </c>
      <c r="E1" s="57"/>
      <c r="F1" s="3"/>
      <c r="G1" s="3"/>
      <c r="H1" s="4"/>
      <c r="I1" s="62"/>
    </row>
    <row r="2" spans="1:21" ht="24.95" customHeight="1" x14ac:dyDescent="0.25">
      <c r="A2" s="70" t="s">
        <v>25</v>
      </c>
      <c r="B2" s="71" t="s">
        <v>28</v>
      </c>
      <c r="C2" s="17"/>
      <c r="D2" s="52"/>
      <c r="G2" s="5"/>
      <c r="H2" s="4"/>
      <c r="I2" s="27"/>
      <c r="J2" s="6"/>
      <c r="K2" s="6"/>
      <c r="L2" s="6"/>
      <c r="M2" s="6"/>
      <c r="N2" s="6"/>
      <c r="O2" s="6"/>
      <c r="P2" s="6"/>
      <c r="Q2" s="6"/>
      <c r="R2" s="6"/>
    </row>
    <row r="3" spans="1:21" ht="24.95" customHeight="1" x14ac:dyDescent="0.25">
      <c r="A3" s="70" t="s">
        <v>26</v>
      </c>
      <c r="B3" s="71" t="s">
        <v>29</v>
      </c>
      <c r="C3" s="17"/>
      <c r="D3" s="52"/>
      <c r="E3" s="68"/>
      <c r="G3" s="5"/>
      <c r="H3" s="4"/>
      <c r="I3" s="27"/>
      <c r="J3" s="6"/>
      <c r="K3" s="6"/>
      <c r="L3" s="6"/>
      <c r="M3" s="6"/>
      <c r="N3" s="6"/>
      <c r="O3" s="6"/>
      <c r="P3" s="6"/>
      <c r="Q3" s="6"/>
      <c r="R3" s="6"/>
    </row>
    <row r="4" spans="1:21" ht="24.95" customHeight="1" thickBot="1" x14ac:dyDescent="0.3">
      <c r="A4" s="70" t="s">
        <v>27</v>
      </c>
      <c r="B4" s="71" t="s">
        <v>29</v>
      </c>
      <c r="C4" s="66"/>
      <c r="D4" s="67"/>
      <c r="E4" s="67"/>
      <c r="F4" s="6"/>
      <c r="G4" s="6"/>
      <c r="H4" s="7"/>
      <c r="I4" s="5"/>
      <c r="J4" s="6"/>
      <c r="K4" s="6"/>
      <c r="L4" s="6"/>
      <c r="M4" s="6"/>
      <c r="R4" s="6"/>
      <c r="S4" s="8"/>
      <c r="T4" s="8"/>
    </row>
    <row r="5" spans="1:21" ht="24.95" customHeight="1" x14ac:dyDescent="0.25">
      <c r="A5" s="72" t="s">
        <v>30</v>
      </c>
      <c r="B5" s="73" t="s">
        <v>31</v>
      </c>
      <c r="C5" s="74" t="s">
        <v>32</v>
      </c>
      <c r="D5" s="75" t="s">
        <v>33</v>
      </c>
      <c r="E5" s="73" t="s">
        <v>34</v>
      </c>
      <c r="F5" s="73" t="s">
        <v>35</v>
      </c>
      <c r="G5" s="75" t="s">
        <v>36</v>
      </c>
      <c r="H5" s="76" t="s">
        <v>37</v>
      </c>
      <c r="I5" s="77" t="s">
        <v>0</v>
      </c>
      <c r="J5" s="73" t="s">
        <v>38</v>
      </c>
      <c r="K5" s="73" t="s">
        <v>39</v>
      </c>
      <c r="L5" s="73" t="s">
        <v>40</v>
      </c>
      <c r="M5" s="73" t="s">
        <v>41</v>
      </c>
      <c r="N5" s="34" t="s">
        <v>42</v>
      </c>
      <c r="O5" s="34" t="s">
        <v>3</v>
      </c>
      <c r="P5" s="35" t="s">
        <v>43</v>
      </c>
      <c r="Q5" s="40"/>
      <c r="R5" s="43" t="s">
        <v>1</v>
      </c>
      <c r="S5" s="73" t="s">
        <v>44</v>
      </c>
      <c r="T5" s="73" t="s">
        <v>2</v>
      </c>
    </row>
    <row r="6" spans="1:21" ht="24.95" customHeight="1" x14ac:dyDescent="0.25">
      <c r="A6" s="36"/>
      <c r="B6" s="10"/>
      <c r="C6" s="24"/>
      <c r="D6" s="53"/>
      <c r="E6" s="58"/>
      <c r="F6" s="10"/>
      <c r="G6" s="10"/>
      <c r="H6" s="30">
        <v>0.18</v>
      </c>
      <c r="I6" s="58"/>
      <c r="J6" s="30">
        <v>0.01</v>
      </c>
      <c r="K6" s="30">
        <v>0.05</v>
      </c>
      <c r="L6" s="30">
        <v>0.1</v>
      </c>
      <c r="M6" s="30">
        <v>0.1</v>
      </c>
      <c r="N6" s="30">
        <v>0.18</v>
      </c>
      <c r="O6" s="30"/>
      <c r="P6" s="11"/>
      <c r="Q6" s="1"/>
      <c r="R6" s="9"/>
      <c r="S6" s="10"/>
      <c r="T6" s="11"/>
    </row>
    <row r="7" spans="1:21" ht="24.95" customHeight="1" x14ac:dyDescent="0.25">
      <c r="A7" s="37">
        <v>62224</v>
      </c>
      <c r="B7" s="31"/>
      <c r="C7" s="32"/>
      <c r="D7" s="54"/>
      <c r="E7" s="59"/>
      <c r="F7" s="31"/>
      <c r="G7" s="31"/>
      <c r="H7" s="33"/>
      <c r="I7" s="59"/>
      <c r="J7" s="33"/>
      <c r="K7" s="33"/>
      <c r="L7" s="33"/>
      <c r="M7" s="33"/>
      <c r="N7" s="33"/>
      <c r="O7" s="33"/>
      <c r="P7" s="39"/>
      <c r="Q7" s="41">
        <v>62224</v>
      </c>
      <c r="R7" s="44"/>
      <c r="S7" s="31"/>
      <c r="T7" s="39"/>
    </row>
    <row r="8" spans="1:21" ht="24.95" customHeight="1" x14ac:dyDescent="0.25">
      <c r="A8" s="37">
        <v>62224</v>
      </c>
      <c r="B8" s="28" t="s">
        <v>22</v>
      </c>
      <c r="C8" s="49">
        <v>45329</v>
      </c>
      <c r="D8" s="50">
        <v>1</v>
      </c>
      <c r="E8" s="28">
        <v>289855.5</v>
      </c>
      <c r="F8" s="28">
        <v>21000.02</v>
      </c>
      <c r="G8" s="28">
        <f>E8-F8</f>
        <v>268855.48</v>
      </c>
      <c r="H8" s="28">
        <f>G8*18%</f>
        <v>48393.986399999994</v>
      </c>
      <c r="I8" s="28">
        <f>G8+H8</f>
        <v>317249.46639999998</v>
      </c>
      <c r="J8" s="28">
        <f>G8*1%</f>
        <v>2688.5547999999999</v>
      </c>
      <c r="K8" s="28">
        <f>G8*5%</f>
        <v>13442.773999999999</v>
      </c>
      <c r="L8" s="28">
        <f>G8*10%</f>
        <v>26885.547999999999</v>
      </c>
      <c r="M8" s="28">
        <f>G8*10%</f>
        <v>26885.547999999999</v>
      </c>
      <c r="N8" s="28">
        <f>H8</f>
        <v>48393.986399999994</v>
      </c>
      <c r="O8" s="28">
        <v>0</v>
      </c>
      <c r="P8" s="47">
        <f>I8-SUM(J8:O8)</f>
        <v>198953.0552</v>
      </c>
      <c r="Q8" s="1"/>
      <c r="R8" s="9"/>
      <c r="S8" s="48">
        <v>150000</v>
      </c>
      <c r="T8" s="11" t="s">
        <v>18</v>
      </c>
    </row>
    <row r="9" spans="1:21" ht="24.95" customHeight="1" x14ac:dyDescent="0.25">
      <c r="A9" s="37">
        <v>62224</v>
      </c>
      <c r="B9" s="28" t="s">
        <v>23</v>
      </c>
      <c r="C9" s="28"/>
      <c r="D9" s="50">
        <v>1</v>
      </c>
      <c r="E9" s="28">
        <f>N8</f>
        <v>48393.986399999994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9">
        <f>E9</f>
        <v>48393.986399999994</v>
      </c>
      <c r="Q9" s="1"/>
      <c r="R9" s="9"/>
      <c r="S9" s="10">
        <v>48394</v>
      </c>
      <c r="T9" s="11" t="s">
        <v>19</v>
      </c>
    </row>
    <row r="10" spans="1:21" ht="24.95" customHeight="1" x14ac:dyDescent="0.25">
      <c r="A10" s="37">
        <v>62224</v>
      </c>
      <c r="B10" s="28"/>
      <c r="C10" s="28"/>
      <c r="D10" s="50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1"/>
      <c r="R10" s="9"/>
      <c r="S10" s="10">
        <v>48951</v>
      </c>
      <c r="T10" s="11" t="s">
        <v>21</v>
      </c>
    </row>
    <row r="11" spans="1:21" ht="24.95" customHeight="1" thickBot="1" x14ac:dyDescent="0.3">
      <c r="A11" s="37">
        <v>62224</v>
      </c>
      <c r="B11" s="28"/>
      <c r="C11" s="28"/>
      <c r="D11" s="50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1"/>
      <c r="R11" s="9"/>
      <c r="S11" s="10"/>
      <c r="T11" s="25"/>
    </row>
    <row r="12" spans="1:21" ht="24.95" customHeight="1" x14ac:dyDescent="0.25">
      <c r="A12" s="20"/>
      <c r="B12" s="21"/>
      <c r="C12" s="26"/>
      <c r="D12" s="55"/>
      <c r="E12" s="60"/>
      <c r="F12" s="21"/>
      <c r="G12" s="21"/>
      <c r="H12" s="21"/>
      <c r="I12" s="60"/>
      <c r="J12" s="21"/>
      <c r="K12" s="23">
        <f t="shared" ref="K12:O12" si="0">SUM(K8:K11)</f>
        <v>13442.773999999999</v>
      </c>
      <c r="L12" s="23">
        <f t="shared" si="0"/>
        <v>26885.547999999999</v>
      </c>
      <c r="M12" s="23">
        <f t="shared" si="0"/>
        <v>26885.547999999999</v>
      </c>
      <c r="N12" s="23">
        <f t="shared" si="0"/>
        <v>48393.986399999994</v>
      </c>
      <c r="O12" s="23">
        <f t="shared" si="0"/>
        <v>0</v>
      </c>
      <c r="P12" s="23">
        <f>SUM(P8:P11)</f>
        <v>247347.0416</v>
      </c>
      <c r="Q12" s="46"/>
      <c r="R12" s="18" t="s">
        <v>4</v>
      </c>
      <c r="S12" s="22">
        <f>SUM(S6:S11)</f>
        <v>247345</v>
      </c>
      <c r="T12" s="19"/>
      <c r="U12" s="65">
        <f>SUM(P8:P10)-SUM(S8:S10)</f>
        <v>2.0415999999968335</v>
      </c>
    </row>
    <row r="13" spans="1:21" ht="24.95" customHeight="1" thickBot="1" x14ac:dyDescent="0.3">
      <c r="A13" s="13"/>
      <c r="B13" s="12"/>
      <c r="C13" s="38"/>
      <c r="D13" s="56"/>
      <c r="E13" s="61"/>
      <c r="F13" s="12"/>
      <c r="G13" s="12"/>
      <c r="H13" s="12"/>
      <c r="I13" s="61"/>
      <c r="J13" s="12"/>
      <c r="K13" s="12"/>
      <c r="L13" s="12"/>
      <c r="M13" s="12"/>
      <c r="N13" s="12"/>
      <c r="O13" s="12"/>
      <c r="P13" s="14"/>
      <c r="Q13" s="42"/>
      <c r="R13" s="45" t="s">
        <v>5</v>
      </c>
      <c r="S13" s="12">
        <f>P12-S12</f>
        <v>2.0415999999968335</v>
      </c>
      <c r="T13" s="14"/>
    </row>
    <row r="17" spans="4:16" ht="24.95" customHeight="1" x14ac:dyDescent="0.25">
      <c r="L17" s="65">
        <f>L12+K12+M12</f>
        <v>67213.87</v>
      </c>
    </row>
    <row r="18" spans="4:16" ht="24.95" customHeight="1" x14ac:dyDescent="0.25">
      <c r="L18" s="65">
        <f>S13</f>
        <v>2.0415999999968335</v>
      </c>
    </row>
    <row r="19" spans="4:16" ht="24.95" customHeight="1" x14ac:dyDescent="0.25">
      <c r="L19" s="65">
        <f>N12-P9</f>
        <v>0</v>
      </c>
    </row>
    <row r="29" spans="4:16" ht="24.95" customHeight="1" x14ac:dyDescent="0.25">
      <c r="D29" s="69" t="s">
        <v>16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P29" s="2" t="s">
        <v>17</v>
      </c>
    </row>
    <row r="30" spans="4:16" ht="24.95" customHeight="1" x14ac:dyDescent="0.25">
      <c r="D30" s="51" t="s">
        <v>6</v>
      </c>
      <c r="E30" s="51" t="s">
        <v>7</v>
      </c>
      <c r="F30" s="2" t="s">
        <v>8</v>
      </c>
      <c r="H30" s="15" t="s">
        <v>9</v>
      </c>
      <c r="I30" s="63" t="s">
        <v>7</v>
      </c>
      <c r="J30" s="2" t="s">
        <v>14</v>
      </c>
      <c r="L30" s="15" t="s">
        <v>15</v>
      </c>
      <c r="M30" s="63" t="s">
        <v>7</v>
      </c>
      <c r="N30" s="2" t="s">
        <v>14</v>
      </c>
      <c r="P30" s="2" t="s">
        <v>15</v>
      </c>
    </row>
    <row r="31" spans="4:16" ht="24.95" customHeight="1" x14ac:dyDescent="0.25">
      <c r="D31" s="51">
        <v>63</v>
      </c>
      <c r="E31" s="51">
        <v>2912</v>
      </c>
      <c r="F31" s="2">
        <v>1796.1</v>
      </c>
      <c r="H31" s="15" t="s">
        <v>10</v>
      </c>
      <c r="I31" s="63">
        <v>0</v>
      </c>
      <c r="J31" s="2">
        <v>636.99</v>
      </c>
      <c r="L31" s="15" t="s">
        <v>10</v>
      </c>
      <c r="M31" s="63">
        <v>0</v>
      </c>
      <c r="N31" s="2">
        <v>636.99</v>
      </c>
      <c r="P31" s="2">
        <v>0</v>
      </c>
    </row>
    <row r="32" spans="4:16" ht="24.95" customHeight="1" x14ac:dyDescent="0.25">
      <c r="D32" s="51">
        <v>75</v>
      </c>
      <c r="E32" s="51">
        <v>388</v>
      </c>
      <c r="F32" s="2">
        <v>196.6</v>
      </c>
      <c r="H32" s="15" t="s">
        <v>11</v>
      </c>
      <c r="I32" s="64">
        <v>380.14</v>
      </c>
      <c r="J32" s="2">
        <v>0</v>
      </c>
      <c r="L32" s="15" t="s">
        <v>11</v>
      </c>
      <c r="M32" s="64">
        <v>380.14</v>
      </c>
      <c r="N32" s="2">
        <v>0</v>
      </c>
      <c r="P32" s="2">
        <v>0</v>
      </c>
    </row>
    <row r="33" spans="4:16" ht="24.95" customHeight="1" x14ac:dyDescent="0.25">
      <c r="D33" s="51">
        <v>90</v>
      </c>
      <c r="E33" s="51">
        <v>2372</v>
      </c>
      <c r="F33" s="2">
        <v>2289.6999999999998</v>
      </c>
      <c r="H33" s="15" t="s">
        <v>12</v>
      </c>
      <c r="I33" s="64">
        <v>72.27</v>
      </c>
      <c r="J33" s="2">
        <v>98.07</v>
      </c>
      <c r="L33" s="15" t="s">
        <v>12</v>
      </c>
      <c r="M33" s="64">
        <v>72.27</v>
      </c>
      <c r="N33" s="2">
        <v>98.07</v>
      </c>
      <c r="P33" s="2">
        <v>0</v>
      </c>
    </row>
    <row r="34" spans="4:16" ht="24.95" customHeight="1" x14ac:dyDescent="0.25">
      <c r="D34" s="51">
        <v>110</v>
      </c>
      <c r="E34" s="51">
        <v>2109</v>
      </c>
      <c r="F34" s="2">
        <v>1789</v>
      </c>
      <c r="H34" s="15" t="s">
        <v>13</v>
      </c>
      <c r="I34" s="64">
        <v>1353.75</v>
      </c>
      <c r="J34" s="2">
        <v>811.63</v>
      </c>
      <c r="L34" s="15" t="s">
        <v>13</v>
      </c>
      <c r="M34" s="64">
        <v>1353.75</v>
      </c>
      <c r="N34" s="2">
        <v>0</v>
      </c>
      <c r="P34" s="2">
        <v>351.34</v>
      </c>
    </row>
    <row r="35" spans="4:16" ht="24.95" customHeight="1" x14ac:dyDescent="0.25">
      <c r="D35" s="51">
        <v>160</v>
      </c>
      <c r="E35" s="51">
        <v>355</v>
      </c>
      <c r="F35" s="2">
        <v>203</v>
      </c>
    </row>
    <row r="36" spans="4:16" ht="24.95" customHeight="1" x14ac:dyDescent="0.25">
      <c r="D36" s="51">
        <v>200</v>
      </c>
      <c r="E36" s="51">
        <v>0</v>
      </c>
      <c r="F36" s="2">
        <v>0</v>
      </c>
    </row>
  </sheetData>
  <mergeCells count="1">
    <mergeCell ref="D29:N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2025-04-01T09:03:56Z</dcterms:modified>
</cp:coreProperties>
</file>