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emp_Downloads\upload_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7" i="1" l="1"/>
  <c r="U31" i="1"/>
  <c r="U26" i="1"/>
  <c r="E33" i="1" l="1"/>
  <c r="P33" i="1" s="1"/>
  <c r="E20" i="1"/>
  <c r="P20" i="1" s="1"/>
  <c r="U22" i="1" s="1"/>
  <c r="E16" i="1"/>
  <c r="P16" i="1" s="1"/>
  <c r="U18" i="1" s="1"/>
  <c r="E12" i="1"/>
  <c r="P12" i="1" s="1"/>
  <c r="U14" i="1" s="1"/>
  <c r="E8" i="1"/>
  <c r="G8" i="1" l="1"/>
  <c r="H8" i="1" l="1"/>
  <c r="K8" i="1"/>
  <c r="J8" i="1"/>
  <c r="O8" i="1" l="1"/>
  <c r="E9" i="1" s="1"/>
  <c r="P9" i="1" s="1"/>
  <c r="I8" i="1"/>
  <c r="P8" i="1" l="1"/>
  <c r="P38" i="1" l="1"/>
  <c r="U10" i="1"/>
  <c r="S38" i="1"/>
  <c r="S40" i="1" l="1"/>
</calcChain>
</file>

<file path=xl/sharedStrings.xml><?xml version="1.0" encoding="utf-8"?>
<sst xmlns="http://schemas.openxmlformats.org/spreadsheetml/2006/main" count="59" uniqueCount="52">
  <si>
    <t>Amount</t>
  </si>
  <si>
    <t>UTR</t>
  </si>
  <si>
    <t>Aashvi Enterprises</t>
  </si>
  <si>
    <t>Dholari Village Boundary wall work</t>
  </si>
  <si>
    <t>Safipur Village Boundary wall work</t>
  </si>
  <si>
    <t>31-05-2023 NEFT/AXISP00393627872/RIUP23/456/AASHVI ENTERPRIS 98790.00</t>
  </si>
  <si>
    <t>mandi Village Boundary wall work</t>
  </si>
  <si>
    <t>31-05-2023 NEFT/AXISP00393627870/RIUP23/451/AASHVI ENTERPRIS 166344.00</t>
  </si>
  <si>
    <t>Safipur patti Village Boundary wall work</t>
  </si>
  <si>
    <t>31-05-2023 NEFT/AXISP00393627869/RIUP23/450/AASHVI ENTERPRIS 147826.00</t>
  </si>
  <si>
    <t>Pipalhera Village Boundary wall work</t>
  </si>
  <si>
    <t>31-05-2023 NEFT/AXISP00393627854/RIUP23/449/AASHVI ENTERPRIS 139303.00</t>
  </si>
  <si>
    <t>GST Release Note</t>
  </si>
  <si>
    <t>27-06-2023 NEFT/AXISP00401014818/RIUP23/878/AASHVI ENTERPRIS 28174.00</t>
  </si>
  <si>
    <t>Lakhan Village Boundary wall work</t>
  </si>
  <si>
    <t>31-05-2023 NEFT/AXISP00393627868/RIUP23/448/AASHVI ENTERPRIS 147164.00</t>
  </si>
  <si>
    <t>27-06-2023 NEFT/AXISP00401014816/RIUP23/876/AASHVI ENTERPRIS 34096.00</t>
  </si>
  <si>
    <t>27-06-2023 NEFT/AXISP00401014817/RIUP23/877/AASHVI ENTERPRIS 31828.00</t>
  </si>
  <si>
    <t>31-05-2023 NEFT/AXISP00393627867/RIUP23/447/AASHVI ENTERPRIS 148550.00</t>
  </si>
  <si>
    <t>jafarpur Village Boundary wall work</t>
  </si>
  <si>
    <t>21-06-2023 NEFT/AXISP00399842962/RIUP23/746/AASHVI ENTERPRIS 149381.00</t>
  </si>
  <si>
    <t>10-08-2023 NEFT/AXISP00414696948/RIUP23/1334/AASHVI ENTERPRI 30467.00</t>
  </si>
  <si>
    <t>24-07-2023 NEFT/AXISP00408776190/RIUP23/903/AASHVI ENTERPRIS 19980.00</t>
  </si>
  <si>
    <t>24-07-2023 NEFT/AXISP00408923310/RIUP23/902/AASHVI ENTERPRIS 34096.00</t>
  </si>
  <si>
    <t>28-08-2023 NEFT/AXISP00418870930/RIUP23/901/AASHVI ENTERPRISES/33012.00</t>
  </si>
  <si>
    <t>Total Paid</t>
  </si>
  <si>
    <t>Balance Payable</t>
  </si>
  <si>
    <t>Uttar Pradesh</t>
  </si>
  <si>
    <t>Subcontractor</t>
  </si>
  <si>
    <t>State</t>
  </si>
  <si>
    <t>District</t>
  </si>
  <si>
    <t>Block</t>
  </si>
  <si>
    <t>Muzaffarnagar</t>
  </si>
  <si>
    <t>Hold Amount for quantity more than DPR</t>
  </si>
  <si>
    <t>Advance Village Wise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</si>
  <si>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</si>
  <si>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</si>
  <si>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</si>
  <si>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</si>
  <si>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</si>
  <si>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</si>
  <si>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</si>
  <si>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</si>
  <si>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</si>
  <si>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</si>
  <si>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</si>
  <si>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</si>
  <si>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</si>
  <si>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</si>
  <si>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Payment_Amount</t>
  </si>
  <si>
    <t>TDS_Payment_Amount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</si>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</sst>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scadia Code"/>
      <family val="3"/>
    </font>
    <font>
      <b/>
      <sz val="10"/>
      <color theme="1"/>
      <name val="Cascadia Code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horizontal="center" vertical="center"/>
    </xf>
    <xf numFmtId="43" fontId="2" fillId="2" borderId="0" xfId="1" applyNumberFormat="1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/>
    </xf>
    <xf numFmtId="43" fontId="2" fillId="2" borderId="7" xfId="1" applyNumberFormat="1" applyFont="1" applyFill="1" applyBorder="1" applyAlignment="1">
      <alignment vertical="center"/>
    </xf>
    <xf numFmtId="9" fontId="2" fillId="2" borderId="7" xfId="1" applyNumberFormat="1" applyFont="1" applyFill="1" applyBorder="1" applyAlignment="1">
      <alignment vertical="center"/>
    </xf>
    <xf numFmtId="43" fontId="2" fillId="2" borderId="12" xfId="1" applyNumberFormat="1" applyFont="1" applyFill="1" applyBorder="1" applyAlignment="1">
      <alignment vertical="center"/>
    </xf>
    <xf numFmtId="43" fontId="2" fillId="2" borderId="10" xfId="1" applyNumberFormat="1" applyFont="1" applyFill="1" applyBorder="1" applyAlignment="1">
      <alignment vertical="center"/>
    </xf>
    <xf numFmtId="43" fontId="2" fillId="2" borderId="14" xfId="1" applyNumberFormat="1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43" fontId="2" fillId="4" borderId="3" xfId="1" applyNumberFormat="1" applyFont="1" applyFill="1" applyBorder="1" applyAlignment="1">
      <alignment vertical="center"/>
    </xf>
    <xf numFmtId="9" fontId="2" fillId="4" borderId="3" xfId="1" applyNumberFormat="1" applyFont="1" applyFill="1" applyBorder="1" applyAlignment="1">
      <alignment vertical="center"/>
    </xf>
    <xf numFmtId="43" fontId="2" fillId="4" borderId="4" xfId="1" applyNumberFormat="1" applyFont="1" applyFill="1" applyBorder="1" applyAlignment="1">
      <alignment vertical="center"/>
    </xf>
    <xf numFmtId="43" fontId="2" fillId="4" borderId="15" xfId="1" applyNumberFormat="1" applyFont="1" applyFill="1" applyBorder="1" applyAlignment="1">
      <alignment vertical="center"/>
    </xf>
    <xf numFmtId="43" fontId="2" fillId="4" borderId="5" xfId="1" applyNumberFormat="1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15" fontId="2" fillId="2" borderId="6" xfId="0" applyNumberFormat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43" fontId="2" fillId="2" borderId="6" xfId="1" applyNumberFormat="1" applyFont="1" applyFill="1" applyBorder="1" applyAlignment="1">
      <alignment vertical="center"/>
    </xf>
    <xf numFmtId="43" fontId="2" fillId="5" borderId="6" xfId="1" applyNumberFormat="1" applyFont="1" applyFill="1" applyBorder="1" applyAlignment="1">
      <alignment vertical="center"/>
    </xf>
    <xf numFmtId="43" fontId="2" fillId="3" borderId="11" xfId="1" applyNumberFormat="1" applyFont="1" applyFill="1" applyBorder="1" applyAlignment="1">
      <alignment vertical="center"/>
    </xf>
    <xf numFmtId="43" fontId="2" fillId="3" borderId="8" xfId="1" applyNumberFormat="1" applyFont="1" applyFill="1" applyBorder="1" applyAlignment="1">
      <alignment vertical="center"/>
    </xf>
    <xf numFmtId="43" fontId="2" fillId="3" borderId="13" xfId="1" applyNumberFormat="1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43" fontId="2" fillId="2" borderId="0" xfId="0" applyNumberFormat="1" applyFont="1" applyFill="1" applyAlignment="1">
      <alignment vertical="center"/>
    </xf>
    <xf numFmtId="43" fontId="2" fillId="2" borderId="11" xfId="1" applyNumberFormat="1" applyFont="1" applyFill="1" applyBorder="1" applyAlignment="1">
      <alignment vertical="center"/>
    </xf>
    <xf numFmtId="43" fontId="2" fillId="2" borderId="8" xfId="1" applyNumberFormat="1" applyFont="1" applyFill="1" applyBorder="1" applyAlignment="1">
      <alignment vertical="center"/>
    </xf>
    <xf numFmtId="43" fontId="2" fillId="2" borderId="13" xfId="1" applyNumberFormat="1" applyFont="1" applyFill="1" applyBorder="1" applyAlignment="1">
      <alignment vertical="center"/>
    </xf>
    <xf numFmtId="14" fontId="2" fillId="2" borderId="6" xfId="1" applyNumberFormat="1" applyFont="1" applyFill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43" fontId="2" fillId="2" borderId="19" xfId="1" applyNumberFormat="1" applyFont="1" applyFill="1" applyBorder="1" applyAlignment="1">
      <alignment vertical="center"/>
    </xf>
    <xf numFmtId="43" fontId="2" fillId="2" borderId="20" xfId="1" applyNumberFormat="1" applyFont="1" applyFill="1" applyBorder="1" applyAlignment="1">
      <alignment vertical="center"/>
    </xf>
    <xf numFmtId="43" fontId="2" fillId="2" borderId="21" xfId="1" applyNumberFormat="1" applyFont="1" applyFill="1" applyBorder="1" applyAlignment="1">
      <alignment vertical="center"/>
    </xf>
    <xf numFmtId="43" fontId="2" fillId="2" borderId="9" xfId="1" applyNumberFormat="1" applyFont="1" applyFill="1" applyBorder="1" applyAlignment="1">
      <alignment vertical="center"/>
    </xf>
    <xf numFmtId="43" fontId="2" fillId="2" borderId="16" xfId="1" applyNumberFormat="1" applyFont="1" applyFill="1" applyBorder="1" applyAlignment="1">
      <alignment vertical="center"/>
    </xf>
    <xf numFmtId="43" fontId="2" fillId="2" borderId="17" xfId="1" applyNumberFormat="1" applyFont="1" applyFill="1" applyBorder="1" applyAlignment="1">
      <alignment vertical="center"/>
    </xf>
    <xf numFmtId="43" fontId="3" fillId="2" borderId="17" xfId="1" applyNumberFormat="1" applyFont="1" applyFill="1" applyBorder="1" applyAlignment="1">
      <alignment vertical="center"/>
    </xf>
    <xf numFmtId="43" fontId="3" fillId="2" borderId="18" xfId="1" applyNumberFormat="1" applyFont="1" applyFill="1" applyBorder="1" applyAlignment="1">
      <alignment vertical="center"/>
    </xf>
    <xf numFmtId="43" fontId="3" fillId="2" borderId="22" xfId="1" applyNumberFormat="1" applyFont="1" applyFill="1" applyBorder="1" applyAlignment="1">
      <alignment vertical="center"/>
    </xf>
    <xf numFmtId="43" fontId="3" fillId="2" borderId="16" xfId="1" applyNumberFormat="1" applyFont="1" applyFill="1" applyBorder="1" applyAlignment="1">
      <alignment vertical="center"/>
    </xf>
    <xf numFmtId="43" fontId="3" fillId="2" borderId="13" xfId="1" applyNumberFormat="1" applyFont="1" applyFill="1" applyBorder="1" applyAlignment="1">
      <alignment vertical="center"/>
    </xf>
    <xf numFmtId="43" fontId="3" fillId="2" borderId="11" xfId="1" applyNumberFormat="1" applyFont="1" applyFill="1" applyBorder="1" applyAlignment="1">
      <alignment vertical="center"/>
    </xf>
    <xf numFmtId="43" fontId="2" fillId="2" borderId="1" xfId="1" applyNumberFormat="1" applyFont="1" applyFill="1" applyBorder="1" applyAlignment="1">
      <alignment vertical="center"/>
    </xf>
    <xf numFmtId="43" fontId="2" fillId="2" borderId="2" xfId="1" applyNumberFormat="1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 wrapText="1"/>
    </xf>
    <xf numFmtId="14" fontId="4" fillId="2" borderId="23" xfId="0" applyNumberFormat="1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43" fontId="5" fillId="2" borderId="23" xfId="1" applyNumberFormat="1" applyFont="1" applyFill="1" applyBorder="1" applyAlignment="1">
      <alignment horizontal="center" vertical="center"/>
    </xf>
    <xf numFmtId="43" fontId="4" fillId="2" borderId="23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zoomScale="115" zoomScaleNormal="115" workbookViewId="0">
      <pane ySplit="7" topLeftCell="A41" activePane="bottomLeft" state="frozen"/>
      <selection pane="bottomLeft" activeCell="R5" sqref="R5"/>
    </sheetView>
  </sheetViews>
  <sheetFormatPr defaultColWidth="9" defaultRowHeight="30" customHeight="1" x14ac:dyDescent="0.25"/>
  <cols>
    <col min="1" max="1" width="26.28515625" style="1" customWidth="1"/>
    <col min="2" max="2" width="32" style="1" customWidth="1"/>
    <col min="3" max="3" width="13.7109375" style="1" bestFit="1" customWidth="1"/>
    <col min="4" max="4" width="16.7109375" style="1" customWidth="1"/>
    <col min="5" max="5" width="21.42578125" style="1" customWidth="1"/>
    <col min="6" max="6" width="13.28515625" style="1" customWidth="1"/>
    <col min="7" max="7" width="19.5703125" style="1" customWidth="1"/>
    <col min="8" max="8" width="14.7109375" style="6" customWidth="1"/>
    <col min="9" max="9" width="21.42578125" style="6" customWidth="1"/>
    <col min="10" max="10" width="12.42578125" style="1" bestFit="1" customWidth="1"/>
    <col min="11" max="11" width="16.28515625" style="1" customWidth="1"/>
    <col min="12" max="14" width="12.140625" style="1" customWidth="1"/>
    <col min="15" max="15" width="14.85546875" style="1" customWidth="1"/>
    <col min="16" max="16" width="20.140625" style="1" customWidth="1"/>
    <col min="17" max="18" width="14.85546875" style="1" customWidth="1"/>
    <col min="19" max="19" width="18" style="1" customWidth="1"/>
    <col min="20" max="20" width="102.85546875" style="1" customWidth="1"/>
    <col min="21" max="21" width="37.42578125" style="1" customWidth="1"/>
    <col min="22" max="16384" width="9" style="1"/>
  </cols>
  <sheetData>
    <row r="1" spans="1:21" ht="30" customHeight="1" thickBot="1" x14ac:dyDescent="0.3">
      <c r="A1" s="1" t="s">
        <v>28</v>
      </c>
      <c r="B1" s="2" t="s">
        <v>2</v>
      </c>
      <c r="E1" s="3"/>
      <c r="F1" s="3"/>
      <c r="G1" s="3"/>
      <c r="H1" s="4"/>
      <c r="I1" s="4"/>
    </row>
    <row r="2" spans="1:21" ht="30" customHeight="1" thickBot="1" x14ac:dyDescent="0.3">
      <c r="A2" s="1" t="s">
        <v>29</v>
      </c>
      <c r="B2" s="50" t="s">
        <v>27</v>
      </c>
      <c r="C2" s="4"/>
      <c r="D2" s="4"/>
      <c r="G2" s="5"/>
      <c r="I2" s="5"/>
    </row>
    <row r="3" spans="1:21" ht="27" customHeight="1" thickBot="1" x14ac:dyDescent="0.3">
      <c r="A3" s="1" t="s">
        <v>30</v>
      </c>
      <c r="B3" s="51" t="s">
        <v>32</v>
      </c>
      <c r="C3" s="4"/>
      <c r="D3" s="4"/>
      <c r="G3" s="5"/>
      <c r="I3" s="5"/>
    </row>
    <row r="4" spans="1:21" ht="57" customHeight="1" thickBot="1" x14ac:dyDescent="0.3">
      <c r="A4" s="1" t="s">
        <v>31</v>
      </c>
      <c r="B4" s="7" t="s">
        <v>32</v>
      </c>
      <c r="C4" s="7"/>
      <c r="D4" s="7"/>
      <c r="E4" s="7"/>
      <c r="H4" s="4"/>
      <c r="I4" s="4"/>
      <c r="S4" s="2"/>
      <c r="T4" s="2"/>
    </row>
    <row r="5" spans="1:21" ht="99" customHeight="1" x14ac:dyDescent="0.25">
      <c r="A5" s="52" t="s">
        <v>35</v>
      </c>
      <c r="B5" s="53" t="s">
        <v>36</v>
      </c>
      <c r="C5" s="54" t="s">
        <v>37</v>
      </c>
      <c r="D5" s="55" t="s">
        <v>38</v>
      </c>
      <c r="E5" s="53" t="s">
        <v>39</v>
      </c>
      <c r="F5" s="53" t="s">
        <v>40</v>
      </c>
      <c r="G5" s="55" t="s">
        <v>41</v>
      </c>
      <c r="H5" s="56" t="s">
        <v>42</v>
      </c>
      <c r="I5" s="57" t="s">
        <v>0</v>
      </c>
      <c r="J5" s="53" t="s">
        <v>43</v>
      </c>
      <c r="K5" s="53" t="s">
        <v>44</v>
      </c>
      <c r="L5" s="53" t="s">
        <v>45</v>
      </c>
      <c r="M5" s="53" t="s">
        <v>46</v>
      </c>
      <c r="N5" s="8" t="s">
        <v>33</v>
      </c>
      <c r="O5" s="53" t="s">
        <v>47</v>
      </c>
      <c r="P5" s="53" t="s">
        <v>48</v>
      </c>
      <c r="Q5" s="53" t="s">
        <v>49</v>
      </c>
      <c r="R5" s="53" t="s">
        <v>50</v>
      </c>
      <c r="S5" s="53" t="s">
        <v>51</v>
      </c>
      <c r="T5" s="53" t="s">
        <v>1</v>
      </c>
      <c r="U5" s="1" t="s">
        <v>34</v>
      </c>
    </row>
    <row r="6" spans="1:21" ht="30" customHeight="1" thickBot="1" x14ac:dyDescent="0.3">
      <c r="A6" s="9"/>
      <c r="B6" s="10"/>
      <c r="C6" s="10"/>
      <c r="D6" s="10"/>
      <c r="E6" s="10"/>
      <c r="F6" s="10"/>
      <c r="G6" s="10"/>
      <c r="H6" s="11">
        <v>0.18</v>
      </c>
      <c r="I6" s="10"/>
      <c r="J6" s="11">
        <v>0.01</v>
      </c>
      <c r="K6" s="11">
        <v>0.1</v>
      </c>
      <c r="L6" s="11"/>
      <c r="M6" s="11"/>
      <c r="N6" s="11"/>
      <c r="O6" s="11">
        <v>0.18</v>
      </c>
      <c r="P6" s="12"/>
      <c r="Q6" s="13"/>
      <c r="R6" s="13"/>
      <c r="S6" s="14"/>
      <c r="T6" s="12"/>
    </row>
    <row r="7" spans="1:21" ht="30" customHeight="1" x14ac:dyDescent="0.25">
      <c r="A7" s="15"/>
      <c r="B7" s="16"/>
      <c r="C7" s="16"/>
      <c r="D7" s="16"/>
      <c r="E7" s="16"/>
      <c r="F7" s="16"/>
      <c r="G7" s="16"/>
      <c r="H7" s="17"/>
      <c r="I7" s="16"/>
      <c r="J7" s="17"/>
      <c r="K7" s="17"/>
      <c r="L7" s="17"/>
      <c r="M7" s="17"/>
      <c r="N7" s="17"/>
      <c r="O7" s="17"/>
      <c r="P7" s="18"/>
      <c r="Q7" s="19"/>
      <c r="R7" s="19"/>
      <c r="S7" s="20"/>
      <c r="T7" s="18"/>
    </row>
    <row r="8" spans="1:21" ht="30" customHeight="1" x14ac:dyDescent="0.25">
      <c r="A8" s="21">
        <v>57792</v>
      </c>
      <c r="B8" s="22" t="s">
        <v>3</v>
      </c>
      <c r="C8" s="23">
        <v>45084</v>
      </c>
      <c r="D8" s="24">
        <v>9</v>
      </c>
      <c r="E8" s="25">
        <f>(120.9*3500)*40%</f>
        <v>169260</v>
      </c>
      <c r="F8" s="25">
        <v>0</v>
      </c>
      <c r="G8" s="25">
        <f>ROUND(E8-F8,0)</f>
        <v>169260</v>
      </c>
      <c r="H8" s="26">
        <f>ROUND(G8*H6,0)</f>
        <v>30467</v>
      </c>
      <c r="I8" s="25">
        <f>G8+H8</f>
        <v>199727</v>
      </c>
      <c r="J8" s="25">
        <f>G8*$J$6</f>
        <v>1692.6000000000001</v>
      </c>
      <c r="K8" s="25">
        <f>G8*$K$6</f>
        <v>16926</v>
      </c>
      <c r="L8" s="25"/>
      <c r="M8" s="25"/>
      <c r="N8" s="25"/>
      <c r="O8" s="25">
        <f>H8</f>
        <v>30467</v>
      </c>
      <c r="P8" s="27">
        <f>ROUND(I8-SUM(J8:O8),0)</f>
        <v>150641</v>
      </c>
      <c r="Q8" s="28"/>
      <c r="R8" s="28"/>
      <c r="S8" s="29">
        <v>149381</v>
      </c>
      <c r="T8" s="30" t="s">
        <v>20</v>
      </c>
    </row>
    <row r="9" spans="1:21" ht="30" customHeight="1" x14ac:dyDescent="0.25">
      <c r="A9" s="21">
        <v>57792</v>
      </c>
      <c r="B9" s="22" t="s">
        <v>12</v>
      </c>
      <c r="C9" s="23">
        <v>45085</v>
      </c>
      <c r="D9" s="31">
        <v>9</v>
      </c>
      <c r="E9" s="26">
        <f>O8</f>
        <v>30467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7">
        <f>E9</f>
        <v>30467</v>
      </c>
      <c r="Q9" s="28"/>
      <c r="R9" s="28"/>
      <c r="S9" s="29">
        <v>30467</v>
      </c>
      <c r="T9" s="30" t="s">
        <v>21</v>
      </c>
    </row>
    <row r="10" spans="1:21" ht="30" customHeight="1" x14ac:dyDescent="0.25">
      <c r="A10" s="15"/>
      <c r="B10" s="16"/>
      <c r="C10" s="16"/>
      <c r="D10" s="16"/>
      <c r="E10" s="16"/>
      <c r="F10" s="16"/>
      <c r="G10" s="16"/>
      <c r="H10" s="17"/>
      <c r="I10" s="16"/>
      <c r="J10" s="17"/>
      <c r="K10" s="17"/>
      <c r="L10" s="17"/>
      <c r="M10" s="17"/>
      <c r="N10" s="17"/>
      <c r="O10" s="17"/>
      <c r="P10" s="18"/>
      <c r="Q10" s="19"/>
      <c r="R10" s="19"/>
      <c r="S10" s="20">
        <v>0</v>
      </c>
      <c r="T10" s="18"/>
      <c r="U10" s="32">
        <f>SUM(P8:P9)-SUM(S8:S9)</f>
        <v>1260</v>
      </c>
    </row>
    <row r="11" spans="1:21" ht="30" customHeight="1" x14ac:dyDescent="0.25">
      <c r="A11" s="21">
        <v>57563</v>
      </c>
      <c r="B11" s="22" t="s">
        <v>4</v>
      </c>
      <c r="C11" s="23">
        <v>45072</v>
      </c>
      <c r="D11" s="31">
        <v>7</v>
      </c>
      <c r="E11" s="25">
        <v>111000</v>
      </c>
      <c r="F11" s="25">
        <v>0</v>
      </c>
      <c r="G11" s="25">
        <v>111000</v>
      </c>
      <c r="H11" s="26">
        <v>19980</v>
      </c>
      <c r="I11" s="25">
        <v>130980</v>
      </c>
      <c r="J11" s="25">
        <v>1110</v>
      </c>
      <c r="K11" s="25">
        <v>11100</v>
      </c>
      <c r="L11" s="25"/>
      <c r="M11" s="25"/>
      <c r="N11" s="25"/>
      <c r="O11" s="25">
        <v>19980</v>
      </c>
      <c r="P11" s="27">
        <v>98790</v>
      </c>
      <c r="Q11" s="28"/>
      <c r="R11" s="28"/>
      <c r="S11" s="29">
        <v>98790</v>
      </c>
      <c r="T11" s="30" t="s">
        <v>5</v>
      </c>
    </row>
    <row r="12" spans="1:21" ht="30" customHeight="1" x14ac:dyDescent="0.25">
      <c r="A12" s="21">
        <v>57563</v>
      </c>
      <c r="B12" s="22" t="s">
        <v>12</v>
      </c>
      <c r="C12" s="23">
        <v>45073</v>
      </c>
      <c r="D12" s="31">
        <v>7</v>
      </c>
      <c r="E12" s="26">
        <f>O11</f>
        <v>19980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7">
        <f>E12</f>
        <v>19980</v>
      </c>
      <c r="Q12" s="28"/>
      <c r="R12" s="28"/>
      <c r="S12" s="29">
        <v>19980</v>
      </c>
      <c r="T12" s="30" t="s">
        <v>22</v>
      </c>
    </row>
    <row r="13" spans="1:21" ht="30" customHeight="1" x14ac:dyDescent="0.25">
      <c r="A13" s="21"/>
      <c r="B13" s="22"/>
      <c r="C13" s="23"/>
      <c r="D13" s="31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33"/>
      <c r="Q13" s="34"/>
      <c r="R13" s="34"/>
      <c r="S13" s="35"/>
      <c r="T13" s="30"/>
    </row>
    <row r="14" spans="1:21" ht="30" customHeight="1" x14ac:dyDescent="0.25">
      <c r="A14" s="15"/>
      <c r="B14" s="16"/>
      <c r="C14" s="16"/>
      <c r="D14" s="16"/>
      <c r="E14" s="16"/>
      <c r="F14" s="16"/>
      <c r="G14" s="16"/>
      <c r="H14" s="17"/>
      <c r="I14" s="16"/>
      <c r="J14" s="17"/>
      <c r="K14" s="17"/>
      <c r="L14" s="17"/>
      <c r="M14" s="17"/>
      <c r="N14" s="17"/>
      <c r="O14" s="17"/>
      <c r="P14" s="18"/>
      <c r="Q14" s="19"/>
      <c r="R14" s="19"/>
      <c r="S14" s="20"/>
      <c r="T14" s="18"/>
      <c r="U14" s="32">
        <f>SUM(P12:P13)-SUM(S12:S13)</f>
        <v>0</v>
      </c>
    </row>
    <row r="15" spans="1:21" ht="30" customHeight="1" x14ac:dyDescent="0.25">
      <c r="A15" s="21">
        <v>57562</v>
      </c>
      <c r="B15" s="22" t="s">
        <v>6</v>
      </c>
      <c r="C15" s="23">
        <v>45072</v>
      </c>
      <c r="D15" s="31">
        <v>4</v>
      </c>
      <c r="E15" s="25">
        <v>189420.00000000003</v>
      </c>
      <c r="F15" s="25">
        <v>0</v>
      </c>
      <c r="G15" s="25">
        <v>189420</v>
      </c>
      <c r="H15" s="26">
        <v>34096</v>
      </c>
      <c r="I15" s="25">
        <v>223516</v>
      </c>
      <c r="J15" s="25">
        <v>1894.2</v>
      </c>
      <c r="K15" s="25">
        <v>18942</v>
      </c>
      <c r="L15" s="25"/>
      <c r="M15" s="25"/>
      <c r="N15" s="25"/>
      <c r="O15" s="25">
        <v>34096</v>
      </c>
      <c r="P15" s="27">
        <v>166344</v>
      </c>
      <c r="Q15" s="28"/>
      <c r="R15" s="28"/>
      <c r="S15" s="29">
        <v>166344</v>
      </c>
      <c r="T15" s="30" t="s">
        <v>7</v>
      </c>
    </row>
    <row r="16" spans="1:21" ht="30" customHeight="1" x14ac:dyDescent="0.25">
      <c r="A16" s="21">
        <v>57562</v>
      </c>
      <c r="B16" s="22" t="s">
        <v>12</v>
      </c>
      <c r="C16" s="23">
        <v>45073</v>
      </c>
      <c r="D16" s="31">
        <v>4</v>
      </c>
      <c r="E16" s="26">
        <f>O15</f>
        <v>34096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7">
        <f>E16</f>
        <v>34096</v>
      </c>
      <c r="Q16" s="28"/>
      <c r="R16" s="28"/>
      <c r="S16" s="29">
        <v>34096</v>
      </c>
      <c r="T16" s="30" t="s">
        <v>23</v>
      </c>
    </row>
    <row r="17" spans="1:21" ht="30" customHeight="1" x14ac:dyDescent="0.25">
      <c r="A17" s="21"/>
      <c r="B17" s="22"/>
      <c r="C17" s="23"/>
      <c r="D17" s="31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33"/>
      <c r="Q17" s="34"/>
      <c r="R17" s="34"/>
      <c r="S17" s="35"/>
      <c r="T17" s="30"/>
    </row>
    <row r="18" spans="1:21" ht="30" customHeight="1" x14ac:dyDescent="0.25">
      <c r="A18" s="15"/>
      <c r="B18" s="16"/>
      <c r="C18" s="16"/>
      <c r="D18" s="16"/>
      <c r="E18" s="16"/>
      <c r="F18" s="16"/>
      <c r="G18" s="16"/>
      <c r="H18" s="17"/>
      <c r="I18" s="16"/>
      <c r="J18" s="17"/>
      <c r="K18" s="17"/>
      <c r="L18" s="17"/>
      <c r="M18" s="17"/>
      <c r="N18" s="17"/>
      <c r="O18" s="17"/>
      <c r="P18" s="18"/>
      <c r="Q18" s="19"/>
      <c r="R18" s="19"/>
      <c r="S18" s="20"/>
      <c r="T18" s="18"/>
      <c r="U18" s="32">
        <f>SUM(P16:P17)-SUM(S16:S17)</f>
        <v>0</v>
      </c>
    </row>
    <row r="19" spans="1:21" ht="30" customHeight="1" x14ac:dyDescent="0.25">
      <c r="A19" s="21">
        <v>57561</v>
      </c>
      <c r="B19" s="22" t="s">
        <v>8</v>
      </c>
      <c r="C19" s="23">
        <v>45072</v>
      </c>
      <c r="D19" s="31">
        <v>6</v>
      </c>
      <c r="E19" s="25">
        <v>183400</v>
      </c>
      <c r="F19" s="25">
        <v>0</v>
      </c>
      <c r="G19" s="25">
        <v>183400</v>
      </c>
      <c r="H19" s="26">
        <v>33012</v>
      </c>
      <c r="I19" s="25">
        <v>216412</v>
      </c>
      <c r="J19" s="25">
        <v>1834</v>
      </c>
      <c r="K19" s="25">
        <v>18340</v>
      </c>
      <c r="L19" s="25"/>
      <c r="M19" s="25"/>
      <c r="N19" s="25"/>
      <c r="O19" s="25">
        <v>33012</v>
      </c>
      <c r="P19" s="27">
        <v>147826</v>
      </c>
      <c r="Q19" s="28"/>
      <c r="R19" s="28"/>
      <c r="S19" s="29">
        <v>147826</v>
      </c>
      <c r="T19" s="30" t="s">
        <v>9</v>
      </c>
    </row>
    <row r="20" spans="1:21" ht="30" customHeight="1" x14ac:dyDescent="0.25">
      <c r="A20" s="21">
        <v>57561</v>
      </c>
      <c r="B20" s="22" t="s">
        <v>12</v>
      </c>
      <c r="C20" s="23">
        <v>45073</v>
      </c>
      <c r="D20" s="31">
        <v>6</v>
      </c>
      <c r="E20" s="26">
        <f>O19</f>
        <v>33012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7">
        <f>E20</f>
        <v>33012</v>
      </c>
      <c r="Q20" s="28"/>
      <c r="R20" s="28"/>
      <c r="S20" s="29">
        <v>33012</v>
      </c>
      <c r="T20" s="30" t="s">
        <v>24</v>
      </c>
    </row>
    <row r="21" spans="1:21" ht="30" customHeight="1" x14ac:dyDescent="0.25">
      <c r="A21" s="21"/>
      <c r="B21" s="22"/>
      <c r="C21" s="23"/>
      <c r="D21" s="31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33"/>
      <c r="Q21" s="34"/>
      <c r="R21" s="34"/>
      <c r="S21" s="35"/>
      <c r="T21" s="30"/>
    </row>
    <row r="22" spans="1:21" ht="30" customHeight="1" x14ac:dyDescent="0.25">
      <c r="A22" s="15"/>
      <c r="B22" s="16"/>
      <c r="C22" s="16"/>
      <c r="D22" s="16"/>
      <c r="E22" s="16"/>
      <c r="F22" s="16"/>
      <c r="G22" s="16"/>
      <c r="H22" s="17"/>
      <c r="I22" s="16"/>
      <c r="J22" s="17"/>
      <c r="K22" s="17"/>
      <c r="L22" s="17"/>
      <c r="M22" s="17"/>
      <c r="N22" s="17"/>
      <c r="O22" s="17"/>
      <c r="P22" s="18"/>
      <c r="Q22" s="19"/>
      <c r="R22" s="19"/>
      <c r="S22" s="20"/>
      <c r="T22" s="18"/>
      <c r="U22" s="32">
        <f>SUM(P20:P21)-SUM(S20:S21)</f>
        <v>0</v>
      </c>
    </row>
    <row r="23" spans="1:21" ht="30" customHeight="1" x14ac:dyDescent="0.25">
      <c r="A23" s="21">
        <v>57560</v>
      </c>
      <c r="B23" s="22" t="s">
        <v>10</v>
      </c>
      <c r="C23" s="23">
        <v>45072</v>
      </c>
      <c r="D23" s="31">
        <v>8</v>
      </c>
      <c r="E23" s="25">
        <v>156520</v>
      </c>
      <c r="F23" s="25">
        <v>0</v>
      </c>
      <c r="G23" s="25">
        <v>156520</v>
      </c>
      <c r="H23" s="26">
        <v>28174</v>
      </c>
      <c r="I23" s="25">
        <v>184694</v>
      </c>
      <c r="J23" s="25">
        <v>1565.2</v>
      </c>
      <c r="K23" s="25">
        <v>15652</v>
      </c>
      <c r="L23" s="25"/>
      <c r="M23" s="25"/>
      <c r="N23" s="25"/>
      <c r="O23" s="25">
        <v>28174</v>
      </c>
      <c r="P23" s="27">
        <v>139303</v>
      </c>
      <c r="Q23" s="28"/>
      <c r="R23" s="28"/>
      <c r="S23" s="29">
        <v>139303</v>
      </c>
      <c r="T23" s="30" t="s">
        <v>11</v>
      </c>
    </row>
    <row r="24" spans="1:21" ht="30" customHeight="1" x14ac:dyDescent="0.25">
      <c r="A24" s="21">
        <v>57560</v>
      </c>
      <c r="B24" s="22" t="s">
        <v>12</v>
      </c>
      <c r="C24" s="23">
        <v>45101</v>
      </c>
      <c r="D24" s="31">
        <v>8</v>
      </c>
      <c r="E24" s="26">
        <v>28174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7">
        <v>28174</v>
      </c>
      <c r="Q24" s="28"/>
      <c r="R24" s="28"/>
      <c r="S24" s="29">
        <v>28174</v>
      </c>
      <c r="T24" s="30" t="s">
        <v>13</v>
      </c>
    </row>
    <row r="25" spans="1:21" ht="30" customHeight="1" x14ac:dyDescent="0.25">
      <c r="A25" s="21"/>
      <c r="B25" s="22"/>
      <c r="C25" s="23"/>
      <c r="D25" s="3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33"/>
      <c r="Q25" s="34"/>
      <c r="R25" s="34"/>
      <c r="S25" s="35"/>
      <c r="T25" s="30"/>
    </row>
    <row r="26" spans="1:21" ht="30" customHeight="1" x14ac:dyDescent="0.25">
      <c r="A26" s="15"/>
      <c r="B26" s="16"/>
      <c r="C26" s="16"/>
      <c r="D26" s="16"/>
      <c r="E26" s="16"/>
      <c r="F26" s="16"/>
      <c r="G26" s="16"/>
      <c r="H26" s="17"/>
      <c r="I26" s="16"/>
      <c r="J26" s="17"/>
      <c r="K26" s="17"/>
      <c r="L26" s="17"/>
      <c r="M26" s="17"/>
      <c r="N26" s="17"/>
      <c r="O26" s="17"/>
      <c r="P26" s="18"/>
      <c r="Q26" s="19"/>
      <c r="R26" s="19"/>
      <c r="S26" s="20"/>
      <c r="T26" s="18"/>
      <c r="U26" s="32">
        <f>SUM(P24:P25)-SUM(S24:S25)</f>
        <v>0</v>
      </c>
    </row>
    <row r="27" spans="1:21" ht="30" customHeight="1" x14ac:dyDescent="0.25">
      <c r="A27" s="21">
        <v>57559</v>
      </c>
      <c r="B27" s="22" t="s">
        <v>14</v>
      </c>
      <c r="C27" s="23">
        <v>45072</v>
      </c>
      <c r="D27" s="31">
        <v>3</v>
      </c>
      <c r="E27" s="25">
        <v>189420.00000000003</v>
      </c>
      <c r="F27" s="25">
        <v>0</v>
      </c>
      <c r="G27" s="25">
        <v>189420</v>
      </c>
      <c r="H27" s="26">
        <v>34096</v>
      </c>
      <c r="I27" s="25">
        <v>223516</v>
      </c>
      <c r="J27" s="25">
        <v>1894.2</v>
      </c>
      <c r="K27" s="25">
        <v>18942</v>
      </c>
      <c r="L27" s="25"/>
      <c r="M27" s="25"/>
      <c r="N27" s="25"/>
      <c r="O27" s="25">
        <v>34096</v>
      </c>
      <c r="P27" s="27">
        <v>147164</v>
      </c>
      <c r="Q27" s="28"/>
      <c r="R27" s="28"/>
      <c r="S27" s="29">
        <v>147164</v>
      </c>
      <c r="T27" s="30" t="s">
        <v>15</v>
      </c>
    </row>
    <row r="28" spans="1:21" ht="30" customHeight="1" x14ac:dyDescent="0.25">
      <c r="A28" s="21">
        <v>57559</v>
      </c>
      <c r="B28" s="22" t="s">
        <v>12</v>
      </c>
      <c r="C28" s="23">
        <v>45101</v>
      </c>
      <c r="D28" s="31">
        <v>3</v>
      </c>
      <c r="E28" s="26">
        <v>34096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7">
        <v>34096</v>
      </c>
      <c r="Q28" s="28"/>
      <c r="R28" s="28"/>
      <c r="S28" s="29">
        <v>34096</v>
      </c>
      <c r="T28" s="30" t="s">
        <v>16</v>
      </c>
    </row>
    <row r="29" spans="1:21" ht="30" customHeight="1" x14ac:dyDescent="0.25">
      <c r="A29" s="21"/>
      <c r="B29" s="22"/>
      <c r="C29" s="23"/>
      <c r="D29" s="3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34"/>
      <c r="R29" s="34"/>
      <c r="S29" s="35"/>
      <c r="T29" s="30"/>
    </row>
    <row r="30" spans="1:21" ht="30" customHeight="1" x14ac:dyDescent="0.25">
      <c r="A30" s="21"/>
      <c r="B30" s="22"/>
      <c r="C30" s="36"/>
      <c r="D30" s="3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3"/>
      <c r="Q30" s="34"/>
      <c r="R30" s="34"/>
      <c r="S30" s="35"/>
      <c r="T30" s="30"/>
    </row>
    <row r="31" spans="1:21" ht="30" customHeight="1" x14ac:dyDescent="0.25">
      <c r="A31" s="15"/>
      <c r="B31" s="16"/>
      <c r="C31" s="16"/>
      <c r="D31" s="16"/>
      <c r="E31" s="16"/>
      <c r="F31" s="16"/>
      <c r="G31" s="16"/>
      <c r="H31" s="17"/>
      <c r="I31" s="16"/>
      <c r="J31" s="17"/>
      <c r="K31" s="17"/>
      <c r="L31" s="17"/>
      <c r="M31" s="17"/>
      <c r="N31" s="17"/>
      <c r="O31" s="17"/>
      <c r="P31" s="18"/>
      <c r="Q31" s="19"/>
      <c r="R31" s="19"/>
      <c r="S31" s="20"/>
      <c r="T31" s="18"/>
      <c r="U31" s="32">
        <f>SUM(P29:P30)-SUM(S29:S30)</f>
        <v>0</v>
      </c>
    </row>
    <row r="32" spans="1:21" ht="30" customHeight="1" x14ac:dyDescent="0.25">
      <c r="A32" s="21">
        <v>57558</v>
      </c>
      <c r="B32" s="22" t="s">
        <v>19</v>
      </c>
      <c r="C32" s="36">
        <v>45072</v>
      </c>
      <c r="D32" s="31">
        <v>5</v>
      </c>
      <c r="E32" s="25">
        <v>176820</v>
      </c>
      <c r="F32" s="25">
        <v>0</v>
      </c>
      <c r="G32" s="25">
        <v>176820</v>
      </c>
      <c r="H32" s="26">
        <v>31828</v>
      </c>
      <c r="I32" s="25">
        <v>208648</v>
      </c>
      <c r="J32" s="25">
        <v>1768.2</v>
      </c>
      <c r="K32" s="25">
        <v>17682</v>
      </c>
      <c r="L32" s="25"/>
      <c r="M32" s="25"/>
      <c r="N32" s="25"/>
      <c r="O32" s="25">
        <v>31828</v>
      </c>
      <c r="P32" s="27">
        <v>148550</v>
      </c>
      <c r="Q32" s="28"/>
      <c r="R32" s="28"/>
      <c r="S32" s="29">
        <v>148550</v>
      </c>
      <c r="T32" s="30" t="s">
        <v>18</v>
      </c>
    </row>
    <row r="33" spans="1:21" ht="30" customHeight="1" x14ac:dyDescent="0.25">
      <c r="A33" s="21">
        <v>57558</v>
      </c>
      <c r="B33" s="22" t="s">
        <v>12</v>
      </c>
      <c r="C33" s="36">
        <v>45073</v>
      </c>
      <c r="D33" s="31">
        <v>5</v>
      </c>
      <c r="E33" s="26">
        <f>O32</f>
        <v>31828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7">
        <f>E33</f>
        <v>31828</v>
      </c>
      <c r="Q33" s="28"/>
      <c r="R33" s="28"/>
      <c r="S33" s="29">
        <v>31828</v>
      </c>
      <c r="T33" s="37" t="s">
        <v>17</v>
      </c>
    </row>
    <row r="34" spans="1:21" ht="30" customHeight="1" x14ac:dyDescent="0.25">
      <c r="A34" s="21"/>
      <c r="B34" s="22"/>
      <c r="C34" s="36"/>
      <c r="D34" s="31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33"/>
      <c r="Q34" s="34"/>
      <c r="R34" s="34"/>
      <c r="S34" s="35"/>
      <c r="T34" s="30"/>
    </row>
    <row r="35" spans="1:21" ht="30" customHeight="1" x14ac:dyDescent="0.25">
      <c r="A35" s="21"/>
      <c r="B35" s="22"/>
      <c r="C35" s="36"/>
      <c r="D35" s="3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33"/>
      <c r="Q35" s="34"/>
      <c r="R35" s="34"/>
      <c r="S35" s="35"/>
      <c r="T35" s="30"/>
    </row>
    <row r="36" spans="1:21" ht="30" customHeight="1" x14ac:dyDescent="0.25">
      <c r="A36" s="3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33"/>
      <c r="Q36" s="34"/>
      <c r="R36" s="34"/>
      <c r="S36" s="35"/>
      <c r="T36" s="33"/>
    </row>
    <row r="37" spans="1:21" ht="30" customHeight="1" thickBot="1" x14ac:dyDescent="0.3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40"/>
      <c r="Q37" s="41"/>
      <c r="R37" s="41"/>
      <c r="S37" s="38"/>
      <c r="T37" s="40"/>
      <c r="U37" s="32">
        <f>SUM(P35:P36)-SUM(S35:S36)</f>
        <v>0</v>
      </c>
    </row>
    <row r="38" spans="1:21" ht="30" customHeight="1" x14ac:dyDescent="0.25">
      <c r="A38" s="42"/>
      <c r="B38" s="43"/>
      <c r="C38" s="43"/>
      <c r="D38" s="43"/>
      <c r="E38" s="43"/>
      <c r="F38" s="43"/>
      <c r="G38" s="43"/>
      <c r="H38" s="43"/>
      <c r="I38" s="43"/>
      <c r="J38" s="44"/>
      <c r="K38" s="44"/>
      <c r="L38" s="44"/>
      <c r="M38" s="44"/>
      <c r="N38" s="44"/>
      <c r="O38" s="44"/>
      <c r="P38" s="45">
        <f>SUM(P8:P35)</f>
        <v>1210271</v>
      </c>
      <c r="Q38" s="46"/>
      <c r="R38" s="46"/>
      <c r="S38" s="47">
        <f>SUM(S6:S35)</f>
        <v>1209011</v>
      </c>
      <c r="T38" s="45" t="s">
        <v>25</v>
      </c>
    </row>
    <row r="39" spans="1:21" ht="30" customHeight="1" x14ac:dyDescent="0.25">
      <c r="A39" s="3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33"/>
      <c r="Q39" s="34"/>
      <c r="R39" s="34"/>
      <c r="S39" s="35"/>
      <c r="T39" s="33"/>
    </row>
    <row r="40" spans="1:21" ht="30" customHeight="1" x14ac:dyDescent="0.25">
      <c r="A40" s="3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33"/>
      <c r="Q40" s="34"/>
      <c r="R40" s="34"/>
      <c r="S40" s="48">
        <f>P38-S38</f>
        <v>1260</v>
      </c>
      <c r="T40" s="49" t="s">
        <v>26</v>
      </c>
    </row>
    <row r="41" spans="1:21" ht="30" customHeight="1" thickBot="1" x14ac:dyDescent="0.3">
      <c r="A41" s="14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2"/>
      <c r="Q41" s="13"/>
      <c r="R41" s="13"/>
      <c r="S41" s="14"/>
      <c r="T41" s="12"/>
    </row>
    <row r="44" spans="1:21" ht="30" customHeight="1" x14ac:dyDescent="0.25">
      <c r="K44" s="32"/>
      <c r="L44" s="32"/>
      <c r="M44" s="32"/>
      <c r="N44" s="32"/>
    </row>
    <row r="45" spans="1:21" ht="30" customHeight="1" x14ac:dyDescent="0.25">
      <c r="K45" s="32"/>
      <c r="L45" s="32"/>
      <c r="M45" s="32"/>
      <c r="N45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2025-03-08T10:21:09Z</dcterms:modified>
</cp:coreProperties>
</file>