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\UP\Payment Reconcilation\MZN Payment reconciliation\MZN Payment reconciliation\Anand Construction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3" i="1" l="1"/>
  <c r="P10" i="1" l="1"/>
  <c r="G8" i="1"/>
  <c r="H8" i="1" l="1"/>
  <c r="I8" i="1" s="1"/>
  <c r="M8" i="1"/>
  <c r="M16" i="1" s="1"/>
  <c r="K8" i="1"/>
  <c r="K16" i="1" s="1"/>
  <c r="J8" i="1"/>
  <c r="J16" i="1" s="1"/>
  <c r="L8" i="1"/>
  <c r="L16" i="1" s="1"/>
  <c r="S16" i="1"/>
  <c r="M22" i="1" l="1"/>
  <c r="N8" i="1"/>
  <c r="N16" i="1" l="1"/>
  <c r="E9" i="1"/>
  <c r="P9" i="1" s="1"/>
  <c r="P8" i="1"/>
  <c r="P16" i="1" l="1"/>
  <c r="S18" i="1" s="1"/>
  <c r="M24" i="1" s="1"/>
</calcChain>
</file>

<file path=xl/sharedStrings.xml><?xml version="1.0" encoding="utf-8"?>
<sst xmlns="http://schemas.openxmlformats.org/spreadsheetml/2006/main" count="39" uniqueCount="37">
  <si>
    <t>Amount</t>
  </si>
  <si>
    <t>UTR</t>
  </si>
  <si>
    <t>Total Payable Amount Rs. -</t>
  </si>
  <si>
    <t>Hold the Amount because the Qty. is more then the DPR</t>
  </si>
  <si>
    <t xml:space="preserve">Anand Construction </t>
  </si>
  <si>
    <t xml:space="preserve">Ghishukhera Village Pipe laying work </t>
  </si>
  <si>
    <t>08-12-2022 NEFT/AXISP00344752108/RIUP22/1430/ANAND CONSTRUCT 149036.00</t>
  </si>
  <si>
    <t>Total Paid</t>
  </si>
  <si>
    <t>Balance Payable</t>
  </si>
  <si>
    <t>GST</t>
  </si>
  <si>
    <t>Hold amount</t>
  </si>
  <si>
    <t>Extra Hold</t>
  </si>
  <si>
    <t>Advance/Sur.</t>
  </si>
  <si>
    <t>clear</t>
  </si>
  <si>
    <t>Subcontractor:</t>
  </si>
  <si>
    <t>State:</t>
  </si>
  <si>
    <t>District: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</si>
  <si>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</si>
  <si>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</si>
  <si>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</si>
  <si>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</si>
  <si>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</si>
  <si>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</si>
  <si>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</si>
  <si>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</si>
  <si>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</si>
  <si>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</si>
  <si>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</si>
  <si>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</si>
  <si>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</si>
  <si>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</si>
  <si>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</si>
  <si>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Payment_Amount</t>
  </si>
  <si>
    <t>TDS_Payment_Amount</t>
  </si>
  <si>
    <t>Total_Amount</t>
  </si>
  <si>
    <t>Muzaffarnagar</t>
  </si>
  <si>
    <t>Uttar Pradesh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</si>
</sst>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10"/>
      <color theme="1"/>
      <name val="Comic Sans MS"/>
      <family val="4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4">
    <xf numFmtId="0" fontId="0" fillId="0" borderId="0" xfId="0"/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3" fillId="2" borderId="11" xfId="1" applyNumberFormat="1" applyFont="1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43" fontId="3" fillId="2" borderId="9" xfId="1" applyNumberFormat="1" applyFont="1" applyFill="1" applyBorder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43" fontId="3" fillId="2" borderId="12" xfId="1" applyNumberFormat="1" applyFont="1" applyFill="1" applyBorder="1" applyAlignment="1">
      <alignment vertical="center"/>
    </xf>
    <xf numFmtId="43" fontId="3" fillId="2" borderId="10" xfId="1" applyNumberFormat="1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7" fillId="2" borderId="4" xfId="0" applyFont="1" applyFill="1" applyBorder="1" applyAlignment="1">
      <alignment horizontal="center" vertical="center" wrapText="1"/>
    </xf>
    <xf numFmtId="15" fontId="7" fillId="2" borderId="4" xfId="0" applyNumberFormat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43" fontId="7" fillId="2" borderId="4" xfId="1" applyNumberFormat="1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15" fontId="3" fillId="2" borderId="4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43" fontId="3" fillId="2" borderId="4" xfId="1" applyNumberFormat="1" applyFont="1" applyFill="1" applyBorder="1" applyAlignment="1">
      <alignment horizontal="right" vertical="center"/>
    </xf>
    <xf numFmtId="0" fontId="5" fillId="2" borderId="15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vertical="center"/>
    </xf>
    <xf numFmtId="0" fontId="0" fillId="0" borderId="9" xfId="0" applyBorder="1" applyAlignment="1">
      <alignment vertical="center"/>
    </xf>
    <xf numFmtId="0" fontId="0" fillId="2" borderId="12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43" fontId="0" fillId="2" borderId="5" xfId="1" applyNumberFormat="1" applyFont="1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43" fontId="3" fillId="2" borderId="17" xfId="1" applyNumberFormat="1" applyFont="1" applyFill="1" applyBorder="1" applyAlignment="1">
      <alignment vertical="center"/>
    </xf>
    <xf numFmtId="43" fontId="3" fillId="2" borderId="18" xfId="1" applyNumberFormat="1" applyFont="1" applyFill="1" applyBorder="1" applyAlignment="1">
      <alignment vertical="center"/>
    </xf>
    <xf numFmtId="43" fontId="3" fillId="2" borderId="19" xfId="1" applyNumberFormat="1" applyFont="1" applyFill="1" applyBorder="1" applyAlignment="1">
      <alignment vertical="center"/>
    </xf>
    <xf numFmtId="43" fontId="3" fillId="2" borderId="14" xfId="1" applyNumberFormat="1" applyFont="1" applyFill="1" applyBorder="1" applyAlignment="1">
      <alignment vertical="center"/>
    </xf>
    <xf numFmtId="43" fontId="3" fillId="2" borderId="15" xfId="1" applyNumberFormat="1" applyFont="1" applyFill="1" applyBorder="1" applyAlignment="1">
      <alignment vertical="center"/>
    </xf>
    <xf numFmtId="43" fontId="5" fillId="2" borderId="15" xfId="1" applyNumberFormat="1" applyFont="1" applyFill="1" applyBorder="1" applyAlignment="1">
      <alignment vertical="center"/>
    </xf>
    <xf numFmtId="0" fontId="0" fillId="3" borderId="3" xfId="0" applyFill="1" applyBorder="1" applyAlignment="1">
      <alignment vertical="center"/>
    </xf>
    <xf numFmtId="43" fontId="3" fillId="3" borderId="1" xfId="1" applyNumberFormat="1" applyFont="1" applyFill="1" applyBorder="1" applyAlignment="1">
      <alignment vertical="center"/>
    </xf>
    <xf numFmtId="9" fontId="3" fillId="3" borderId="1" xfId="1" applyNumberFormat="1" applyFont="1" applyFill="1" applyBorder="1" applyAlignment="1">
      <alignment vertical="center"/>
    </xf>
    <xf numFmtId="43" fontId="3" fillId="3" borderId="2" xfId="1" applyNumberFormat="1" applyFont="1" applyFill="1" applyBorder="1" applyAlignment="1">
      <alignment vertical="center"/>
    </xf>
    <xf numFmtId="9" fontId="3" fillId="2" borderId="5" xfId="1" applyNumberFormat="1" applyFont="1" applyFill="1" applyBorder="1" applyAlignment="1">
      <alignment vertical="center"/>
    </xf>
    <xf numFmtId="43" fontId="3" fillId="3" borderId="3" xfId="1" applyNumberFormat="1" applyFont="1" applyFill="1" applyBorder="1" applyAlignment="1">
      <alignment vertical="center"/>
    </xf>
    <xf numFmtId="43" fontId="5" fillId="2" borderId="14" xfId="1" applyNumberFormat="1" applyFont="1" applyFill="1" applyBorder="1" applyAlignment="1">
      <alignment vertical="center"/>
    </xf>
    <xf numFmtId="43" fontId="5" fillId="2" borderId="11" xfId="1" applyNumberFormat="1" applyFont="1" applyFill="1" applyBorder="1" applyAlignment="1">
      <alignment vertical="center"/>
    </xf>
    <xf numFmtId="43" fontId="5" fillId="2" borderId="20" xfId="1" applyNumberFormat="1" applyFont="1" applyFill="1" applyBorder="1" applyAlignment="1">
      <alignment vertical="center"/>
    </xf>
    <xf numFmtId="0" fontId="0" fillId="2" borderId="8" xfId="0" applyFill="1" applyBorder="1" applyAlignment="1">
      <alignment vertical="center"/>
    </xf>
    <xf numFmtId="43" fontId="7" fillId="2" borderId="9" xfId="1" applyNumberFormat="1" applyFont="1" applyFill="1" applyBorder="1" applyAlignment="1">
      <alignment vertical="center"/>
    </xf>
    <xf numFmtId="43" fontId="5" fillId="2" borderId="16" xfId="1" applyNumberFormat="1" applyFont="1" applyFill="1" applyBorder="1" applyAlignment="1">
      <alignment vertical="center"/>
    </xf>
    <xf numFmtId="43" fontId="5" fillId="2" borderId="9" xfId="1" applyNumberFormat="1" applyFont="1" applyFill="1" applyBorder="1" applyAlignment="1">
      <alignment vertical="center"/>
    </xf>
    <xf numFmtId="0" fontId="0" fillId="2" borderId="4" xfId="0" applyFill="1" applyBorder="1" applyAlignment="1">
      <alignment vertical="center"/>
    </xf>
    <xf numFmtId="43" fontId="0" fillId="2" borderId="4" xfId="0" applyNumberFormat="1" applyFill="1" applyBorder="1" applyAlignment="1">
      <alignment vertical="center"/>
    </xf>
    <xf numFmtId="0" fontId="6" fillId="0" borderId="0" xfId="0" applyFont="1"/>
    <xf numFmtId="0" fontId="6" fillId="2" borderId="21" xfId="0" applyFont="1" applyFill="1" applyBorder="1" applyAlignment="1">
      <alignment vertical="center"/>
    </xf>
    <xf numFmtId="0" fontId="6" fillId="2" borderId="21" xfId="0" applyFont="1" applyFill="1" applyBorder="1" applyAlignment="1">
      <alignment horizontal="center" vertical="center" wrapText="1"/>
    </xf>
    <xf numFmtId="14" fontId="6" fillId="2" borderId="21" xfId="0" applyNumberFormat="1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43" fontId="8" fillId="2" borderId="21" xfId="1" applyNumberFormat="1" applyFont="1" applyFill="1" applyBorder="1" applyAlignment="1">
      <alignment horizontal="center" vertical="center"/>
    </xf>
    <xf numFmtId="43" fontId="6" fillId="2" borderId="21" xfId="1" applyNumberFormat="1" applyFont="1" applyFill="1" applyBorder="1" applyAlignment="1">
      <alignment horizontal="center" vertical="center"/>
    </xf>
    <xf numFmtId="43" fontId="3" fillId="2" borderId="8" xfId="1" applyNumberFormat="1" applyFont="1" applyFill="1" applyBorder="1" applyAlignment="1">
      <alignment vertical="center"/>
    </xf>
    <xf numFmtId="43" fontId="3" fillId="3" borderId="13" xfId="1" applyNumberFormat="1" applyFont="1" applyFill="1" applyBorder="1" applyAlignment="1">
      <alignment vertical="center"/>
    </xf>
    <xf numFmtId="43" fontId="7" fillId="2" borderId="6" xfId="1" applyNumberFormat="1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tabSelected="1" workbookViewId="0">
      <selection activeCell="B8" sqref="B8"/>
    </sheetView>
  </sheetViews>
  <sheetFormatPr defaultColWidth="9" defaultRowHeight="15" x14ac:dyDescent="0.25"/>
  <cols>
    <col min="1" max="1" width="20.140625" style="5" customWidth="1"/>
    <col min="2" max="2" width="30" style="5" customWidth="1"/>
    <col min="3" max="3" width="13.42578125" style="5" bestFit="1" customWidth="1"/>
    <col min="4" max="4" width="11.5703125" style="5" bestFit="1" customWidth="1"/>
    <col min="5" max="5" width="13.28515625" style="5" bestFit="1" customWidth="1"/>
    <col min="6" max="7" width="13.28515625" style="5" customWidth="1"/>
    <col min="8" max="8" width="14.7109375" style="1" customWidth="1"/>
    <col min="9" max="9" width="12.85546875" style="1" bestFit="1" customWidth="1"/>
    <col min="10" max="10" width="10.7109375" style="5" bestFit="1" customWidth="1"/>
    <col min="11" max="11" width="11.5703125" style="5" customWidth="1"/>
    <col min="12" max="12" width="12.140625" style="5" customWidth="1"/>
    <col min="13" max="13" width="12.7109375" style="5" customWidth="1"/>
    <col min="14" max="14" width="14.85546875" style="5" customWidth="1"/>
    <col min="15" max="15" width="19.5703125" style="5" bestFit="1" customWidth="1"/>
    <col min="16" max="18" width="14.85546875" style="5" customWidth="1"/>
    <col min="19" max="19" width="14" style="5" customWidth="1"/>
    <col min="20" max="20" width="84.140625" style="5" bestFit="1" customWidth="1"/>
    <col min="21" max="16384" width="9" style="5"/>
  </cols>
  <sheetData>
    <row r="1" spans="1:20" x14ac:dyDescent="0.25">
      <c r="A1" s="54" t="s">
        <v>14</v>
      </c>
      <c r="B1" s="16" t="s">
        <v>4</v>
      </c>
      <c r="E1" s="17"/>
      <c r="F1" s="17"/>
      <c r="G1" s="17"/>
    </row>
    <row r="2" spans="1:20" ht="21" x14ac:dyDescent="0.25">
      <c r="A2" s="54" t="s">
        <v>15</v>
      </c>
      <c r="B2" s="2" t="s">
        <v>36</v>
      </c>
      <c r="C2" s="2"/>
      <c r="D2" s="2"/>
      <c r="G2" s="3"/>
      <c r="I2" s="3"/>
      <c r="J2" s="4"/>
      <c r="K2" s="4"/>
      <c r="L2" s="4"/>
      <c r="M2" s="4"/>
      <c r="N2" s="4"/>
      <c r="O2" s="4"/>
      <c r="P2" s="4"/>
      <c r="Q2" s="4"/>
      <c r="R2" s="4"/>
    </row>
    <row r="3" spans="1:20" ht="21" x14ac:dyDescent="0.25">
      <c r="A3" s="54" t="s">
        <v>16</v>
      </c>
      <c r="B3" s="2" t="s">
        <v>35</v>
      </c>
      <c r="C3" s="2"/>
      <c r="D3" s="2"/>
      <c r="G3" s="3"/>
      <c r="I3" s="3"/>
      <c r="J3" s="4"/>
      <c r="K3" s="4"/>
      <c r="L3" s="4"/>
      <c r="M3" s="4"/>
      <c r="N3" s="4"/>
      <c r="O3" s="4"/>
      <c r="P3" s="4"/>
      <c r="Q3" s="4"/>
      <c r="R3" s="4"/>
    </row>
    <row r="4" spans="1:20" ht="15.75" thickBot="1" x14ac:dyDescent="0.3">
      <c r="A4" s="54" t="s">
        <v>17</v>
      </c>
      <c r="B4" s="4" t="s">
        <v>35</v>
      </c>
      <c r="C4" s="4"/>
      <c r="D4" s="4"/>
      <c r="E4" s="4"/>
      <c r="F4" s="4"/>
      <c r="G4" s="4"/>
      <c r="H4" s="6"/>
      <c r="I4" s="6"/>
      <c r="J4" s="4"/>
      <c r="K4" s="4"/>
      <c r="L4" s="4"/>
      <c r="M4" s="4"/>
      <c r="S4" s="7"/>
      <c r="T4" s="7"/>
    </row>
    <row r="5" spans="1:20" ht="43.9" customHeight="1" x14ac:dyDescent="0.25">
      <c r="A5" s="55" t="s">
        <v>18</v>
      </c>
      <c r="B5" s="56" t="s">
        <v>19</v>
      </c>
      <c r="C5" s="57" t="s">
        <v>20</v>
      </c>
      <c r="D5" s="58" t="s">
        <v>21</v>
      </c>
      <c r="E5" s="56" t="s">
        <v>22</v>
      </c>
      <c r="F5" s="56" t="s">
        <v>23</v>
      </c>
      <c r="G5" s="58" t="s">
        <v>24</v>
      </c>
      <c r="H5" s="59" t="s">
        <v>25</v>
      </c>
      <c r="I5" s="60" t="s">
        <v>0</v>
      </c>
      <c r="J5" s="56" t="s">
        <v>26</v>
      </c>
      <c r="K5" s="56" t="s">
        <v>27</v>
      </c>
      <c r="L5" s="56" t="s">
        <v>28</v>
      </c>
      <c r="M5" s="56" t="s">
        <v>29</v>
      </c>
      <c r="N5" s="26" t="s">
        <v>30</v>
      </c>
      <c r="O5" s="26" t="s">
        <v>3</v>
      </c>
      <c r="P5" s="56" t="s">
        <v>31</v>
      </c>
      <c r="Q5" s="56" t="s">
        <v>32</v>
      </c>
      <c r="R5" s="56" t="s">
        <v>33</v>
      </c>
      <c r="S5" s="56" t="s">
        <v>34</v>
      </c>
      <c r="T5" s="56" t="s">
        <v>1</v>
      </c>
    </row>
    <row r="6" spans="1:20" ht="15.75" thickBot="1" x14ac:dyDescent="0.3">
      <c r="A6" s="29"/>
      <c r="B6" s="13"/>
      <c r="C6" s="13"/>
      <c r="D6" s="13"/>
      <c r="E6" s="13"/>
      <c r="F6" s="13"/>
      <c r="G6" s="13"/>
      <c r="H6" s="43">
        <v>0.18</v>
      </c>
      <c r="I6" s="13"/>
      <c r="J6" s="43">
        <v>0.01</v>
      </c>
      <c r="K6" s="43">
        <v>0.05</v>
      </c>
      <c r="L6" s="43">
        <v>0.1</v>
      </c>
      <c r="M6" s="43">
        <v>0.1</v>
      </c>
      <c r="N6" s="43">
        <v>0.18</v>
      </c>
      <c r="O6" s="43"/>
      <c r="P6" s="15"/>
      <c r="Q6" s="61"/>
      <c r="R6" s="61"/>
      <c r="S6" s="14"/>
      <c r="T6" s="15"/>
    </row>
    <row r="7" spans="1:20" x14ac:dyDescent="0.25">
      <c r="A7" s="39"/>
      <c r="B7" s="40"/>
      <c r="C7" s="40"/>
      <c r="D7" s="40"/>
      <c r="E7" s="40"/>
      <c r="F7" s="40"/>
      <c r="G7" s="40"/>
      <c r="H7" s="41"/>
      <c r="I7" s="40"/>
      <c r="J7" s="41"/>
      <c r="K7" s="41"/>
      <c r="L7" s="41"/>
      <c r="M7" s="41"/>
      <c r="N7" s="41"/>
      <c r="O7" s="41"/>
      <c r="P7" s="42"/>
      <c r="Q7" s="62"/>
      <c r="R7" s="62"/>
      <c r="S7" s="44"/>
      <c r="T7" s="42"/>
    </row>
    <row r="8" spans="1:20" ht="28.15" customHeight="1" x14ac:dyDescent="0.25">
      <c r="A8" s="27">
        <v>53257</v>
      </c>
      <c r="B8" s="18" t="s">
        <v>5</v>
      </c>
      <c r="C8" s="19">
        <v>44891</v>
      </c>
      <c r="D8" s="20">
        <v>9</v>
      </c>
      <c r="E8" s="21">
        <v>332310</v>
      </c>
      <c r="F8" s="21">
        <v>0</v>
      </c>
      <c r="G8" s="21">
        <f>E8-F8</f>
        <v>332310</v>
      </c>
      <c r="H8" s="21">
        <f>ROUND(G8*H6,0)</f>
        <v>59816</v>
      </c>
      <c r="I8" s="21">
        <f>ROUND(G8+H8,)</f>
        <v>392126</v>
      </c>
      <c r="J8" s="21">
        <f>G8*$J$6</f>
        <v>3323.1</v>
      </c>
      <c r="K8" s="21">
        <f>G8*$K$6</f>
        <v>16615.5</v>
      </c>
      <c r="L8" s="21">
        <f>G8*$L$6</f>
        <v>33231</v>
      </c>
      <c r="M8" s="21">
        <f>G8*$M$6</f>
        <v>33231</v>
      </c>
      <c r="N8" s="21">
        <f>H8</f>
        <v>59816</v>
      </c>
      <c r="O8" s="21">
        <v>96873</v>
      </c>
      <c r="P8" s="49">
        <f>ROUND(I8-SUM(J8:O8),0)</f>
        <v>149036</v>
      </c>
      <c r="Q8" s="63"/>
      <c r="R8" s="63"/>
      <c r="S8" s="9">
        <v>149036</v>
      </c>
      <c r="T8" s="28" t="s">
        <v>6</v>
      </c>
    </row>
    <row r="9" spans="1:20" ht="28.15" customHeight="1" x14ac:dyDescent="0.25">
      <c r="A9" s="27">
        <v>53257</v>
      </c>
      <c r="B9" s="22" t="s">
        <v>9</v>
      </c>
      <c r="C9" s="23"/>
      <c r="D9" s="24">
        <v>9</v>
      </c>
      <c r="E9" s="11">
        <f>N8</f>
        <v>59816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2">
        <f>E9</f>
        <v>59816</v>
      </c>
      <c r="Q9" s="8"/>
      <c r="R9" s="8"/>
      <c r="S9" s="9"/>
      <c r="T9" s="28"/>
    </row>
    <row r="10" spans="1:20" ht="28.15" customHeight="1" x14ac:dyDescent="0.25">
      <c r="A10" s="27"/>
      <c r="B10" s="22"/>
      <c r="C10" s="23"/>
      <c r="D10" s="24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>
        <f>I10-SUM(J10:N10)</f>
        <v>0</v>
      </c>
      <c r="Q10" s="8"/>
      <c r="R10" s="8"/>
      <c r="S10" s="9"/>
      <c r="T10" s="28"/>
    </row>
    <row r="11" spans="1:20" x14ac:dyDescent="0.25">
      <c r="A11" s="27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8"/>
      <c r="R11" s="8"/>
      <c r="S11" s="9"/>
      <c r="T11" s="28"/>
    </row>
    <row r="12" spans="1:20" x14ac:dyDescent="0.25">
      <c r="A12" s="27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8"/>
      <c r="R12" s="8"/>
      <c r="S12" s="9"/>
      <c r="T12" s="28"/>
    </row>
    <row r="13" spans="1:20" x14ac:dyDescent="0.25">
      <c r="A13" s="27"/>
      <c r="B13" s="24"/>
      <c r="C13" s="24"/>
      <c r="D13" s="24"/>
      <c r="E13" s="25"/>
      <c r="F13" s="25"/>
      <c r="G13" s="25"/>
      <c r="H13" s="11"/>
      <c r="I13" s="11"/>
      <c r="J13" s="11"/>
      <c r="K13" s="11"/>
      <c r="L13" s="11"/>
      <c r="M13" s="11"/>
      <c r="N13" s="11"/>
      <c r="O13" s="11"/>
      <c r="P13" s="12"/>
      <c r="Q13" s="8"/>
      <c r="R13" s="8"/>
      <c r="S13" s="9"/>
      <c r="T13" s="12"/>
    </row>
    <row r="14" spans="1:20" x14ac:dyDescent="0.25">
      <c r="A14" s="9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8"/>
      <c r="R14" s="8"/>
      <c r="S14" s="9"/>
      <c r="T14" s="12"/>
    </row>
    <row r="15" spans="1:20" ht="15.75" thickBot="1" x14ac:dyDescent="0.3">
      <c r="A15" s="33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5"/>
      <c r="Q15" s="10"/>
      <c r="R15" s="10"/>
      <c r="S15" s="33"/>
      <c r="T15" s="35"/>
    </row>
    <row r="16" spans="1:20" x14ac:dyDescent="0.25">
      <c r="A16" s="36"/>
      <c r="B16" s="37"/>
      <c r="C16" s="37"/>
      <c r="D16" s="37"/>
      <c r="E16" s="37"/>
      <c r="F16" s="37"/>
      <c r="G16" s="37"/>
      <c r="H16" s="37"/>
      <c r="I16" s="37"/>
      <c r="J16" s="38">
        <f>SUM(J8:J15)</f>
        <v>3323.1</v>
      </c>
      <c r="K16" s="38">
        <f t="shared" ref="K16:N16" si="0">SUM(K8:K15)</f>
        <v>16615.5</v>
      </c>
      <c r="L16" s="38">
        <f t="shared" si="0"/>
        <v>33231</v>
      </c>
      <c r="M16" s="38">
        <f t="shared" si="0"/>
        <v>33231</v>
      </c>
      <c r="N16" s="38">
        <f t="shared" si="0"/>
        <v>59816</v>
      </c>
      <c r="O16" s="38" t="s">
        <v>2</v>
      </c>
      <c r="P16" s="50">
        <f>SUM(P8:P13)</f>
        <v>208852</v>
      </c>
      <c r="Q16" s="47"/>
      <c r="R16" s="47"/>
      <c r="S16" s="45">
        <f>SUM(S6:S13)</f>
        <v>149036</v>
      </c>
      <c r="T16" s="50" t="s">
        <v>7</v>
      </c>
    </row>
    <row r="17" spans="1:20" x14ac:dyDescent="0.25">
      <c r="A17" s="9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8"/>
      <c r="R17" s="8"/>
      <c r="S17" s="9"/>
      <c r="T17" s="51"/>
    </row>
    <row r="18" spans="1:20" x14ac:dyDescent="0.25">
      <c r="A18" s="9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8"/>
      <c r="R18" s="8"/>
      <c r="S18" s="46">
        <f>P16-S16</f>
        <v>59816</v>
      </c>
      <c r="T18" s="51" t="s">
        <v>8</v>
      </c>
    </row>
    <row r="19" spans="1:20" ht="15.75" thickBot="1" x14ac:dyDescent="0.3">
      <c r="A19" s="29"/>
      <c r="B19" s="30"/>
      <c r="C19" s="30"/>
      <c r="D19" s="30"/>
      <c r="E19" s="30"/>
      <c r="F19" s="30"/>
      <c r="G19" s="30"/>
      <c r="H19" s="31"/>
      <c r="I19" s="31"/>
      <c r="J19" s="30"/>
      <c r="K19" s="30"/>
      <c r="L19" s="30"/>
      <c r="M19" s="30"/>
      <c r="N19" s="30"/>
      <c r="O19" s="30"/>
      <c r="P19" s="32"/>
      <c r="Q19" s="48"/>
      <c r="R19" s="48"/>
      <c r="S19" s="29"/>
      <c r="T19" s="32"/>
    </row>
    <row r="22" spans="1:20" x14ac:dyDescent="0.25">
      <c r="L22" s="52" t="s">
        <v>10</v>
      </c>
      <c r="M22" s="53">
        <f>K16+L16+M16</f>
        <v>83077.5</v>
      </c>
    </row>
    <row r="23" spans="1:20" x14ac:dyDescent="0.25">
      <c r="L23" s="52" t="s">
        <v>11</v>
      </c>
      <c r="M23" s="53">
        <f>O8</f>
        <v>96873</v>
      </c>
    </row>
    <row r="24" spans="1:20" x14ac:dyDescent="0.25">
      <c r="L24" s="52" t="s">
        <v>12</v>
      </c>
      <c r="M24" s="53">
        <f>S18</f>
        <v>59816</v>
      </c>
    </row>
    <row r="25" spans="1:20" x14ac:dyDescent="0.25">
      <c r="L25" s="52" t="s">
        <v>9</v>
      </c>
      <c r="M25" s="52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2022-06-10T14:20:18Z</cp:lastPrinted>
  <dcterms:created xsi:type="dcterms:W3CDTF">2022-06-10T14:11:52Z</dcterms:created>
  <dcterms:modified xsi:type="dcterms:W3CDTF">2025-03-10T08:59:38Z</dcterms:modified>
</cp:coreProperties>
</file>