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M27" i="1" s="1"/>
  <c r="L20" i="1"/>
  <c r="Q20" i="1"/>
  <c r="P13" i="1"/>
  <c r="G14" i="1"/>
  <c r="J14" i="1" s="1"/>
  <c r="G8" i="1"/>
  <c r="K8" i="1" s="1"/>
  <c r="P7" i="1"/>
  <c r="H14" i="1" l="1"/>
  <c r="M14" i="1" s="1"/>
  <c r="H8" i="1"/>
  <c r="M8" i="1" s="1"/>
  <c r="I14" i="1"/>
  <c r="K14" i="1"/>
  <c r="K20" i="1" s="1"/>
  <c r="J8" i="1"/>
  <c r="J20" i="1" s="1"/>
  <c r="M20" i="1" l="1"/>
  <c r="M30" i="1" s="1"/>
  <c r="I8" i="1"/>
  <c r="O8" i="1"/>
  <c r="S8" i="1" s="1"/>
  <c r="I20" i="1"/>
  <c r="O14" i="1"/>
  <c r="S14" i="1" s="1"/>
  <c r="S20" i="1" l="1"/>
  <c r="O20" i="1"/>
  <c r="Q22" i="1" s="1"/>
  <c r="M28" i="1" s="1"/>
</calcChain>
</file>

<file path=xl/sharedStrings.xml><?xml version="1.0" encoding="utf-8"?>
<sst xmlns="http://schemas.openxmlformats.org/spreadsheetml/2006/main" count="78" uniqueCount="38">
  <si>
    <t>Amount</t>
  </si>
  <si>
    <t>Hold Painting and finishing</t>
  </si>
  <si>
    <t>UTR</t>
  </si>
  <si>
    <t>Village Wise Advance</t>
  </si>
  <si>
    <t>28-06-2024 NEFT/AXISP00512718429/RIUP24/0997/GAYATRI ENTERPRISE/SBIN0002419 99000.00</t>
  </si>
  <si>
    <t>24-06-2024 NEFT/AXISP00511449984/RIUP24/0958/GAYATRI ENTERPRISE/SBIN0002419 99000.00</t>
  </si>
  <si>
    <t xml:space="preserve">Total Hold </t>
  </si>
  <si>
    <t>Advance / Surplus</t>
  </si>
  <si>
    <t>Debit</t>
  </si>
  <si>
    <t>GST Remaining</t>
  </si>
  <si>
    <t xml:space="preserve"> GAYATRI Enterprises</t>
  </si>
  <si>
    <t>2 Bills</t>
  </si>
  <si>
    <t>30-10-2024 NEFT/AXISP00561390197/RIUP24/2169/GAYATRI ENTERPRISE/SBIN0002419 207969.00</t>
  </si>
  <si>
    <t>7-11-24 - ( By Nakshatra )</t>
  </si>
  <si>
    <t>30-10-2024 NEFT/AXISP00561390198/RIUP24/2144/GAYATRI ENTERPRISE/SBIN0002419 100000.00</t>
  </si>
  <si>
    <t>GAYATRI Enterprises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</si>
  <si>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</si>
  <si>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</si>
  <si>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</si>
  <si>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</si>
  <si>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</si>
  <si>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</si>
  <si>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</si>
  <si>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</si>
  <si>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</si>
  <si>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</si>
  <si>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</si>
  <si>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</si>
  <si>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</si>
  <si>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</si>
  <si>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</si>
  <si>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</si>
  <si>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</si>
  <si>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DPR Excess Hold</t>
  </si>
  <si>
    <t>Final_Amount</t>
  </si>
  <si>
    <t>Total_Amount</t>
  </si>
  <si>
    <t>WAZIDPUR KHURD Boundary Wall work  WAZIDPUR KHURD  BLOCK KHATAULI</t>
  </si>
  <si>
    <t xml:space="preserve">GANGDHARI village Boundary Wall work  GANGDHARI  BLOCK KHATAULI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</si>
</sst>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43" fontId="4" fillId="2" borderId="0" xfId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3" fontId="4" fillId="2" borderId="2" xfId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2" borderId="0" xfId="1" applyFont="1" applyFill="1" applyBorder="1" applyAlignment="1">
      <alignment horizontal="center" vertical="center"/>
    </xf>
    <xf numFmtId="43" fontId="3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9" fontId="4" fillId="2" borderId="2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3" fontId="4" fillId="3" borderId="3" xfId="1" applyFont="1" applyFill="1" applyBorder="1" applyAlignment="1">
      <alignment horizontal="center" vertical="center"/>
    </xf>
    <xf numFmtId="9" fontId="4" fillId="3" borderId="3" xfId="1" applyNumberFormat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15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vertical="center"/>
    </xf>
    <xf numFmtId="43" fontId="5" fillId="2" borderId="1" xfId="1" applyFont="1" applyFill="1" applyBorder="1" applyAlignment="1">
      <alignment vertical="center"/>
    </xf>
    <xf numFmtId="43" fontId="5" fillId="2" borderId="1" xfId="1" applyFont="1" applyFill="1" applyBorder="1" applyAlignment="1">
      <alignment horizontal="center" vertical="center"/>
    </xf>
    <xf numFmtId="43" fontId="7" fillId="2" borderId="4" xfId="1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/>
    </xf>
    <xf numFmtId="9" fontId="4" fillId="3" borderId="4" xfId="1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5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 wrapText="1"/>
    </xf>
    <xf numFmtId="15" fontId="4" fillId="2" borderId="18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43" fontId="4" fillId="2" borderId="18" xfId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3" fontId="7" fillId="2" borderId="10" xfId="1" applyFont="1" applyFill="1" applyBorder="1" applyAlignment="1">
      <alignment horizontal="center" vertical="center"/>
    </xf>
    <xf numFmtId="43" fontId="7" fillId="2" borderId="11" xfId="1" applyFont="1" applyFill="1" applyBorder="1" applyAlignment="1">
      <alignment horizontal="center" vertical="center"/>
    </xf>
    <xf numFmtId="4" fontId="7" fillId="2" borderId="10" xfId="0" applyNumberFormat="1" applyFont="1" applyFill="1" applyBorder="1" applyAlignment="1">
      <alignment horizontal="center" vertical="center"/>
    </xf>
    <xf numFmtId="4" fontId="7" fillId="2" borderId="11" xfId="0" applyNumberFormat="1" applyFont="1" applyFill="1" applyBorder="1" applyAlignment="1">
      <alignment horizontal="center" vertical="center"/>
    </xf>
    <xf numFmtId="43" fontId="8" fillId="2" borderId="5" xfId="1" applyFont="1" applyFill="1" applyBorder="1" applyAlignment="1">
      <alignment horizontal="center" vertical="center"/>
    </xf>
    <xf numFmtId="43" fontId="8" fillId="2" borderId="6" xfId="1" applyFont="1" applyFill="1" applyBorder="1" applyAlignment="1">
      <alignment horizontal="center" vertical="center"/>
    </xf>
    <xf numFmtId="43" fontId="8" fillId="2" borderId="7" xfId="1" applyFont="1" applyFill="1" applyBorder="1" applyAlignment="1">
      <alignment horizontal="center" vertical="center"/>
    </xf>
    <xf numFmtId="4" fontId="7" fillId="2" borderId="8" xfId="0" applyNumberFormat="1" applyFont="1" applyFill="1" applyBorder="1" applyAlignment="1">
      <alignment horizontal="center" vertical="center"/>
    </xf>
    <xf numFmtId="4" fontId="7" fillId="2" borderId="9" xfId="0" applyNumberFormat="1" applyFont="1" applyFill="1" applyBorder="1" applyAlignment="1">
      <alignment horizontal="center" vertical="center"/>
    </xf>
    <xf numFmtId="4" fontId="7" fillId="2" borderId="14" xfId="0" applyNumberFormat="1" applyFont="1" applyFill="1" applyBorder="1" applyAlignment="1">
      <alignment horizontal="center" vertical="center"/>
    </xf>
    <xf numFmtId="4" fontId="7" fillId="2" borderId="15" xfId="0" applyNumberFormat="1" applyFont="1" applyFill="1" applyBorder="1" applyAlignment="1">
      <alignment horizontal="center" vertical="center"/>
    </xf>
    <xf numFmtId="4" fontId="7" fillId="2" borderId="12" xfId="0" applyNumberFormat="1" applyFont="1" applyFill="1" applyBorder="1" applyAlignment="1">
      <alignment horizontal="center" vertical="center"/>
    </xf>
    <xf numFmtId="4" fontId="7" fillId="2" borderId="13" xfId="0" applyNumberFormat="1" applyFont="1" applyFill="1" applyBorder="1" applyAlignment="1">
      <alignment horizontal="center" vertical="center"/>
    </xf>
    <xf numFmtId="43" fontId="7" fillId="2" borderId="12" xfId="1" applyFont="1" applyFill="1" applyBorder="1" applyAlignment="1">
      <alignment horizontal="center" vertical="center"/>
    </xf>
    <xf numFmtId="43" fontId="7" fillId="2" borderId="13" xfId="1" applyFont="1" applyFill="1" applyBorder="1" applyAlignment="1">
      <alignment horizontal="center" vertical="center"/>
    </xf>
    <xf numFmtId="4" fontId="7" fillId="2" borderId="16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9" fillId="2" borderId="1" xfId="1" applyNumberFormat="1" applyFont="1" applyFill="1" applyBorder="1" applyAlignment="1">
      <alignment horizontal="center" vertical="center"/>
    </xf>
    <xf numFmtId="43" fontId="2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85" zoomScaleNormal="85" workbookViewId="0">
      <selection activeCell="B14" sqref="B14"/>
    </sheetView>
  </sheetViews>
  <sheetFormatPr defaultRowHeight="15" x14ac:dyDescent="0.25"/>
  <cols>
    <col min="1" max="1" width="15.42578125" style="8" customWidth="1"/>
    <col min="2" max="2" width="34.140625" style="8" bestFit="1" customWidth="1"/>
    <col min="3" max="3" width="10.42578125" style="8" bestFit="1" customWidth="1"/>
    <col min="4" max="4" width="9.140625" style="8"/>
    <col min="5" max="5" width="11.42578125" style="8" bestFit="1" customWidth="1"/>
    <col min="6" max="6" width="9.140625" style="8"/>
    <col min="7" max="7" width="11.5703125" style="8" bestFit="1" customWidth="1"/>
    <col min="8" max="8" width="11" style="8" bestFit="1" customWidth="1"/>
    <col min="9" max="9" width="21.140625" style="8" customWidth="1"/>
    <col min="10" max="10" width="18.85546875" style="8" bestFit="1" customWidth="1"/>
    <col min="11" max="11" width="16" style="8" customWidth="1"/>
    <col min="12" max="12" width="9.140625" style="8"/>
    <col min="13" max="13" width="22.85546875" style="8" customWidth="1"/>
    <col min="14" max="14" width="14.5703125" style="8" customWidth="1"/>
    <col min="15" max="15" width="14.5703125" style="8" bestFit="1" customWidth="1"/>
    <col min="16" max="16" width="10" style="8" bestFit="1" customWidth="1"/>
    <col min="17" max="17" width="14.28515625" style="8" customWidth="1"/>
    <col min="18" max="18" width="86.7109375" style="8" customWidth="1"/>
    <col min="19" max="19" width="12.5703125" style="8" bestFit="1" customWidth="1"/>
    <col min="20" max="16384" width="9.140625" style="8"/>
  </cols>
  <sheetData>
    <row r="1" spans="1:19" x14ac:dyDescent="0.25">
      <c r="A1" s="62" t="s">
        <v>16</v>
      </c>
      <c r="B1" s="8" t="s">
        <v>15</v>
      </c>
      <c r="C1" s="7"/>
      <c r="D1" s="7"/>
      <c r="H1" s="9"/>
      <c r="I1" s="9"/>
      <c r="J1" s="7"/>
      <c r="K1" s="7"/>
      <c r="L1" s="7"/>
      <c r="M1" s="7"/>
      <c r="N1" s="7"/>
      <c r="O1" s="7"/>
      <c r="P1" s="43"/>
      <c r="Q1" s="7"/>
      <c r="R1" s="7"/>
      <c r="S1" s="7"/>
    </row>
    <row r="2" spans="1:19" ht="21" x14ac:dyDescent="0.25">
      <c r="A2" s="62" t="s">
        <v>17</v>
      </c>
      <c r="B2" s="63" t="s">
        <v>20</v>
      </c>
      <c r="C2" s="10"/>
      <c r="E2" s="7"/>
      <c r="F2" s="7"/>
      <c r="H2" s="9"/>
      <c r="I2" s="1"/>
      <c r="J2" s="7"/>
      <c r="K2" s="11"/>
      <c r="L2" s="11"/>
      <c r="M2" s="11"/>
      <c r="N2" s="11"/>
      <c r="O2" s="11"/>
      <c r="P2" s="44"/>
      <c r="Q2" s="7"/>
      <c r="R2" s="7"/>
      <c r="S2" s="7"/>
    </row>
    <row r="3" spans="1:19" ht="21" x14ac:dyDescent="0.25">
      <c r="A3" s="62" t="s">
        <v>18</v>
      </c>
      <c r="B3" s="63" t="s">
        <v>21</v>
      </c>
      <c r="C3" s="10"/>
      <c r="E3" s="7"/>
      <c r="F3" s="7"/>
      <c r="H3" s="9"/>
      <c r="I3" s="1"/>
      <c r="J3" s="7"/>
      <c r="K3" s="11"/>
      <c r="L3" s="11"/>
      <c r="M3" s="11"/>
      <c r="N3" s="11"/>
      <c r="O3" s="11"/>
      <c r="P3" s="44"/>
      <c r="Q3" s="7"/>
      <c r="R3" s="7"/>
      <c r="S3" s="7"/>
    </row>
    <row r="4" spans="1:19" ht="15.75" thickBot="1" x14ac:dyDescent="0.3">
      <c r="A4" s="62" t="s">
        <v>19</v>
      </c>
      <c r="B4" s="63" t="s">
        <v>21</v>
      </c>
      <c r="C4" s="11"/>
      <c r="D4" s="11"/>
      <c r="E4" s="11"/>
      <c r="F4" s="11"/>
      <c r="G4" s="11"/>
      <c r="H4" s="1"/>
      <c r="I4" s="1"/>
      <c r="J4" s="11"/>
      <c r="K4" s="11"/>
      <c r="L4" s="11"/>
      <c r="M4" s="7"/>
      <c r="N4" s="7"/>
      <c r="O4" s="7"/>
      <c r="P4" s="2"/>
      <c r="Q4" s="12"/>
      <c r="R4" s="12"/>
      <c r="S4" s="12"/>
    </row>
    <row r="5" spans="1:19" ht="54" x14ac:dyDescent="0.25">
      <c r="A5" s="64" t="s">
        <v>22</v>
      </c>
      <c r="B5" s="65" t="s">
        <v>23</v>
      </c>
      <c r="C5" s="66" t="s">
        <v>24</v>
      </c>
      <c r="D5" s="67" t="s">
        <v>25</v>
      </c>
      <c r="E5" s="65" t="s">
        <v>26</v>
      </c>
      <c r="F5" s="65" t="s">
        <v>27</v>
      </c>
      <c r="G5" s="67" t="s">
        <v>28</v>
      </c>
      <c r="H5" s="68" t="s">
        <v>29</v>
      </c>
      <c r="I5" s="69" t="s">
        <v>0</v>
      </c>
      <c r="J5" s="65" t="s">
        <v>30</v>
      </c>
      <c r="K5" s="65" t="s">
        <v>31</v>
      </c>
      <c r="L5" s="3" t="s">
        <v>1</v>
      </c>
      <c r="M5" s="3" t="s">
        <v>32</v>
      </c>
      <c r="N5" s="3" t="s">
        <v>33</v>
      </c>
      <c r="O5" s="3" t="s">
        <v>34</v>
      </c>
      <c r="P5" s="3"/>
      <c r="Q5" s="65" t="s">
        <v>35</v>
      </c>
      <c r="R5" s="65" t="s">
        <v>2</v>
      </c>
      <c r="S5" s="3" t="s">
        <v>3</v>
      </c>
    </row>
    <row r="6" spans="1:19" ht="15.75" thickBot="1" x14ac:dyDescent="0.3">
      <c r="A6" s="13"/>
      <c r="B6" s="14"/>
      <c r="C6" s="14"/>
      <c r="D6" s="14"/>
      <c r="E6" s="14"/>
      <c r="F6" s="14"/>
      <c r="G6" s="14"/>
      <c r="H6" s="15">
        <v>0.18</v>
      </c>
      <c r="I6" s="14"/>
      <c r="J6" s="15">
        <v>0.01</v>
      </c>
      <c r="K6" s="15">
        <v>0.05</v>
      </c>
      <c r="L6" s="15">
        <v>0.05</v>
      </c>
      <c r="M6" s="15">
        <v>0.18</v>
      </c>
      <c r="N6" s="15"/>
      <c r="O6" s="14"/>
      <c r="P6" s="5"/>
      <c r="Q6" s="14"/>
      <c r="R6" s="14"/>
      <c r="S6" s="14"/>
    </row>
    <row r="7" spans="1:19" x14ac:dyDescent="0.25">
      <c r="A7" s="16"/>
      <c r="B7" s="17"/>
      <c r="C7" s="17"/>
      <c r="D7" s="17"/>
      <c r="E7" s="17"/>
      <c r="F7" s="17"/>
      <c r="G7" s="17"/>
      <c r="H7" s="18"/>
      <c r="I7" s="17"/>
      <c r="J7" s="18"/>
      <c r="K7" s="18"/>
      <c r="L7" s="18"/>
      <c r="M7" s="18"/>
      <c r="N7" s="18"/>
      <c r="O7" s="17"/>
      <c r="P7" s="6">
        <f>A8</f>
        <v>64356</v>
      </c>
      <c r="Q7" s="17"/>
      <c r="R7" s="17"/>
      <c r="S7" s="17"/>
    </row>
    <row r="8" spans="1:19" ht="42.75" x14ac:dyDescent="0.25">
      <c r="A8" s="20">
        <v>64356</v>
      </c>
      <c r="B8" s="21" t="s">
        <v>36</v>
      </c>
      <c r="C8" s="22">
        <v>45531</v>
      </c>
      <c r="D8" s="23">
        <v>1</v>
      </c>
      <c r="E8" s="19">
        <v>296884</v>
      </c>
      <c r="F8" s="19"/>
      <c r="G8" s="19">
        <f>E8-F8</f>
        <v>296884</v>
      </c>
      <c r="H8" s="19">
        <f>G8*18%</f>
        <v>53439.119999999995</v>
      </c>
      <c r="I8" s="19">
        <f>G8+H8</f>
        <v>350323.12</v>
      </c>
      <c r="J8" s="19">
        <f>G8*1%</f>
        <v>2968.84</v>
      </c>
      <c r="K8" s="19">
        <f>G8*5%</f>
        <v>14844.2</v>
      </c>
      <c r="L8" s="19"/>
      <c r="M8" s="19">
        <f>H8</f>
        <v>53439.119999999995</v>
      </c>
      <c r="N8" s="19"/>
      <c r="O8" s="19">
        <f>ROUND(I8-SUM(J8:N8),0)</f>
        <v>279071</v>
      </c>
      <c r="P8" s="19"/>
      <c r="Q8" s="19">
        <v>99000</v>
      </c>
      <c r="R8" s="21" t="s">
        <v>4</v>
      </c>
      <c r="S8" s="19">
        <f>SUM(O8:O12)-SUM(Q8:Q12)</f>
        <v>80071</v>
      </c>
    </row>
    <row r="9" spans="1:19" ht="28.5" x14ac:dyDescent="0.25">
      <c r="A9" s="20">
        <v>64356</v>
      </c>
      <c r="B9" s="21"/>
      <c r="C9" s="22"/>
      <c r="D9" s="23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>
        <v>100000</v>
      </c>
      <c r="R9" s="21" t="s">
        <v>14</v>
      </c>
      <c r="S9" s="19"/>
    </row>
    <row r="10" spans="1:19" x14ac:dyDescent="0.25">
      <c r="A10" s="20">
        <v>64356</v>
      </c>
      <c r="B10" s="21"/>
      <c r="C10" s="22"/>
      <c r="D10" s="23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1"/>
      <c r="S10" s="19"/>
    </row>
    <row r="11" spans="1:19" x14ac:dyDescent="0.25">
      <c r="A11" s="20">
        <v>64356</v>
      </c>
      <c r="B11" s="21"/>
      <c r="C11" s="22"/>
      <c r="D11" s="23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1"/>
      <c r="S11" s="19"/>
    </row>
    <row r="12" spans="1:19" x14ac:dyDescent="0.25">
      <c r="A12" s="20">
        <v>64356</v>
      </c>
      <c r="B12" s="21"/>
      <c r="C12" s="22"/>
      <c r="D12" s="23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1"/>
      <c r="S12" s="19"/>
    </row>
    <row r="13" spans="1:19" x14ac:dyDescent="0.25">
      <c r="A13" s="29"/>
      <c r="B13" s="30"/>
      <c r="C13" s="30"/>
      <c r="D13" s="30"/>
      <c r="E13" s="30"/>
      <c r="F13" s="30"/>
      <c r="G13" s="30"/>
      <c r="H13" s="31"/>
      <c r="I13" s="30"/>
      <c r="J13" s="31"/>
      <c r="K13" s="31"/>
      <c r="L13" s="31"/>
      <c r="M13" s="31"/>
      <c r="N13" s="31"/>
      <c r="O13" s="30"/>
      <c r="P13" s="32">
        <f>A14</f>
        <v>64353</v>
      </c>
      <c r="Q13" s="30"/>
      <c r="R13" s="30"/>
      <c r="S13" s="17"/>
    </row>
    <row r="14" spans="1:19" ht="28.5" x14ac:dyDescent="0.25">
      <c r="A14" s="20">
        <v>64353</v>
      </c>
      <c r="B14" s="21" t="s">
        <v>37</v>
      </c>
      <c r="C14" s="22">
        <v>45568</v>
      </c>
      <c r="D14" s="23">
        <v>2</v>
      </c>
      <c r="E14" s="19">
        <v>364616</v>
      </c>
      <c r="F14" s="19"/>
      <c r="G14" s="19">
        <f>E14-F14</f>
        <v>364616</v>
      </c>
      <c r="H14" s="19">
        <f>G14*18%</f>
        <v>65630.880000000005</v>
      </c>
      <c r="I14" s="19">
        <f>G14+H14</f>
        <v>430246.88</v>
      </c>
      <c r="J14" s="19">
        <f>G14*1%</f>
        <v>3646.16</v>
      </c>
      <c r="K14" s="19">
        <f>G14*5%</f>
        <v>18230.8</v>
      </c>
      <c r="L14" s="19"/>
      <c r="M14" s="19">
        <f>H14</f>
        <v>65630.880000000005</v>
      </c>
      <c r="N14" s="19">
        <v>35770</v>
      </c>
      <c r="O14" s="19">
        <f>ROUND(I14-SUM(J14:N14),0)</f>
        <v>306969</v>
      </c>
      <c r="P14" s="19"/>
      <c r="Q14" s="19">
        <v>99000</v>
      </c>
      <c r="R14" s="21" t="s">
        <v>5</v>
      </c>
      <c r="S14" s="19">
        <f>SUM(O14:O18)-SUM(Q14:Q18)</f>
        <v>0</v>
      </c>
    </row>
    <row r="15" spans="1:19" ht="28.5" x14ac:dyDescent="0.25">
      <c r="A15" s="20">
        <v>64353</v>
      </c>
      <c r="B15" s="21"/>
      <c r="C15" s="22"/>
      <c r="D15" s="23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>
        <v>207969</v>
      </c>
      <c r="R15" s="21" t="s">
        <v>12</v>
      </c>
      <c r="S15" s="19"/>
    </row>
    <row r="16" spans="1:19" x14ac:dyDescent="0.25">
      <c r="A16" s="20">
        <v>64353</v>
      </c>
      <c r="B16" s="21"/>
      <c r="C16" s="22"/>
      <c r="D16" s="23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4"/>
      <c r="S16" s="19"/>
    </row>
    <row r="17" spans="1:19" x14ac:dyDescent="0.25">
      <c r="A17" s="20">
        <v>64353</v>
      </c>
      <c r="B17" s="21"/>
      <c r="C17" s="22"/>
      <c r="D17" s="23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4"/>
      <c r="S17" s="19"/>
    </row>
    <row r="18" spans="1:19" x14ac:dyDescent="0.25">
      <c r="A18" s="20">
        <v>64353</v>
      </c>
      <c r="B18" s="21"/>
      <c r="C18" s="22"/>
      <c r="D18" s="23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4"/>
      <c r="S18" s="19"/>
    </row>
    <row r="19" spans="1:19" ht="15.75" thickBot="1" x14ac:dyDescent="0.3">
      <c r="A19" s="20">
        <v>64353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2"/>
      <c r="S19" s="41"/>
    </row>
    <row r="20" spans="1:19" x14ac:dyDescent="0.25">
      <c r="A20" s="25"/>
      <c r="B20" s="25"/>
      <c r="C20" s="25"/>
      <c r="D20" s="25"/>
      <c r="E20" s="25"/>
      <c r="F20" s="25"/>
      <c r="G20" s="25"/>
      <c r="H20" s="25"/>
      <c r="I20" s="26">
        <f t="shared" ref="I20:O20" si="0">SUM(I8:I19)</f>
        <v>780570</v>
      </c>
      <c r="J20" s="26">
        <f t="shared" si="0"/>
        <v>6615</v>
      </c>
      <c r="K20" s="26">
        <f t="shared" si="0"/>
        <v>33075</v>
      </c>
      <c r="L20" s="26">
        <f t="shared" si="0"/>
        <v>0</v>
      </c>
      <c r="M20" s="26">
        <f t="shared" si="0"/>
        <v>119070</v>
      </c>
      <c r="N20" s="26">
        <f t="shared" si="0"/>
        <v>35770</v>
      </c>
      <c r="O20" s="26">
        <f t="shared" si="0"/>
        <v>586040</v>
      </c>
      <c r="P20" s="26"/>
      <c r="Q20" s="26">
        <f>SUM(Q8:Q19)</f>
        <v>505969</v>
      </c>
      <c r="R20" s="27"/>
      <c r="S20" s="26">
        <f>SUM(S8:S19)</f>
        <v>80071</v>
      </c>
    </row>
    <row r="21" spans="1:19" x14ac:dyDescent="0.25">
      <c r="A21" s="20"/>
      <c r="B21" s="21"/>
      <c r="C21" s="22"/>
      <c r="D21" s="23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4"/>
      <c r="S21" s="19"/>
    </row>
    <row r="22" spans="1:19" ht="15.75" thickBot="1" x14ac:dyDescent="0.3">
      <c r="A22" s="33"/>
      <c r="B22" s="34"/>
      <c r="C22" s="35"/>
      <c r="D22" s="3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7">
        <f>O20-Q20</f>
        <v>80071</v>
      </c>
      <c r="R22" s="5"/>
      <c r="S22" s="4"/>
    </row>
    <row r="24" spans="1:19" ht="15.75" thickBot="1" x14ac:dyDescent="0.3"/>
    <row r="25" spans="1:19" ht="19.5" thickBot="1" x14ac:dyDescent="0.3">
      <c r="K25" s="49" t="s">
        <v>10</v>
      </c>
      <c r="L25" s="50"/>
      <c r="M25" s="50"/>
      <c r="N25" s="51"/>
    </row>
    <row r="26" spans="1:19" ht="19.5" thickBot="1" x14ac:dyDescent="0.3">
      <c r="K26" s="49" t="s">
        <v>13</v>
      </c>
      <c r="L26" s="50"/>
      <c r="M26" s="50"/>
      <c r="N26" s="51"/>
    </row>
    <row r="27" spans="1:19" ht="15.75" x14ac:dyDescent="0.25">
      <c r="K27" s="52" t="s">
        <v>6</v>
      </c>
      <c r="L27" s="53"/>
      <c r="M27" s="54">
        <f>N20</f>
        <v>35770</v>
      </c>
      <c r="N27" s="55"/>
    </row>
    <row r="28" spans="1:19" ht="15.75" x14ac:dyDescent="0.25">
      <c r="K28" s="28" t="s">
        <v>7</v>
      </c>
      <c r="L28" s="28"/>
      <c r="M28" s="56">
        <f>Q22</f>
        <v>80071</v>
      </c>
      <c r="N28" s="57"/>
    </row>
    <row r="29" spans="1:19" ht="15.75" x14ac:dyDescent="0.25">
      <c r="K29" s="58" t="s">
        <v>8</v>
      </c>
      <c r="L29" s="59"/>
      <c r="M29" s="60"/>
      <c r="N29" s="61"/>
    </row>
    <row r="30" spans="1:19" ht="16.5" thickBot="1" x14ac:dyDescent="0.3">
      <c r="K30" s="45" t="s">
        <v>9</v>
      </c>
      <c r="L30" s="46"/>
      <c r="M30" s="47">
        <f>M20</f>
        <v>119070</v>
      </c>
      <c r="N30" s="48"/>
      <c r="O30" s="8" t="s">
        <v>11</v>
      </c>
    </row>
  </sheetData>
  <mergeCells count="9">
    <mergeCell ref="K30:L30"/>
    <mergeCell ref="M30:N30"/>
    <mergeCell ref="K25:N25"/>
    <mergeCell ref="K26:N26"/>
    <mergeCell ref="K27:L27"/>
    <mergeCell ref="M27:N27"/>
    <mergeCell ref="M28:N28"/>
    <mergeCell ref="K29:L29"/>
    <mergeCell ref="M29:N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2025-04-01T12:07:43Z</dcterms:modified>
</cp:coreProperties>
</file>