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L25" i="1"/>
  <c r="E25" i="1"/>
  <c r="P16" i="1"/>
  <c r="P12" i="1"/>
  <c r="P8" i="1"/>
  <c r="S7" i="1"/>
  <c r="V7" i="1" s="1"/>
  <c r="G9" i="1" l="1"/>
  <c r="K9" i="1" l="1"/>
  <c r="K25" i="1" s="1"/>
  <c r="T10" i="1"/>
  <c r="S10" i="1"/>
  <c r="G12" i="1" l="1"/>
  <c r="I12" i="1" l="1"/>
  <c r="G25" i="1"/>
  <c r="J12" i="1"/>
  <c r="O12" i="1" s="1"/>
  <c r="H9" i="1" l="1"/>
  <c r="H25" i="1" s="1"/>
  <c r="J9" i="1"/>
  <c r="J25" i="1" s="1"/>
  <c r="M9" i="1" l="1"/>
  <c r="M25" i="1" s="1"/>
  <c r="I9" i="1"/>
  <c r="I25" i="1" s="1"/>
  <c r="V24" i="1"/>
  <c r="O9" i="1" l="1"/>
  <c r="O25" i="1" s="1"/>
  <c r="V26" i="1" s="1"/>
</calcChain>
</file>

<file path=xl/sharedStrings.xml><?xml version="1.0" encoding="utf-8"?>
<sst xmlns="http://schemas.openxmlformats.org/spreadsheetml/2006/main" count="53" uniqueCount="50">
  <si>
    <t>Amount</t>
  </si>
  <si>
    <t>PAYMENT NOTE No.</t>
  </si>
  <si>
    <t>UTR</t>
  </si>
  <si>
    <t>SD (5%)</t>
  </si>
  <si>
    <t>Advance paid</t>
  </si>
  <si>
    <t>Total Payable Amount Rs. -</t>
  </si>
  <si>
    <t>Balance Payable Amount Rs. -</t>
  </si>
  <si>
    <t>Total Paid Amount Rs. -</t>
  </si>
  <si>
    <t>Ifra Construction</t>
  </si>
  <si>
    <t>OHT CONSTRUTION</t>
  </si>
  <si>
    <t>Testing Deposit</t>
  </si>
  <si>
    <t>27-05-2022 IFT/IFT22147021559/RIUP2223/138/GM INFRASTRUCTERS 296281.00</t>
  </si>
  <si>
    <t>24-08-2022 IFT/IFT22236053364/RIUP22/297/GM INFRASTRUCTERS 56735.00</t>
  </si>
  <si>
    <t>GST release Note</t>
  </si>
  <si>
    <t>27-05-2022 IFT/IFT22147021560/RIUP2223/131/GM INFRASTRUCTERS 297728.00</t>
  </si>
  <si>
    <t>GST Release Note</t>
  </si>
  <si>
    <t>09-08-2022 IFT/IFT22221010021/RIUP22/296/GM INFRASTRUCTERS 57012.00</t>
  </si>
  <si>
    <t>Tigri Village all work</t>
  </si>
  <si>
    <t>27-05-2022 IFT/IFT22147014577/RIUP2223/118/GM INFRASTRUCTERS 292893.00</t>
  </si>
  <si>
    <t>24-08-2022 IFT/IFT22236053365/RIUP22/298/GM INFRASTRUCTERS 56086.00</t>
  </si>
  <si>
    <t>RIUP22/138</t>
  </si>
  <si>
    <t>RIUP22/297</t>
  </si>
  <si>
    <t>RIUP22/131</t>
  </si>
  <si>
    <t>RIUP22/296</t>
  </si>
  <si>
    <t>RIUP22/118</t>
  </si>
  <si>
    <t>RIUP22/298</t>
  </si>
  <si>
    <t>Subcontractor:</t>
  </si>
  <si>
    <t>State:</t>
  </si>
  <si>
    <t>District:</t>
  </si>
  <si>
    <t>Block:</t>
  </si>
  <si>
    <t>Uttar Pradesh</t>
  </si>
  <si>
    <t>Muzaffarnagar</t>
  </si>
  <si>
    <t>Dehchand Village Over Head Tank Con work  At Dehchand Village</t>
  </si>
  <si>
    <t>GM Infrastructure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</si>
  <si>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</si>
  <si>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</si>
  <si>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</si>
  <si>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</si>
  <si>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</si>
  <si>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</si>
  <si>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</si>
  <si>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</si>
  <si>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</si>
  <si>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</si>
  <si>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</si>
  <si>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Hold Amount For Material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</si>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</sst>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43" fontId="3" fillId="2" borderId="23" xfId="1" applyNumberFormat="1" applyFont="1" applyFill="1" applyBorder="1" applyAlignment="1">
      <alignment horizontal="right"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0" fontId="3" fillId="2" borderId="8" xfId="0" quotePrefix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3" fontId="6" fillId="2" borderId="34" xfId="1" applyNumberFormat="1" applyFont="1" applyFill="1" applyBorder="1" applyAlignment="1">
      <alignment horizontal="center" vertical="center"/>
    </xf>
    <xf numFmtId="43" fontId="5" fillId="2" borderId="35" xfId="1" applyNumberFormat="1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 wrapText="1"/>
    </xf>
    <xf numFmtId="9" fontId="5" fillId="2" borderId="32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43" fontId="3" fillId="2" borderId="36" xfId="1" applyNumberFormat="1" applyFont="1" applyFill="1" applyBorder="1" applyAlignment="1">
      <alignment vertical="center"/>
    </xf>
    <xf numFmtId="43" fontId="3" fillId="2" borderId="37" xfId="1" applyNumberFormat="1" applyFont="1" applyFill="1" applyBorder="1" applyAlignment="1">
      <alignment vertical="center"/>
    </xf>
    <xf numFmtId="9" fontId="3" fillId="2" borderId="38" xfId="1" applyNumberFormat="1" applyFont="1" applyFill="1" applyBorder="1" applyAlignment="1">
      <alignment vertical="center"/>
    </xf>
    <xf numFmtId="43" fontId="3" fillId="2" borderId="39" xfId="1" applyNumberFormat="1" applyFont="1" applyFill="1" applyBorder="1" applyAlignment="1">
      <alignment vertical="center"/>
    </xf>
    <xf numFmtId="9" fontId="3" fillId="2" borderId="36" xfId="1" applyNumberFormat="1" applyFont="1" applyFill="1" applyBorder="1" applyAlignment="1">
      <alignment vertical="center"/>
    </xf>
    <xf numFmtId="9" fontId="3" fillId="2" borderId="40" xfId="1" applyNumberFormat="1" applyFont="1" applyFill="1" applyBorder="1" applyAlignment="1">
      <alignment vertical="center"/>
    </xf>
    <xf numFmtId="43" fontId="3" fillId="2" borderId="40" xfId="1" applyNumberFormat="1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43" fontId="3" fillId="2" borderId="41" xfId="1" applyNumberFormat="1" applyFont="1" applyFill="1" applyBorder="1" applyAlignment="1">
      <alignment vertical="center"/>
    </xf>
    <xf numFmtId="43" fontId="3" fillId="2" borderId="42" xfId="1" applyNumberFormat="1" applyFont="1" applyFill="1" applyBorder="1" applyAlignment="1">
      <alignment vertical="center"/>
    </xf>
    <xf numFmtId="43" fontId="3" fillId="2" borderId="43" xfId="1" applyNumberFormat="1" applyFont="1" applyFill="1" applyBorder="1" applyAlignment="1">
      <alignment vertical="center"/>
    </xf>
    <xf numFmtId="14" fontId="3" fillId="2" borderId="10" xfId="1" applyNumberFormat="1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14" fontId="3" fillId="3" borderId="18" xfId="1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31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14" fontId="3" fillId="3" borderId="10" xfId="1" applyNumberFormat="1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43" fontId="3" fillId="3" borderId="41" xfId="1" applyNumberFormat="1" applyFont="1" applyFill="1" applyBorder="1" applyAlignment="1">
      <alignment vertical="center"/>
    </xf>
    <xf numFmtId="43" fontId="3" fillId="3" borderId="42" xfId="1" applyNumberFormat="1" applyFont="1" applyFill="1" applyBorder="1" applyAlignment="1">
      <alignment vertical="center"/>
    </xf>
    <xf numFmtId="43" fontId="3" fillId="3" borderId="43" xfId="1" applyNumberFormat="1" applyFont="1" applyFill="1" applyBorder="1" applyAlignment="1">
      <alignment vertical="center"/>
    </xf>
    <xf numFmtId="0" fontId="0" fillId="3" borderId="44" xfId="0" applyFill="1" applyBorder="1" applyAlignment="1">
      <alignment vertical="center"/>
    </xf>
    <xf numFmtId="43" fontId="3" fillId="3" borderId="4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7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/>
    <xf numFmtId="0" fontId="7" fillId="2" borderId="36" xfId="0" applyFont="1" applyFill="1" applyBorder="1" applyAlignment="1">
      <alignment vertical="center"/>
    </xf>
    <xf numFmtId="0" fontId="7" fillId="2" borderId="36" xfId="0" applyFont="1" applyFill="1" applyBorder="1" applyAlignment="1">
      <alignment horizontal="center" vertical="center" wrapText="1"/>
    </xf>
    <xf numFmtId="14" fontId="7" fillId="2" borderId="36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43" fontId="9" fillId="2" borderId="36" xfId="1" applyNumberFormat="1" applyFont="1" applyFill="1" applyBorder="1" applyAlignment="1">
      <alignment horizontal="center" vertical="center"/>
    </xf>
    <xf numFmtId="43" fontId="7" fillId="2" borderId="3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B26" sqref="B26"/>
    </sheetView>
  </sheetViews>
  <sheetFormatPr defaultColWidth="9" defaultRowHeight="15" x14ac:dyDescent="0.25"/>
  <cols>
    <col min="1" max="1" width="13.28515625" style="10" customWidth="1"/>
    <col min="2" max="2" width="30" style="10" customWidth="1"/>
    <col min="3" max="3" width="13.42578125" style="10" bestFit="1" customWidth="1"/>
    <col min="4" max="4" width="16.7109375" style="10" customWidth="1"/>
    <col min="5" max="5" width="16" style="10" bestFit="1" customWidth="1"/>
    <col min="6" max="7" width="13.28515625" style="10" customWidth="1"/>
    <col min="8" max="8" width="16.42578125" style="47" bestFit="1" customWidth="1"/>
    <col min="9" max="9" width="13.42578125" style="47" customWidth="1"/>
    <col min="10" max="10" width="10.7109375" style="10" bestFit="1" customWidth="1"/>
    <col min="11" max="11" width="10.85546875" style="10" customWidth="1"/>
    <col min="12" max="12" width="10.42578125" style="10" customWidth="1"/>
    <col min="13" max="15" width="14.85546875" style="10" customWidth="1"/>
    <col min="16" max="16" width="7.28515625" style="10" customWidth="1"/>
    <col min="17" max="17" width="19.42578125" style="10" bestFit="1" customWidth="1"/>
    <col min="18" max="18" width="12" style="10" customWidth="1"/>
    <col min="19" max="19" width="13.7109375" style="10" bestFit="1" customWidth="1"/>
    <col min="20" max="21" width="14.5703125" style="10" customWidth="1"/>
    <col min="22" max="22" width="14" style="10" customWidth="1"/>
    <col min="23" max="23" width="83.28515625" style="10" bestFit="1" customWidth="1"/>
    <col min="24" max="16384" width="9" style="10"/>
  </cols>
  <sheetData>
    <row r="1" spans="1:23" x14ac:dyDescent="0.25">
      <c r="A1" s="104" t="s">
        <v>26</v>
      </c>
      <c r="B1" s="9" t="s">
        <v>33</v>
      </c>
      <c r="E1" s="11"/>
      <c r="F1" s="11"/>
      <c r="G1" s="11"/>
      <c r="H1" s="12"/>
      <c r="I1" s="12"/>
    </row>
    <row r="2" spans="1:23" ht="21" customHeight="1" x14ac:dyDescent="0.25">
      <c r="A2" s="104" t="s">
        <v>27</v>
      </c>
      <c r="B2" s="105" t="s">
        <v>30</v>
      </c>
      <c r="C2" s="13"/>
      <c r="D2" s="13" t="s">
        <v>8</v>
      </c>
      <c r="G2" s="14" t="s">
        <v>9</v>
      </c>
      <c r="I2" s="14"/>
      <c r="J2" s="15"/>
      <c r="K2" s="15"/>
      <c r="L2" s="15"/>
      <c r="M2" s="15"/>
      <c r="N2" s="15"/>
      <c r="O2" s="15"/>
      <c r="P2" s="15"/>
      <c r="Q2" s="16"/>
      <c r="R2" s="15"/>
      <c r="S2" s="15"/>
      <c r="T2" s="15"/>
      <c r="U2" s="15"/>
      <c r="V2" s="17"/>
      <c r="W2" s="17"/>
    </row>
    <row r="3" spans="1:23" ht="21" customHeight="1" thickBot="1" x14ac:dyDescent="0.3">
      <c r="A3" s="104" t="s">
        <v>28</v>
      </c>
      <c r="B3" s="105" t="s">
        <v>31</v>
      </c>
      <c r="C3" s="13"/>
      <c r="D3" s="13"/>
      <c r="G3" s="14"/>
      <c r="I3" s="14"/>
      <c r="J3" s="15"/>
      <c r="K3" s="15"/>
      <c r="L3" s="15"/>
      <c r="M3" s="15"/>
      <c r="N3" s="15"/>
      <c r="O3" s="15"/>
      <c r="P3" s="15"/>
      <c r="Q3" s="16"/>
      <c r="R3" s="15"/>
      <c r="S3" s="15"/>
      <c r="T3" s="15"/>
      <c r="U3" s="15"/>
      <c r="V3" s="17"/>
      <c r="W3" s="17"/>
    </row>
    <row r="4" spans="1:23" ht="15.75" thickBot="1" x14ac:dyDescent="0.3">
      <c r="A4" s="104" t="s">
        <v>29</v>
      </c>
      <c r="B4" s="105" t="s">
        <v>31</v>
      </c>
      <c r="C4" s="18"/>
      <c r="D4" s="18"/>
      <c r="E4" s="18"/>
      <c r="F4" s="15"/>
      <c r="G4" s="15"/>
      <c r="H4" s="19"/>
      <c r="I4" s="19"/>
      <c r="J4" s="15"/>
      <c r="K4" s="15"/>
      <c r="L4" s="15"/>
      <c r="M4" s="17"/>
      <c r="N4" s="17"/>
      <c r="O4" s="17"/>
      <c r="P4" s="17"/>
      <c r="Q4" s="16"/>
      <c r="R4" s="20"/>
      <c r="S4" s="20"/>
      <c r="T4" s="20"/>
      <c r="U4" s="20"/>
      <c r="V4" s="20"/>
      <c r="W4" s="20"/>
    </row>
    <row r="5" spans="1:23" ht="30.75" thickBot="1" x14ac:dyDescent="0.3">
      <c r="A5" s="106" t="s">
        <v>34</v>
      </c>
      <c r="B5" s="107" t="s">
        <v>35</v>
      </c>
      <c r="C5" s="108" t="s">
        <v>36</v>
      </c>
      <c r="D5" s="109" t="s">
        <v>37</v>
      </c>
      <c r="E5" s="107" t="s">
        <v>38</v>
      </c>
      <c r="F5" s="107" t="s">
        <v>39</v>
      </c>
      <c r="G5" s="109" t="s">
        <v>40</v>
      </c>
      <c r="H5" s="110" t="s">
        <v>41</v>
      </c>
      <c r="I5" s="111" t="s">
        <v>0</v>
      </c>
      <c r="J5" s="107" t="s">
        <v>42</v>
      </c>
      <c r="K5" s="107" t="s">
        <v>43</v>
      </c>
      <c r="L5" s="8" t="s">
        <v>10</v>
      </c>
      <c r="M5" s="8" t="s">
        <v>44</v>
      </c>
      <c r="N5" s="8" t="s">
        <v>45</v>
      </c>
      <c r="O5" s="8" t="s">
        <v>46</v>
      </c>
      <c r="P5" s="3"/>
      <c r="Q5" s="2" t="s">
        <v>1</v>
      </c>
      <c r="R5" s="107" t="s">
        <v>47</v>
      </c>
      <c r="S5" s="107" t="s">
        <v>48</v>
      </c>
      <c r="T5" s="1" t="s">
        <v>3</v>
      </c>
      <c r="U5" s="2" t="s">
        <v>4</v>
      </c>
      <c r="V5" s="107" t="s">
        <v>49</v>
      </c>
      <c r="W5" s="107" t="s">
        <v>2</v>
      </c>
    </row>
    <row r="6" spans="1:23" ht="15.75" thickBot="1" x14ac:dyDescent="0.3">
      <c r="B6" s="36"/>
      <c r="C6" s="71"/>
      <c r="D6" s="56"/>
      <c r="E6" s="57"/>
      <c r="F6" s="57"/>
      <c r="G6" s="3"/>
      <c r="H6" s="58"/>
      <c r="I6" s="59"/>
      <c r="J6" s="60"/>
      <c r="K6" s="61">
        <v>0.1</v>
      </c>
      <c r="L6" s="61">
        <v>0.1</v>
      </c>
      <c r="M6" s="55"/>
      <c r="N6" s="55"/>
      <c r="O6" s="55"/>
      <c r="P6" s="3"/>
      <c r="Q6" s="25"/>
      <c r="R6" s="22"/>
      <c r="S6" s="26">
        <v>0.01</v>
      </c>
      <c r="T6" s="27">
        <v>0.05</v>
      </c>
      <c r="U6" s="23"/>
      <c r="V6" s="28"/>
      <c r="W6" s="24"/>
    </row>
    <row r="7" spans="1:23" x14ac:dyDescent="0.25">
      <c r="B7" s="72"/>
      <c r="C7" s="69"/>
      <c r="D7" s="63"/>
      <c r="E7" s="64"/>
      <c r="F7" s="64"/>
      <c r="G7" s="64"/>
      <c r="H7" s="65">
        <v>0.18</v>
      </c>
      <c r="I7" s="66"/>
      <c r="J7" s="67">
        <v>0.01</v>
      </c>
      <c r="K7" s="68">
        <v>0.05</v>
      </c>
      <c r="L7" s="68">
        <v>0.1</v>
      </c>
      <c r="M7" s="68">
        <v>0.18</v>
      </c>
      <c r="N7" s="68"/>
      <c r="O7" s="69"/>
      <c r="P7" s="3"/>
      <c r="Q7" s="31"/>
      <c r="R7" s="22"/>
      <c r="S7" s="22">
        <f>R7*1%</f>
        <v>0</v>
      </c>
      <c r="T7" s="23"/>
      <c r="U7" s="23"/>
      <c r="V7" s="23">
        <f>R7-S7</f>
        <v>0</v>
      </c>
      <c r="W7" s="54"/>
    </row>
    <row r="8" spans="1:23" s="78" customFormat="1" x14ac:dyDescent="0.25">
      <c r="B8" s="96"/>
      <c r="C8" s="87"/>
      <c r="D8" s="86"/>
      <c r="E8" s="97"/>
      <c r="F8" s="97"/>
      <c r="G8" s="97"/>
      <c r="H8" s="98"/>
      <c r="I8" s="85"/>
      <c r="J8" s="99"/>
      <c r="K8" s="100"/>
      <c r="L8" s="100"/>
      <c r="M8" s="100"/>
      <c r="N8" s="100"/>
      <c r="O8" s="87"/>
      <c r="P8" s="103">
        <f>A9</f>
        <v>50421</v>
      </c>
      <c r="Q8" s="88"/>
      <c r="R8" s="101"/>
      <c r="S8" s="101"/>
      <c r="T8" s="85"/>
      <c r="U8" s="85"/>
      <c r="V8" s="85"/>
      <c r="W8" s="102"/>
    </row>
    <row r="9" spans="1:23" ht="28.5" x14ac:dyDescent="0.25">
      <c r="A9" s="10">
        <v>50421</v>
      </c>
      <c r="B9" s="4" t="s">
        <v>32</v>
      </c>
      <c r="C9" s="5">
        <v>44691</v>
      </c>
      <c r="D9" s="50">
        <v>10</v>
      </c>
      <c r="E9" s="29">
        <v>361805</v>
      </c>
      <c r="F9" s="49">
        <v>46612</v>
      </c>
      <c r="G9" s="49">
        <f>ROUND(E9-F9,0)</f>
        <v>315193</v>
      </c>
      <c r="H9" s="22">
        <f>ROUND(G9*H7,0)</f>
        <v>56735</v>
      </c>
      <c r="I9" s="23">
        <f>G9+H9</f>
        <v>371928</v>
      </c>
      <c r="J9" s="30">
        <f>G9*$J$7</f>
        <v>3151.9300000000003</v>
      </c>
      <c r="K9" s="24">
        <f>G9*5%</f>
        <v>15759.650000000001</v>
      </c>
      <c r="L9" s="24">
        <v>0</v>
      </c>
      <c r="M9" s="24">
        <f>H9</f>
        <v>56735</v>
      </c>
      <c r="N9" s="24"/>
      <c r="O9" s="24">
        <f>ROUND(I9-SUM(J9:N9),0)</f>
        <v>296281</v>
      </c>
      <c r="P9" s="3"/>
      <c r="Q9" s="31" t="s">
        <v>20</v>
      </c>
      <c r="R9" s="22">
        <v>296281</v>
      </c>
      <c r="S9" s="22">
        <v>0</v>
      </c>
      <c r="T9" s="23">
        <v>0</v>
      </c>
      <c r="U9" s="23"/>
      <c r="V9" s="23">
        <v>296281</v>
      </c>
      <c r="W9" s="70" t="s">
        <v>11</v>
      </c>
    </row>
    <row r="10" spans="1:23" x14ac:dyDescent="0.25">
      <c r="A10" s="10">
        <v>50421</v>
      </c>
      <c r="B10" s="4" t="s">
        <v>13</v>
      </c>
      <c r="C10" s="5">
        <v>44747</v>
      </c>
      <c r="D10" s="50">
        <v>10</v>
      </c>
      <c r="E10" s="29">
        <v>56735</v>
      </c>
      <c r="F10" s="49"/>
      <c r="G10" s="49"/>
      <c r="H10" s="22"/>
      <c r="I10" s="23"/>
      <c r="J10" s="30"/>
      <c r="K10" s="24"/>
      <c r="L10" s="24"/>
      <c r="M10" s="24"/>
      <c r="N10" s="24"/>
      <c r="O10" s="24">
        <v>56735</v>
      </c>
      <c r="P10" s="3"/>
      <c r="Q10" s="31" t="s">
        <v>21</v>
      </c>
      <c r="R10" s="22">
        <v>56735</v>
      </c>
      <c r="S10" s="22">
        <f>R10*S6</f>
        <v>567.35</v>
      </c>
      <c r="T10" s="23">
        <f>R10*T6</f>
        <v>2836.75</v>
      </c>
      <c r="U10" s="23"/>
      <c r="V10" s="28">
        <v>56735</v>
      </c>
      <c r="W10" s="53" t="s">
        <v>12</v>
      </c>
    </row>
    <row r="11" spans="1:23" x14ac:dyDescent="0.25">
      <c r="A11" s="10">
        <v>50421</v>
      </c>
      <c r="B11" s="4"/>
      <c r="C11" s="5"/>
      <c r="D11" s="50"/>
      <c r="E11" s="29"/>
      <c r="F11" s="49"/>
      <c r="G11" s="49"/>
      <c r="H11" s="22"/>
      <c r="I11" s="23"/>
      <c r="J11" s="30"/>
      <c r="K11" s="24"/>
      <c r="L11" s="24"/>
      <c r="M11" s="24"/>
      <c r="N11" s="24"/>
      <c r="O11" s="24"/>
      <c r="P11" s="7"/>
      <c r="Q11" s="31"/>
      <c r="R11" s="22"/>
      <c r="S11" s="22"/>
      <c r="T11" s="23"/>
      <c r="U11" s="23"/>
      <c r="V11" s="28"/>
      <c r="W11" s="32"/>
    </row>
    <row r="12" spans="1:23" s="78" customFormat="1" x14ac:dyDescent="0.25">
      <c r="B12" s="79"/>
      <c r="C12" s="80"/>
      <c r="D12" s="81"/>
      <c r="E12" s="82"/>
      <c r="F12" s="83"/>
      <c r="G12" s="84">
        <f>E12-F12</f>
        <v>0</v>
      </c>
      <c r="H12" s="83">
        <v>0</v>
      </c>
      <c r="I12" s="85">
        <f>G12+H12</f>
        <v>0</v>
      </c>
      <c r="J12" s="86">
        <f>J$7*I12</f>
        <v>0</v>
      </c>
      <c r="K12" s="87">
        <v>0</v>
      </c>
      <c r="L12" s="87"/>
      <c r="M12" s="87">
        <v>0</v>
      </c>
      <c r="N12" s="87"/>
      <c r="O12" s="87">
        <f>I12-SUM(J12:M12)</f>
        <v>0</v>
      </c>
      <c r="P12" s="103">
        <f>A13</f>
        <v>50420</v>
      </c>
      <c r="Q12" s="88"/>
      <c r="R12" s="83"/>
      <c r="S12" s="83"/>
      <c r="T12" s="83"/>
      <c r="U12" s="83"/>
      <c r="V12" s="89"/>
      <c r="W12" s="90"/>
    </row>
    <row r="13" spans="1:23" x14ac:dyDescent="0.25">
      <c r="A13" s="10">
        <v>50420</v>
      </c>
      <c r="B13" s="33" t="s">
        <v>32</v>
      </c>
      <c r="C13" s="76">
        <v>44693</v>
      </c>
      <c r="D13" s="77">
        <v>14</v>
      </c>
      <c r="E13" s="36">
        <v>363155</v>
      </c>
      <c r="F13" s="36">
        <v>46423</v>
      </c>
      <c r="G13" s="36">
        <v>316732</v>
      </c>
      <c r="H13" s="36">
        <v>57012</v>
      </c>
      <c r="I13" s="23">
        <v>373744</v>
      </c>
      <c r="J13" s="30">
        <v>3167.32</v>
      </c>
      <c r="K13" s="24">
        <v>15836.6</v>
      </c>
      <c r="L13" s="24">
        <v>0</v>
      </c>
      <c r="M13" s="24">
        <v>57012</v>
      </c>
      <c r="N13" s="24"/>
      <c r="O13" s="24">
        <v>297728</v>
      </c>
      <c r="P13" s="7"/>
      <c r="Q13" s="31" t="s">
        <v>22</v>
      </c>
      <c r="R13" s="74">
        <v>297728</v>
      </c>
      <c r="S13" s="74">
        <v>0</v>
      </c>
      <c r="T13" s="74">
        <v>0</v>
      </c>
      <c r="U13" s="74"/>
      <c r="V13" s="75">
        <v>297728</v>
      </c>
      <c r="W13" s="39" t="s">
        <v>14</v>
      </c>
    </row>
    <row r="14" spans="1:23" x14ac:dyDescent="0.25">
      <c r="A14" s="10">
        <v>50420</v>
      </c>
      <c r="B14" s="33" t="s">
        <v>15</v>
      </c>
      <c r="C14" s="76">
        <v>44747</v>
      </c>
      <c r="D14" s="77">
        <v>14</v>
      </c>
      <c r="E14" s="36">
        <v>57012</v>
      </c>
      <c r="F14" s="36"/>
      <c r="G14" s="36"/>
      <c r="H14" s="36"/>
      <c r="I14" s="23"/>
      <c r="J14" s="30"/>
      <c r="K14" s="24"/>
      <c r="L14" s="24"/>
      <c r="M14" s="24"/>
      <c r="N14" s="24"/>
      <c r="O14" s="24">
        <v>57012</v>
      </c>
      <c r="P14" s="7"/>
      <c r="Q14" s="31" t="s">
        <v>23</v>
      </c>
      <c r="R14" s="74">
        <v>57012</v>
      </c>
      <c r="S14" s="74">
        <v>0</v>
      </c>
      <c r="T14" s="74">
        <v>0</v>
      </c>
      <c r="U14" s="74"/>
      <c r="V14" s="75">
        <v>57012</v>
      </c>
      <c r="W14" s="39" t="s">
        <v>16</v>
      </c>
    </row>
    <row r="15" spans="1:23" x14ac:dyDescent="0.25">
      <c r="A15" s="10">
        <v>50420</v>
      </c>
      <c r="B15" s="33"/>
      <c r="C15" s="76"/>
      <c r="D15" s="77"/>
      <c r="E15" s="36"/>
      <c r="F15" s="36"/>
      <c r="G15" s="36"/>
      <c r="H15" s="36"/>
      <c r="I15" s="23"/>
      <c r="J15" s="30"/>
      <c r="K15" s="24"/>
      <c r="L15" s="24"/>
      <c r="M15" s="24"/>
      <c r="N15" s="24"/>
      <c r="O15" s="24"/>
      <c r="P15" s="7"/>
      <c r="Q15" s="73"/>
      <c r="R15" s="74"/>
      <c r="S15" s="74"/>
      <c r="T15" s="74"/>
      <c r="U15" s="74"/>
      <c r="V15" s="75"/>
      <c r="W15" s="39"/>
    </row>
    <row r="16" spans="1:23" s="78" customFormat="1" x14ac:dyDescent="0.25">
      <c r="B16" s="79"/>
      <c r="C16" s="91"/>
      <c r="D16" s="92"/>
      <c r="E16" s="83"/>
      <c r="F16" s="83"/>
      <c r="G16" s="83"/>
      <c r="H16" s="83"/>
      <c r="I16" s="85"/>
      <c r="J16" s="86"/>
      <c r="K16" s="87"/>
      <c r="L16" s="87"/>
      <c r="M16" s="87"/>
      <c r="N16" s="87"/>
      <c r="O16" s="87"/>
      <c r="P16" s="103">
        <f>A17</f>
        <v>50204</v>
      </c>
      <c r="Q16" s="93"/>
      <c r="R16" s="94"/>
      <c r="S16" s="94"/>
      <c r="T16" s="94"/>
      <c r="U16" s="94"/>
      <c r="V16" s="95"/>
      <c r="W16" s="90"/>
    </row>
    <row r="17" spans="1:23" x14ac:dyDescent="0.25">
      <c r="A17" s="10">
        <v>50204</v>
      </c>
      <c r="B17" s="33" t="s">
        <v>17</v>
      </c>
      <c r="C17" s="76">
        <v>44705</v>
      </c>
      <c r="D17" s="77">
        <v>1</v>
      </c>
      <c r="E17" s="36">
        <v>356755</v>
      </c>
      <c r="F17" s="36">
        <v>45167</v>
      </c>
      <c r="G17" s="36">
        <v>311588</v>
      </c>
      <c r="H17" s="36">
        <v>56086</v>
      </c>
      <c r="I17" s="23">
        <v>367674</v>
      </c>
      <c r="J17" s="30">
        <v>3115.88</v>
      </c>
      <c r="K17" s="24">
        <v>15579.400000000001</v>
      </c>
      <c r="L17" s="24">
        <v>0</v>
      </c>
      <c r="M17" s="24">
        <v>56086</v>
      </c>
      <c r="N17" s="24"/>
      <c r="O17" s="24">
        <v>292893</v>
      </c>
      <c r="P17" s="7"/>
      <c r="Q17" s="31" t="s">
        <v>24</v>
      </c>
      <c r="R17" s="74">
        <v>292893</v>
      </c>
      <c r="S17" s="74">
        <v>0</v>
      </c>
      <c r="T17" s="74">
        <v>0</v>
      </c>
      <c r="U17" s="74"/>
      <c r="V17" s="75">
        <v>292893</v>
      </c>
      <c r="W17" s="39" t="s">
        <v>18</v>
      </c>
    </row>
    <row r="18" spans="1:23" x14ac:dyDescent="0.25">
      <c r="A18" s="10">
        <v>50204</v>
      </c>
      <c r="B18" s="33" t="s">
        <v>15</v>
      </c>
      <c r="C18" s="76">
        <v>44747</v>
      </c>
      <c r="D18" s="77">
        <v>1</v>
      </c>
      <c r="E18" s="36">
        <v>56086</v>
      </c>
      <c r="F18" s="36"/>
      <c r="G18" s="36"/>
      <c r="H18" s="36"/>
      <c r="I18" s="23"/>
      <c r="J18" s="30"/>
      <c r="K18" s="24"/>
      <c r="L18" s="24"/>
      <c r="M18" s="24"/>
      <c r="N18" s="24"/>
      <c r="O18" s="24">
        <v>56086</v>
      </c>
      <c r="P18" s="7"/>
      <c r="Q18" s="31" t="s">
        <v>25</v>
      </c>
      <c r="R18" s="74">
        <v>56086</v>
      </c>
      <c r="S18" s="74">
        <v>0</v>
      </c>
      <c r="T18" s="74">
        <v>0</v>
      </c>
      <c r="U18" s="74"/>
      <c r="V18" s="75">
        <v>56086</v>
      </c>
      <c r="W18" s="39" t="s">
        <v>19</v>
      </c>
    </row>
    <row r="19" spans="1:23" x14ac:dyDescent="0.25">
      <c r="A19" s="10">
        <v>50204</v>
      </c>
      <c r="B19" s="33"/>
      <c r="C19" s="76"/>
      <c r="D19" s="77"/>
      <c r="E19" s="36"/>
      <c r="F19" s="36"/>
      <c r="G19" s="36"/>
      <c r="H19" s="36"/>
      <c r="I19" s="23"/>
      <c r="J19" s="30"/>
      <c r="K19" s="24"/>
      <c r="L19" s="24"/>
      <c r="M19" s="24"/>
      <c r="N19" s="24"/>
      <c r="O19" s="24"/>
      <c r="P19" s="7"/>
      <c r="Q19" s="73"/>
      <c r="R19" s="74"/>
      <c r="S19" s="74"/>
      <c r="T19" s="74"/>
      <c r="U19" s="74"/>
      <c r="V19" s="75"/>
      <c r="W19" s="39"/>
    </row>
    <row r="20" spans="1:23" x14ac:dyDescent="0.25">
      <c r="A20" s="10">
        <v>50204</v>
      </c>
      <c r="B20" s="33"/>
      <c r="C20" s="76"/>
      <c r="D20" s="77"/>
      <c r="E20" s="36"/>
      <c r="F20" s="36"/>
      <c r="G20" s="36"/>
      <c r="H20" s="36"/>
      <c r="I20" s="23"/>
      <c r="J20" s="30"/>
      <c r="K20" s="24"/>
      <c r="L20" s="24"/>
      <c r="M20" s="24"/>
      <c r="N20" s="24"/>
      <c r="O20" s="24"/>
      <c r="P20" s="7"/>
      <c r="Q20" s="73"/>
      <c r="R20" s="74"/>
      <c r="S20" s="74"/>
      <c r="T20" s="74"/>
      <c r="U20" s="74"/>
      <c r="V20" s="75"/>
      <c r="W20" s="39"/>
    </row>
    <row r="21" spans="1:23" ht="15.75" thickBot="1" x14ac:dyDescent="0.3">
      <c r="A21" s="10">
        <v>50204</v>
      </c>
      <c r="B21" s="62"/>
      <c r="C21" s="34"/>
      <c r="D21" s="34"/>
      <c r="E21" s="35"/>
      <c r="F21" s="36"/>
      <c r="G21" s="35"/>
      <c r="H21" s="36"/>
      <c r="I21" s="37"/>
      <c r="J21" s="21"/>
      <c r="K21" s="38"/>
      <c r="L21" s="38"/>
      <c r="M21" s="38"/>
      <c r="N21" s="38"/>
      <c r="O21" s="38"/>
      <c r="P21" s="7"/>
      <c r="Q21" s="45"/>
      <c r="R21" s="41"/>
      <c r="S21" s="41"/>
      <c r="T21" s="41"/>
      <c r="U21" s="41"/>
      <c r="V21" s="46"/>
      <c r="W21" s="44"/>
    </row>
    <row r="22" spans="1:23" ht="15.75" thickBot="1" x14ac:dyDescent="0.3">
      <c r="A22" s="10">
        <v>50204</v>
      </c>
      <c r="B22" s="43"/>
      <c r="C22" s="6"/>
      <c r="D22" s="6"/>
      <c r="E22" s="40"/>
      <c r="F22" s="40"/>
      <c r="G22" s="40"/>
      <c r="H22" s="41"/>
      <c r="I22" s="42"/>
      <c r="J22" s="43"/>
      <c r="K22" s="44"/>
      <c r="L22" s="44"/>
      <c r="M22" s="44"/>
      <c r="N22" s="44"/>
      <c r="O22" s="44"/>
      <c r="P22" s="22"/>
      <c r="Q22" s="22"/>
      <c r="R22" s="22"/>
      <c r="S22" s="22"/>
      <c r="T22" s="22"/>
      <c r="U22" s="22"/>
      <c r="V22" s="23"/>
      <c r="W22" s="22"/>
    </row>
    <row r="23" spans="1:23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36"/>
    </row>
    <row r="24" spans="1:23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51"/>
      <c r="Q24" s="51"/>
      <c r="R24" s="51"/>
      <c r="S24" s="51"/>
      <c r="T24" s="51" t="s">
        <v>7</v>
      </c>
      <c r="U24" s="51"/>
      <c r="V24" s="48">
        <f>SUM(V6:V21)</f>
        <v>1056735</v>
      </c>
      <c r="W24" s="36"/>
    </row>
    <row r="25" spans="1:23" x14ac:dyDescent="0.25">
      <c r="A25" s="22"/>
      <c r="B25" s="22"/>
      <c r="C25" s="22"/>
      <c r="D25" s="22"/>
      <c r="E25" s="51">
        <f>SUM(E9:E22)</f>
        <v>1251548</v>
      </c>
      <c r="F25" s="51">
        <f t="shared" ref="F25:M25" si="0">SUM(F9:F22)</f>
        <v>138202</v>
      </c>
      <c r="G25" s="51">
        <f t="shared" si="0"/>
        <v>943513</v>
      </c>
      <c r="H25" s="51">
        <f t="shared" si="0"/>
        <v>169833</v>
      </c>
      <c r="I25" s="51">
        <f t="shared" si="0"/>
        <v>1113346</v>
      </c>
      <c r="J25" s="51">
        <f t="shared" si="0"/>
        <v>9435.130000000001</v>
      </c>
      <c r="K25" s="51">
        <f t="shared" si="0"/>
        <v>47175.65</v>
      </c>
      <c r="L25" s="51">
        <f t="shared" si="0"/>
        <v>0</v>
      </c>
      <c r="M25" s="51">
        <f t="shared" si="0"/>
        <v>169833</v>
      </c>
      <c r="N25" s="51" t="s">
        <v>5</v>
      </c>
      <c r="O25" s="51">
        <f>SUM(O9:O22)</f>
        <v>1056735</v>
      </c>
      <c r="P25" s="22"/>
      <c r="Q25" s="22"/>
      <c r="R25" s="22"/>
      <c r="S25" s="22"/>
      <c r="T25" s="22"/>
      <c r="U25" s="22"/>
      <c r="V25" s="23"/>
      <c r="W25" s="36"/>
    </row>
    <row r="26" spans="1:23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51" t="s">
        <v>6</v>
      </c>
      <c r="U26" s="22"/>
      <c r="V26" s="48">
        <f>O25-V24</f>
        <v>0</v>
      </c>
      <c r="W26" s="52"/>
    </row>
    <row r="27" spans="1:23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36"/>
    </row>
    <row r="28" spans="1:23" x14ac:dyDescent="0.2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2025-04-01T11:34:27Z</dcterms:modified>
</cp:coreProperties>
</file>