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41bd7a0c422c/Desktop/EXCEL/"/>
    </mc:Choice>
  </mc:AlternateContent>
  <xr:revisionPtr revIDLastSave="13" documentId="13_ncr:1_{451687F7-3C4C-43BC-BEA9-B7098E9FFA3B}" xr6:coauthVersionLast="47" xr6:coauthVersionMax="47" xr10:uidLastSave="{1C524966-F74A-473A-8274-497D6A3AF834}"/>
  <bookViews>
    <workbookView xWindow="-110" yWindow="-110" windowWidth="19420" windowHeight="11020" activeTab="1" xr2:uid="{26D4546B-D2A1-4444-8EAF-A6228F96F0C1}"/>
  </bookViews>
  <sheets>
    <sheet name="Questions" sheetId="3" r:id="rId1"/>
    <sheet name="AA" sheetId="1" r:id="rId2"/>
  </sheets>
  <definedNames>
    <definedName name="_xlnm._FilterDatabase" localSheetId="1" hidden="1">AA!$I$4:$O$53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" l="1" a="1"/>
  <c r="E100" i="1" s="1"/>
  <c r="E101" i="1" a="1"/>
  <c r="E101" i="1" s="1"/>
  <c r="E102" i="1" a="1"/>
  <c r="E102" i="1" s="1"/>
  <c r="E103" i="1" a="1"/>
  <c r="E103" i="1"/>
  <c r="E104" i="1" a="1"/>
  <c r="E104" i="1" s="1"/>
  <c r="E105" i="1" a="1"/>
  <c r="E105" i="1"/>
  <c r="E99" i="1" a="1"/>
  <c r="E99" i="1" s="1"/>
  <c r="E90" i="1"/>
  <c r="E92" i="1" s="1"/>
  <c r="D18" i="1"/>
  <c r="D110" i="1"/>
  <c r="E110" i="1" s="1" a="1"/>
  <c r="E110" i="1" s="1"/>
  <c r="D81" i="1"/>
  <c r="E81" i="1" s="1"/>
  <c r="D68" i="1"/>
  <c r="D47" i="1"/>
  <c r="D13" i="1"/>
  <c r="C107" i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31" i="1"/>
  <c r="C20" i="1" a="1"/>
  <c r="C20" i="1" s="1"/>
  <c r="C15" i="1" a="1"/>
  <c r="C15" i="1" s="1"/>
  <c r="C10" i="1" a="1"/>
  <c r="C10" i="1" s="1"/>
  <c r="C5" i="1" a="1"/>
  <c r="C5" i="1" s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16" i="1"/>
  <c r="E116" i="1" s="1" a="1"/>
  <c r="E116" i="1" s="1"/>
  <c r="D100" i="1"/>
  <c r="D101" i="1"/>
  <c r="D102" i="1"/>
  <c r="D103" i="1"/>
  <c r="D104" i="1"/>
  <c r="D105" i="1"/>
  <c r="D99" i="1"/>
  <c r="D90" i="1"/>
  <c r="D92" i="1" s="1"/>
  <c r="F83" i="1"/>
  <c r="D83" i="1"/>
  <c r="E83" i="1" s="1"/>
  <c r="D82" i="1"/>
  <c r="F82" i="1" s="1"/>
  <c r="D69" i="1"/>
  <c r="D70" i="1"/>
  <c r="D71" i="1"/>
  <c r="D72" i="1"/>
  <c r="D73" i="1"/>
  <c r="D74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38" i="1"/>
  <c r="D37" i="1"/>
  <c r="D25" i="1"/>
  <c r="C8" i="1"/>
  <c r="E82" i="1" l="1"/>
  <c r="D93" i="1" a="1"/>
  <c r="D93" i="1" s="1"/>
  <c r="E93" i="1" a="1"/>
  <c r="E93" i="1" s="1"/>
  <c r="F81" i="1"/>
  <c r="F55" i="1"/>
  <c r="F58" i="1"/>
  <c r="F59" i="1"/>
  <c r="D40" i="1"/>
  <c r="F57" i="1"/>
  <c r="F56" i="1"/>
  <c r="F53" i="1"/>
  <c r="F54" i="1"/>
  <c r="F61" i="1" l="1"/>
  <c r="F6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<sst xmlns="http://schemas.openxmlformats.org/spreadsheetml/2006/main" count="138" uniqueCount="71">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</sst>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0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6" fillId="0" borderId="5" xfId="0" applyFont="1" applyBorder="1"/>
    <xf numFmtId="0" fontId="7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8" fillId="6" borderId="4" xfId="0" applyFont="1" applyFill="1" applyBorder="1"/>
    <xf numFmtId="0" fontId="9" fillId="6" borderId="4" xfId="0" applyFont="1" applyFill="1" applyBorder="1"/>
    <xf numFmtId="17" fontId="9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opLeftCell="B1" zoomScale="130" zoomScaleNormal="130" workbookViewId="0">
      <selection activeCell="H3" sqref="H3:H10"/>
    </sheetView>
  </sheetViews>
  <sheetFormatPr defaultRowHeight="14.5" x14ac:dyDescent="0.35"/>
  <cols>
    <col min="1" max="1" width="1.7265625" customWidth="1"/>
    <col min="2" max="2" width="3.7265625" customWidth="1"/>
    <col min="3" max="3" width="4.26953125" customWidth="1"/>
    <col min="4" max="4" width="75.26953125" customWidth="1"/>
    <col min="5" max="5" width="4.453125" customWidth="1"/>
    <col min="6" max="6" width="16.81640625" customWidth="1"/>
    <col min="7" max="7" width="4.1796875" customWidth="1"/>
    <col min="8" max="8" width="32.26953125" customWidth="1"/>
  </cols>
  <sheetData>
    <row r="1" spans="1:10" s="2" customFormat="1" ht="52.5" customHeight="1" x14ac:dyDescent="0.35">
      <c r="A1" s="1"/>
      <c r="C1" s="3" t="s">
        <v>0</v>
      </c>
    </row>
    <row r="3" spans="1:10" x14ac:dyDescent="0.35">
      <c r="C3" s="16" t="s">
        <v>21</v>
      </c>
      <c r="D3" s="15"/>
      <c r="F3" s="22" t="s">
        <v>15</v>
      </c>
      <c r="H3" s="63"/>
    </row>
    <row r="4" spans="1:10" x14ac:dyDescent="0.35">
      <c r="C4" s="5">
        <v>1</v>
      </c>
      <c r="D4" s="11" t="s">
        <v>22</v>
      </c>
      <c r="E4" s="10"/>
      <c r="F4" s="18" t="s">
        <v>16</v>
      </c>
      <c r="H4" s="64"/>
    </row>
    <row r="5" spans="1:10" x14ac:dyDescent="0.35">
      <c r="C5" s="5">
        <v>2</v>
      </c>
      <c r="D5" s="14" t="s">
        <v>23</v>
      </c>
      <c r="E5" s="7"/>
      <c r="F5" s="19" t="s">
        <v>17</v>
      </c>
      <c r="H5" s="64"/>
      <c r="J5" s="4"/>
    </row>
    <row r="6" spans="1:10" x14ac:dyDescent="0.35">
      <c r="C6" s="5">
        <v>3</v>
      </c>
      <c r="D6" s="12" t="s">
        <v>26</v>
      </c>
      <c r="E6" s="7"/>
      <c r="F6" s="20" t="s">
        <v>19</v>
      </c>
      <c r="H6" s="64"/>
    </row>
    <row r="7" spans="1:10" x14ac:dyDescent="0.35">
      <c r="C7" s="5">
        <v>4</v>
      </c>
      <c r="D7" s="14" t="s">
        <v>24</v>
      </c>
      <c r="E7" s="7"/>
      <c r="F7" s="19" t="s">
        <v>20</v>
      </c>
      <c r="H7" s="64"/>
    </row>
    <row r="8" spans="1:10" x14ac:dyDescent="0.35">
      <c r="C8" s="5">
        <v>5</v>
      </c>
      <c r="D8" s="12" t="s">
        <v>25</v>
      </c>
      <c r="E8" s="7"/>
      <c r="F8" s="21" t="s">
        <v>18</v>
      </c>
      <c r="H8" s="64"/>
    </row>
    <row r="9" spans="1:10" x14ac:dyDescent="0.35">
      <c r="C9" s="5">
        <v>6</v>
      </c>
      <c r="D9" s="14" t="s">
        <v>27</v>
      </c>
      <c r="E9" s="7"/>
      <c r="F9" s="23" t="s">
        <v>60</v>
      </c>
      <c r="H9" s="64"/>
    </row>
    <row r="10" spans="1:10" x14ac:dyDescent="0.35">
      <c r="C10" s="5">
        <v>7</v>
      </c>
      <c r="D10" s="12" t="s">
        <v>28</v>
      </c>
      <c r="E10" s="7"/>
      <c r="F10" s="24" t="s">
        <v>61</v>
      </c>
      <c r="H10" s="64"/>
    </row>
    <row r="11" spans="1:10" x14ac:dyDescent="0.35">
      <c r="C11" s="5">
        <v>8</v>
      </c>
      <c r="D11" s="14" t="s">
        <v>29</v>
      </c>
      <c r="E11" s="7"/>
      <c r="F11" s="23" t="s">
        <v>62</v>
      </c>
    </row>
    <row r="12" spans="1:10" x14ac:dyDescent="0.35">
      <c r="C12" s="5">
        <v>9</v>
      </c>
      <c r="D12" s="12" t="s">
        <v>30</v>
      </c>
      <c r="E12" s="7"/>
    </row>
    <row r="13" spans="1:10" x14ac:dyDescent="0.35">
      <c r="C13" s="5">
        <v>10</v>
      </c>
      <c r="D13" s="14" t="s">
        <v>47</v>
      </c>
      <c r="E13" s="7"/>
    </row>
    <row r="14" spans="1:10" x14ac:dyDescent="0.35">
      <c r="C14" s="5">
        <v>11</v>
      </c>
      <c r="D14" s="12" t="s">
        <v>31</v>
      </c>
      <c r="E14" s="7"/>
    </row>
    <row r="15" spans="1:10" x14ac:dyDescent="0.35">
      <c r="C15" s="5">
        <v>12</v>
      </c>
      <c r="D15" s="14" t="s">
        <v>53</v>
      </c>
      <c r="E15" s="7"/>
    </row>
    <row r="16" spans="1:10" x14ac:dyDescent="0.35">
      <c r="C16" s="5">
        <v>13</v>
      </c>
      <c r="D16" s="12" t="s">
        <v>32</v>
      </c>
      <c r="E16" s="7"/>
    </row>
    <row r="17" spans="3:8" x14ac:dyDescent="0.35">
      <c r="C17" s="5">
        <v>14</v>
      </c>
      <c r="D17" s="14" t="s">
        <v>33</v>
      </c>
      <c r="E17" s="7"/>
    </row>
    <row r="18" spans="3:8" x14ac:dyDescent="0.35">
      <c r="C18" s="5">
        <v>15</v>
      </c>
      <c r="D18" s="13" t="s">
        <v>34</v>
      </c>
      <c r="E18" s="7"/>
    </row>
    <row r="19" spans="3:8" x14ac:dyDescent="0.35">
      <c r="E19" s="7"/>
    </row>
    <row r="20" spans="3:8" x14ac:dyDescent="0.35">
      <c r="C20" s="60" t="s">
        <v>63</v>
      </c>
      <c r="D20" s="61"/>
      <c r="E20" s="7"/>
      <c r="H20" s="55"/>
    </row>
    <row r="21" spans="3:8" s="55" customFormat="1" ht="29" x14ac:dyDescent="0.35">
      <c r="C21" s="56" t="s">
        <v>64</v>
      </c>
      <c r="D21" s="57" t="s">
        <v>67</v>
      </c>
      <c r="E21" s="54"/>
    </row>
    <row r="22" spans="3:8" s="55" customFormat="1" ht="29" x14ac:dyDescent="0.35">
      <c r="C22" s="56" t="s">
        <v>65</v>
      </c>
      <c r="D22" s="58" t="s">
        <v>68</v>
      </c>
      <c r="E22" s="54"/>
    </row>
    <row r="23" spans="3:8" s="55" customFormat="1" ht="29" x14ac:dyDescent="0.35">
      <c r="C23" s="56" t="s">
        <v>66</v>
      </c>
      <c r="D23" s="59" t="s">
        <v>69</v>
      </c>
      <c r="E23" s="54"/>
      <c r="H23"/>
    </row>
    <row r="24" spans="3:8" x14ac:dyDescent="0.35">
      <c r="E24" s="7"/>
    </row>
    <row r="25" spans="3:8" x14ac:dyDescent="0.35">
      <c r="E25" s="7"/>
    </row>
    <row r="26" spans="3:8" x14ac:dyDescent="0.35">
      <c r="C26" s="6"/>
      <c r="E26" s="7"/>
    </row>
    <row r="27" spans="3:8" x14ac:dyDescent="0.35">
      <c r="C27" s="6"/>
      <c r="E27" s="7"/>
    </row>
    <row r="28" spans="3:8" x14ac:dyDescent="0.35">
      <c r="C28" s="6"/>
      <c r="E28" s="7"/>
    </row>
    <row r="29" spans="3:8" x14ac:dyDescent="0.35">
      <c r="C29" s="6"/>
      <c r="E29" s="7"/>
    </row>
    <row r="30" spans="3:8" x14ac:dyDescent="0.35">
      <c r="C30" s="6"/>
      <c r="E30" s="7"/>
    </row>
    <row r="31" spans="3:8" x14ac:dyDescent="0.35">
      <c r="C31" s="6"/>
      <c r="E31" s="7"/>
    </row>
    <row r="32" spans="3:8" x14ac:dyDescent="0.35">
      <c r="C32" s="6"/>
      <c r="E32" s="7"/>
    </row>
    <row r="33" spans="3:5" x14ac:dyDescent="0.35">
      <c r="C33" s="6"/>
      <c r="E33" s="7"/>
    </row>
    <row r="34" spans="3:5" x14ac:dyDescent="0.35">
      <c r="C34" s="6"/>
      <c r="E34" s="7"/>
    </row>
    <row r="35" spans="3:5" x14ac:dyDescent="0.35">
      <c r="C35" s="6"/>
      <c r="E35" s="7"/>
    </row>
    <row r="36" spans="3:5" x14ac:dyDescent="0.35">
      <c r="C36" s="6"/>
      <c r="E36" s="7"/>
    </row>
    <row r="37" spans="3:5" x14ac:dyDescent="0.35">
      <c r="C37" s="6"/>
      <c r="E37" s="7"/>
    </row>
    <row r="38" spans="3:5" x14ac:dyDescent="0.35">
      <c r="C38" s="6"/>
      <c r="E38" s="7"/>
    </row>
    <row r="39" spans="3:5" x14ac:dyDescent="0.35">
      <c r="C39" s="6"/>
      <c r="E39" s="7"/>
    </row>
    <row r="40" spans="3:5" x14ac:dyDescent="0.35">
      <c r="C40" s="6"/>
      <c r="E40" s="7"/>
    </row>
    <row r="41" spans="3:5" x14ac:dyDescent="0.35">
      <c r="C41" s="6"/>
      <c r="E41" s="7"/>
    </row>
    <row r="42" spans="3:5" x14ac:dyDescent="0.35">
      <c r="C42" s="6"/>
      <c r="E42" s="7"/>
    </row>
    <row r="43" spans="3:5" x14ac:dyDescent="0.35">
      <c r="C43" s="6"/>
      <c r="E43" s="7"/>
    </row>
    <row r="44" spans="3:5" x14ac:dyDescent="0.35">
      <c r="C44" s="6"/>
      <c r="E44" s="7"/>
    </row>
    <row r="45" spans="3:5" x14ac:dyDescent="0.35">
      <c r="C45" s="6"/>
      <c r="E45" s="7"/>
    </row>
    <row r="46" spans="3:5" x14ac:dyDescent="0.35">
      <c r="C46" s="6"/>
      <c r="E46" s="7"/>
    </row>
    <row r="47" spans="3:5" x14ac:dyDescent="0.35">
      <c r="C47" s="6"/>
      <c r="E47" s="7"/>
    </row>
    <row r="48" spans="3:5" x14ac:dyDescent="0.35">
      <c r="C48" s="6"/>
      <c r="E48" s="7"/>
    </row>
    <row r="49" spans="3:5" x14ac:dyDescent="0.35">
      <c r="C49" s="6"/>
      <c r="E49" s="7"/>
    </row>
    <row r="50" spans="3:5" x14ac:dyDescent="0.35">
      <c r="C50" s="6"/>
      <c r="E50" s="7"/>
    </row>
    <row r="51" spans="3:5" x14ac:dyDescent="0.35">
      <c r="C51" s="6"/>
      <c r="E51" s="7"/>
    </row>
    <row r="52" spans="3:5" x14ac:dyDescent="0.35">
      <c r="C52" s="6"/>
      <c r="E52" s="7"/>
    </row>
    <row r="53" spans="3:5" x14ac:dyDescent="0.35">
      <c r="C53" s="6"/>
      <c r="E53" s="7"/>
    </row>
  </sheetData>
  <mergeCells count="1">
    <mergeCell ref="H3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6"/>
  <sheetViews>
    <sheetView showGridLines="0" tabSelected="1" topLeftCell="B87" zoomScale="81" zoomScaleNormal="81" workbookViewId="0">
      <selection activeCell="E99" sqref="E99:E105"/>
    </sheetView>
  </sheetViews>
  <sheetFormatPr defaultRowHeight="14.5" x14ac:dyDescent="0.35"/>
  <cols>
    <col min="1" max="1" width="1.7265625" customWidth="1"/>
    <col min="2" max="2" width="4.453125" customWidth="1"/>
    <col min="3" max="3" width="17.7265625" customWidth="1"/>
    <col min="4" max="4" width="21.7265625" customWidth="1"/>
    <col min="5" max="5" width="20.54296875" customWidth="1"/>
    <col min="6" max="6" width="13.54296875" customWidth="1"/>
    <col min="7" max="8" width="5.26953125" customWidth="1"/>
    <col min="9" max="9" width="13.7265625" bestFit="1" customWidth="1"/>
    <col min="10" max="10" width="18.54296875" bestFit="1" customWidth="1"/>
    <col min="11" max="11" width="10.81640625" bestFit="1" customWidth="1"/>
    <col min="12" max="12" width="9.81640625" bestFit="1" customWidth="1"/>
    <col min="13" max="14" width="12.453125" bestFit="1" customWidth="1"/>
    <col min="15" max="15" width="11.81640625" bestFit="1" customWidth="1"/>
  </cols>
  <sheetData>
    <row r="1" spans="1:15" s="2" customFormat="1" ht="52.5" customHeight="1" x14ac:dyDescent="0.35">
      <c r="A1" s="17"/>
      <c r="C1" s="3" t="s">
        <v>0</v>
      </c>
    </row>
    <row r="4" spans="1:15" x14ac:dyDescent="0.3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35">
      <c r="B5" s="26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35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35">
      <c r="C7" s="28" t="s">
        <v>6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35">
      <c r="C8" s="27">
        <f>SUMIFS(data[Downloads],data[App],C7)</f>
        <v>43718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35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3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35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35">
      <c r="C12" s="28" t="s">
        <v>35</v>
      </c>
      <c r="D12" s="29" t="s">
        <v>70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35">
      <c r="C13" s="27" t="s">
        <v>36</v>
      </c>
      <c r="D13" s="30">
        <f>SUMIFS(data[Downloads],data[App],D12&amp;"*")</f>
        <v>91536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35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3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35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35">
      <c r="C17" s="28" t="s">
        <v>9</v>
      </c>
      <c r="D17" s="31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35">
      <c r="C18" s="27" t="s">
        <v>11</v>
      </c>
      <c r="D18" s="27">
        <f>SUMIFS(data[Uninstalls],data[Month],DATE(2021,12,1))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35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3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35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35">
      <c r="C22" s="28" t="s">
        <v>37</v>
      </c>
      <c r="D22" s="37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35">
      <c r="C23" s="28" t="s">
        <v>38</v>
      </c>
      <c r="D23" s="37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35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35">
      <c r="C25" s="27" t="s">
        <v>36</v>
      </c>
      <c r="D25" s="27">
        <f>SUMIFS(data[Downloads],data[Month],"&gt;="&amp;D22, data[Month],"&lt;="&amp;D23)</f>
        <v>122200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35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35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3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35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35">
      <c r="C30" s="28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35">
      <c r="C31" s="27">
        <f>COUNTIFS(data[Downloads],"&gt;"&amp;C30)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35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3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35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35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35">
      <c r="C36" s="28" t="s">
        <v>1</v>
      </c>
      <c r="D36" s="38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35">
      <c r="C37" s="25" t="s">
        <v>39</v>
      </c>
      <c r="D37" s="32">
        <f>SUMIFS(data[5 star ratings],data[App],D36)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35">
      <c r="C38" s="25" t="s">
        <v>40</v>
      </c>
      <c r="D38" s="32">
        <f>SUMIFS(data[Total ratings],data[App],D36)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35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35">
      <c r="C40" s="27" t="s">
        <v>41</v>
      </c>
      <c r="D40" s="44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35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35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3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35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35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35">
      <c r="C46" s="28" t="s">
        <v>1</v>
      </c>
      <c r="D46" s="28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35">
      <c r="C47" s="27" t="s">
        <v>42</v>
      </c>
      <c r="D47" s="45">
        <f>AVERAGEIFS(data[Uninstalls],data[App],D46)</f>
        <v>104.71428571428571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35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35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3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35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35">
      <c r="C52" s="36" t="s">
        <v>9</v>
      </c>
      <c r="D52" s="36" t="s">
        <v>11</v>
      </c>
      <c r="E52" s="36" t="s">
        <v>10</v>
      </c>
      <c r="F52" s="36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35">
      <c r="C53" s="39">
        <v>44348</v>
      </c>
      <c r="D53" s="25">
        <f>SUMIFS(data[Uninstalls],data[Month],C53)</f>
        <v>691</v>
      </c>
      <c r="E53" s="25">
        <f>SUMIFS(data[Downloads],data[Month],C53)</f>
        <v>34801</v>
      </c>
      <c r="F53" s="34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35">
      <c r="C54" s="39">
        <v>44378</v>
      </c>
      <c r="D54" s="25">
        <f>SUMIFS(data[Uninstalls],data[Month],C54)</f>
        <v>894</v>
      </c>
      <c r="E54" s="25">
        <f>SUMIFS(data[Downloads],data[Month],C54)</f>
        <v>44838</v>
      </c>
      <c r="F54" s="34">
        <f t="shared" ref="F54:F59" si="0">D54/E54</f>
        <v>1.9938445068914758E-2</v>
      </c>
    </row>
    <row r="55" spans="2:15" x14ac:dyDescent="0.35">
      <c r="C55" s="39">
        <v>44409</v>
      </c>
      <c r="D55" s="25">
        <f>SUMIFS(data[Uninstalls],data[Month],C55)</f>
        <v>938</v>
      </c>
      <c r="E55" s="25">
        <f>SUMIFS(data[Downloads],data[Month],C55)</f>
        <v>47062</v>
      </c>
      <c r="F55" s="34">
        <f t="shared" si="0"/>
        <v>1.9931154647061324E-2</v>
      </c>
    </row>
    <row r="56" spans="2:15" x14ac:dyDescent="0.35">
      <c r="C56" s="39">
        <v>44440</v>
      </c>
      <c r="D56" s="25">
        <f>SUMIFS(data[Uninstalls],data[Month],C56)</f>
        <v>956</v>
      </c>
      <c r="E56" s="25">
        <f>SUMIFS(data[Downloads],data[Month],C56)</f>
        <v>47987</v>
      </c>
      <c r="F56" s="34">
        <f t="shared" si="0"/>
        <v>1.9922062225185989E-2</v>
      </c>
    </row>
    <row r="57" spans="2:15" x14ac:dyDescent="0.35">
      <c r="C57" s="39">
        <v>44470</v>
      </c>
      <c r="D57" s="25">
        <f>SUMIFS(data[Uninstalls],data[Month],C57)</f>
        <v>802</v>
      </c>
      <c r="E57" s="25">
        <f>SUMIFS(data[Downloads],data[Month],C57)</f>
        <v>40278</v>
      </c>
      <c r="F57" s="34">
        <f t="shared" si="0"/>
        <v>1.9911614280748797E-2</v>
      </c>
    </row>
    <row r="58" spans="2:15" x14ac:dyDescent="0.35">
      <c r="C58" s="39">
        <v>44501</v>
      </c>
      <c r="D58" s="25">
        <f>SUMIFS(data[Uninstalls],data[Month],C58)</f>
        <v>848</v>
      </c>
      <c r="E58" s="25">
        <f>SUMIFS(data[Downloads],data[Month],C58)</f>
        <v>42592</v>
      </c>
      <c r="F58" s="34">
        <f t="shared" si="0"/>
        <v>1.9909842223891812E-2</v>
      </c>
    </row>
    <row r="59" spans="2:15" x14ac:dyDescent="0.35">
      <c r="C59" s="39">
        <v>44531</v>
      </c>
      <c r="D59" s="25">
        <f>SUMIFS(data[Uninstalls],data[Month],C59)</f>
        <v>783</v>
      </c>
      <c r="E59" s="25">
        <f>SUMIFS(data[Downloads],data[Month],C59)</f>
        <v>39330</v>
      </c>
      <c r="F59" s="34">
        <f t="shared" si="0"/>
        <v>1.9908466819221968E-2</v>
      </c>
    </row>
    <row r="61" spans="2:15" x14ac:dyDescent="0.35">
      <c r="E61" s="27" t="s">
        <v>44</v>
      </c>
      <c r="F61" s="46">
        <f>MAX(F53:F59)</f>
        <v>1.9938445068914758E-2</v>
      </c>
    </row>
    <row r="62" spans="2:15" x14ac:dyDescent="0.35">
      <c r="E62" s="27" t="s">
        <v>45</v>
      </c>
      <c r="F62" s="35">
        <f>_xlfn.XLOOKUP(F61,F53:F59,C53:C59)</f>
        <v>44378</v>
      </c>
    </row>
    <row r="65" spans="2:6" x14ac:dyDescent="0.35">
      <c r="B65" s="26">
        <v>9</v>
      </c>
      <c r="C65" t="str" cm="1">
        <f t="array" ref="C65">INDEX(Questions!$D$4:$D$18,B65)</f>
        <v>Average monthly downloads</v>
      </c>
    </row>
    <row r="67" spans="2:6" x14ac:dyDescent="0.35">
      <c r="C67" s="36" t="s">
        <v>9</v>
      </c>
      <c r="D67" s="36" t="s">
        <v>46</v>
      </c>
    </row>
    <row r="68" spans="2:6" x14ac:dyDescent="0.35">
      <c r="C68" s="40">
        <v>44348</v>
      </c>
      <c r="D68" s="47">
        <f>AVERAGEIFS(data[Downloads],data[Month],C68)</f>
        <v>4971.5714285714284</v>
      </c>
    </row>
    <row r="69" spans="2:6" x14ac:dyDescent="0.35">
      <c r="C69" s="40">
        <v>44378</v>
      </c>
      <c r="D69" s="47">
        <f>AVERAGEIFS(data[Downloads],data[Month],C69)</f>
        <v>6405.4285714285716</v>
      </c>
    </row>
    <row r="70" spans="2:6" x14ac:dyDescent="0.35">
      <c r="C70" s="40">
        <v>44409</v>
      </c>
      <c r="D70" s="47">
        <f>AVERAGEIFS(data[Downloads],data[Month],C70)</f>
        <v>6723.1428571428569</v>
      </c>
    </row>
    <row r="71" spans="2:6" x14ac:dyDescent="0.35">
      <c r="C71" s="40">
        <v>44440</v>
      </c>
      <c r="D71" s="47">
        <f>AVERAGEIFS(data[Downloads],data[Month],C71)</f>
        <v>6855.2857142857147</v>
      </c>
    </row>
    <row r="72" spans="2:6" x14ac:dyDescent="0.35">
      <c r="C72" s="40">
        <v>44470</v>
      </c>
      <c r="D72" s="47">
        <f>AVERAGEIFS(data[Downloads],data[Month],C72)</f>
        <v>5754</v>
      </c>
    </row>
    <row r="73" spans="2:6" x14ac:dyDescent="0.35">
      <c r="C73" s="40">
        <v>44501</v>
      </c>
      <c r="D73" s="47">
        <f>AVERAGEIFS(data[Downloads],data[Month],C73)</f>
        <v>6084.5714285714284</v>
      </c>
    </row>
    <row r="74" spans="2:6" x14ac:dyDescent="0.35">
      <c r="C74" s="40">
        <v>44531</v>
      </c>
      <c r="D74" s="47">
        <f>AVERAGEIFS(data[Downloads],data[Month],C74)</f>
        <v>5618.5714285714284</v>
      </c>
    </row>
    <row r="77" spans="2:6" x14ac:dyDescent="0.35">
      <c r="B77" s="26">
        <v>10</v>
      </c>
      <c r="C77" t="str" cm="1">
        <f t="array" ref="C77">INDEX(Questions!$D$4:$D$18,B77)</f>
        <v>Most downloads in any month / app? 2nd and 3rd places also?</v>
      </c>
    </row>
    <row r="78" spans="2:6" x14ac:dyDescent="0.35">
      <c r="B78" s="33">
        <v>11</v>
      </c>
      <c r="C78" t="str" cm="1">
        <f t="array" ref="C78">INDEX(Questions!$D$4:$D$18,B78)</f>
        <v>Which month and app was that?</v>
      </c>
    </row>
    <row r="80" spans="2:6" x14ac:dyDescent="0.35">
      <c r="C80" s="36"/>
      <c r="D80" s="41" t="s">
        <v>10</v>
      </c>
      <c r="E80" s="36" t="s">
        <v>51</v>
      </c>
      <c r="F80" s="36" t="s">
        <v>52</v>
      </c>
    </row>
    <row r="81" spans="2:6" x14ac:dyDescent="0.35">
      <c r="C81" s="25" t="s">
        <v>48</v>
      </c>
      <c r="D81" s="48">
        <f>MAX(data[Downloads])</f>
        <v>10028</v>
      </c>
      <c r="E81" s="52" t="str">
        <f>_xlfn.XLOOKUP(D81,data[Downloads],data[App])</f>
        <v>Chocolate Crossing</v>
      </c>
      <c r="F81" s="53">
        <f>INDEX(data[Month],MATCH(D81,data[Downloads],0))</f>
        <v>44409</v>
      </c>
    </row>
    <row r="82" spans="2:6" x14ac:dyDescent="0.35">
      <c r="C82" s="25" t="s">
        <v>49</v>
      </c>
      <c r="D82" s="48">
        <f>LARGE(data[Downloads],2)</f>
        <v>9195</v>
      </c>
      <c r="E82" s="52" t="str">
        <f>_xlfn.XLOOKUP(D82,data[Downloads],data[App])</f>
        <v>Where is my Coco?</v>
      </c>
      <c r="F82" s="53">
        <f>INDEX(data[Month],MATCH(D82,data[Downloads],0))</f>
        <v>44501</v>
      </c>
    </row>
    <row r="83" spans="2:6" x14ac:dyDescent="0.35">
      <c r="C83" s="25" t="s">
        <v>50</v>
      </c>
      <c r="D83" s="48">
        <f>LARGE(data[Downloads],3)</f>
        <v>8586</v>
      </c>
      <c r="E83" s="52" t="str">
        <f>_xlfn.XLOOKUP(D83,data[Downloads],data[App])</f>
        <v>Crushed by Candies</v>
      </c>
      <c r="F83" s="53">
        <f>INDEX(data[Month],MATCH(D83,data[Downloads],0))</f>
        <v>44378</v>
      </c>
    </row>
    <row r="86" spans="2:6" x14ac:dyDescent="0.35">
      <c r="B86" s="26">
        <v>12</v>
      </c>
      <c r="C86" t="str" cm="1">
        <f t="array" ref="C86">INDEX(Questions!$D$4:$D$18,B86)</f>
        <v>In October 2021, which app has most 1star ratings?</v>
      </c>
    </row>
    <row r="87" spans="2:6" x14ac:dyDescent="0.35">
      <c r="B87" s="33">
        <v>13</v>
      </c>
      <c r="C87" t="str" cm="1">
        <f t="array" ref="C87">INDEX(Questions!$D$4:$D$18,B87)</f>
        <v>Does it change by December 2021?</v>
      </c>
    </row>
    <row r="89" spans="2:6" x14ac:dyDescent="0.35">
      <c r="C89" s="36" t="s">
        <v>9</v>
      </c>
      <c r="D89" s="42">
        <v>44470</v>
      </c>
      <c r="E89" s="42">
        <v>44531</v>
      </c>
    </row>
    <row r="90" spans="2:6" x14ac:dyDescent="0.35">
      <c r="C90" s="25" t="s">
        <v>54</v>
      </c>
      <c r="D90" s="25">
        <f>_xlfn.MAXIFS(data[1 star ratings],data[Month],D89)</f>
        <v>47</v>
      </c>
      <c r="E90" s="25">
        <f>_xlfn.MAXIFS(data[1 star ratings],data[Month],E89)</f>
        <v>55</v>
      </c>
    </row>
    <row r="92" spans="2:6" x14ac:dyDescent="0.35">
      <c r="C92" s="49" t="s">
        <v>55</v>
      </c>
      <c r="D92" s="48" t="str">
        <f>_xlfn.XLOOKUP(D90,data[1 star ratings],data[App])</f>
        <v>Where is my Coco?</v>
      </c>
      <c r="E92" s="51" t="str">
        <f>_xlfn.XLOOKUP(E90,data[1 star ratings],data[App])</f>
        <v>Subway Wafers</v>
      </c>
    </row>
    <row r="93" spans="2:6" x14ac:dyDescent="0.35">
      <c r="C93" s="50" t="s">
        <v>56</v>
      </c>
      <c r="D93" s="48" t="str" cm="1">
        <f t="array" ref="D93:D94">_xlfn._xlws.FILTER(data[App],(data[Month]=D89)*(data[1 star ratings]=D90))</f>
        <v>Where is my Coco?</v>
      </c>
      <c r="E93" s="51" t="str" cm="1">
        <f t="array" ref="E93">_xlfn._xlws.FILTER(data[App],(data[Month]=E89)*(data[1 star ratings]=E90))</f>
        <v>Temple Bun</v>
      </c>
    </row>
    <row r="94" spans="2:6" x14ac:dyDescent="0.35">
      <c r="D94" s="48" t="str">
        <v>Sugar Rush</v>
      </c>
    </row>
    <row r="96" spans="2:6" x14ac:dyDescent="0.35">
      <c r="B96" s="26">
        <v>14</v>
      </c>
      <c r="C96" t="str" cm="1">
        <f t="array" ref="C96">INDEX(Questions!$D$4:$D$18,B96)</f>
        <v>What are the best download figures for each app?</v>
      </c>
    </row>
    <row r="98" spans="2:5" x14ac:dyDescent="0.35">
      <c r="C98" s="36" t="s">
        <v>57</v>
      </c>
      <c r="D98" s="36" t="s">
        <v>58</v>
      </c>
      <c r="E98" s="43" t="s">
        <v>9</v>
      </c>
    </row>
    <row r="99" spans="2:5" x14ac:dyDescent="0.35">
      <c r="C99" s="28" t="s">
        <v>2</v>
      </c>
      <c r="D99" s="27">
        <f>_xlfn.MAXIFS(data[Downloads],data[App],C99)</f>
        <v>8586</v>
      </c>
      <c r="E99" s="62" cm="1">
        <f t="array" ref="E99">_xlfn._xlws.FILTER(data[Month],(data[App]=C99)*(data[Downloads]=D99))</f>
        <v>44378</v>
      </c>
    </row>
    <row r="100" spans="2:5" x14ac:dyDescent="0.35">
      <c r="C100" s="28" t="s">
        <v>3</v>
      </c>
      <c r="D100" s="27">
        <f>_xlfn.MAXIFS(data[Downloads],data[App],C100)</f>
        <v>10028</v>
      </c>
      <c r="E100" s="62" cm="1">
        <f t="array" ref="E100">_xlfn._xlws.FILTER(data[Month],(data[App]=C100)*(data[Downloads]=D100))</f>
        <v>44409</v>
      </c>
    </row>
    <row r="101" spans="2:5" x14ac:dyDescent="0.35">
      <c r="C101" s="28" t="s">
        <v>4</v>
      </c>
      <c r="D101" s="27">
        <f>_xlfn.MAXIFS(data[Downloads],data[App],C101)</f>
        <v>7909</v>
      </c>
      <c r="E101" s="62" cm="1">
        <f t="array" ref="E101">_xlfn._xlws.FILTER(data[Month],(data[App]=C101)*(data[Downloads]=D101))</f>
        <v>44409</v>
      </c>
    </row>
    <row r="102" spans="2:5" x14ac:dyDescent="0.35">
      <c r="C102" s="28" t="s">
        <v>5</v>
      </c>
      <c r="D102" s="27">
        <f>_xlfn.MAXIFS(data[Downloads],data[App],C102)</f>
        <v>9195</v>
      </c>
      <c r="E102" s="62" cm="1">
        <f t="array" ref="E102">_xlfn._xlws.FILTER(data[Month],(data[App]=C102)*(data[Downloads]=D102))</f>
        <v>44501</v>
      </c>
    </row>
    <row r="103" spans="2:5" x14ac:dyDescent="0.35">
      <c r="C103" s="28" t="s">
        <v>6</v>
      </c>
      <c r="D103" s="27">
        <f>_xlfn.MAXIFS(data[Downloads],data[App],C103)</f>
        <v>7488</v>
      </c>
      <c r="E103" s="62" cm="1">
        <f t="array" ref="E103">_xlfn._xlws.FILTER(data[Month],(data[App]=C103)*(data[Downloads]=D103))</f>
        <v>44501</v>
      </c>
    </row>
    <row r="104" spans="2:5" x14ac:dyDescent="0.35">
      <c r="C104" s="28" t="s">
        <v>7</v>
      </c>
      <c r="D104" s="27">
        <f>_xlfn.MAXIFS(data[Downloads],data[App],C104)</f>
        <v>7092</v>
      </c>
      <c r="E104" s="62" cm="1">
        <f t="array" ref="E104">_xlfn._xlws.FILTER(data[Month],(data[App]=C104)*(data[Downloads]=D104))</f>
        <v>44470</v>
      </c>
    </row>
    <row r="105" spans="2:5" x14ac:dyDescent="0.35">
      <c r="C105" s="28" t="s">
        <v>8</v>
      </c>
      <c r="D105" s="27">
        <f>_xlfn.MAXIFS(data[Downloads],data[App],C105)</f>
        <v>8453</v>
      </c>
      <c r="E105" s="62" cm="1">
        <f t="array" ref="E105">_xlfn._xlws.FILTER(data[Month],(data[App]=C105)*(data[Downloads]=D105))</f>
        <v>44440</v>
      </c>
    </row>
    <row r="107" spans="2:5" x14ac:dyDescent="0.35">
      <c r="B107" s="26">
        <v>15</v>
      </c>
      <c r="C107" t="str" cm="1">
        <f t="array" ref="C107">INDEX(Questions!$D$4:$D$18,B107)</f>
        <v>What is the least downloaded app in each month?</v>
      </c>
    </row>
    <row r="109" spans="2:5" x14ac:dyDescent="0.35">
      <c r="C109" s="36" t="s">
        <v>9</v>
      </c>
      <c r="D109" s="41" t="s">
        <v>59</v>
      </c>
      <c r="E109" s="36" t="s">
        <v>51</v>
      </c>
    </row>
    <row r="110" spans="2:5" x14ac:dyDescent="0.35">
      <c r="C110" s="39">
        <v>44348</v>
      </c>
      <c r="D110" s="48">
        <f>_xlfn.MINIFS(data[Downloads],data[Month],C110)</f>
        <v>1837</v>
      </c>
      <c r="E110" s="27" t="str" cm="1">
        <f t="array" ref="E110">_xlfn._xlws.FILTER(data[App],(data[Month]=C110)*(data[Downloads]=D110))</f>
        <v>Temple Bun</v>
      </c>
    </row>
    <row r="111" spans="2:5" x14ac:dyDescent="0.35">
      <c r="C111" s="39">
        <v>44378</v>
      </c>
      <c r="D111" s="48">
        <f>_xlfn.MINIFS(data[Downloads],data[Month],C111)</f>
        <v>4576</v>
      </c>
      <c r="E111" s="27" t="str" cm="1">
        <f t="array" ref="E111">_xlfn._xlws.FILTER(data[App],(data[Month]=C111)*(data[Downloads]=D111))</f>
        <v>Subway Wafers</v>
      </c>
    </row>
    <row r="112" spans="2:5" x14ac:dyDescent="0.35">
      <c r="C112" s="39">
        <v>44409</v>
      </c>
      <c r="D112" s="48">
        <f>_xlfn.MINIFS(data[Downloads],data[Month],C112)</f>
        <v>4856</v>
      </c>
      <c r="E112" s="27" t="str" cm="1">
        <f t="array" ref="E112">_xlfn._xlws.FILTER(data[App],(data[Month]=C112)*(data[Downloads]=D112))</f>
        <v>Crushed by Candies</v>
      </c>
    </row>
    <row r="113" spans="3:5" x14ac:dyDescent="0.35">
      <c r="C113" s="39">
        <v>44440</v>
      </c>
      <c r="D113" s="48">
        <f>_xlfn.MINIFS(data[Downloads],data[Month],C113)</f>
        <v>4879</v>
      </c>
      <c r="E113" s="27" t="str" cm="1">
        <f t="array" ref="E113">_xlfn._xlws.FILTER(data[App],(data[Month]=C113)*(data[Downloads]=D113))</f>
        <v>Subway Wafers</v>
      </c>
    </row>
    <row r="114" spans="3:5" x14ac:dyDescent="0.35">
      <c r="C114" s="39">
        <v>44470</v>
      </c>
      <c r="D114" s="48">
        <f>_xlfn.MINIFS(data[Downloads],data[Month],C114)</f>
        <v>4340</v>
      </c>
      <c r="E114" s="27" t="str" cm="1">
        <f t="array" ref="E114">_xlfn._xlws.FILTER(data[App],(data[Month]=C114)*(data[Downloads]=D114))</f>
        <v>Temple Bun</v>
      </c>
    </row>
    <row r="115" spans="3:5" x14ac:dyDescent="0.35">
      <c r="C115" s="39">
        <v>44501</v>
      </c>
      <c r="D115" s="48">
        <f>_xlfn.MINIFS(data[Downloads],data[Month],C115)</f>
        <v>2849</v>
      </c>
      <c r="E115" s="27" t="str" cm="1">
        <f t="array" ref="E115">_xlfn._xlws.FILTER(data[App],(data[Month]=C115)*(data[Downloads]=D115))</f>
        <v>Subway Wafers</v>
      </c>
    </row>
    <row r="116" spans="3:5" x14ac:dyDescent="0.35">
      <c r="C116" s="39">
        <v>44531</v>
      </c>
      <c r="D116" s="48">
        <f>_xlfn.MINIFS(data[Downloads],data[Month],C116)</f>
        <v>2297</v>
      </c>
      <c r="E116" s="27" t="str" cm="1">
        <f t="array" ref="E116">_xlfn._xlws.FILTER(data[App],(data[Month]=C116)*(data[Downloads]=D116))</f>
        <v>Crushed by Candies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Shubham Karade</cp:lastModifiedBy>
  <dcterms:created xsi:type="dcterms:W3CDTF">2021-03-14T20:21:32Z</dcterms:created>
  <dcterms:modified xsi:type="dcterms:W3CDTF">2024-12-27T19:19:30Z</dcterms:modified>
</cp:coreProperties>
</file>