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Almax Assignments\Excel\"/>
    </mc:Choice>
  </mc:AlternateContent>
  <xr:revisionPtr revIDLastSave="0" documentId="8_{020EA27D-442F-47D5-9324-23BC72492D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OXvrmpxox0g4zkmwrh2kxLBw8iw=="/>
    </ext>
  </extLst>
</workbook>
</file>

<file path=xl/calcChain.xml><?xml version="1.0" encoding="utf-8"?>
<calcChain xmlns="http://schemas.openxmlformats.org/spreadsheetml/2006/main">
  <c r="B21" i="3" l="1"/>
  <c r="B22" i="2"/>
  <c r="B23" i="2"/>
  <c r="B22" i="3"/>
  <c r="B20" i="3"/>
  <c r="B19" i="3"/>
  <c r="B18" i="3"/>
  <c r="C44" i="2" a="1"/>
  <c r="C44" i="2" s="1"/>
  <c r="C43" i="2" a="1"/>
  <c r="C43" i="2" s="1"/>
  <c r="H37" i="2" a="1"/>
  <c r="H37" i="2" s="1"/>
  <c r="H36" i="2"/>
  <c r="B36" i="2"/>
  <c r="B23" i="1"/>
  <c r="B23" i="3" s="1"/>
  <c r="B36" i="1"/>
  <c r="C37" i="1" a="1"/>
  <c r="C37" i="1" s="1"/>
  <c r="C36" i="1"/>
  <c r="B37" i="1"/>
  <c r="B24" i="2" l="1"/>
  <c r="B24" i="3"/>
  <c r="B44" i="2"/>
  <c r="D44" i="2" s="1"/>
  <c r="B43" i="2"/>
  <c r="D43" i="2" s="1"/>
  <c r="D37" i="1"/>
  <c r="D36" i="1"/>
  <c r="E43" i="2" l="1"/>
  <c r="A30" i="3" s="1"/>
  <c r="E36" i="1"/>
  <c r="C30" i="3" s="1"/>
  <c r="B3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<sst xmlns="http://schemas.openxmlformats.org/spreadsheetml/2006/main" count="139" uniqueCount="46">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</sst>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2" borderId="5" xfId="0" applyFont="1" applyFill="1" applyBorder="1"/>
    <xf numFmtId="0" fontId="5" fillId="0" borderId="0" xfId="0" applyFont="1"/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4" fontId="6" fillId="4" borderId="4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9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 wrapText="1"/>
    </xf>
    <xf numFmtId="14" fontId="6" fillId="4" borderId="4" xfId="0" applyNumberFormat="1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2" fontId="6" fillId="4" borderId="0" xfId="0" applyNumberFormat="1" applyFont="1" applyFill="1" applyAlignment="1">
      <alignment horizontal="right" wrapText="1"/>
    </xf>
    <xf numFmtId="2" fontId="0" fillId="0" borderId="0" xfId="0" applyNumberFormat="1" applyFont="1" applyAlignment="1"/>
    <xf numFmtId="0" fontId="10" fillId="0" borderId="0" xfId="0" applyFont="1" applyAlignment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3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6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43000" cy="209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9263" y="3679988"/>
          <a:ext cx="11334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43000" cy="2095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9263" y="3679988"/>
          <a:ext cx="11334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41</xdr:row>
      <xdr:rowOff>47625</xdr:rowOff>
    </xdr:from>
    <xdr:ext cx="847725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6900" y="3679988"/>
          <a:ext cx="838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57150</xdr:colOff>
      <xdr:row>33</xdr:row>
      <xdr:rowOff>190500</xdr:rowOff>
    </xdr:from>
    <xdr:ext cx="84772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26900" y="3679988"/>
          <a:ext cx="838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33</xdr:row>
      <xdr:rowOff>190500</xdr:rowOff>
    </xdr:from>
    <xdr:ext cx="1181100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60213" y="3679988"/>
          <a:ext cx="11715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28725" cy="209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736400" y="3679988"/>
          <a:ext cx="1219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142875</xdr:colOff>
      <xdr:row>6</xdr:row>
      <xdr:rowOff>142875</xdr:rowOff>
    </xdr:from>
    <xdr:ext cx="714375" cy="2857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993575" y="3641888"/>
          <a:ext cx="704850" cy="2762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95250</xdr:colOff>
      <xdr:row>18</xdr:row>
      <xdr:rowOff>323850</xdr:rowOff>
    </xdr:from>
    <xdr:ext cx="1638300" cy="209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531613" y="3679988"/>
          <a:ext cx="16287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workbookViewId="0">
      <selection activeCell="C26" sqref="C26"/>
    </sheetView>
  </sheetViews>
  <sheetFormatPr defaultColWidth="12.6640625" defaultRowHeight="15" customHeight="1" x14ac:dyDescent="0.25"/>
  <cols>
    <col min="4" max="4" width="16" customWidth="1"/>
    <col min="6" max="6" width="15.77734375" customWidth="1"/>
    <col min="7" max="7" width="16.77734375" customWidth="1"/>
    <col min="9" max="9" width="15.77734375" customWidth="1"/>
    <col min="13" max="26" width="8.66406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7" t="s">
        <v>1</v>
      </c>
      <c r="B5" s="85"/>
    </row>
    <row r="6" spans="1:12" ht="15.75" customHeight="1" x14ac:dyDescent="0.25">
      <c r="A6" s="86"/>
      <c r="B6" s="83"/>
    </row>
    <row r="7" spans="1:12" ht="15.75" customHeight="1" x14ac:dyDescent="0.25"/>
    <row r="8" spans="1:12" ht="15.75" customHeight="1" x14ac:dyDescent="0.3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8" t="s">
        <v>9</v>
      </c>
      <c r="B18" s="85"/>
    </row>
    <row r="19" spans="1:14" ht="15.75" customHeight="1" x14ac:dyDescent="0.25">
      <c r="A19" s="86"/>
      <c r="B19" s="83"/>
    </row>
    <row r="20" spans="1:14" ht="15.75" customHeight="1" x14ac:dyDescent="0.25">
      <c r="A20" s="6" t="s">
        <v>10</v>
      </c>
      <c r="B20" s="3" t="s">
        <v>7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">
      <c r="A21" s="13" t="s">
        <v>15</v>
      </c>
      <c r="B21" s="14">
        <v>44225</v>
      </c>
      <c r="C21" s="80"/>
      <c r="D21" s="81"/>
      <c r="F21" s="16" t="s">
        <v>15</v>
      </c>
      <c r="G21" s="17">
        <v>352</v>
      </c>
      <c r="H21" s="18">
        <v>2800</v>
      </c>
      <c r="I21" s="18">
        <v>985600</v>
      </c>
      <c r="J21" s="19">
        <v>1255600</v>
      </c>
      <c r="N21" s="20"/>
    </row>
    <row r="22" spans="1:14" ht="15.75" customHeight="1" x14ac:dyDescent="0.3">
      <c r="A22" s="21" t="s">
        <v>16</v>
      </c>
      <c r="B22" s="14">
        <v>44460</v>
      </c>
      <c r="C22" s="80"/>
      <c r="D22" s="81"/>
      <c r="F22" s="16" t="s">
        <v>16</v>
      </c>
      <c r="G22" s="17">
        <v>90</v>
      </c>
      <c r="H22" s="18">
        <v>3000</v>
      </c>
      <c r="I22" s="18">
        <v>270000</v>
      </c>
      <c r="J22" s="22"/>
      <c r="N22" s="23"/>
    </row>
    <row r="23" spans="1:14" ht="15.75" customHeight="1" x14ac:dyDescent="0.3">
      <c r="A23" s="24" t="s">
        <v>17</v>
      </c>
      <c r="B23" s="25">
        <f>DATEDIF(B21,B22,"d")</f>
        <v>235</v>
      </c>
      <c r="C23" s="80"/>
      <c r="D23" s="81"/>
      <c r="H23" s="89" t="s">
        <v>18</v>
      </c>
      <c r="I23" s="83"/>
    </row>
    <row r="24" spans="1:14" ht="15.75" customHeight="1" x14ac:dyDescent="0.3">
      <c r="C24" s="80"/>
      <c r="D24" s="81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>
      <c r="A30" s="28" t="s">
        <v>19</v>
      </c>
      <c r="B30" s="29"/>
      <c r="C30" s="29"/>
      <c r="D30" s="29"/>
      <c r="E30" s="29"/>
      <c r="F30" s="29"/>
    </row>
    <row r="31" spans="1:14" ht="15.75" customHeight="1" x14ac:dyDescent="0.25">
      <c r="A31" s="90" t="s">
        <v>20</v>
      </c>
      <c r="B31" s="83"/>
      <c r="C31" s="83"/>
      <c r="D31" s="83"/>
      <c r="E31" s="83"/>
      <c r="F31" s="83"/>
      <c r="G31" s="83"/>
    </row>
    <row r="32" spans="1:14" ht="15.75" customHeight="1" x14ac:dyDescent="0.25">
      <c r="A32" s="83"/>
      <c r="B32" s="83"/>
      <c r="C32" s="83"/>
      <c r="D32" s="83"/>
      <c r="E32" s="83"/>
      <c r="F32" s="83"/>
      <c r="G32" s="83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25">
      <c r="B35" s="8" t="s">
        <v>11</v>
      </c>
      <c r="C35" s="9" t="s">
        <v>12</v>
      </c>
      <c r="D35" s="31" t="s">
        <v>13</v>
      </c>
      <c r="E35" s="10" t="s">
        <v>14</v>
      </c>
      <c r="F35" s="32"/>
      <c r="G35" s="82" t="s">
        <v>21</v>
      </c>
      <c r="H35" s="83"/>
    </row>
    <row r="36" spans="1:8" ht="15.75" customHeight="1" x14ac:dyDescent="0.3">
      <c r="A36" s="16" t="s">
        <v>15</v>
      </c>
      <c r="B36" s="17">
        <f>IF(B21&lt;B10,IF(B22&lt;=C9,DATEDIF(B21,B22,"d"),DATEDIF(B21,C9,"d")+1),0)</f>
        <v>92</v>
      </c>
      <c r="C36" s="18">
        <f>INDEX(D9:D14,MATCH(B20,A9:A14,0))</f>
        <v>2100</v>
      </c>
      <c r="D36" s="18">
        <f>B36*C36</f>
        <v>193200</v>
      </c>
      <c r="E36" s="33">
        <f>D36+D37</f>
        <v>507800</v>
      </c>
      <c r="F36" s="32"/>
      <c r="G36" s="32"/>
    </row>
    <row r="37" spans="1:8" ht="15.75" customHeight="1" x14ac:dyDescent="0.3">
      <c r="A37" s="16" t="s">
        <v>16</v>
      </c>
      <c r="B37" s="17">
        <f>IF(B22&gt;B10,IF(B21&gt;=B10,DATEDIF(B21,B22,"d"),DATEDIF(B10,B22,"d")),0)</f>
        <v>143</v>
      </c>
      <c r="C37" s="18" cm="1">
        <f t="array" ref="C37">INDEX(D9:D14,MATCH(B20,A9:A14,0)+1)</f>
        <v>2200</v>
      </c>
      <c r="D37" s="18">
        <f>B37*C37</f>
        <v>314600</v>
      </c>
      <c r="E37" s="22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4">
    <dataValidation type="list" showDropDown="1" showInputMessage="1" prompt="Swift Dzire" sqref="A9:A14" xr:uid="{00000000-0002-0000-0000-000000000000}">
      <formula1>"Swift Dzire,Innova,Ertiga"</formula1>
    </dataValidation>
    <dataValidation type="list" showInputMessage="1" prompt="Swift Dzire" sqref="B20" xr:uid="{94D4F554-E12E-426E-9792-9418CAF06603}">
      <formula1>"Swift Dzire,Innova,Ertiga"</formula1>
    </dataValidation>
    <dataValidation type="date" allowBlank="1" showInputMessage="1" showErrorMessage="1" errorTitle="Invalid Entry" error="The date should be between 01-01-2021 to 31-12-2021_x000a__x000a_" sqref="B21" xr:uid="{2B25CDE8-461D-45E3-8C99-800E6A8998A6}">
      <formula1>44197</formula1>
      <formula2>44561</formula2>
    </dataValidation>
    <dataValidation type="date" showInputMessage="1" showErrorMessage="1" errorTitle="Invalid Entry" error="The date should be between 01-01-2021 to 31-12-2021_x000a_" sqref="B22" xr:uid="{941FD54F-6E31-424A-9FCC-C51F2DEF348D}">
      <formula1>44197</formula1>
      <formula2>44561</formula2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topLeftCell="A22" workbookViewId="0">
      <selection activeCell="F37" sqref="F37"/>
    </sheetView>
  </sheetViews>
  <sheetFormatPr defaultColWidth="12.6640625" defaultRowHeight="15" customHeight="1" x14ac:dyDescent="0.25"/>
  <cols>
    <col min="2" max="2" width="16.44140625" customWidth="1"/>
    <col min="4" max="4" width="12.109375" customWidth="1"/>
    <col min="5" max="5" width="13.33203125" customWidth="1"/>
    <col min="10" max="10" width="11.6640625" customWidth="1"/>
    <col min="11" max="11" width="19.33203125" bestFit="1" customWidth="1"/>
    <col min="12" max="12" width="14.88671875" bestFit="1" customWidth="1"/>
    <col min="13" max="26" width="8.66406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91" t="s">
        <v>22</v>
      </c>
      <c r="B5" s="92"/>
    </row>
    <row r="6" spans="1:12" ht="15.75" customHeight="1" x14ac:dyDescent="0.25">
      <c r="A6" s="93"/>
      <c r="B6" s="94"/>
    </row>
    <row r="7" spans="1:12" ht="15.75" customHeight="1" x14ac:dyDescent="0.25"/>
    <row r="8" spans="1:12" ht="15.75" customHeight="1" x14ac:dyDescent="0.3">
      <c r="A8" s="34" t="s">
        <v>23</v>
      </c>
      <c r="B8" s="35" t="s">
        <v>24</v>
      </c>
      <c r="C8" s="36" t="s">
        <v>3</v>
      </c>
      <c r="D8" s="36" t="s">
        <v>4</v>
      </c>
      <c r="E8" s="36" t="s">
        <v>5</v>
      </c>
    </row>
    <row r="9" spans="1:12" ht="15.75" customHeight="1" x14ac:dyDescent="0.3">
      <c r="A9" s="37" t="s">
        <v>25</v>
      </c>
      <c r="B9" s="38" t="s">
        <v>26</v>
      </c>
      <c r="C9" s="39">
        <v>44197</v>
      </c>
      <c r="D9" s="39">
        <v>44377</v>
      </c>
      <c r="E9" s="40">
        <v>4000</v>
      </c>
    </row>
    <row r="10" spans="1:12" ht="15.75" customHeight="1" x14ac:dyDescent="0.3">
      <c r="A10" s="37" t="s">
        <v>25</v>
      </c>
      <c r="B10" s="38" t="s">
        <v>27</v>
      </c>
      <c r="C10" s="39">
        <v>44197</v>
      </c>
      <c r="D10" s="39">
        <v>44377</v>
      </c>
      <c r="E10" s="40">
        <v>7000</v>
      </c>
    </row>
    <row r="11" spans="1:12" ht="15.75" customHeight="1" x14ac:dyDescent="0.3">
      <c r="A11" s="37" t="s">
        <v>25</v>
      </c>
      <c r="B11" s="38" t="s">
        <v>26</v>
      </c>
      <c r="C11" s="39">
        <v>44378</v>
      </c>
      <c r="D11" s="39">
        <v>44561</v>
      </c>
      <c r="E11" s="40">
        <v>4500</v>
      </c>
    </row>
    <row r="12" spans="1:12" ht="15.75" customHeight="1" x14ac:dyDescent="0.3">
      <c r="A12" s="37" t="s">
        <v>25</v>
      </c>
      <c r="B12" s="38" t="s">
        <v>27</v>
      </c>
      <c r="C12" s="39">
        <v>44378</v>
      </c>
      <c r="D12" s="39">
        <v>44561</v>
      </c>
      <c r="E12" s="40">
        <v>8000</v>
      </c>
    </row>
    <row r="13" spans="1:12" ht="15.75" customHeight="1" x14ac:dyDescent="0.3">
      <c r="A13" s="37" t="s">
        <v>28</v>
      </c>
      <c r="B13" s="38" t="s">
        <v>26</v>
      </c>
      <c r="C13" s="39">
        <v>44197</v>
      </c>
      <c r="D13" s="39">
        <v>44377</v>
      </c>
      <c r="E13" s="40">
        <v>6000</v>
      </c>
    </row>
    <row r="14" spans="1:12" ht="15.75" customHeight="1" x14ac:dyDescent="0.3">
      <c r="A14" s="37" t="s">
        <v>28</v>
      </c>
      <c r="B14" s="38" t="s">
        <v>27</v>
      </c>
      <c r="C14" s="39">
        <v>44197</v>
      </c>
      <c r="D14" s="39">
        <v>44377</v>
      </c>
      <c r="E14" s="40">
        <v>9000</v>
      </c>
    </row>
    <row r="15" spans="1:12" ht="15.75" customHeight="1" x14ac:dyDescent="0.3">
      <c r="A15" s="37" t="s">
        <v>28</v>
      </c>
      <c r="B15" s="38" t="s">
        <v>26</v>
      </c>
      <c r="C15" s="39">
        <v>44378</v>
      </c>
      <c r="D15" s="39">
        <v>44561</v>
      </c>
      <c r="E15" s="40">
        <v>6500</v>
      </c>
    </row>
    <row r="16" spans="1:12" ht="15.75" customHeight="1" x14ac:dyDescent="0.3">
      <c r="A16" s="37" t="s">
        <v>28</v>
      </c>
      <c r="B16" s="38" t="s">
        <v>27</v>
      </c>
      <c r="C16" s="39">
        <v>44378</v>
      </c>
      <c r="D16" s="39">
        <v>44561</v>
      </c>
      <c r="E16" s="40">
        <v>9500</v>
      </c>
    </row>
    <row r="17" spans="1:12" ht="15.75" customHeight="1" x14ac:dyDescent="0.25"/>
    <row r="18" spans="1:12" ht="15.75" customHeight="1" x14ac:dyDescent="0.25">
      <c r="A18" s="88" t="s">
        <v>9</v>
      </c>
      <c r="B18" s="85"/>
    </row>
    <row r="19" spans="1:12" ht="15.75" customHeight="1" x14ac:dyDescent="0.25">
      <c r="A19" s="86"/>
      <c r="B19" s="83"/>
    </row>
    <row r="20" spans="1:12" ht="15.75" customHeight="1" x14ac:dyDescent="0.3">
      <c r="A20" s="41" t="s">
        <v>23</v>
      </c>
      <c r="B20" s="72" t="s">
        <v>25</v>
      </c>
      <c r="C20" s="7"/>
      <c r="E20" s="42" t="s">
        <v>29</v>
      </c>
      <c r="F20" s="43"/>
      <c r="I20" s="44" t="s">
        <v>30</v>
      </c>
      <c r="J20" s="44" t="s">
        <v>31</v>
      </c>
      <c r="K20" s="11" t="s">
        <v>32</v>
      </c>
      <c r="L20" s="11" t="s">
        <v>33</v>
      </c>
    </row>
    <row r="21" spans="1:12" ht="15.75" customHeight="1" x14ac:dyDescent="0.3">
      <c r="A21" s="41" t="s">
        <v>24</v>
      </c>
      <c r="B21" s="73" t="s">
        <v>27</v>
      </c>
      <c r="C21" s="45"/>
      <c r="E21" s="46" t="s">
        <v>34</v>
      </c>
      <c r="F21" s="47"/>
      <c r="H21" s="48" t="s">
        <v>15</v>
      </c>
      <c r="I21" s="49">
        <v>168</v>
      </c>
      <c r="J21" s="49">
        <v>9000</v>
      </c>
      <c r="K21" s="49">
        <v>1512000</v>
      </c>
      <c r="L21" s="19">
        <v>1787500</v>
      </c>
    </row>
    <row r="22" spans="1:12" ht="15.75" customHeight="1" x14ac:dyDescent="0.3">
      <c r="A22" s="50" t="s">
        <v>15</v>
      </c>
      <c r="B22" s="74">
        <f>Sheet1!B21</f>
        <v>44225</v>
      </c>
      <c r="C22" s="80"/>
      <c r="D22" s="81"/>
      <c r="E22" s="95" t="s">
        <v>18</v>
      </c>
      <c r="F22" s="83"/>
      <c r="H22" s="48" t="s">
        <v>16</v>
      </c>
      <c r="I22" s="49">
        <v>29</v>
      </c>
      <c r="J22" s="49">
        <v>9500</v>
      </c>
      <c r="K22" s="49">
        <v>275500</v>
      </c>
      <c r="L22" s="51"/>
    </row>
    <row r="23" spans="1:12" ht="15.75" customHeight="1" x14ac:dyDescent="0.3">
      <c r="A23" s="41" t="s">
        <v>16</v>
      </c>
      <c r="B23" s="74">
        <f>Sheet1!B22</f>
        <v>44460</v>
      </c>
      <c r="C23" s="80"/>
      <c r="D23" s="81"/>
      <c r="J23" s="89" t="s">
        <v>35</v>
      </c>
      <c r="K23" s="83"/>
    </row>
    <row r="24" spans="1:12" ht="15.75" customHeight="1" x14ac:dyDescent="0.3">
      <c r="A24" s="41" t="s">
        <v>36</v>
      </c>
      <c r="B24" s="75">
        <f>DATEDIF(B22,B23,"d")</f>
        <v>235</v>
      </c>
      <c r="C24" s="80"/>
      <c r="D24" s="81"/>
    </row>
    <row r="25" spans="1:12" ht="15.75" customHeight="1" x14ac:dyDescent="0.3">
      <c r="A25" s="52"/>
      <c r="B25" s="53"/>
      <c r="C25" s="80"/>
      <c r="D25" s="81"/>
    </row>
    <row r="26" spans="1:12" ht="15.75" customHeight="1" x14ac:dyDescent="0.25">
      <c r="C26" s="81"/>
      <c r="D26" s="81"/>
    </row>
    <row r="27" spans="1:12" ht="15.75" customHeight="1" x14ac:dyDescent="0.25">
      <c r="C27" s="81"/>
      <c r="D27" s="81"/>
    </row>
    <row r="28" spans="1:12" ht="15.75" customHeight="1" x14ac:dyDescent="0.25"/>
    <row r="29" spans="1:12" ht="15.75" customHeight="1" x14ac:dyDescent="0.25"/>
    <row r="30" spans="1:12" ht="15.75" customHeight="1" x14ac:dyDescent="0.25">
      <c r="A30" s="28" t="s">
        <v>19</v>
      </c>
    </row>
    <row r="31" spans="1:12" ht="15.75" customHeight="1" x14ac:dyDescent="0.25">
      <c r="A31" s="90" t="s">
        <v>37</v>
      </c>
      <c r="B31" s="83"/>
      <c r="C31" s="83"/>
      <c r="D31" s="83"/>
      <c r="E31" s="83"/>
      <c r="F31" s="83"/>
    </row>
    <row r="32" spans="1:12" ht="15.75" customHeight="1" x14ac:dyDescent="0.25">
      <c r="A32" s="83"/>
      <c r="B32" s="83"/>
      <c r="C32" s="83"/>
      <c r="D32" s="83"/>
      <c r="E32" s="83"/>
      <c r="F32" s="83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3">
      <c r="B35" s="42" t="s">
        <v>29</v>
      </c>
      <c r="C35" s="43"/>
      <c r="D35" s="96" t="s">
        <v>21</v>
      </c>
      <c r="E35" s="83"/>
    </row>
    <row r="36" spans="1:8" ht="15.75" customHeight="1" x14ac:dyDescent="0.3">
      <c r="B36" s="46" t="str">
        <f>_xlfn.CONCAT(B20," ",B21)</f>
        <v>Radisson Deluxe</v>
      </c>
      <c r="C36" s="47"/>
      <c r="H36" t="str">
        <f>VLOOKUP(B20,A9:E16,1)</f>
        <v>Radisson</v>
      </c>
    </row>
    <row r="37" spans="1:8" ht="15.75" customHeight="1" x14ac:dyDescent="0.25">
      <c r="H37" cm="1">
        <f t="array" ref="H37">_xlfn.XLOOKUP(B20&amp;B21&amp;C13,A9:A16&amp;B9:B16&amp;C9:C16,E9:E16)</f>
        <v>7000</v>
      </c>
    </row>
    <row r="38" spans="1:8" ht="15.75" customHeight="1" x14ac:dyDescent="0.25">
      <c r="A38" s="90" t="s">
        <v>38</v>
      </c>
      <c r="B38" s="83"/>
      <c r="C38" s="83"/>
      <c r="D38" s="83"/>
      <c r="E38" s="83"/>
      <c r="F38" s="83"/>
      <c r="G38" s="83"/>
    </row>
    <row r="39" spans="1:8" ht="15.75" customHeight="1" x14ac:dyDescent="0.25">
      <c r="A39" s="83"/>
      <c r="B39" s="83"/>
      <c r="C39" s="83"/>
      <c r="D39" s="83"/>
      <c r="E39" s="83"/>
      <c r="F39" s="83"/>
      <c r="G39" s="83"/>
    </row>
    <row r="40" spans="1:8" ht="15.75" customHeight="1" x14ac:dyDescent="0.25">
      <c r="A40" s="30"/>
      <c r="B40" s="30"/>
      <c r="C40" s="30"/>
      <c r="D40" s="30"/>
      <c r="E40" s="30"/>
      <c r="F40" s="30"/>
    </row>
    <row r="41" spans="1:8" ht="15.75" customHeight="1" x14ac:dyDescent="0.25">
      <c r="A41" s="30"/>
      <c r="B41" s="30"/>
      <c r="C41" s="30"/>
      <c r="D41" s="30"/>
      <c r="E41" s="30"/>
      <c r="F41" s="30"/>
    </row>
    <row r="42" spans="1:8" ht="15.75" customHeight="1" x14ac:dyDescent="0.25">
      <c r="B42" s="8" t="s">
        <v>30</v>
      </c>
      <c r="C42" s="9" t="s">
        <v>31</v>
      </c>
      <c r="D42" s="10" t="s">
        <v>32</v>
      </c>
      <c r="E42" s="11" t="s">
        <v>33</v>
      </c>
      <c r="F42" s="32"/>
      <c r="G42" s="82" t="s">
        <v>21</v>
      </c>
      <c r="H42" s="83"/>
    </row>
    <row r="43" spans="1:8" ht="15.75" customHeight="1" x14ac:dyDescent="0.3">
      <c r="A43" s="16" t="s">
        <v>15</v>
      </c>
      <c r="B43" s="17">
        <f>IF(B23&gt;D9,IF(B22&lt;=D9,DATEDIF(B22,D9,"d")+1,0),DATEDIF(B22,B23,"d"))</f>
        <v>153</v>
      </c>
      <c r="C43" s="18" cm="1">
        <f t="array" ref="C43">_xlfn.XLOOKUP(B20&amp;B21&amp;C13,A9:A16&amp;B9:B16&amp;C9:C16,E9:E16)</f>
        <v>7000</v>
      </c>
      <c r="D43" s="18">
        <f>B43*C43</f>
        <v>1071000</v>
      </c>
      <c r="E43" s="19">
        <f>D43+D44</f>
        <v>1727000</v>
      </c>
      <c r="F43" s="32"/>
      <c r="G43" s="32"/>
    </row>
    <row r="44" spans="1:8" ht="15.75" customHeight="1" x14ac:dyDescent="0.3">
      <c r="A44" s="16" t="s">
        <v>16</v>
      </c>
      <c r="B44" s="17">
        <f>IF(B22&gt;=C11,DATEDIF(B22,B23,"d"), IF(B23&gt;C11, DATEDIF(C11,B23,"d"),0))</f>
        <v>82</v>
      </c>
      <c r="C44" s="18" cm="1">
        <f t="array" ref="C44">_xlfn.XLOOKUP(B20&amp;B21&amp;C15,A9:A16&amp;B9:B16&amp;C9:C16,E9:E16)</f>
        <v>8000</v>
      </c>
      <c r="D44" s="18">
        <f>B44*C44</f>
        <v>656000</v>
      </c>
      <c r="E44" s="22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 count="3">
    <dataValidation type="list" allowBlank="1" showInputMessage="1" showErrorMessage="1" sqref="B20" xr:uid="{C1255359-7B80-4F3A-9870-414FCBC50900}">
      <formula1>$A$12:$A$13</formula1>
    </dataValidation>
    <dataValidation type="list" showInputMessage="1" showErrorMessage="1" sqref="B21" xr:uid="{0E580B7C-94AA-464B-9AB8-5CBC5194AC62}">
      <formula1>$B$12:$B$13</formula1>
    </dataValidation>
    <dataValidation type="date" allowBlank="1" showInputMessage="1" showErrorMessage="1" errorTitle="Invalid Entry" error="The date should be between 01-01-2021 to 31-12-2021_x000a_" sqref="B22" xr:uid="{34315E89-A483-4DE7-AABC-28C47071CC3C}">
      <formula1>44197</formula1>
      <formula2>44561</formula2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workbookViewId="0">
      <selection activeCell="B23" sqref="B23"/>
    </sheetView>
  </sheetViews>
  <sheetFormatPr defaultColWidth="12.6640625" defaultRowHeight="15" customHeight="1" x14ac:dyDescent="0.25"/>
  <cols>
    <col min="1" max="1" width="17.21875" customWidth="1"/>
    <col min="5" max="5" width="17.88671875" customWidth="1"/>
    <col min="6" max="6" width="11" customWidth="1"/>
    <col min="7" max="7" width="14.77734375" customWidth="1"/>
    <col min="13" max="26" width="8.66406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7" t="s">
        <v>1</v>
      </c>
      <c r="B5" s="85"/>
      <c r="F5" s="98" t="s">
        <v>22</v>
      </c>
      <c r="G5" s="92"/>
    </row>
    <row r="6" spans="1:12" ht="15.75" customHeight="1" x14ac:dyDescent="0.25">
      <c r="A6" s="86"/>
      <c r="B6" s="83"/>
      <c r="F6" s="93"/>
      <c r="G6" s="94"/>
    </row>
    <row r="7" spans="1:12" ht="15.75" customHeight="1" x14ac:dyDescent="0.3">
      <c r="A7" s="1" t="s">
        <v>2</v>
      </c>
      <c r="B7" s="2" t="s">
        <v>3</v>
      </c>
      <c r="C7" s="1" t="s">
        <v>4</v>
      </c>
      <c r="D7" s="1" t="s">
        <v>5</v>
      </c>
      <c r="F7" s="1" t="s">
        <v>23</v>
      </c>
      <c r="G7" s="1" t="s">
        <v>24</v>
      </c>
      <c r="H7" s="1" t="s">
        <v>3</v>
      </c>
      <c r="I7" s="1" t="s">
        <v>4</v>
      </c>
      <c r="J7" s="1" t="s">
        <v>5</v>
      </c>
    </row>
    <row r="8" spans="1:12" ht="15.75" customHeight="1" x14ac:dyDescent="0.3">
      <c r="A8" s="3" t="s">
        <v>6</v>
      </c>
      <c r="B8" s="4">
        <v>44197</v>
      </c>
      <c r="C8" s="4">
        <v>44316</v>
      </c>
      <c r="D8" s="5">
        <v>1200</v>
      </c>
      <c r="F8" s="3" t="s">
        <v>25</v>
      </c>
      <c r="G8" s="54" t="s">
        <v>26</v>
      </c>
      <c r="H8" s="4">
        <v>44197</v>
      </c>
      <c r="I8" s="4">
        <v>44377</v>
      </c>
      <c r="J8" s="5">
        <v>4000</v>
      </c>
    </row>
    <row r="9" spans="1:12" ht="15.75" customHeight="1" x14ac:dyDescent="0.3">
      <c r="A9" s="3" t="s">
        <v>6</v>
      </c>
      <c r="B9" s="4">
        <v>44317</v>
      </c>
      <c r="C9" s="4">
        <v>44561</v>
      </c>
      <c r="D9" s="5">
        <v>1300</v>
      </c>
      <c r="F9" s="3" t="s">
        <v>25</v>
      </c>
      <c r="G9" s="54" t="s">
        <v>27</v>
      </c>
      <c r="H9" s="4">
        <v>44197</v>
      </c>
      <c r="I9" s="4">
        <v>44377</v>
      </c>
      <c r="J9" s="5">
        <v>7000</v>
      </c>
    </row>
    <row r="10" spans="1:12" ht="15.75" customHeight="1" x14ac:dyDescent="0.3">
      <c r="A10" s="3" t="s">
        <v>7</v>
      </c>
      <c r="B10" s="4">
        <v>44197</v>
      </c>
      <c r="C10" s="4">
        <v>44316</v>
      </c>
      <c r="D10" s="5">
        <v>2100</v>
      </c>
      <c r="F10" s="3" t="s">
        <v>25</v>
      </c>
      <c r="G10" s="54" t="s">
        <v>26</v>
      </c>
      <c r="H10" s="4">
        <v>44378</v>
      </c>
      <c r="I10" s="4">
        <v>44561</v>
      </c>
      <c r="J10" s="5">
        <v>4500</v>
      </c>
    </row>
    <row r="11" spans="1:12" ht="15.75" customHeight="1" x14ac:dyDescent="0.3">
      <c r="A11" s="3" t="s">
        <v>7</v>
      </c>
      <c r="B11" s="4">
        <v>44317</v>
      </c>
      <c r="C11" s="4">
        <v>44561</v>
      </c>
      <c r="D11" s="5">
        <v>2200</v>
      </c>
      <c r="F11" s="3" t="s">
        <v>25</v>
      </c>
      <c r="G11" s="54" t="s">
        <v>27</v>
      </c>
      <c r="H11" s="4">
        <v>44378</v>
      </c>
      <c r="I11" s="4">
        <v>44561</v>
      </c>
      <c r="J11" s="5">
        <v>8000</v>
      </c>
    </row>
    <row r="12" spans="1:12" ht="15.75" customHeight="1" x14ac:dyDescent="0.3">
      <c r="A12" s="3" t="s">
        <v>8</v>
      </c>
      <c r="B12" s="4">
        <v>44197</v>
      </c>
      <c r="C12" s="4">
        <v>44316</v>
      </c>
      <c r="D12" s="5">
        <v>2800</v>
      </c>
      <c r="F12" s="3" t="s">
        <v>28</v>
      </c>
      <c r="G12" s="54" t="s">
        <v>26</v>
      </c>
      <c r="H12" s="4">
        <v>44197</v>
      </c>
      <c r="I12" s="4">
        <v>44377</v>
      </c>
      <c r="J12" s="5">
        <v>6000</v>
      </c>
    </row>
    <row r="13" spans="1:12" ht="15.75" customHeight="1" x14ac:dyDescent="0.3">
      <c r="A13" s="3" t="s">
        <v>8</v>
      </c>
      <c r="B13" s="4">
        <v>44317</v>
      </c>
      <c r="C13" s="4">
        <v>44561</v>
      </c>
      <c r="D13" s="5">
        <v>3000</v>
      </c>
      <c r="F13" s="3" t="s">
        <v>28</v>
      </c>
      <c r="G13" s="54" t="s">
        <v>27</v>
      </c>
      <c r="H13" s="4">
        <v>44197</v>
      </c>
      <c r="I13" s="4">
        <v>44377</v>
      </c>
      <c r="J13" s="5">
        <v>9000</v>
      </c>
    </row>
    <row r="14" spans="1:12" ht="15.75" customHeight="1" x14ac:dyDescent="0.3">
      <c r="F14" s="3" t="s">
        <v>28</v>
      </c>
      <c r="G14" s="54" t="s">
        <v>26</v>
      </c>
      <c r="H14" s="4">
        <v>44378</v>
      </c>
      <c r="I14" s="4">
        <v>44561</v>
      </c>
      <c r="J14" s="5">
        <v>6500</v>
      </c>
    </row>
    <row r="15" spans="1:12" ht="15.75" customHeight="1" x14ac:dyDescent="0.3">
      <c r="F15" s="3" t="s">
        <v>28</v>
      </c>
      <c r="G15" s="54" t="s">
        <v>27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8" t="s">
        <v>9</v>
      </c>
      <c r="B16" s="85"/>
    </row>
    <row r="17" spans="1:11" ht="15.75" customHeight="1" x14ac:dyDescent="0.25">
      <c r="A17" s="86"/>
      <c r="B17" s="83"/>
    </row>
    <row r="18" spans="1:11" ht="15.75" customHeight="1" x14ac:dyDescent="0.25">
      <c r="A18" s="41" t="s">
        <v>10</v>
      </c>
      <c r="B18" s="76" t="str">
        <f>Sheet1!B20</f>
        <v>Innova</v>
      </c>
      <c r="C18" s="7"/>
    </row>
    <row r="19" spans="1:11" ht="15.75" customHeight="1" x14ac:dyDescent="0.25">
      <c r="A19" s="41" t="s">
        <v>23</v>
      </c>
      <c r="B19" s="76" t="str">
        <f>Sheet2!B20</f>
        <v>Radisson</v>
      </c>
      <c r="C19" s="7"/>
      <c r="E19" s="99" t="s">
        <v>39</v>
      </c>
      <c r="F19" s="83"/>
    </row>
    <row r="20" spans="1:11" ht="15.75" customHeight="1" x14ac:dyDescent="0.3">
      <c r="A20" s="41" t="s">
        <v>24</v>
      </c>
      <c r="B20" s="77" t="str">
        <f>Sheet2!B21</f>
        <v>Deluxe</v>
      </c>
      <c r="C20" s="45"/>
      <c r="E20" s="83"/>
      <c r="F20" s="83"/>
      <c r="H20" s="55"/>
      <c r="I20" s="12"/>
      <c r="J20" s="32"/>
      <c r="K20" s="32"/>
    </row>
    <row r="21" spans="1:11" ht="15.75" customHeight="1" x14ac:dyDescent="0.3">
      <c r="A21" s="50" t="s">
        <v>15</v>
      </c>
      <c r="B21" s="78">
        <f>Sheet1!B21</f>
        <v>44225</v>
      </c>
      <c r="C21" s="15"/>
      <c r="E21" s="83"/>
      <c r="F21" s="83"/>
      <c r="H21" s="20"/>
      <c r="I21" s="20"/>
      <c r="J21" s="32"/>
      <c r="K21" s="32"/>
    </row>
    <row r="22" spans="1:11" ht="15.75" customHeight="1" x14ac:dyDescent="0.3">
      <c r="A22" s="41" t="s">
        <v>16</v>
      </c>
      <c r="B22" s="78">
        <f>Sheet1!B22</f>
        <v>44460</v>
      </c>
      <c r="C22" s="15"/>
      <c r="E22" s="83"/>
      <c r="F22" s="83"/>
      <c r="G22" s="20"/>
      <c r="H22" s="20"/>
      <c r="I22" s="23"/>
    </row>
    <row r="23" spans="1:11" ht="15.75" customHeight="1" x14ac:dyDescent="0.3">
      <c r="A23" s="41" t="s">
        <v>36</v>
      </c>
      <c r="B23" s="79">
        <f>Sheet1!B23</f>
        <v>235</v>
      </c>
      <c r="C23" s="26"/>
      <c r="E23" s="83"/>
      <c r="F23" s="83"/>
      <c r="G23" s="56"/>
      <c r="H23" s="56"/>
      <c r="I23" s="56"/>
    </row>
    <row r="24" spans="1:11" ht="15.75" customHeight="1" x14ac:dyDescent="0.3">
      <c r="A24" s="57" t="s">
        <v>17</v>
      </c>
      <c r="B24" s="79">
        <f>Sheet1!B23</f>
        <v>235</v>
      </c>
      <c r="C24" s="26"/>
      <c r="E24" s="58"/>
      <c r="F24" s="58"/>
      <c r="G24" s="56"/>
      <c r="H24" s="56"/>
      <c r="I24" s="56"/>
    </row>
    <row r="25" spans="1:11" ht="15.75" customHeight="1" x14ac:dyDescent="0.3">
      <c r="F25" s="100"/>
      <c r="G25" s="101"/>
      <c r="H25" s="56"/>
      <c r="I25" s="59"/>
    </row>
    <row r="26" spans="1:11" ht="15.75" customHeight="1" x14ac:dyDescent="0.3">
      <c r="F26" s="60"/>
      <c r="G26" s="60"/>
      <c r="H26" s="61"/>
      <c r="I26" s="62"/>
    </row>
    <row r="27" spans="1:11" ht="15.75" customHeight="1" x14ac:dyDescent="0.3">
      <c r="A27" s="97" t="s">
        <v>40</v>
      </c>
      <c r="B27" s="83"/>
      <c r="C27" s="83"/>
      <c r="D27" s="83"/>
      <c r="E27" s="83"/>
      <c r="F27" s="60"/>
      <c r="G27" s="60"/>
      <c r="H27" s="61"/>
      <c r="I27" s="62"/>
    </row>
    <row r="28" spans="1:11" ht="15.75" customHeight="1" x14ac:dyDescent="0.3">
      <c r="A28" s="29"/>
      <c r="B28" s="29"/>
      <c r="C28" s="29"/>
      <c r="D28" s="29"/>
      <c r="E28" s="29"/>
      <c r="F28" s="43"/>
      <c r="G28" s="63"/>
      <c r="H28" s="61"/>
      <c r="I28" s="62"/>
    </row>
    <row r="29" spans="1:11" ht="15.75" customHeight="1" x14ac:dyDescent="0.3">
      <c r="A29" s="11" t="s">
        <v>33</v>
      </c>
      <c r="B29" s="64"/>
      <c r="C29" s="11" t="s">
        <v>14</v>
      </c>
      <c r="E29" s="89" t="s">
        <v>41</v>
      </c>
      <c r="F29" s="83"/>
      <c r="G29" s="65"/>
      <c r="H29" s="61"/>
      <c r="I29" s="62"/>
    </row>
    <row r="30" spans="1:11" ht="15.75" customHeight="1" x14ac:dyDescent="0.3">
      <c r="A30" s="19">
        <f>HLOOKUP(A29,Sheet2!A42:E43,2,FALSE)</f>
        <v>1727000</v>
      </c>
      <c r="B30" s="66"/>
      <c r="C30" s="19">
        <f>HLOOKUP(C29,Sheet1!A35:E37,2,)</f>
        <v>507800</v>
      </c>
      <c r="D30" s="30"/>
      <c r="H30" s="61"/>
      <c r="I30" s="62"/>
    </row>
    <row r="31" spans="1:11" ht="15.75" customHeight="1" x14ac:dyDescent="0.3">
      <c r="F31" s="63"/>
      <c r="G31" s="60"/>
      <c r="H31" s="61"/>
      <c r="I31" s="62"/>
    </row>
    <row r="32" spans="1:11" ht="15.75" customHeight="1" x14ac:dyDescent="0.3">
      <c r="F32" s="60"/>
      <c r="G32" s="60"/>
      <c r="H32" s="56"/>
      <c r="I32" s="67"/>
    </row>
    <row r="33" spans="1:12" ht="15.75" customHeight="1" x14ac:dyDescent="0.3">
      <c r="A33" s="96" t="s">
        <v>42</v>
      </c>
      <c r="B33" s="83"/>
      <c r="C33" s="83"/>
      <c r="F33" s="102"/>
      <c r="G33" s="101"/>
      <c r="H33" s="56"/>
      <c r="I33" s="56"/>
    </row>
    <row r="34" spans="1:12" ht="15.75" customHeight="1" x14ac:dyDescent="0.3">
      <c r="A34" s="28"/>
      <c r="B34" s="28"/>
      <c r="C34" s="28"/>
      <c r="F34" s="47"/>
      <c r="G34" s="47"/>
      <c r="H34" s="56"/>
      <c r="I34" s="56"/>
    </row>
    <row r="35" spans="1:12" ht="15.75" customHeight="1" x14ac:dyDescent="0.3">
      <c r="A35" s="68" t="s">
        <v>43</v>
      </c>
      <c r="B35" s="69">
        <f>A30+C30</f>
        <v>2234800</v>
      </c>
      <c r="C35" s="70"/>
      <c r="D35" s="89" t="s">
        <v>41</v>
      </c>
      <c r="E35" s="83"/>
      <c r="F35" s="27"/>
      <c r="H35" s="56"/>
      <c r="I35" s="56"/>
    </row>
    <row r="36" spans="1:12" ht="15.75" customHeight="1" x14ac:dyDescent="0.25">
      <c r="F36" s="56"/>
      <c r="G36" s="56"/>
      <c r="H36" s="56"/>
      <c r="I36" s="56"/>
    </row>
    <row r="37" spans="1:12" ht="15.75" customHeight="1" x14ac:dyDescent="0.25">
      <c r="A37" s="97" t="s">
        <v>44</v>
      </c>
      <c r="B37" s="83"/>
      <c r="C37" s="83"/>
      <c r="D37" s="83"/>
      <c r="E37" s="83"/>
      <c r="F37" s="71"/>
      <c r="G37" s="71"/>
      <c r="H37" s="12"/>
      <c r="I37" s="12"/>
      <c r="J37" s="32"/>
      <c r="K37" s="32"/>
    </row>
    <row r="38" spans="1:12" ht="15.75" customHeight="1" x14ac:dyDescent="0.3">
      <c r="F38" s="20"/>
      <c r="G38" s="20"/>
      <c r="H38" s="20"/>
      <c r="I38" s="20"/>
      <c r="J38" s="32"/>
      <c r="K38" s="32"/>
    </row>
    <row r="39" spans="1:12" ht="15.75" customHeight="1" x14ac:dyDescent="0.25">
      <c r="A39" s="97" t="s">
        <v>45</v>
      </c>
      <c r="B39" s="83"/>
      <c r="C39" s="83"/>
      <c r="D39" s="83"/>
      <c r="E39" s="83"/>
      <c r="F39" s="83"/>
      <c r="G39" s="83"/>
      <c r="H39" s="83"/>
      <c r="I39" s="29"/>
      <c r="J39" s="29"/>
      <c r="K39" s="29"/>
      <c r="L39" s="29"/>
    </row>
    <row r="40" spans="1:12" ht="15.75" customHeight="1" x14ac:dyDescent="0.25">
      <c r="A40" s="83"/>
      <c r="B40" s="83"/>
      <c r="C40" s="83"/>
      <c r="D40" s="83"/>
      <c r="E40" s="83"/>
      <c r="F40" s="83"/>
      <c r="G40" s="83"/>
      <c r="H40" s="83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2">
    <dataValidation type="list" allowBlank="1" showDropDown="1" showInputMessage="1" prompt="Swift Dzire" sqref="B18" xr:uid="{DBCFE131-6B76-4A35-8E6D-6528C0447E66}">
      <formula1>"Swift Dzire,Innova,Ertiga"</formula1>
    </dataValidation>
    <dataValidation type="date" allowBlank="1" showInputMessage="1" showErrorMessage="1" sqref="B21" xr:uid="{65E2F141-9707-4EC1-A42C-FBC5B77D4615}">
      <formula1>44197</formula1>
      <formula2>44561</formula2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2023-04-14T15:01:18Z</dcterms:created>
  <dcterms:modified xsi:type="dcterms:W3CDTF">2023-04-14T15:01:18Z</dcterms:modified>
</cp:coreProperties>
</file>