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S:\NRCS\Technical_Soil_Services\Soil Health Initiative\3 Farm Sampling Plan FY15\"/>
    </mc:Choice>
  </mc:AlternateContent>
  <xr:revisionPtr revIDLastSave="0" documentId="13_ncr:1_{720B259D-9AA7-48D7-A65D-174733F5A700}" xr6:coauthVersionLast="36" xr6:coauthVersionMax="36" xr10:uidLastSave="{00000000-0000-0000-0000-000000000000}"/>
  <bookViews>
    <workbookView xWindow="0" yWindow="0" windowWidth="25200" windowHeight="11985" tabRatio="1000" firstSheet="1" activeTab="1" xr2:uid="{00000000-000D-0000-FFFF-FFFF00000000}"/>
  </bookViews>
  <sheets>
    <sheet name="Elm Farm" sheetId="3" r:id="rId1"/>
    <sheet name="Fort Hill Farms" sheetId="6" r:id="rId2"/>
    <sheet name="Valleyside Farm" sheetId="1" r:id="rId3"/>
    <sheet name="Test Results Summar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9" i="7" l="1"/>
  <c r="Y19" i="7"/>
  <c r="Y11" i="7"/>
  <c r="Z11" i="7"/>
  <c r="Z9" i="7"/>
  <c r="Y9" i="7"/>
  <c r="Z7" i="7"/>
  <c r="Y7" i="7"/>
  <c r="Z5" i="7"/>
  <c r="Y5" i="7"/>
  <c r="Z3" i="7"/>
  <c r="Y3" i="7"/>
  <c r="X17" i="7" l="1"/>
  <c r="X15" i="7"/>
  <c r="AA12" i="7" l="1"/>
  <c r="AA10" i="7"/>
  <c r="AA8" i="7"/>
  <c r="AA6" i="7"/>
  <c r="AA4" i="7"/>
  <c r="BD15" i="1"/>
  <c r="BD57" i="1" l="1"/>
  <c r="BD56" i="1"/>
  <c r="BD55" i="1"/>
  <c r="BD54" i="1"/>
  <c r="AA19" i="7" s="1"/>
  <c r="BD36" i="1"/>
  <c r="BD37" i="1"/>
  <c r="BD45" i="1"/>
  <c r="BD44" i="1"/>
  <c r="BD25" i="1"/>
  <c r="BD24" i="1"/>
  <c r="AA16" i="7" s="1"/>
  <c r="BD35" i="1"/>
  <c r="BD34" i="1"/>
  <c r="BD17" i="1"/>
  <c r="BD16" i="1"/>
  <c r="BD14" i="1"/>
  <c r="AA15" i="7" s="1"/>
  <c r="BD4" i="1"/>
  <c r="AA14" i="7" s="1"/>
  <c r="BD4" i="3"/>
  <c r="BD57" i="6"/>
  <c r="BD56" i="6"/>
  <c r="BD55" i="6"/>
  <c r="BD54" i="6"/>
  <c r="AA13" i="7" s="1"/>
  <c r="BD37" i="6"/>
  <c r="BD36" i="6"/>
  <c r="BD35" i="6"/>
  <c r="BD34" i="6"/>
  <c r="AA11" i="7" s="1"/>
  <c r="BD16" i="6"/>
  <c r="BD15" i="6"/>
  <c r="BD14" i="6"/>
  <c r="AA9" i="7" s="1"/>
  <c r="BD57" i="3"/>
  <c r="BD56" i="3"/>
  <c r="BD55" i="3"/>
  <c r="BD54" i="3"/>
  <c r="AA7" i="7" s="1"/>
  <c r="BD36" i="3"/>
  <c r="BD35" i="3"/>
  <c r="BD34" i="3"/>
  <c r="BD16" i="3"/>
  <c r="BD15" i="3"/>
  <c r="BD14" i="3"/>
  <c r="AA3" i="7" s="1"/>
  <c r="AA18" i="7" l="1"/>
  <c r="AA17" i="7"/>
  <c r="AA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AY24" i="1"/>
  <c r="BB24" i="1"/>
  <c r="AY25" i="1"/>
  <c r="BB25" i="1"/>
  <c r="AY67" i="1"/>
  <c r="BB67" i="1"/>
  <c r="E13" i="7" l="1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AY24" i="6"/>
  <c r="BB24" i="6"/>
  <c r="AY25" i="6"/>
  <c r="BB25" i="6"/>
  <c r="AY26" i="6"/>
  <c r="BB26" i="6"/>
  <c r="BD6" i="3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Z18" i="7" l="1"/>
  <c r="Y18" i="7"/>
  <c r="Z16" i="7"/>
  <c r="Y16" i="7"/>
  <c r="Z14" i="7"/>
  <c r="Y14" i="7"/>
  <c r="Z12" i="7"/>
  <c r="Y12" i="7"/>
  <c r="Z10" i="7"/>
  <c r="Z8" i="7"/>
  <c r="Y10" i="7"/>
  <c r="Y8" i="7"/>
  <c r="Z6" i="7"/>
  <c r="Z4" i="7"/>
  <c r="Z2" i="7"/>
  <c r="Y6" i="7"/>
  <c r="Y4" i="7"/>
  <c r="Y2" i="7"/>
  <c r="E2" i="7" l="1"/>
  <c r="E30" i="7"/>
  <c r="E31" i="7"/>
  <c r="E32" i="7"/>
  <c r="E33" i="7"/>
  <c r="E34" i="7"/>
  <c r="E35" i="7"/>
  <c r="E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28" i="7"/>
  <c r="X27" i="7"/>
  <c r="X26" i="7"/>
  <c r="X25" i="7"/>
  <c r="X24" i="7"/>
  <c r="X23" i="7"/>
  <c r="X22" i="7"/>
  <c r="X21" i="7"/>
  <c r="X20" i="7"/>
  <c r="X18" i="7"/>
  <c r="X16" i="7"/>
  <c r="X14" i="7"/>
  <c r="X12" i="7"/>
  <c r="X10" i="7"/>
  <c r="X8" i="7"/>
  <c r="X6" i="7"/>
  <c r="X4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BB122" i="3" l="1"/>
  <c r="AY122" i="3"/>
  <c r="BB121" i="3"/>
  <c r="AY121" i="3"/>
  <c r="BB120" i="3"/>
  <c r="AY120" i="3"/>
  <c r="BB112" i="3"/>
  <c r="AY112" i="3"/>
  <c r="BB111" i="3"/>
  <c r="AY111" i="3"/>
  <c r="BB110" i="3"/>
  <c r="AY110" i="3"/>
  <c r="BB109" i="3"/>
  <c r="AY109" i="3"/>
  <c r="BB108" i="3"/>
  <c r="AY108" i="3"/>
  <c r="BB107" i="3"/>
  <c r="AY107" i="3"/>
  <c r="BB122" i="6" l="1"/>
  <c r="AY122" i="6"/>
  <c r="BB121" i="6"/>
  <c r="AY121" i="6"/>
  <c r="BB120" i="6"/>
  <c r="AY120" i="6"/>
  <c r="BB111" i="6"/>
  <c r="AY111" i="6"/>
  <c r="BB110" i="6"/>
  <c r="AY110" i="6"/>
  <c r="BB102" i="6"/>
  <c r="AY102" i="6"/>
  <c r="BB101" i="6"/>
  <c r="AY101" i="6"/>
  <c r="BB100" i="6"/>
  <c r="AY100" i="6"/>
  <c r="BB87" i="1" l="1"/>
  <c r="AY87" i="1"/>
  <c r="AY77" i="1"/>
  <c r="BB45" i="1"/>
  <c r="AY45" i="1"/>
  <c r="BB44" i="1"/>
  <c r="AY44" i="1"/>
  <c r="BB77" i="1"/>
  <c r="BB4" i="1"/>
  <c r="AY4" i="1"/>
  <c r="BB122" i="1"/>
  <c r="AY122" i="1"/>
  <c r="BB121" i="1"/>
  <c r="AY121" i="1"/>
  <c r="BB120" i="1"/>
  <c r="AY120" i="1"/>
  <c r="BB112" i="1"/>
  <c r="AY112" i="1"/>
  <c r="BB111" i="1"/>
  <c r="AY111" i="1"/>
  <c r="BB110" i="1"/>
  <c r="AY110" i="1"/>
  <c r="BB102" i="1"/>
  <c r="AY102" i="1"/>
  <c r="BB101" i="1"/>
  <c r="AY101" i="1"/>
  <c r="BB100" i="1"/>
  <c r="AY100" i="1"/>
  <c r="BB87" i="6"/>
  <c r="BB77" i="6"/>
  <c r="AY77" i="6"/>
  <c r="BB67" i="6"/>
  <c r="AY67" i="6"/>
  <c r="BB45" i="6"/>
  <c r="AY45" i="6"/>
  <c r="BB44" i="6"/>
  <c r="AY44" i="6"/>
  <c r="BB6" i="6"/>
  <c r="AY6" i="6"/>
  <c r="BB5" i="6"/>
  <c r="AY5" i="6"/>
  <c r="BB4" i="6"/>
  <c r="AY4" i="6"/>
  <c r="BB87" i="3"/>
  <c r="AY87" i="3"/>
  <c r="BB77" i="3"/>
  <c r="AY77" i="3"/>
  <c r="BB67" i="3"/>
  <c r="AY67" i="3"/>
  <c r="BB45" i="3"/>
  <c r="BB44" i="3"/>
  <c r="AY45" i="3"/>
  <c r="AY44" i="3"/>
  <c r="BB25" i="3"/>
  <c r="BB24" i="3"/>
  <c r="AY25" i="3"/>
  <c r="AY24" i="3"/>
  <c r="AY6" i="3"/>
  <c r="BB6" i="3"/>
  <c r="BB5" i="3"/>
  <c r="BB4" i="3"/>
  <c r="AY5" i="3"/>
  <c r="AY4" i="3"/>
  <c r="BD5" i="3"/>
  <c r="AA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Isleib, Jacob - NRCS, Tolland, CT</author>
  </authors>
  <commentList>
    <comment ref="AI15" authorId="0" shapeId="0" xr:uid="{AC7ADEAF-9DE2-46A7-84A2-64937A4876DD}">
      <text>
        <r>
          <rPr>
            <b/>
            <sz val="9"/>
            <color indexed="81"/>
            <rFont val="Tahoma"/>
            <charset val="1"/>
          </rPr>
          <t>Isleib, Jacob - NRCS, Tolland, CT:</t>
        </r>
        <r>
          <rPr>
            <sz val="9"/>
            <color indexed="81"/>
            <rFont val="Tahoma"/>
            <charset val="1"/>
          </rPr>
          <t xml:space="preserve">
Is this the same date as above?</t>
        </r>
      </text>
    </comment>
  </commentList>
</comments>
</file>

<file path=xl/sharedStrings.xml><?xml version="1.0" encoding="utf-8"?>
<sst xmlns="http://schemas.openxmlformats.org/spreadsheetml/2006/main" count="1263" uniqueCount="207">
  <si>
    <t>Location</t>
  </si>
  <si>
    <t>0"-6"</t>
  </si>
  <si>
    <t>6"-18"</t>
  </si>
  <si>
    <t>0"-1"</t>
  </si>
  <si>
    <t>1"-2"</t>
  </si>
  <si>
    <t>2"-3"</t>
  </si>
  <si>
    <t>35:00</t>
  </si>
  <si>
    <t>18:40</t>
  </si>
  <si>
    <t>11:00</t>
  </si>
  <si>
    <t>5:25</t>
  </si>
  <si>
    <t>6:20</t>
  </si>
  <si>
    <t>2:30</t>
  </si>
  <si>
    <t>2:50</t>
  </si>
  <si>
    <t>3:40</t>
  </si>
  <si>
    <t>4:00</t>
  </si>
  <si>
    <t>Infiltration- 1st Inch</t>
  </si>
  <si>
    <t>Seconds</t>
  </si>
  <si>
    <t>Time</t>
  </si>
  <si>
    <t>24:00*</t>
  </si>
  <si>
    <t>Infiltration- 2nd Inch</t>
  </si>
  <si>
    <t>13:18*</t>
  </si>
  <si>
    <t>2:39</t>
  </si>
  <si>
    <t>7:15</t>
  </si>
  <si>
    <t>7:33</t>
  </si>
  <si>
    <t>10:45</t>
  </si>
  <si>
    <t>9:17</t>
  </si>
  <si>
    <t>10:34</t>
  </si>
  <si>
    <t>North</t>
  </si>
  <si>
    <t>South</t>
  </si>
  <si>
    <t>Frink's</t>
  </si>
  <si>
    <t>Behind Lagoon</t>
  </si>
  <si>
    <t>O'Leary's</t>
  </si>
  <si>
    <t>Tower</t>
  </si>
  <si>
    <t>Across From Siren</t>
  </si>
  <si>
    <t>300+</t>
  </si>
  <si>
    <t>Across Road</t>
  </si>
  <si>
    <t>Roger's Corp</t>
  </si>
  <si>
    <t>Corn Fields</t>
  </si>
  <si>
    <t>Woodlots</t>
  </si>
  <si>
    <t>Our Flat</t>
  </si>
  <si>
    <t>Behind Barn</t>
  </si>
  <si>
    <t>Hay Fields</t>
  </si>
  <si>
    <t>5 (27.78)</t>
  </si>
  <si>
    <t>4 (56)</t>
  </si>
  <si>
    <t>Tassle</t>
  </si>
  <si>
    <t>Soil Temp °F</t>
  </si>
  <si>
    <t>Maturity</t>
  </si>
  <si>
    <t>Comments</t>
  </si>
  <si>
    <t>Soil Temp. °F</t>
  </si>
  <si>
    <t>0:52</t>
  </si>
  <si>
    <t>0:51</t>
  </si>
  <si>
    <t>1:01</t>
  </si>
  <si>
    <t>02:51</t>
  </si>
  <si>
    <t>02:22</t>
  </si>
  <si>
    <t>01:25</t>
  </si>
  <si>
    <t>02:05</t>
  </si>
  <si>
    <t>03:12</t>
  </si>
  <si>
    <t>01:45</t>
  </si>
  <si>
    <t>02:43</t>
  </si>
  <si>
    <t>0:40</t>
  </si>
  <si>
    <t>07:18</t>
  </si>
  <si>
    <t>Average Height (in)</t>
  </si>
  <si>
    <t>5 - 7"</t>
  </si>
  <si>
    <t>02:23</t>
  </si>
  <si>
    <t>03:28</t>
  </si>
  <si>
    <t>03:52</t>
  </si>
  <si>
    <t>09:25</t>
  </si>
  <si>
    <t>10 - 12"</t>
  </si>
  <si>
    <t>Valleyside Farm</t>
  </si>
  <si>
    <t>5 (42)</t>
  </si>
  <si>
    <t>6 (43)</t>
  </si>
  <si>
    <t>9 (28)</t>
  </si>
  <si>
    <t>3 (10)</t>
  </si>
  <si>
    <t>Fort Hill Farms</t>
  </si>
  <si>
    <t>Plain</t>
  </si>
  <si>
    <t>T587/F7</t>
  </si>
  <si>
    <t>T12530/F6</t>
  </si>
  <si>
    <t>T12530/F17</t>
  </si>
  <si>
    <t>Coordinates</t>
  </si>
  <si>
    <t>Longitude</t>
  </si>
  <si>
    <t>Latitude</t>
  </si>
  <si>
    <t>Kathy Upper</t>
  </si>
  <si>
    <t>Kathy Lower</t>
  </si>
  <si>
    <t>Siren Field</t>
  </si>
  <si>
    <t>Tower Grass</t>
  </si>
  <si>
    <t>Gordon's</t>
  </si>
  <si>
    <t>Siren Haylot</t>
  </si>
  <si>
    <t>1 (320)</t>
  </si>
  <si>
    <t>01:36</t>
  </si>
  <si>
    <t>0:12</t>
  </si>
  <si>
    <t>08:38</t>
  </si>
  <si>
    <t>02:50</t>
  </si>
  <si>
    <t>0:44</t>
  </si>
  <si>
    <t>01:14</t>
  </si>
  <si>
    <t>0:13</t>
  </si>
  <si>
    <t>0:29</t>
  </si>
  <si>
    <t>0:33</t>
  </si>
  <si>
    <t>1:09</t>
  </si>
  <si>
    <t>05:45</t>
  </si>
  <si>
    <t>11:16</t>
  </si>
  <si>
    <t>4 - 6"</t>
  </si>
  <si>
    <t>04:31</t>
  </si>
  <si>
    <t>06:57</t>
  </si>
  <si>
    <t>7/341/2015</t>
  </si>
  <si>
    <t>N/A</t>
  </si>
  <si>
    <t>11:02</t>
  </si>
  <si>
    <t>(ppm)</t>
  </si>
  <si>
    <t>Elm Farm</t>
  </si>
  <si>
    <t>Physical</t>
  </si>
  <si>
    <t>Biological</t>
  </si>
  <si>
    <t>Respiration</t>
  </si>
  <si>
    <t>Chemical</t>
  </si>
  <si>
    <t>pH</t>
  </si>
  <si>
    <t>P</t>
  </si>
  <si>
    <t>K</t>
  </si>
  <si>
    <t>Mg</t>
  </si>
  <si>
    <t>Fe</t>
  </si>
  <si>
    <t>Mn</t>
  </si>
  <si>
    <t>Zn</t>
  </si>
  <si>
    <t>Value</t>
  </si>
  <si>
    <t>Rating</t>
  </si>
  <si>
    <t>1:29</t>
  </si>
  <si>
    <t>30" rows</t>
  </si>
  <si>
    <t>High</t>
  </si>
  <si>
    <t>Medium</t>
  </si>
  <si>
    <t>Sand</t>
  </si>
  <si>
    <t>Silt</t>
  </si>
  <si>
    <t>Clay</t>
  </si>
  <si>
    <t>Measured Soil Class (%)</t>
  </si>
  <si>
    <t>Sandy Loam</t>
  </si>
  <si>
    <t>Loam</t>
  </si>
  <si>
    <t>Date Sampled</t>
  </si>
  <si>
    <t>Penetrometer 1</t>
  </si>
  <si>
    <t>03:44</t>
  </si>
  <si>
    <t>03:31</t>
  </si>
  <si>
    <t>00:15</t>
  </si>
  <si>
    <t>00:52</t>
  </si>
  <si>
    <t>11:51</t>
  </si>
  <si>
    <t>02:10</t>
  </si>
  <si>
    <t>07:51</t>
  </si>
  <si>
    <t>15" rows</t>
  </si>
  <si>
    <t>01:32</t>
  </si>
  <si>
    <t>05:29</t>
  </si>
  <si>
    <t>3 - 4"</t>
  </si>
  <si>
    <t>Field was recently mowed.</t>
  </si>
  <si>
    <t>03:58</t>
  </si>
  <si>
    <t>09:24</t>
  </si>
  <si>
    <t>08:02</t>
  </si>
  <si>
    <t>13:42</t>
  </si>
  <si>
    <t>8 - 10"</t>
  </si>
  <si>
    <t>V. High</t>
  </si>
  <si>
    <t>*Rate was determined using the observation of water infiltrating 3/8" in 5 minutes.</t>
  </si>
  <si>
    <t>HIgh</t>
  </si>
  <si>
    <t>Very High</t>
  </si>
  <si>
    <t>Field</t>
  </si>
  <si>
    <t>Farm</t>
  </si>
  <si>
    <t>Crop</t>
  </si>
  <si>
    <t>Available Water Capacity</t>
  </si>
  <si>
    <t>Surface Hardness</t>
  </si>
  <si>
    <t>Subsurface Hardness</t>
  </si>
  <si>
    <t>Aggregate Stability</t>
  </si>
  <si>
    <t>Organic Matter</t>
  </si>
  <si>
    <t>ACE Soil Protein Index</t>
  </si>
  <si>
    <t>Active Carbon</t>
  </si>
  <si>
    <t>Quality Score</t>
  </si>
  <si>
    <t>Roger's Corp.</t>
  </si>
  <si>
    <t>O'Learys</t>
  </si>
  <si>
    <t>Sand (%)</t>
  </si>
  <si>
    <t>Silt (%)</t>
  </si>
  <si>
    <t>Clay (%)</t>
  </si>
  <si>
    <t>CSNT</t>
  </si>
  <si>
    <t>?</t>
  </si>
  <si>
    <t>June PSNT (ppm)</t>
  </si>
  <si>
    <t>Sept. PSNT (ppm)</t>
  </si>
  <si>
    <t>CSNT (ppm)</t>
  </si>
  <si>
    <t>Year</t>
  </si>
  <si>
    <r>
      <t>Soil Temp. °</t>
    </r>
    <r>
      <rPr>
        <sz val="9.6"/>
        <color theme="1"/>
        <rFont val="Arial"/>
        <family val="2"/>
      </rPr>
      <t>F</t>
    </r>
  </si>
  <si>
    <t>Excellent</t>
  </si>
  <si>
    <t>Weather / Comments</t>
  </si>
  <si>
    <t>Windy, cloudy.</t>
  </si>
  <si>
    <t>Date</t>
  </si>
  <si>
    <t>No manure residue, rye cover 6".</t>
  </si>
  <si>
    <t>No manure residue, heavy rye cover 4"-6".</t>
  </si>
  <si>
    <t>No manure residue, rye cover 4".</t>
  </si>
  <si>
    <t>819/2015</t>
  </si>
  <si>
    <t>Overall Quality Score</t>
  </si>
  <si>
    <t>Soil Test Results</t>
  </si>
  <si>
    <t>Penetrometer 2</t>
  </si>
  <si>
    <t>Plants / Acre</t>
  </si>
  <si>
    <t>in / hr</t>
  </si>
  <si>
    <r>
      <t>40 °</t>
    </r>
    <r>
      <rPr>
        <sz val="9.6"/>
        <color theme="1"/>
        <rFont val="Arial"/>
        <family val="2"/>
      </rPr>
      <t>F</t>
    </r>
  </si>
  <si>
    <t>55 °F</t>
  </si>
  <si>
    <t>24-row rye cover crop border, no manure residue.</t>
  </si>
  <si>
    <t>45 °F with wind chill, overcast, windy.</t>
  </si>
  <si>
    <t>Manure stacked on field.</t>
  </si>
  <si>
    <t>Optimal</t>
  </si>
  <si>
    <t>Cloudy.</t>
  </si>
  <si>
    <t>Sparse rye cover crop 3".</t>
  </si>
  <si>
    <t>Rye cover crop 3" and daikon.</t>
  </si>
  <si>
    <t>PSNT</t>
  </si>
  <si>
    <r>
      <t>Number of Plants / 50 ft</t>
    </r>
    <r>
      <rPr>
        <vertAlign val="superscript"/>
        <sz val="12"/>
        <color theme="1"/>
        <rFont val="Arial"/>
        <family val="2"/>
      </rPr>
      <t>2</t>
    </r>
  </si>
  <si>
    <t>Plant Population Density</t>
  </si>
  <si>
    <r>
      <t>Number of Plants / 50ft</t>
    </r>
    <r>
      <rPr>
        <vertAlign val="superscript"/>
        <sz val="12"/>
        <color theme="1"/>
        <rFont val="Arial"/>
        <family val="2"/>
      </rPr>
      <t>2</t>
    </r>
  </si>
  <si>
    <t>*Rate was determined using the observation of water infiltrating 1/4" in 6 minutes.</t>
  </si>
  <si>
    <t>9am sunny, layer of manure on surface of fields.</t>
  </si>
  <si>
    <t>88°F, sunny, humid, soil dry; 15" rows.</t>
  </si>
  <si>
    <t>Plant Population Density (Average 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</si>
</sst>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#,##0.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.6"/>
      <color theme="1"/>
      <name val="Arial"/>
      <family val="2"/>
    </font>
    <font>
      <b/>
      <sz val="48"/>
      <color theme="1"/>
      <name val="Arial"/>
      <family val="2"/>
    </font>
    <font>
      <sz val="20"/>
      <color theme="1"/>
      <name val="Baskerville Old Face"/>
      <family val="1"/>
    </font>
    <font>
      <sz val="16"/>
      <color theme="1"/>
      <name val="Arial"/>
      <family val="2"/>
    </font>
    <font>
      <sz val="16"/>
      <name val="Arial"/>
      <family val="2"/>
    </font>
    <font>
      <sz val="24"/>
      <color theme="1"/>
      <name val="Arial"/>
      <family val="2"/>
    </font>
    <font>
      <sz val="26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4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53">
    <xf numFmtId="0" fontId="0" fillId="0" borderId="0" xfId="0"/>
    <xf numFmtId="0" fontId="6" fillId="0" borderId="28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45" xfId="0" applyFont="1" applyFill="1" applyBorder="1" applyAlignment="1">
      <alignment horizontal="center" vertical="center"/>
    </xf>
    <xf numFmtId="14" fontId="6" fillId="0" borderId="43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6" fillId="0" borderId="54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49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14" fontId="6" fillId="0" borderId="55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14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/>
    </xf>
    <xf numFmtId="14" fontId="6" fillId="0" borderId="59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6" fillId="5" borderId="4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vertical="center"/>
    </xf>
    <xf numFmtId="0" fontId="6" fillId="0" borderId="67" xfId="0" applyFont="1" applyBorder="1" applyAlignment="1">
      <alignment horizontal="left" vertical="center"/>
    </xf>
    <xf numFmtId="0" fontId="6" fillId="0" borderId="22" xfId="0" applyFont="1" applyBorder="1" applyAlignment="1">
      <alignment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6" fillId="0" borderId="66" xfId="0" applyNumberFormat="1" applyFont="1" applyBorder="1" applyAlignment="1">
      <alignment horizontal="center" vertical="center"/>
    </xf>
    <xf numFmtId="0" fontId="6" fillId="0" borderId="58" xfId="0" applyNumberFormat="1" applyFont="1" applyBorder="1" applyAlignment="1">
      <alignment horizontal="center" vertical="center"/>
    </xf>
    <xf numFmtId="0" fontId="6" fillId="5" borderId="48" xfId="0" applyNumberFormat="1" applyFont="1" applyFill="1" applyBorder="1" applyAlignment="1">
      <alignment horizontal="center" vertical="center"/>
    </xf>
    <xf numFmtId="0" fontId="6" fillId="5" borderId="49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horizontal="center" vertical="center"/>
    </xf>
    <xf numFmtId="0" fontId="6" fillId="5" borderId="59" xfId="0" applyNumberFormat="1" applyFont="1" applyFill="1" applyBorder="1" applyAlignment="1">
      <alignment horizontal="center" vertical="center"/>
    </xf>
    <xf numFmtId="0" fontId="6" fillId="5" borderId="47" xfId="0" applyNumberFormat="1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54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1" fontId="6" fillId="0" borderId="75" xfId="0" applyNumberFormat="1" applyFont="1" applyBorder="1" applyAlignment="1">
      <alignment horizontal="center" vertical="center"/>
    </xf>
    <xf numFmtId="1" fontId="6" fillId="0" borderId="50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 vertical="center"/>
    </xf>
    <xf numFmtId="164" fontId="6" fillId="0" borderId="75" xfId="0" applyNumberFormat="1" applyFont="1" applyBorder="1" applyAlignment="1">
      <alignment horizontal="center" vertical="center"/>
    </xf>
    <xf numFmtId="164" fontId="6" fillId="0" borderId="50" xfId="0" applyNumberFormat="1" applyFont="1" applyBorder="1" applyAlignment="1">
      <alignment horizontal="center" vertical="center"/>
    </xf>
    <xf numFmtId="164" fontId="6" fillId="0" borderId="46" xfId="0" applyNumberFormat="1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14" fontId="6" fillId="0" borderId="48" xfId="0" applyNumberFormat="1" applyFont="1" applyFill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4" fontId="4" fillId="0" borderId="64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4" fontId="6" fillId="0" borderId="70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14" fontId="6" fillId="0" borderId="35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6" fillId="6" borderId="6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6" fillId="0" borderId="61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vertical="center"/>
    </xf>
    <xf numFmtId="14" fontId="3" fillId="0" borderId="34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51" xfId="0" applyNumberFormat="1" applyFont="1" applyBorder="1" applyAlignment="1">
      <alignment horizontal="center" vertical="center"/>
    </xf>
    <xf numFmtId="14" fontId="3" fillId="0" borderId="68" xfId="0" applyNumberFormat="1" applyFont="1" applyBorder="1" applyAlignment="1">
      <alignment horizontal="center" vertical="center"/>
    </xf>
    <xf numFmtId="14" fontId="3" fillId="0" borderId="35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3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1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165" fontId="6" fillId="0" borderId="28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vertical="center"/>
    </xf>
    <xf numFmtId="167" fontId="6" fillId="0" borderId="22" xfId="0" applyNumberFormat="1" applyFont="1" applyFill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6" fillId="0" borderId="47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5" fontId="6" fillId="0" borderId="23" xfId="0" applyNumberFormat="1" applyFont="1" applyFill="1" applyBorder="1" applyAlignment="1">
      <alignment horizontal="center" vertical="center"/>
    </xf>
    <xf numFmtId="165" fontId="6" fillId="0" borderId="23" xfId="0" applyNumberFormat="1" applyFont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6" fillId="0" borderId="28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54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8" xfId="0" applyNumberFormat="1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165" fontId="6" fillId="0" borderId="54" xfId="0" applyNumberFormat="1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6" fillId="0" borderId="53" xfId="0" applyFont="1" applyBorder="1" applyAlignment="1">
      <alignment horizontal="center" vertical="center"/>
    </xf>
    <xf numFmtId="165" fontId="6" fillId="0" borderId="20" xfId="0" applyNumberFormat="1" applyFont="1" applyFill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67" fontId="7" fillId="0" borderId="39" xfId="0" applyNumberFormat="1" applyFont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5" fontId="6" fillId="0" borderId="21" xfId="0" applyNumberFormat="1" applyFont="1" applyFill="1" applyBorder="1" applyAlignment="1">
      <alignment horizontal="center" vertical="center"/>
    </xf>
    <xf numFmtId="167" fontId="6" fillId="0" borderId="27" xfId="0" applyNumberFormat="1" applyFont="1" applyFill="1" applyBorder="1" applyAlignment="1">
      <alignment horizontal="center" vertical="center"/>
    </xf>
    <xf numFmtId="164" fontId="6" fillId="0" borderId="3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20" fontId="6" fillId="0" borderId="23" xfId="0" applyNumberFormat="1" applyFont="1" applyFill="1" applyBorder="1" applyAlignment="1">
      <alignment horizontal="center" vertical="center"/>
    </xf>
    <xf numFmtId="2" fontId="6" fillId="0" borderId="23" xfId="0" applyNumberFormat="1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67" fontId="6" fillId="0" borderId="2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" fontId="7" fillId="0" borderId="23" xfId="0" applyNumberFormat="1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32" xfId="0" applyNumberFormat="1" applyFont="1" applyFill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20" fontId="6" fillId="0" borderId="14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20" fontId="6" fillId="0" borderId="31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20" fontId="6" fillId="0" borderId="11" xfId="0" applyNumberFormat="1" applyFont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20" fontId="6" fillId="0" borderId="10" xfId="0" applyNumberFormat="1" applyFont="1" applyBorder="1" applyAlignment="1">
      <alignment horizontal="center" vertical="center"/>
    </xf>
    <xf numFmtId="165" fontId="6" fillId="0" borderId="11" xfId="0" applyNumberFormat="1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31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32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75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165" fontId="6" fillId="0" borderId="3" xfId="0" applyNumberFormat="1" applyFont="1" applyFill="1" applyBorder="1" applyAlignment="1">
      <alignment horizontal="center" vertical="center"/>
    </xf>
    <xf numFmtId="20" fontId="6" fillId="0" borderId="0" xfId="0" applyNumberFormat="1" applyFont="1" applyFill="1" applyBorder="1" applyAlignment="1">
      <alignment horizontal="center" vertical="center"/>
    </xf>
    <xf numFmtId="20" fontId="6" fillId="0" borderId="2" xfId="0" applyNumberFormat="1" applyFont="1" applyFill="1" applyBorder="1" applyAlignment="1">
      <alignment horizontal="center" vertical="center"/>
    </xf>
    <xf numFmtId="20" fontId="6" fillId="0" borderId="9" xfId="0" applyNumberFormat="1" applyFont="1" applyFill="1" applyBorder="1" applyAlignment="1">
      <alignment horizontal="center" vertical="center"/>
    </xf>
    <xf numFmtId="2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0" fontId="6" fillId="0" borderId="11" xfId="0" applyNumberFormat="1" applyFont="1" applyFill="1" applyBorder="1" applyAlignment="1">
      <alignment horizontal="center" vertical="center"/>
    </xf>
    <xf numFmtId="20" fontId="6" fillId="0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20" fontId="6" fillId="0" borderId="32" xfId="0" applyNumberFormat="1" applyFont="1" applyFill="1" applyBorder="1" applyAlignment="1">
      <alignment horizontal="center" vertical="center"/>
    </xf>
    <xf numFmtId="20" fontId="6" fillId="0" borderId="10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0" fontId="6" fillId="0" borderId="22" xfId="0" applyNumberFormat="1" applyFont="1" applyFill="1" applyBorder="1" applyAlignment="1">
      <alignment horizontal="center" vertical="center"/>
    </xf>
    <xf numFmtId="20" fontId="6" fillId="0" borderId="14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0" fontId="6" fillId="0" borderId="31" xfId="0" applyNumberFormat="1" applyFon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vertical="center" textRotation="90"/>
    </xf>
    <xf numFmtId="0" fontId="16" fillId="0" borderId="47" xfId="0" applyFont="1" applyFill="1" applyBorder="1" applyAlignment="1">
      <alignment vertical="center" textRotation="90"/>
    </xf>
    <xf numFmtId="0" fontId="16" fillId="0" borderId="49" xfId="0" applyFont="1" applyFill="1" applyBorder="1" applyAlignment="1">
      <alignment vertical="center" textRotation="90"/>
    </xf>
    <xf numFmtId="0" fontId="6" fillId="0" borderId="11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23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6" fillId="0" borderId="26" xfId="0" applyNumberFormat="1" applyFont="1" applyFill="1" applyBorder="1" applyAlignment="1">
      <alignment horizontal="center" vertical="center"/>
    </xf>
    <xf numFmtId="167" fontId="6" fillId="0" borderId="2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49" fontId="6" fillId="0" borderId="31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64" fontId="7" fillId="0" borderId="76" xfId="0" applyNumberFormat="1" applyFont="1" applyBorder="1" applyAlignment="1">
      <alignment horizontal="center" vertical="center"/>
    </xf>
    <xf numFmtId="164" fontId="7" fillId="0" borderId="77" xfId="0" applyNumberFormat="1" applyFont="1" applyBorder="1" applyAlignment="1">
      <alignment horizontal="center" vertical="center"/>
    </xf>
    <xf numFmtId="164" fontId="7" fillId="0" borderId="78" xfId="0" applyNumberFormat="1" applyFont="1" applyBorder="1" applyAlignment="1">
      <alignment horizontal="center" vertical="center"/>
    </xf>
    <xf numFmtId="49" fontId="7" fillId="0" borderId="77" xfId="0" applyNumberFormat="1" applyFont="1" applyBorder="1" applyAlignment="1">
      <alignment horizontal="center" vertical="center"/>
    </xf>
    <xf numFmtId="2" fontId="7" fillId="0" borderId="79" xfId="0" applyNumberFormat="1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66" fontId="6" fillId="0" borderId="73" xfId="0" applyNumberFormat="1" applyFont="1" applyBorder="1" applyAlignment="1">
      <alignment horizontal="center" vertical="center"/>
    </xf>
    <xf numFmtId="166" fontId="6" fillId="0" borderId="69" xfId="0" applyNumberFormat="1" applyFont="1" applyBorder="1" applyAlignment="1">
      <alignment horizontal="center" vertical="center"/>
    </xf>
    <xf numFmtId="166" fontId="6" fillId="0" borderId="16" xfId="0" applyNumberFormat="1" applyFont="1" applyBorder="1" applyAlignment="1">
      <alignment horizontal="center" vertical="center"/>
    </xf>
    <xf numFmtId="166" fontId="6" fillId="0" borderId="37" xfId="0" applyNumberFormat="1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7" fontId="6" fillId="0" borderId="41" xfId="0" applyNumberFormat="1" applyFont="1" applyFill="1" applyBorder="1" applyAlignment="1">
      <alignment horizontal="center" vertical="center"/>
    </xf>
    <xf numFmtId="167" fontId="6" fillId="0" borderId="46" xfId="0" applyNumberFormat="1" applyFont="1" applyFill="1" applyBorder="1" applyAlignment="1">
      <alignment horizontal="center" vertical="center"/>
    </xf>
    <xf numFmtId="167" fontId="6" fillId="0" borderId="75" xfId="0" applyNumberFormat="1" applyFont="1" applyFill="1" applyBorder="1" applyAlignment="1">
      <alignment horizontal="center" vertical="center"/>
    </xf>
    <xf numFmtId="167" fontId="6" fillId="0" borderId="44" xfId="0" applyNumberFormat="1" applyFont="1" applyFill="1" applyBorder="1" applyAlignment="1">
      <alignment horizontal="center" vertical="center"/>
    </xf>
    <xf numFmtId="167" fontId="6" fillId="0" borderId="45" xfId="0" applyNumberFormat="1" applyFont="1" applyFill="1" applyBorder="1" applyAlignment="1">
      <alignment horizontal="center" vertical="center"/>
    </xf>
    <xf numFmtId="167" fontId="6" fillId="0" borderId="16" xfId="0" applyNumberFormat="1" applyFont="1" applyFill="1" applyBorder="1" applyAlignment="1">
      <alignment horizontal="center" vertical="center"/>
    </xf>
    <xf numFmtId="14" fontId="6" fillId="0" borderId="62" xfId="0" applyNumberFormat="1" applyFont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69" xfId="0" applyNumberFormat="1" applyFont="1" applyFill="1" applyBorder="1" applyAlignment="1">
      <alignment horizontal="center" vertical="center"/>
    </xf>
    <xf numFmtId="2" fontId="6" fillId="0" borderId="52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6" fillId="0" borderId="73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38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60" xfId="0" applyNumberFormat="1" applyFont="1" applyFill="1" applyBorder="1" applyAlignment="1">
      <alignment horizontal="center" vertical="center"/>
    </xf>
    <xf numFmtId="164" fontId="6" fillId="0" borderId="29" xfId="0" applyNumberFormat="1" applyFont="1" applyFill="1" applyBorder="1" applyAlignment="1">
      <alignment horizontal="center" vertical="center"/>
    </xf>
    <xf numFmtId="164" fontId="6" fillId="0" borderId="24" xfId="0" applyNumberFormat="1" applyFont="1" applyFill="1" applyBorder="1" applyAlignment="1">
      <alignment horizontal="center" vertical="center"/>
    </xf>
    <xf numFmtId="164" fontId="6" fillId="0" borderId="21" xfId="0" applyNumberFormat="1" applyFont="1" applyFill="1" applyBorder="1" applyAlignment="1">
      <alignment horizontal="center" vertical="center"/>
    </xf>
    <xf numFmtId="0" fontId="6" fillId="0" borderId="55" xfId="0" applyFont="1" applyBorder="1" applyAlignment="1">
      <alignment vertical="center"/>
    </xf>
    <xf numFmtId="0" fontId="6" fillId="5" borderId="44" xfId="0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4" fontId="4" fillId="0" borderId="65" xfId="0" applyNumberFormat="1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164" fontId="6" fillId="0" borderId="73" xfId="0" applyNumberFormat="1" applyFont="1" applyFill="1" applyBorder="1" applyAlignment="1">
      <alignment horizontal="center" vertical="center"/>
    </xf>
    <xf numFmtId="164" fontId="6" fillId="0" borderId="50" xfId="0" applyNumberFormat="1" applyFont="1" applyFill="1" applyBorder="1" applyAlignment="1">
      <alignment horizontal="center" vertical="center"/>
    </xf>
    <xf numFmtId="164" fontId="6" fillId="0" borderId="17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164" fontId="6" fillId="0" borderId="75" xfId="0" applyNumberFormat="1" applyFont="1" applyFill="1" applyBorder="1" applyAlignment="1">
      <alignment horizontal="center" vertical="center"/>
    </xf>
    <xf numFmtId="164" fontId="6" fillId="0" borderId="52" xfId="0" applyNumberFormat="1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14" fontId="3" fillId="0" borderId="65" xfId="0" applyNumberFormat="1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43" xfId="0" applyNumberFormat="1" applyFont="1" applyBorder="1" applyAlignment="1">
      <alignment horizontal="center" vertical="center" wrapText="1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46" xfId="0" applyNumberFormat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67" fontId="6" fillId="0" borderId="50" xfId="0" applyNumberFormat="1" applyFont="1" applyFill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7" fontId="7" fillId="0" borderId="79" xfId="0" applyNumberFormat="1" applyFont="1" applyBorder="1" applyAlignment="1">
      <alignment horizontal="center" vertical="center"/>
    </xf>
    <xf numFmtId="49" fontId="6" fillId="0" borderId="5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1" fontId="6" fillId="0" borderId="80" xfId="0" applyNumberFormat="1" applyFont="1" applyFill="1" applyBorder="1" applyAlignment="1">
      <alignment horizontal="center" vertical="center"/>
    </xf>
    <xf numFmtId="167" fontId="7" fillId="0" borderId="81" xfId="0" applyNumberFormat="1" applyFont="1" applyBorder="1" applyAlignment="1">
      <alignment horizontal="center" vertical="center"/>
    </xf>
    <xf numFmtId="167" fontId="6" fillId="0" borderId="14" xfId="0" applyNumberFormat="1" applyFont="1" applyFill="1" applyBorder="1" applyAlignment="1">
      <alignment horizontal="center" vertical="center"/>
    </xf>
    <xf numFmtId="1" fontId="7" fillId="0" borderId="54" xfId="0" applyNumberFormat="1" applyFont="1" applyFill="1" applyBorder="1" applyAlignment="1">
      <alignment horizontal="center" vertical="center"/>
    </xf>
    <xf numFmtId="2" fontId="6" fillId="0" borderId="31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6" fontId="6" fillId="0" borderId="75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49" fontId="6" fillId="0" borderId="22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69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top" wrapText="1"/>
    </xf>
    <xf numFmtId="0" fontId="3" fillId="0" borderId="19" xfId="0" applyFont="1" applyFill="1" applyBorder="1" applyAlignment="1">
      <alignment vertical="top" wrapText="1"/>
    </xf>
    <xf numFmtId="0" fontId="7" fillId="0" borderId="82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/>
    </xf>
    <xf numFmtId="167" fontId="6" fillId="0" borderId="75" xfId="0" applyNumberFormat="1" applyFont="1" applyBorder="1" applyAlignment="1">
      <alignment horizontal="center" vertical="center"/>
    </xf>
    <xf numFmtId="167" fontId="6" fillId="0" borderId="46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1" fillId="0" borderId="72" xfId="0" applyFont="1" applyFill="1" applyBorder="1" applyAlignment="1">
      <alignment horizontal="center" vertical="center" textRotation="90"/>
    </xf>
    <xf numFmtId="0" fontId="11" fillId="0" borderId="70" xfId="0" applyFont="1" applyFill="1" applyBorder="1" applyAlignment="1">
      <alignment horizontal="center" vertical="center" textRotation="90"/>
    </xf>
    <xf numFmtId="0" fontId="11" fillId="0" borderId="64" xfId="0" applyFont="1" applyFill="1" applyBorder="1" applyAlignment="1">
      <alignment horizontal="center" vertical="center" textRotation="90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7" xfId="0" applyNumberFormat="1" applyFont="1" applyFill="1" applyBorder="1" applyAlignment="1">
      <alignment horizontal="center" vertical="center"/>
    </xf>
    <xf numFmtId="14" fontId="6" fillId="0" borderId="51" xfId="0" applyNumberFormat="1" applyFont="1" applyFill="1" applyBorder="1" applyAlignment="1">
      <alignment horizontal="center" vertical="center"/>
    </xf>
    <xf numFmtId="14" fontId="6" fillId="0" borderId="4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14" fontId="6" fillId="0" borderId="26" xfId="0" applyNumberFormat="1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 textRotation="90"/>
    </xf>
    <xf numFmtId="0" fontId="11" fillId="0" borderId="48" xfId="0" applyFont="1" applyFill="1" applyBorder="1" applyAlignment="1">
      <alignment horizontal="center" vertical="center" textRotation="90"/>
    </xf>
    <xf numFmtId="0" fontId="11" fillId="0" borderId="49" xfId="0" applyFont="1" applyFill="1" applyBorder="1" applyAlignment="1">
      <alignment horizontal="center" vertical="center" textRotation="90"/>
    </xf>
    <xf numFmtId="0" fontId="11" fillId="0" borderId="59" xfId="0" applyFont="1" applyFill="1" applyBorder="1" applyAlignment="1">
      <alignment horizontal="center" vertical="center" textRotation="90"/>
    </xf>
    <xf numFmtId="0" fontId="11" fillId="0" borderId="61" xfId="0" applyFont="1" applyFill="1" applyBorder="1" applyAlignment="1">
      <alignment horizontal="center" vertical="center" textRotation="90"/>
    </xf>
    <xf numFmtId="14" fontId="6" fillId="0" borderId="31" xfId="0" applyNumberFormat="1" applyFont="1" applyFill="1" applyBorder="1" applyAlignment="1">
      <alignment horizontal="center" vertical="center"/>
    </xf>
    <xf numFmtId="14" fontId="6" fillId="0" borderId="1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4" fontId="6" fillId="0" borderId="33" xfId="0" applyNumberFormat="1" applyFont="1" applyFill="1" applyBorder="1" applyAlignment="1">
      <alignment horizontal="center" vertical="center"/>
    </xf>
    <xf numFmtId="14" fontId="6" fillId="0" borderId="35" xfId="0" applyNumberFormat="1" applyFont="1" applyFill="1" applyBorder="1" applyAlignment="1">
      <alignment horizontal="center" vertical="center"/>
    </xf>
    <xf numFmtId="14" fontId="6" fillId="0" borderId="34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textRotation="90"/>
    </xf>
    <xf numFmtId="0" fontId="11" fillId="0" borderId="15" xfId="0" applyFont="1" applyFill="1" applyBorder="1" applyAlignment="1">
      <alignment horizontal="center" vertical="center" textRotation="90"/>
    </xf>
    <xf numFmtId="0" fontId="11" fillId="0" borderId="18" xfId="0" applyFont="1" applyFill="1" applyBorder="1" applyAlignment="1">
      <alignment horizontal="center" vertical="center" textRotation="90"/>
    </xf>
    <xf numFmtId="0" fontId="9" fillId="4" borderId="47" xfId="0" applyFont="1" applyFill="1" applyBorder="1" applyAlignment="1">
      <alignment horizontal="center" vertical="center" textRotation="90"/>
    </xf>
    <xf numFmtId="0" fontId="9" fillId="4" borderId="48" xfId="0" applyFont="1" applyFill="1" applyBorder="1" applyAlignment="1">
      <alignment horizontal="center" vertical="center" textRotation="90"/>
    </xf>
    <xf numFmtId="0" fontId="9" fillId="4" borderId="49" xfId="0" applyFont="1" applyFill="1" applyBorder="1" applyAlignment="1">
      <alignment horizontal="center" vertical="center" textRotation="90"/>
    </xf>
    <xf numFmtId="0" fontId="9" fillId="3" borderId="47" xfId="0" applyFont="1" applyFill="1" applyBorder="1" applyAlignment="1">
      <alignment horizontal="center" vertical="center" textRotation="90"/>
    </xf>
    <xf numFmtId="0" fontId="9" fillId="3" borderId="48" xfId="0" applyFont="1" applyFill="1" applyBorder="1" applyAlignment="1">
      <alignment horizontal="center" vertical="center" textRotation="90"/>
    </xf>
    <xf numFmtId="0" fontId="9" fillId="3" borderId="49" xfId="0" applyFont="1" applyFill="1" applyBorder="1" applyAlignment="1">
      <alignment horizontal="center" vertical="center" textRotation="90"/>
    </xf>
    <xf numFmtId="14" fontId="6" fillId="0" borderId="32" xfId="0" applyNumberFormat="1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 textRotation="90"/>
    </xf>
    <xf numFmtId="0" fontId="9" fillId="2" borderId="48" xfId="0" applyFont="1" applyFill="1" applyBorder="1" applyAlignment="1">
      <alignment horizontal="center" vertical="center" textRotation="90"/>
    </xf>
    <xf numFmtId="0" fontId="9" fillId="2" borderId="49" xfId="0" applyFont="1" applyFill="1" applyBorder="1" applyAlignment="1">
      <alignment horizontal="center" vertical="center" textRotation="90"/>
    </xf>
    <xf numFmtId="0" fontId="3" fillId="0" borderId="19" xfId="0" applyFont="1" applyFill="1" applyBorder="1" applyAlignment="1">
      <alignment horizontal="left" vertical="top" wrapText="1"/>
    </xf>
    <xf numFmtId="0" fontId="11" fillId="0" borderId="65" xfId="0" applyFont="1" applyFill="1" applyBorder="1" applyAlignment="1">
      <alignment horizontal="center" vertical="center" textRotation="90"/>
    </xf>
    <xf numFmtId="14" fontId="6" fillId="0" borderId="72" xfId="0" applyNumberFormat="1" applyFont="1" applyFill="1" applyBorder="1" applyAlignment="1">
      <alignment horizontal="center" vertical="center"/>
    </xf>
    <xf numFmtId="14" fontId="6" fillId="0" borderId="70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40" xfId="0" applyNumberFormat="1" applyFont="1" applyFill="1" applyBorder="1" applyAlignment="1">
      <alignment horizontal="center" vertical="center"/>
    </xf>
    <xf numFmtId="0" fontId="12" fillId="0" borderId="66" xfId="0" applyFont="1" applyBorder="1" applyAlignment="1">
      <alignment horizontal="center" vertical="center" textRotation="90"/>
    </xf>
    <xf numFmtId="0" fontId="12" fillId="0" borderId="58" xfId="0" applyFont="1" applyBorder="1" applyAlignment="1">
      <alignment horizontal="center" vertical="center" textRotation="90"/>
    </xf>
    <xf numFmtId="0" fontId="12" fillId="0" borderId="56" xfId="0" applyFont="1" applyBorder="1" applyAlignment="1">
      <alignment horizontal="center" vertical="center" textRotation="90"/>
    </xf>
    <xf numFmtId="14" fontId="7" fillId="0" borderId="55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  <xf numFmtId="14" fontId="7" fillId="0" borderId="51" xfId="0" applyNumberFormat="1" applyFont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165" fontId="6" fillId="0" borderId="60" xfId="0" applyNumberFormat="1" applyFont="1" applyBorder="1" applyAlignment="1">
      <alignment horizontal="center" vertical="center"/>
    </xf>
    <xf numFmtId="165" fontId="6" fillId="0" borderId="54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textRotation="90"/>
    </xf>
    <xf numFmtId="0" fontId="11" fillId="0" borderId="35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textRotation="90"/>
    </xf>
    <xf numFmtId="0" fontId="11" fillId="0" borderId="33" xfId="0" applyFont="1" applyFill="1" applyBorder="1" applyAlignment="1">
      <alignment horizontal="center" vertical="center" textRotation="90"/>
    </xf>
    <xf numFmtId="0" fontId="11" fillId="0" borderId="35" xfId="0" applyFont="1" applyFill="1" applyBorder="1" applyAlignment="1">
      <alignment horizontal="center" vertical="center" textRotation="90"/>
    </xf>
    <xf numFmtId="0" fontId="11" fillId="0" borderId="34" xfId="0" applyFont="1" applyFill="1" applyBorder="1" applyAlignment="1">
      <alignment horizontal="center" vertical="center" textRotation="90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14" fontId="6" fillId="0" borderId="35" xfId="0" applyNumberFormat="1" applyFont="1" applyBorder="1" applyAlignment="1">
      <alignment horizontal="center" vertical="center"/>
    </xf>
    <xf numFmtId="14" fontId="6" fillId="0" borderId="34" xfId="0" applyNumberFormat="1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textRotation="90"/>
    </xf>
    <xf numFmtId="0" fontId="11" fillId="0" borderId="48" xfId="0" applyFont="1" applyBorder="1" applyAlignment="1">
      <alignment horizontal="center" vertical="center" textRotation="90"/>
    </xf>
    <xf numFmtId="0" fontId="11" fillId="0" borderId="49" xfId="0" applyFont="1" applyBorder="1" applyAlignment="1">
      <alignment horizontal="center" vertical="center" textRotation="90"/>
    </xf>
    <xf numFmtId="0" fontId="6" fillId="0" borderId="1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4" fontId="6" fillId="0" borderId="31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32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textRotation="90"/>
    </xf>
    <xf numFmtId="0" fontId="12" fillId="0" borderId="48" xfId="0" applyFont="1" applyBorder="1" applyAlignment="1">
      <alignment horizontal="center" vertical="center" textRotation="90"/>
    </xf>
    <xf numFmtId="0" fontId="12" fillId="0" borderId="49" xfId="0" applyFont="1" applyBorder="1" applyAlignment="1">
      <alignment horizontal="center" vertical="center" textRotation="90"/>
    </xf>
    <xf numFmtId="14" fontId="7" fillId="0" borderId="13" xfId="0" applyNumberFormat="1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73" xfId="0" applyFont="1" applyFill="1" applyBorder="1" applyAlignment="1">
      <alignment horizontal="left" vertical="center" wrapText="1"/>
    </xf>
    <xf numFmtId="0" fontId="6" fillId="0" borderId="6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73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69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14" fontId="7" fillId="0" borderId="35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14" fontId="11" fillId="0" borderId="47" xfId="0" applyNumberFormat="1" applyFont="1" applyBorder="1" applyAlignment="1">
      <alignment horizontal="center" vertical="center" textRotation="90"/>
    </xf>
    <xf numFmtId="14" fontId="11" fillId="0" borderId="48" xfId="0" applyNumberFormat="1" applyFont="1" applyBorder="1" applyAlignment="1">
      <alignment horizontal="center" vertical="center" textRotation="90"/>
    </xf>
    <xf numFmtId="14" fontId="11" fillId="0" borderId="49" xfId="0" applyNumberFormat="1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textRotation="90"/>
    </xf>
    <xf numFmtId="0" fontId="13" fillId="3" borderId="48" xfId="0" applyFont="1" applyFill="1" applyBorder="1" applyAlignment="1">
      <alignment horizontal="center" vertical="center" textRotation="90"/>
    </xf>
    <xf numFmtId="0" fontId="13" fillId="3" borderId="49" xfId="0" applyFont="1" applyFill="1" applyBorder="1" applyAlignment="1">
      <alignment horizontal="center" vertical="center" textRotation="90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textRotation="90"/>
    </xf>
    <xf numFmtId="0" fontId="14" fillId="4" borderId="48" xfId="0" applyFont="1" applyFill="1" applyBorder="1" applyAlignment="1">
      <alignment horizontal="center" vertical="center" textRotation="90"/>
    </xf>
    <xf numFmtId="0" fontId="14" fillId="4" borderId="49" xfId="0" applyFont="1" applyFill="1" applyBorder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 textRotation="90"/>
    </xf>
    <xf numFmtId="0" fontId="13" fillId="2" borderId="49" xfId="0" applyFont="1" applyFill="1" applyBorder="1" applyAlignment="1">
      <alignment horizontal="center" vertical="center" textRotation="90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99"/>
      <color rgb="FFFFCC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2"/>
  <sheetViews>
    <sheetView topLeftCell="A94" zoomScale="80" zoomScaleNormal="80" workbookViewId="0">
      <pane xSplit="5280" topLeftCell="AM1" activePane="topRight"/>
      <selection activeCell="AI121" sqref="AI121"/>
      <selection pane="topRight" activeCell="BK120" sqref="BK120"/>
    </sheetView>
  </sheetViews>
  <sheetFormatPr defaultRowHeight="15" x14ac:dyDescent="0.25"/>
  <cols>
    <col min="1" max="1" width="14.5703125" style="196" customWidth="1"/>
    <col min="2" max="2" width="7.7109375" style="196" customWidth="1"/>
    <col min="3" max="3" width="12.140625" style="196" bestFit="1" customWidth="1"/>
    <col min="4" max="4" width="11.28515625" style="196" bestFit="1" customWidth="1"/>
    <col min="5" max="5" width="13" style="196" bestFit="1" customWidth="1"/>
    <col min="6" max="6" width="14.140625" style="196" bestFit="1" customWidth="1"/>
    <col min="7" max="10" width="9.7109375" style="196" customWidth="1"/>
    <col min="11" max="11" width="14.42578125" style="196" customWidth="1"/>
    <col min="12" max="13" width="7" style="196" bestFit="1" customWidth="1"/>
    <col min="14" max="14" width="7.5703125" style="196" bestFit="1" customWidth="1"/>
    <col min="15" max="15" width="12" style="196" customWidth="1"/>
    <col min="16" max="16" width="18.140625" style="196" bestFit="1" customWidth="1"/>
    <col min="17" max="17" width="12.7109375" style="196" customWidth="1"/>
    <col min="18" max="18" width="15.7109375" style="196" customWidth="1"/>
    <col min="19" max="19" width="13" style="196" bestFit="1" customWidth="1"/>
    <col min="20" max="20" width="10.7109375" style="97" customWidth="1"/>
    <col min="21" max="21" width="15.7109375" style="196" customWidth="1"/>
    <col min="22" max="22" width="13.85546875" style="196" customWidth="1"/>
    <col min="23" max="23" width="9.28515625" style="196" bestFit="1" customWidth="1"/>
    <col min="24" max="24" width="9.28515625" style="196" customWidth="1"/>
    <col min="25" max="25" width="10.140625" style="196" bestFit="1" customWidth="1"/>
    <col min="26" max="26" width="8.7109375" style="196" customWidth="1"/>
    <col min="27" max="27" width="8.28515625" style="196" customWidth="1"/>
    <col min="28" max="28" width="10.85546875" style="196" bestFit="1" customWidth="1"/>
    <col min="29" max="30" width="12.140625" style="196" bestFit="1" customWidth="1"/>
    <col min="31" max="31" width="12" style="196" bestFit="1" customWidth="1"/>
    <col min="32" max="34" width="9.140625" style="196"/>
    <col min="35" max="35" width="17.28515625" style="196" bestFit="1" customWidth="1"/>
    <col min="36" max="36" width="7.7109375" style="196" bestFit="1" customWidth="1"/>
    <col min="37" max="37" width="12.140625" style="196" bestFit="1" customWidth="1"/>
    <col min="38" max="38" width="11.28515625" style="196" customWidth="1"/>
    <col min="39" max="40" width="13" style="196" customWidth="1"/>
    <col min="41" max="44" width="9.7109375" style="196" customWidth="1"/>
    <col min="45" max="45" width="14.42578125" style="196" customWidth="1"/>
    <col min="46" max="47" width="7.28515625" style="196" bestFit="1" customWidth="1"/>
    <col min="48" max="48" width="7.5703125" style="196" bestFit="1" customWidth="1"/>
    <col min="49" max="49" width="8" style="196" bestFit="1" customWidth="1"/>
    <col min="50" max="50" width="11.5703125" style="196" customWidth="1"/>
    <col min="51" max="51" width="9" style="196" bestFit="1" customWidth="1"/>
    <col min="52" max="52" width="8" style="196" bestFit="1" customWidth="1"/>
    <col min="53" max="53" width="11.5703125" style="196" bestFit="1" customWidth="1"/>
    <col min="54" max="54" width="8" style="196" bestFit="1" customWidth="1"/>
    <col min="55" max="55" width="22.7109375" style="196" customWidth="1"/>
    <col min="56" max="56" width="13" style="377" customWidth="1"/>
    <col min="57" max="57" width="12.7109375" style="196" bestFit="1" customWidth="1"/>
    <col min="58" max="59" width="17.28515625" style="196" bestFit="1" customWidth="1"/>
    <col min="60" max="16384" width="9.140625" style="196"/>
  </cols>
  <sheetData>
    <row r="1" spans="1:62" ht="15" customHeight="1" x14ac:dyDescent="0.25">
      <c r="A1" s="575" t="s">
        <v>107</v>
      </c>
      <c r="B1" s="197"/>
      <c r="C1" s="230"/>
      <c r="D1" s="19"/>
      <c r="E1" s="212"/>
      <c r="F1" s="212"/>
      <c r="G1" s="212"/>
      <c r="H1" s="212"/>
      <c r="I1" s="212"/>
      <c r="J1" s="212"/>
      <c r="K1" s="19"/>
      <c r="L1" s="212"/>
      <c r="M1" s="212"/>
      <c r="N1" s="329"/>
      <c r="O1" s="220"/>
      <c r="P1" s="578" t="s">
        <v>108</v>
      </c>
      <c r="Q1" s="559"/>
      <c r="R1" s="559"/>
      <c r="S1" s="579"/>
      <c r="T1" s="578" t="s">
        <v>109</v>
      </c>
      <c r="U1" s="559"/>
      <c r="V1" s="559"/>
      <c r="W1" s="579"/>
      <c r="X1" s="559" t="s">
        <v>111</v>
      </c>
      <c r="Y1" s="559"/>
      <c r="Z1" s="559"/>
      <c r="AA1" s="559"/>
      <c r="AB1" s="559"/>
      <c r="AC1" s="559"/>
      <c r="AD1" s="559"/>
      <c r="AE1" s="607" t="s">
        <v>185</v>
      </c>
      <c r="AF1" s="187"/>
      <c r="AG1" s="188"/>
      <c r="AH1" s="329"/>
      <c r="AI1" s="464" t="s">
        <v>199</v>
      </c>
      <c r="AJ1" s="197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589" t="s">
        <v>201</v>
      </c>
      <c r="BD1" s="589"/>
      <c r="BE1" s="19"/>
      <c r="BF1" s="276" t="s">
        <v>170</v>
      </c>
      <c r="BG1" s="463" t="s">
        <v>199</v>
      </c>
      <c r="BH1" s="490"/>
      <c r="BI1" s="491"/>
      <c r="BJ1" s="491"/>
    </row>
    <row r="2" spans="1:62" ht="15.75" x14ac:dyDescent="0.25">
      <c r="A2" s="576"/>
      <c r="B2" s="198"/>
      <c r="C2" s="231"/>
      <c r="D2" s="87"/>
      <c r="E2" s="594" t="s">
        <v>78</v>
      </c>
      <c r="F2" s="595"/>
      <c r="G2" s="596" t="s">
        <v>132</v>
      </c>
      <c r="H2" s="597"/>
      <c r="I2" s="598" t="s">
        <v>187</v>
      </c>
      <c r="J2" s="599"/>
      <c r="K2" s="569" t="s">
        <v>178</v>
      </c>
      <c r="L2" s="600" t="s">
        <v>176</v>
      </c>
      <c r="M2" s="597"/>
      <c r="N2" s="601"/>
      <c r="O2" s="604" t="s">
        <v>186</v>
      </c>
      <c r="P2" s="569" t="s">
        <v>157</v>
      </c>
      <c r="Q2" s="569" t="s">
        <v>158</v>
      </c>
      <c r="R2" s="569" t="s">
        <v>159</v>
      </c>
      <c r="S2" s="569" t="s">
        <v>160</v>
      </c>
      <c r="T2" s="569" t="s">
        <v>161</v>
      </c>
      <c r="U2" s="569" t="s">
        <v>162</v>
      </c>
      <c r="V2" s="560" t="s">
        <v>110</v>
      </c>
      <c r="W2" s="569" t="s">
        <v>163</v>
      </c>
      <c r="X2" s="560" t="s">
        <v>112</v>
      </c>
      <c r="Y2" s="560" t="s">
        <v>113</v>
      </c>
      <c r="Z2" s="560" t="s">
        <v>114</v>
      </c>
      <c r="AA2" s="560" t="s">
        <v>115</v>
      </c>
      <c r="AB2" s="560" t="s">
        <v>116</v>
      </c>
      <c r="AC2" s="560" t="s">
        <v>117</v>
      </c>
      <c r="AD2" s="571" t="s">
        <v>118</v>
      </c>
      <c r="AE2" s="590"/>
      <c r="AF2" s="566" t="s">
        <v>128</v>
      </c>
      <c r="AG2" s="567"/>
      <c r="AH2" s="568"/>
      <c r="AI2" s="198" t="s">
        <v>106</v>
      </c>
      <c r="AJ2" s="198"/>
      <c r="AL2" s="87"/>
      <c r="AM2" s="564" t="s">
        <v>78</v>
      </c>
      <c r="AN2" s="564"/>
      <c r="AO2" s="566" t="s">
        <v>132</v>
      </c>
      <c r="AP2" s="573"/>
      <c r="AQ2" s="574" t="s">
        <v>187</v>
      </c>
      <c r="AR2" s="564"/>
      <c r="AS2" s="569" t="s">
        <v>178</v>
      </c>
      <c r="AT2" s="565" t="s">
        <v>45</v>
      </c>
      <c r="AU2" s="565"/>
      <c r="AV2" s="565"/>
      <c r="AW2" s="564" t="s">
        <v>15</v>
      </c>
      <c r="AX2" s="564"/>
      <c r="AY2" s="564"/>
      <c r="AZ2" s="564" t="s">
        <v>19</v>
      </c>
      <c r="BA2" s="564"/>
      <c r="BB2" s="566"/>
      <c r="BC2" s="593" t="s">
        <v>200</v>
      </c>
      <c r="BD2" s="591" t="s">
        <v>188</v>
      </c>
      <c r="BE2" s="195"/>
      <c r="BF2" s="278" t="s">
        <v>106</v>
      </c>
      <c r="BG2" s="73" t="s">
        <v>106</v>
      </c>
      <c r="BH2" s="492"/>
      <c r="BI2" s="493"/>
      <c r="BJ2" s="493"/>
    </row>
    <row r="3" spans="1:62" ht="16.5" customHeight="1" thickBot="1" x14ac:dyDescent="0.3">
      <c r="A3" s="577"/>
      <c r="B3" s="232" t="s">
        <v>154</v>
      </c>
      <c r="C3" s="518" t="s">
        <v>180</v>
      </c>
      <c r="D3" s="66" t="s">
        <v>0</v>
      </c>
      <c r="E3" s="218" t="s">
        <v>80</v>
      </c>
      <c r="F3" s="218" t="s">
        <v>79</v>
      </c>
      <c r="G3" s="218" t="s">
        <v>1</v>
      </c>
      <c r="H3" s="218" t="s">
        <v>2</v>
      </c>
      <c r="I3" s="234" t="s">
        <v>1</v>
      </c>
      <c r="J3" s="218" t="s">
        <v>2</v>
      </c>
      <c r="K3" s="570"/>
      <c r="L3" s="218" t="s">
        <v>3</v>
      </c>
      <c r="M3" s="218" t="s">
        <v>4</v>
      </c>
      <c r="N3" s="273" t="s">
        <v>5</v>
      </c>
      <c r="O3" s="605"/>
      <c r="P3" s="570"/>
      <c r="Q3" s="570"/>
      <c r="R3" s="570"/>
      <c r="S3" s="570"/>
      <c r="T3" s="606"/>
      <c r="U3" s="570"/>
      <c r="V3" s="561"/>
      <c r="W3" s="570"/>
      <c r="X3" s="561"/>
      <c r="Y3" s="561"/>
      <c r="Z3" s="561"/>
      <c r="AA3" s="561"/>
      <c r="AB3" s="561"/>
      <c r="AC3" s="561"/>
      <c r="AD3" s="572"/>
      <c r="AE3" s="570"/>
      <c r="AF3" s="28" t="s">
        <v>125</v>
      </c>
      <c r="AG3" s="28" t="s">
        <v>126</v>
      </c>
      <c r="AH3" s="29" t="s">
        <v>127</v>
      </c>
      <c r="AI3" s="106" t="s">
        <v>131</v>
      </c>
      <c r="AJ3" s="240" t="s">
        <v>154</v>
      </c>
      <c r="AK3" s="241" t="s">
        <v>180</v>
      </c>
      <c r="AL3" s="185" t="s">
        <v>0</v>
      </c>
      <c r="AM3" s="185" t="s">
        <v>80</v>
      </c>
      <c r="AN3" s="185" t="s">
        <v>79</v>
      </c>
      <c r="AO3" s="185" t="s">
        <v>1</v>
      </c>
      <c r="AP3" s="185" t="s">
        <v>2</v>
      </c>
      <c r="AQ3" s="185" t="s">
        <v>1</v>
      </c>
      <c r="AR3" s="185" t="s">
        <v>2</v>
      </c>
      <c r="AS3" s="590"/>
      <c r="AT3" s="246" t="s">
        <v>3</v>
      </c>
      <c r="AU3" s="185" t="s">
        <v>4</v>
      </c>
      <c r="AV3" s="185" t="s">
        <v>5</v>
      </c>
      <c r="AW3" s="247" t="s">
        <v>17</v>
      </c>
      <c r="AX3" s="246" t="s">
        <v>16</v>
      </c>
      <c r="AY3" s="246" t="s">
        <v>189</v>
      </c>
      <c r="AZ3" s="246" t="s">
        <v>17</v>
      </c>
      <c r="BA3" s="246" t="s">
        <v>16</v>
      </c>
      <c r="BB3" s="246" t="s">
        <v>189</v>
      </c>
      <c r="BC3" s="590"/>
      <c r="BD3" s="592"/>
      <c r="BE3" s="455" t="s">
        <v>46</v>
      </c>
      <c r="BF3" s="252" t="s">
        <v>131</v>
      </c>
      <c r="BG3" s="252" t="s">
        <v>131</v>
      </c>
      <c r="BH3" s="228"/>
      <c r="BI3" s="228"/>
      <c r="BJ3" s="228"/>
    </row>
    <row r="4" spans="1:62" s="6" customFormat="1" ht="15.75" customHeight="1" x14ac:dyDescent="0.25">
      <c r="A4" s="638" t="s">
        <v>37</v>
      </c>
      <c r="B4" s="580" t="s">
        <v>35</v>
      </c>
      <c r="C4" s="583">
        <v>42108</v>
      </c>
      <c r="D4" s="58">
        <v>1</v>
      </c>
      <c r="E4" s="58"/>
      <c r="F4" s="58"/>
      <c r="G4" s="24">
        <v>300</v>
      </c>
      <c r="H4" s="24" t="s">
        <v>34</v>
      </c>
      <c r="I4" s="24">
        <v>250</v>
      </c>
      <c r="J4" s="24" t="s">
        <v>34</v>
      </c>
      <c r="K4" s="58"/>
      <c r="L4" s="24">
        <v>58</v>
      </c>
      <c r="M4" s="24">
        <v>53</v>
      </c>
      <c r="N4" s="401">
        <v>50</v>
      </c>
      <c r="O4" s="100" t="s">
        <v>119</v>
      </c>
      <c r="P4" s="191">
        <v>0.19</v>
      </c>
      <c r="Q4" s="191">
        <v>263</v>
      </c>
      <c r="R4" s="191">
        <v>297</v>
      </c>
      <c r="S4" s="191">
        <v>74.400000000000006</v>
      </c>
      <c r="T4" s="191">
        <v>3.6</v>
      </c>
      <c r="U4" s="191">
        <v>10</v>
      </c>
      <c r="V4" s="191">
        <v>0.51</v>
      </c>
      <c r="W4" s="191">
        <v>708</v>
      </c>
      <c r="X4" s="70">
        <v>5.3</v>
      </c>
      <c r="Y4" s="191">
        <v>22.1</v>
      </c>
      <c r="Z4" s="191">
        <v>108.4</v>
      </c>
      <c r="AA4" s="70">
        <v>121</v>
      </c>
      <c r="AB4" s="70">
        <v>7.7</v>
      </c>
      <c r="AC4" s="70">
        <v>7</v>
      </c>
      <c r="AD4" s="169">
        <v>5.5</v>
      </c>
      <c r="AE4" s="61">
        <v>64</v>
      </c>
      <c r="AF4" s="27">
        <v>57</v>
      </c>
      <c r="AG4" s="27">
        <v>34</v>
      </c>
      <c r="AH4" s="19">
        <v>9</v>
      </c>
      <c r="AI4" s="167">
        <v>20.2</v>
      </c>
      <c r="AJ4" s="647" t="s">
        <v>35</v>
      </c>
      <c r="AK4" s="650">
        <v>42219</v>
      </c>
      <c r="AL4" s="191">
        <v>1</v>
      </c>
      <c r="AM4" s="27"/>
      <c r="AN4" s="27"/>
      <c r="AO4" s="27"/>
      <c r="AP4" s="27"/>
      <c r="AQ4" s="27"/>
      <c r="AR4" s="27"/>
      <c r="AS4" s="27"/>
      <c r="AT4" s="387">
        <v>73.400000000000006</v>
      </c>
      <c r="AU4" s="388">
        <v>71.599999999999994</v>
      </c>
      <c r="AV4" s="388">
        <v>71.2</v>
      </c>
      <c r="AW4" s="389" t="s">
        <v>49</v>
      </c>
      <c r="AX4" s="24">
        <v>52</v>
      </c>
      <c r="AY4" s="390">
        <f>(1/(AX4/60))*(60)</f>
        <v>69.230769230769226</v>
      </c>
      <c r="AZ4" s="389" t="s">
        <v>52</v>
      </c>
      <c r="BA4" s="391">
        <v>171</v>
      </c>
      <c r="BB4" s="390">
        <f>(1/(BA4/60))*(60)</f>
        <v>21.052631578947366</v>
      </c>
      <c r="BC4" s="392">
        <v>61</v>
      </c>
      <c r="BD4" s="393">
        <f>(BC4/50)*(43560)</f>
        <v>53143.199999999997</v>
      </c>
      <c r="BE4" s="489" t="s">
        <v>44</v>
      </c>
      <c r="BF4" s="94">
        <v>12400</v>
      </c>
      <c r="BG4" s="94">
        <v>43</v>
      </c>
    </row>
    <row r="5" spans="1:62" s="6" customFormat="1" ht="15.75" customHeight="1" x14ac:dyDescent="0.25">
      <c r="A5" s="639"/>
      <c r="B5" s="581"/>
      <c r="C5" s="584"/>
      <c r="D5" s="209">
        <v>2</v>
      </c>
      <c r="E5" s="35"/>
      <c r="F5" s="35"/>
      <c r="G5" s="209">
        <v>200</v>
      </c>
      <c r="H5" s="209" t="s">
        <v>34</v>
      </c>
      <c r="I5" s="209">
        <v>300</v>
      </c>
      <c r="J5" s="209" t="s">
        <v>34</v>
      </c>
      <c r="K5" s="35"/>
      <c r="L5" s="209">
        <v>58</v>
      </c>
      <c r="M5" s="209">
        <v>53</v>
      </c>
      <c r="N5" s="221">
        <v>51</v>
      </c>
      <c r="O5" s="504" t="s">
        <v>120</v>
      </c>
      <c r="P5" s="185">
        <v>82</v>
      </c>
      <c r="Q5" s="185">
        <v>15</v>
      </c>
      <c r="R5" s="185">
        <v>58</v>
      </c>
      <c r="S5" s="185">
        <v>73</v>
      </c>
      <c r="T5" s="185">
        <v>3.6</v>
      </c>
      <c r="U5" s="185">
        <v>59</v>
      </c>
      <c r="V5" s="185">
        <v>38</v>
      </c>
      <c r="W5" s="185">
        <v>84</v>
      </c>
      <c r="X5" s="185">
        <v>0</v>
      </c>
      <c r="Y5" s="185">
        <v>90</v>
      </c>
      <c r="Z5" s="185">
        <v>100</v>
      </c>
      <c r="AA5" s="587">
        <v>100</v>
      </c>
      <c r="AB5" s="587"/>
      <c r="AC5" s="587"/>
      <c r="AD5" s="588"/>
      <c r="AE5" s="182" t="s">
        <v>124</v>
      </c>
      <c r="AF5" s="566" t="s">
        <v>129</v>
      </c>
      <c r="AG5" s="567"/>
      <c r="AH5" s="567"/>
      <c r="AI5" s="239">
        <v>42172</v>
      </c>
      <c r="AJ5" s="648"/>
      <c r="AK5" s="651"/>
      <c r="AL5" s="210">
        <v>2</v>
      </c>
      <c r="AM5" s="213"/>
      <c r="AN5" s="213"/>
      <c r="AO5" s="213"/>
      <c r="AP5" s="213"/>
      <c r="AQ5" s="213"/>
      <c r="AR5" s="213"/>
      <c r="AS5" s="213"/>
      <c r="AT5" s="394">
        <v>72.7</v>
      </c>
      <c r="AU5" s="344">
        <v>71.8</v>
      </c>
      <c r="AV5" s="344">
        <v>70.900000000000006</v>
      </c>
      <c r="AW5" s="345" t="s">
        <v>50</v>
      </c>
      <c r="AX5" s="209">
        <v>51</v>
      </c>
      <c r="AY5" s="346">
        <f>(1/(AX5/60))*(60)</f>
        <v>70.588235294117652</v>
      </c>
      <c r="AZ5" s="345" t="s">
        <v>54</v>
      </c>
      <c r="BA5" s="347">
        <v>85</v>
      </c>
      <c r="BB5" s="346">
        <f>(1/(BA5/60))*(60)</f>
        <v>42.352941176470587</v>
      </c>
      <c r="BC5" s="348">
        <v>55</v>
      </c>
      <c r="BD5" s="349">
        <f t="shared" ref="BD5:BD6" si="0">(BC5/50)*(43560)</f>
        <v>47916.000000000007</v>
      </c>
      <c r="BE5" s="229" t="s">
        <v>44</v>
      </c>
      <c r="BF5" s="239">
        <v>42592</v>
      </c>
      <c r="BG5" s="95">
        <v>42592</v>
      </c>
    </row>
    <row r="6" spans="1:62" s="6" customFormat="1" ht="15.75" customHeight="1" x14ac:dyDescent="0.25">
      <c r="A6" s="639"/>
      <c r="B6" s="581"/>
      <c r="C6" s="584"/>
      <c r="D6" s="209">
        <v>3</v>
      </c>
      <c r="E6" s="35"/>
      <c r="F6" s="35"/>
      <c r="G6" s="209">
        <v>300</v>
      </c>
      <c r="H6" s="209" t="s">
        <v>34</v>
      </c>
      <c r="I6" s="209">
        <v>300</v>
      </c>
      <c r="J6" s="209" t="s">
        <v>34</v>
      </c>
      <c r="K6" s="35"/>
      <c r="L6" s="209">
        <v>57</v>
      </c>
      <c r="M6" s="209">
        <v>52</v>
      </c>
      <c r="N6" s="221">
        <v>50</v>
      </c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15"/>
      <c r="AG6" s="115"/>
      <c r="AH6" s="116"/>
      <c r="AI6" s="123"/>
      <c r="AJ6" s="648"/>
      <c r="AK6" s="651"/>
      <c r="AL6" s="210">
        <v>3</v>
      </c>
      <c r="AM6" s="213"/>
      <c r="AN6" s="213"/>
      <c r="AO6" s="213"/>
      <c r="AP6" s="213"/>
      <c r="AQ6" s="213"/>
      <c r="AR6" s="213"/>
      <c r="AS6" s="213"/>
      <c r="AT6" s="394">
        <v>72</v>
      </c>
      <c r="AU6" s="344">
        <v>70.3</v>
      </c>
      <c r="AV6" s="344">
        <v>69.8</v>
      </c>
      <c r="AW6" s="345" t="s">
        <v>51</v>
      </c>
      <c r="AX6" s="209">
        <v>61</v>
      </c>
      <c r="AY6" s="346">
        <f>(1/(AX6/60))*60</f>
        <v>59.016393442622956</v>
      </c>
      <c r="AZ6" s="345" t="s">
        <v>55</v>
      </c>
      <c r="BA6" s="347">
        <v>125</v>
      </c>
      <c r="BB6" s="346">
        <f>(1/(BA6/60))*(60)</f>
        <v>28.799999999999997</v>
      </c>
      <c r="BC6" s="348">
        <v>58</v>
      </c>
      <c r="BD6" s="349">
        <f t="shared" si="0"/>
        <v>50529.599999999999</v>
      </c>
      <c r="BE6" s="229" t="s">
        <v>44</v>
      </c>
      <c r="BF6" s="278"/>
      <c r="BG6" s="84"/>
    </row>
    <row r="7" spans="1:62" s="6" customFormat="1" ht="15.75" customHeight="1" x14ac:dyDescent="0.25">
      <c r="A7" s="639"/>
      <c r="B7" s="581"/>
      <c r="C7" s="584"/>
      <c r="D7" s="209">
        <v>4</v>
      </c>
      <c r="E7" s="35"/>
      <c r="F7" s="35"/>
      <c r="G7" s="209">
        <v>250</v>
      </c>
      <c r="H7" s="209" t="s">
        <v>34</v>
      </c>
      <c r="I7" s="209">
        <v>275</v>
      </c>
      <c r="J7" s="209" t="s">
        <v>34</v>
      </c>
      <c r="K7" s="35"/>
      <c r="L7" s="209">
        <v>57</v>
      </c>
      <c r="M7" s="209">
        <v>51</v>
      </c>
      <c r="N7" s="221">
        <v>49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6"/>
      <c r="AI7" s="123"/>
      <c r="AJ7" s="648"/>
      <c r="AK7" s="651"/>
      <c r="AL7" s="210">
        <v>4</v>
      </c>
      <c r="AM7" s="213"/>
      <c r="AN7" s="213"/>
      <c r="AO7" s="213"/>
      <c r="AP7" s="213"/>
      <c r="AQ7" s="213"/>
      <c r="AR7" s="213"/>
      <c r="AS7" s="213"/>
      <c r="AW7" s="48"/>
      <c r="BD7" s="340"/>
      <c r="BF7" s="278"/>
      <c r="BG7" s="84"/>
    </row>
    <row r="8" spans="1:62" s="6" customFormat="1" ht="15.75" customHeight="1" x14ac:dyDescent="0.25">
      <c r="A8" s="639"/>
      <c r="B8" s="581"/>
      <c r="C8" s="584"/>
      <c r="D8" s="209">
        <v>5</v>
      </c>
      <c r="E8" s="35"/>
      <c r="F8" s="35"/>
      <c r="G8" s="209">
        <v>250</v>
      </c>
      <c r="H8" s="209">
        <v>290</v>
      </c>
      <c r="I8" s="209">
        <v>225</v>
      </c>
      <c r="J8" s="209">
        <v>290</v>
      </c>
      <c r="K8" s="35"/>
      <c r="L8" s="209">
        <v>59</v>
      </c>
      <c r="M8" s="209">
        <v>52</v>
      </c>
      <c r="N8" s="221">
        <v>50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  <c r="AI8" s="123"/>
      <c r="AJ8" s="648"/>
      <c r="AK8" s="651"/>
      <c r="AL8" s="210">
        <v>5</v>
      </c>
      <c r="AM8" s="213"/>
      <c r="AN8" s="213"/>
      <c r="AO8" s="213"/>
      <c r="AP8" s="213"/>
      <c r="AQ8" s="213"/>
      <c r="AR8" s="213"/>
      <c r="AS8" s="213"/>
      <c r="AW8" s="48"/>
      <c r="BD8" s="340"/>
      <c r="BF8" s="278"/>
      <c r="BG8" s="84"/>
    </row>
    <row r="9" spans="1:62" s="6" customFormat="1" ht="15.75" customHeight="1" x14ac:dyDescent="0.25">
      <c r="A9" s="639"/>
      <c r="B9" s="581"/>
      <c r="C9" s="584"/>
      <c r="D9" s="209">
        <v>6</v>
      </c>
      <c r="E9" s="35"/>
      <c r="F9" s="35"/>
      <c r="G9" s="209">
        <v>275</v>
      </c>
      <c r="H9" s="209" t="s">
        <v>34</v>
      </c>
      <c r="I9" s="209">
        <v>300</v>
      </c>
      <c r="J9" s="209" t="s">
        <v>34</v>
      </c>
      <c r="K9" s="35"/>
      <c r="L9" s="209">
        <v>58</v>
      </c>
      <c r="M9" s="209">
        <v>54</v>
      </c>
      <c r="N9" s="221">
        <v>51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6"/>
      <c r="AI9" s="123"/>
      <c r="AJ9" s="648"/>
      <c r="AK9" s="651"/>
      <c r="AL9" s="210">
        <v>6</v>
      </c>
      <c r="AM9" s="213"/>
      <c r="AN9" s="213"/>
      <c r="AO9" s="213"/>
      <c r="AP9" s="213"/>
      <c r="AQ9" s="213"/>
      <c r="AR9" s="213"/>
      <c r="AS9" s="213"/>
      <c r="AW9" s="48"/>
      <c r="BD9" s="340"/>
      <c r="BF9" s="278"/>
      <c r="BG9" s="84"/>
    </row>
    <row r="10" spans="1:62" s="6" customFormat="1" ht="15.75" customHeight="1" x14ac:dyDescent="0.25">
      <c r="A10" s="639"/>
      <c r="B10" s="581"/>
      <c r="C10" s="584"/>
      <c r="D10" s="209">
        <v>7</v>
      </c>
      <c r="E10" s="35"/>
      <c r="F10" s="35"/>
      <c r="G10" s="209">
        <v>300</v>
      </c>
      <c r="H10" s="209" t="s">
        <v>34</v>
      </c>
      <c r="I10" s="209">
        <v>300</v>
      </c>
      <c r="J10" s="209" t="s">
        <v>34</v>
      </c>
      <c r="K10" s="35"/>
      <c r="L10" s="209">
        <v>57</v>
      </c>
      <c r="M10" s="209">
        <v>52</v>
      </c>
      <c r="N10" s="221">
        <v>51</v>
      </c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6"/>
      <c r="AI10" s="123"/>
      <c r="AJ10" s="648"/>
      <c r="AK10" s="651"/>
      <c r="AL10" s="210">
        <v>7</v>
      </c>
      <c r="AM10" s="35"/>
      <c r="AN10" s="35"/>
      <c r="AO10" s="213"/>
      <c r="AP10" s="213"/>
      <c r="AQ10" s="213"/>
      <c r="AR10" s="213"/>
      <c r="AS10" s="213"/>
      <c r="AW10" s="48"/>
      <c r="BD10" s="340"/>
      <c r="BF10" s="278"/>
      <c r="BG10" s="84"/>
    </row>
    <row r="11" spans="1:62" s="6" customFormat="1" ht="15.75" customHeight="1" x14ac:dyDescent="0.25">
      <c r="A11" s="639"/>
      <c r="B11" s="581"/>
      <c r="C11" s="584"/>
      <c r="D11" s="209">
        <v>8</v>
      </c>
      <c r="E11" s="35"/>
      <c r="F11" s="35"/>
      <c r="G11" s="209">
        <v>225</v>
      </c>
      <c r="H11" s="209" t="s">
        <v>34</v>
      </c>
      <c r="I11" s="209">
        <v>275</v>
      </c>
      <c r="J11" s="209" t="s">
        <v>34</v>
      </c>
      <c r="K11" s="35"/>
      <c r="L11" s="209">
        <v>57</v>
      </c>
      <c r="M11" s="209">
        <v>52</v>
      </c>
      <c r="N11" s="221">
        <v>50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6"/>
      <c r="AI11" s="123"/>
      <c r="AJ11" s="648"/>
      <c r="AK11" s="651"/>
      <c r="AL11" s="210">
        <v>8</v>
      </c>
      <c r="AM11" s="213"/>
      <c r="AN11" s="213"/>
      <c r="AO11" s="213"/>
      <c r="AP11" s="213"/>
      <c r="AQ11" s="213"/>
      <c r="AR11" s="213"/>
      <c r="AS11" s="213"/>
      <c r="AW11" s="48"/>
      <c r="BD11" s="340"/>
      <c r="BF11" s="278"/>
      <c r="BG11" s="84"/>
    </row>
    <row r="12" spans="1:62" s="6" customFormat="1" ht="15.75" customHeight="1" x14ac:dyDescent="0.25">
      <c r="A12" s="639"/>
      <c r="B12" s="581"/>
      <c r="C12" s="584"/>
      <c r="D12" s="209">
        <v>9</v>
      </c>
      <c r="E12" s="35"/>
      <c r="F12" s="35"/>
      <c r="G12" s="209">
        <v>300</v>
      </c>
      <c r="H12" s="209" t="s">
        <v>34</v>
      </c>
      <c r="I12" s="209">
        <v>275</v>
      </c>
      <c r="J12" s="209" t="s">
        <v>34</v>
      </c>
      <c r="K12" s="35"/>
      <c r="L12" s="209">
        <v>58</v>
      </c>
      <c r="M12" s="209">
        <v>53</v>
      </c>
      <c r="N12" s="221">
        <v>50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  <c r="AI12" s="123"/>
      <c r="AJ12" s="648"/>
      <c r="AK12" s="651"/>
      <c r="AL12" s="210">
        <v>9</v>
      </c>
      <c r="AM12" s="213"/>
      <c r="AN12" s="213"/>
      <c r="AO12" s="213"/>
      <c r="AP12" s="213"/>
      <c r="AQ12" s="213"/>
      <c r="AR12" s="213"/>
      <c r="AS12" s="213"/>
      <c r="AW12" s="48"/>
      <c r="BD12" s="340"/>
      <c r="BF12" s="278"/>
      <c r="BG12" s="84"/>
    </row>
    <row r="13" spans="1:62" s="6" customFormat="1" ht="16.5" customHeight="1" thickBot="1" x14ac:dyDescent="0.3">
      <c r="A13" s="639"/>
      <c r="B13" s="581"/>
      <c r="C13" s="585"/>
      <c r="D13" s="1">
        <v>10</v>
      </c>
      <c r="E13" s="18"/>
      <c r="F13" s="18"/>
      <c r="G13" s="1">
        <v>290</v>
      </c>
      <c r="H13" s="1" t="s">
        <v>34</v>
      </c>
      <c r="I13" s="1" t="s">
        <v>34</v>
      </c>
      <c r="J13" s="1" t="s">
        <v>34</v>
      </c>
      <c r="K13" s="18"/>
      <c r="L13" s="1">
        <v>58</v>
      </c>
      <c r="M13" s="1">
        <v>54</v>
      </c>
      <c r="N13" s="507">
        <v>51</v>
      </c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6"/>
      <c r="AI13" s="123"/>
      <c r="AJ13" s="648"/>
      <c r="AK13" s="652"/>
      <c r="AL13" s="28">
        <v>10</v>
      </c>
      <c r="AM13" s="214"/>
      <c r="AN13" s="214"/>
      <c r="AO13" s="214"/>
      <c r="AP13" s="214"/>
      <c r="AQ13" s="214"/>
      <c r="AR13" s="214"/>
      <c r="AS13" s="214"/>
      <c r="AT13" s="14"/>
      <c r="AU13" s="14"/>
      <c r="AV13" s="14"/>
      <c r="AW13" s="57"/>
      <c r="AX13" s="14"/>
      <c r="AY13" s="14"/>
      <c r="AZ13" s="14"/>
      <c r="BA13" s="14"/>
      <c r="BB13" s="14"/>
      <c r="BC13" s="14"/>
      <c r="BD13" s="342"/>
      <c r="BE13" s="14"/>
      <c r="BF13" s="277"/>
      <c r="BG13" s="85"/>
    </row>
    <row r="14" spans="1:62" s="6" customFormat="1" ht="15.75" customHeight="1" x14ac:dyDescent="0.25">
      <c r="A14" s="639"/>
      <c r="B14" s="581"/>
      <c r="C14" s="583">
        <v>42471</v>
      </c>
      <c r="D14" s="24">
        <v>1</v>
      </c>
      <c r="E14" s="311">
        <v>41.97972</v>
      </c>
      <c r="F14" s="311">
        <v>-71.967479999999995</v>
      </c>
      <c r="G14" s="24">
        <v>150</v>
      </c>
      <c r="H14" s="395" t="s">
        <v>34</v>
      </c>
      <c r="I14" s="24">
        <v>200</v>
      </c>
      <c r="J14" s="395" t="s">
        <v>34</v>
      </c>
      <c r="K14" s="236" t="s">
        <v>190</v>
      </c>
      <c r="L14" s="323">
        <v>45.4</v>
      </c>
      <c r="M14" s="323">
        <v>44</v>
      </c>
      <c r="N14" s="512">
        <v>43.7</v>
      </c>
      <c r="O14" s="100" t="s">
        <v>119</v>
      </c>
      <c r="P14" s="191">
        <v>0.23</v>
      </c>
      <c r="Q14" s="191">
        <v>192</v>
      </c>
      <c r="R14" s="191">
        <v>286</v>
      </c>
      <c r="S14" s="191">
        <v>25.4</v>
      </c>
      <c r="T14" s="191">
        <v>3.7</v>
      </c>
      <c r="U14" s="191">
        <v>11.3</v>
      </c>
      <c r="V14" s="191">
        <v>0.6</v>
      </c>
      <c r="W14" s="191">
        <v>709</v>
      </c>
      <c r="X14" s="70">
        <v>6</v>
      </c>
      <c r="Y14" s="191">
        <v>25.3</v>
      </c>
      <c r="Z14" s="191">
        <v>141.9</v>
      </c>
      <c r="AA14" s="70">
        <v>168.5</v>
      </c>
      <c r="AB14" s="70">
        <v>9</v>
      </c>
      <c r="AC14" s="70">
        <v>7.9</v>
      </c>
      <c r="AD14" s="169">
        <v>6.7</v>
      </c>
      <c r="AE14" s="61">
        <v>71</v>
      </c>
      <c r="AF14" s="27">
        <v>57</v>
      </c>
      <c r="AG14" s="27">
        <v>35</v>
      </c>
      <c r="AH14" s="81">
        <v>6</v>
      </c>
      <c r="AI14" s="167"/>
      <c r="AJ14" s="648"/>
      <c r="AK14" s="583">
        <v>42622</v>
      </c>
      <c r="AL14" s="191">
        <v>1</v>
      </c>
      <c r="AM14" s="27"/>
      <c r="AN14" s="27"/>
      <c r="AO14" s="27"/>
      <c r="AP14" s="27"/>
      <c r="AQ14" s="27"/>
      <c r="AR14" s="27"/>
      <c r="AS14" s="27"/>
      <c r="AT14" s="331"/>
      <c r="AU14" s="331"/>
      <c r="AV14" s="331"/>
      <c r="AW14" s="456"/>
      <c r="AX14" s="36"/>
      <c r="AY14" s="457"/>
      <c r="AZ14" s="456"/>
      <c r="BA14" s="336"/>
      <c r="BB14" s="457"/>
      <c r="BC14" s="209">
        <v>33</v>
      </c>
      <c r="BD14" s="362">
        <f>(BC14/50)*43560</f>
        <v>28749.600000000002</v>
      </c>
      <c r="BE14" s="489" t="s">
        <v>44</v>
      </c>
      <c r="BF14" s="94">
        <v>144.5</v>
      </c>
      <c r="BG14" s="94">
        <v>21.6</v>
      </c>
    </row>
    <row r="15" spans="1:62" s="6" customFormat="1" ht="15.75" customHeight="1" x14ac:dyDescent="0.25">
      <c r="A15" s="639"/>
      <c r="B15" s="581"/>
      <c r="C15" s="584"/>
      <c r="D15" s="209">
        <v>2</v>
      </c>
      <c r="E15" s="313">
        <v>41.979970000000002</v>
      </c>
      <c r="F15" s="313">
        <v>-71.967160000000007</v>
      </c>
      <c r="G15" s="209">
        <v>150</v>
      </c>
      <c r="H15" s="209">
        <v>200</v>
      </c>
      <c r="I15" s="209">
        <v>150</v>
      </c>
      <c r="J15" s="209">
        <v>200</v>
      </c>
      <c r="K15" s="603" t="s">
        <v>179</v>
      </c>
      <c r="L15" s="318">
        <v>44</v>
      </c>
      <c r="M15" s="318">
        <v>42.6</v>
      </c>
      <c r="N15" s="509">
        <v>42.2</v>
      </c>
      <c r="O15" s="33" t="s">
        <v>120</v>
      </c>
      <c r="P15" s="173">
        <v>92</v>
      </c>
      <c r="Q15" s="173">
        <v>36</v>
      </c>
      <c r="R15" s="173">
        <v>54</v>
      </c>
      <c r="S15" s="173">
        <v>26</v>
      </c>
      <c r="T15" s="173">
        <v>98</v>
      </c>
      <c r="U15" s="173">
        <v>92</v>
      </c>
      <c r="V15" s="173">
        <v>51</v>
      </c>
      <c r="W15" s="173">
        <v>90</v>
      </c>
      <c r="X15" s="173">
        <v>64</v>
      </c>
      <c r="Y15" s="173">
        <v>43</v>
      </c>
      <c r="Z15" s="173">
        <v>100</v>
      </c>
      <c r="AA15" s="564">
        <v>100</v>
      </c>
      <c r="AB15" s="564"/>
      <c r="AC15" s="564"/>
      <c r="AD15" s="566"/>
      <c r="AE15" s="235" t="s">
        <v>177</v>
      </c>
      <c r="AF15" s="598" t="s">
        <v>129</v>
      </c>
      <c r="AG15" s="567"/>
      <c r="AH15" s="568"/>
      <c r="AI15" s="239"/>
      <c r="AJ15" s="648"/>
      <c r="AK15" s="653"/>
      <c r="AL15" s="210">
        <v>2</v>
      </c>
      <c r="AM15" s="213"/>
      <c r="AN15" s="213"/>
      <c r="AO15" s="213"/>
      <c r="AP15" s="213"/>
      <c r="AQ15" s="213"/>
      <c r="AR15" s="213"/>
      <c r="AS15" s="213"/>
      <c r="AT15" s="40"/>
      <c r="AU15" s="40"/>
      <c r="AV15" s="40"/>
      <c r="AW15" s="41"/>
      <c r="AY15" s="42"/>
      <c r="AZ15" s="41"/>
      <c r="BA15" s="43"/>
      <c r="BB15" s="42"/>
      <c r="BC15" s="209">
        <v>36</v>
      </c>
      <c r="BD15" s="362">
        <f>(BC15/50)*43560</f>
        <v>31363.199999999997</v>
      </c>
      <c r="BE15" s="229" t="s">
        <v>44</v>
      </c>
      <c r="BF15" s="95">
        <v>42622</v>
      </c>
      <c r="BG15" s="95">
        <v>42622</v>
      </c>
    </row>
    <row r="16" spans="1:62" s="6" customFormat="1" ht="15.75" customHeight="1" x14ac:dyDescent="0.25">
      <c r="A16" s="639"/>
      <c r="B16" s="581"/>
      <c r="C16" s="584"/>
      <c r="D16" s="209">
        <v>3</v>
      </c>
      <c r="E16" s="313">
        <v>41.980350000000001</v>
      </c>
      <c r="F16" s="313">
        <v>-71.967449999999999</v>
      </c>
      <c r="G16" s="209">
        <v>150</v>
      </c>
      <c r="H16" s="209">
        <v>275</v>
      </c>
      <c r="I16" s="209">
        <v>175</v>
      </c>
      <c r="J16" s="209">
        <v>300</v>
      </c>
      <c r="K16" s="603"/>
      <c r="L16" s="318">
        <v>44.5</v>
      </c>
      <c r="M16" s="318">
        <v>43.3</v>
      </c>
      <c r="N16" s="509">
        <v>42.7</v>
      </c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6"/>
      <c r="AI16" s="123"/>
      <c r="AJ16" s="648"/>
      <c r="AK16" s="653"/>
      <c r="AL16" s="210">
        <v>3</v>
      </c>
      <c r="AM16" s="213"/>
      <c r="AN16" s="213"/>
      <c r="AO16" s="213"/>
      <c r="AP16" s="213"/>
      <c r="AQ16" s="213"/>
      <c r="AR16" s="213"/>
      <c r="AS16" s="213"/>
      <c r="AT16" s="40"/>
      <c r="AU16" s="40"/>
      <c r="AV16" s="40"/>
      <c r="AW16" s="41"/>
      <c r="AY16" s="42"/>
      <c r="AZ16" s="41"/>
      <c r="BA16" s="43"/>
      <c r="BB16" s="42"/>
      <c r="BC16" s="209">
        <v>33</v>
      </c>
      <c r="BD16" s="362">
        <f>(BC16/50)*43560</f>
        <v>28749.600000000002</v>
      </c>
      <c r="BE16" s="229" t="s">
        <v>44</v>
      </c>
      <c r="BF16" s="278"/>
      <c r="BG16" s="84"/>
    </row>
    <row r="17" spans="1:59" s="6" customFormat="1" ht="15.75" customHeight="1" x14ac:dyDescent="0.25">
      <c r="A17" s="639"/>
      <c r="B17" s="581"/>
      <c r="C17" s="584"/>
      <c r="D17" s="209">
        <v>4</v>
      </c>
      <c r="E17" s="313">
        <v>41.980829999999997</v>
      </c>
      <c r="F17" s="313">
        <v>-71.967200000000005</v>
      </c>
      <c r="G17" s="209">
        <v>150</v>
      </c>
      <c r="H17" s="209">
        <v>250</v>
      </c>
      <c r="I17" s="209">
        <v>200</v>
      </c>
      <c r="J17" s="209">
        <v>275</v>
      </c>
      <c r="K17" s="603" t="s">
        <v>182</v>
      </c>
      <c r="L17" s="318">
        <v>45.6</v>
      </c>
      <c r="M17" s="318">
        <v>43.5</v>
      </c>
      <c r="N17" s="509">
        <v>42.6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6"/>
      <c r="AI17" s="123"/>
      <c r="AJ17" s="648"/>
      <c r="AK17" s="653"/>
      <c r="AL17" s="210">
        <v>4</v>
      </c>
      <c r="AM17" s="213"/>
      <c r="AN17" s="213"/>
      <c r="AO17" s="213"/>
      <c r="AP17" s="213"/>
      <c r="AQ17" s="213"/>
      <c r="AR17" s="213"/>
      <c r="AS17" s="213"/>
      <c r="AW17" s="48"/>
      <c r="BE17" s="459"/>
      <c r="BF17" s="278"/>
      <c r="BG17" s="84"/>
    </row>
    <row r="18" spans="1:59" s="6" customFormat="1" ht="15.75" customHeight="1" x14ac:dyDescent="0.25">
      <c r="A18" s="639"/>
      <c r="B18" s="581"/>
      <c r="C18" s="584"/>
      <c r="D18" s="209">
        <v>5</v>
      </c>
      <c r="E18" s="313">
        <v>41.98113</v>
      </c>
      <c r="F18" s="313">
        <v>-71.967640000000003</v>
      </c>
      <c r="G18" s="209">
        <v>250</v>
      </c>
      <c r="H18" s="315" t="s">
        <v>34</v>
      </c>
      <c r="I18" s="209">
        <v>200</v>
      </c>
      <c r="J18" s="209">
        <v>300</v>
      </c>
      <c r="K18" s="603"/>
      <c r="L18" s="318">
        <v>45.7</v>
      </c>
      <c r="M18" s="318">
        <v>44.1</v>
      </c>
      <c r="N18" s="509">
        <v>43.3</v>
      </c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6"/>
      <c r="AI18" s="123"/>
      <c r="AJ18" s="648"/>
      <c r="AK18" s="653"/>
      <c r="AL18" s="210">
        <v>5</v>
      </c>
      <c r="AM18" s="213"/>
      <c r="AN18" s="213"/>
      <c r="AO18" s="213"/>
      <c r="AP18" s="213"/>
      <c r="AQ18" s="213"/>
      <c r="AR18" s="213"/>
      <c r="AS18" s="213"/>
      <c r="AW18" s="48"/>
      <c r="BE18" s="459"/>
      <c r="BF18" s="278"/>
      <c r="BG18" s="84"/>
    </row>
    <row r="19" spans="1:59" s="6" customFormat="1" ht="15.75" customHeight="1" x14ac:dyDescent="0.25">
      <c r="A19" s="639"/>
      <c r="B19" s="581"/>
      <c r="C19" s="584"/>
      <c r="D19" s="209">
        <v>6</v>
      </c>
      <c r="E19" s="313">
        <v>41.980980000000002</v>
      </c>
      <c r="F19" s="313">
        <v>-71.968059999999994</v>
      </c>
      <c r="G19" s="209">
        <v>190</v>
      </c>
      <c r="H19" s="315">
        <v>300</v>
      </c>
      <c r="I19" s="209">
        <v>175</v>
      </c>
      <c r="J19" s="209">
        <v>290</v>
      </c>
      <c r="K19" s="603"/>
      <c r="L19" s="318">
        <v>46.6</v>
      </c>
      <c r="M19" s="318">
        <v>44.6</v>
      </c>
      <c r="N19" s="509">
        <v>43.8</v>
      </c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6"/>
      <c r="AI19" s="123"/>
      <c r="AJ19" s="648"/>
      <c r="AK19" s="653"/>
      <c r="AL19" s="210">
        <v>6</v>
      </c>
      <c r="AM19" s="213"/>
      <c r="AN19" s="213"/>
      <c r="AO19" s="213"/>
      <c r="AP19" s="213"/>
      <c r="AQ19" s="213"/>
      <c r="AR19" s="213"/>
      <c r="AS19" s="213"/>
      <c r="AW19" s="48"/>
      <c r="BE19" s="459"/>
      <c r="BF19" s="278"/>
      <c r="BG19" s="84"/>
    </row>
    <row r="20" spans="1:59" s="6" customFormat="1" ht="15.75" customHeight="1" x14ac:dyDescent="0.25">
      <c r="A20" s="639"/>
      <c r="B20" s="581"/>
      <c r="C20" s="584"/>
      <c r="D20" s="209">
        <v>7</v>
      </c>
      <c r="E20" s="313">
        <v>41.980710000000002</v>
      </c>
      <c r="F20" s="313">
        <v>-71.967830000000006</v>
      </c>
      <c r="G20" s="209">
        <v>100</v>
      </c>
      <c r="H20" s="209">
        <v>300</v>
      </c>
      <c r="I20" s="209">
        <v>150</v>
      </c>
      <c r="J20" s="209">
        <v>290</v>
      </c>
      <c r="K20" s="603"/>
      <c r="L20" s="318">
        <v>46.9</v>
      </c>
      <c r="M20" s="318">
        <v>44.2</v>
      </c>
      <c r="N20" s="509">
        <v>43.5</v>
      </c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6"/>
      <c r="AI20" s="123"/>
      <c r="AJ20" s="648"/>
      <c r="AK20" s="653"/>
      <c r="AL20" s="210">
        <v>7</v>
      </c>
      <c r="AM20" s="213"/>
      <c r="AN20" s="213"/>
      <c r="AO20" s="213"/>
      <c r="AP20" s="213"/>
      <c r="AQ20" s="213"/>
      <c r="AR20" s="213"/>
      <c r="AS20" s="213"/>
      <c r="AW20" s="48"/>
      <c r="BD20" s="340"/>
      <c r="BF20" s="278"/>
      <c r="BG20" s="84"/>
    </row>
    <row r="21" spans="1:59" s="6" customFormat="1" ht="15.75" customHeight="1" x14ac:dyDescent="0.25">
      <c r="A21" s="639"/>
      <c r="B21" s="581"/>
      <c r="C21" s="584"/>
      <c r="D21" s="209">
        <v>8</v>
      </c>
      <c r="E21" s="313">
        <v>41.980449999999998</v>
      </c>
      <c r="F21" s="313">
        <v>-71.968100000000007</v>
      </c>
      <c r="G21" s="209">
        <v>175</v>
      </c>
      <c r="H21" s="315" t="s">
        <v>34</v>
      </c>
      <c r="I21" s="209">
        <v>200</v>
      </c>
      <c r="J21" s="209">
        <v>290</v>
      </c>
      <c r="K21" s="603"/>
      <c r="L21" s="318">
        <v>47.3</v>
      </c>
      <c r="M21" s="318">
        <v>46</v>
      </c>
      <c r="N21" s="509">
        <v>44.4</v>
      </c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6"/>
      <c r="AI21" s="123"/>
      <c r="AJ21" s="648"/>
      <c r="AK21" s="653"/>
      <c r="AL21" s="210">
        <v>8</v>
      </c>
      <c r="AM21" s="213"/>
      <c r="AN21" s="213"/>
      <c r="AO21" s="213"/>
      <c r="AP21" s="213"/>
      <c r="AQ21" s="213"/>
      <c r="AR21" s="213"/>
      <c r="AS21" s="213"/>
      <c r="AW21" s="48"/>
      <c r="BD21" s="340"/>
      <c r="BF21" s="278"/>
      <c r="BG21" s="84"/>
    </row>
    <row r="22" spans="1:59" s="6" customFormat="1" ht="15.75" customHeight="1" x14ac:dyDescent="0.25">
      <c r="A22" s="639"/>
      <c r="B22" s="581"/>
      <c r="C22" s="584"/>
      <c r="D22" s="209">
        <v>9</v>
      </c>
      <c r="E22" s="313">
        <v>41.980110000000003</v>
      </c>
      <c r="F22" s="313">
        <v>-71.967780000000005</v>
      </c>
      <c r="G22" s="209">
        <v>250</v>
      </c>
      <c r="H22" s="209">
        <v>300</v>
      </c>
      <c r="I22" s="209">
        <v>220</v>
      </c>
      <c r="J22" s="315" t="s">
        <v>34</v>
      </c>
      <c r="K22" s="603"/>
      <c r="L22" s="318">
        <v>46.4</v>
      </c>
      <c r="M22" s="318">
        <v>44.9</v>
      </c>
      <c r="N22" s="509">
        <v>44.2</v>
      </c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6"/>
      <c r="AI22" s="123"/>
      <c r="AJ22" s="648"/>
      <c r="AK22" s="653"/>
      <c r="AL22" s="210">
        <v>9</v>
      </c>
      <c r="AM22" s="213"/>
      <c r="AN22" s="213"/>
      <c r="AO22" s="213"/>
      <c r="AP22" s="213"/>
      <c r="AQ22" s="213"/>
      <c r="AR22" s="213"/>
      <c r="AS22" s="213"/>
      <c r="AW22" s="48"/>
      <c r="BD22" s="340"/>
      <c r="BF22" s="278"/>
      <c r="BG22" s="84"/>
    </row>
    <row r="23" spans="1:59" s="6" customFormat="1" ht="16.5" customHeight="1" thickBot="1" x14ac:dyDescent="0.3">
      <c r="A23" s="639"/>
      <c r="B23" s="582"/>
      <c r="C23" s="586"/>
      <c r="D23" s="35">
        <v>10</v>
      </c>
      <c r="E23" s="396">
        <v>41.979750000000003</v>
      </c>
      <c r="F23" s="396">
        <v>-71.968100000000007</v>
      </c>
      <c r="G23" s="10">
        <v>175</v>
      </c>
      <c r="H23" s="10">
        <v>300</v>
      </c>
      <c r="I23" s="10">
        <v>150</v>
      </c>
      <c r="J23" s="10">
        <v>300</v>
      </c>
      <c r="K23" s="603"/>
      <c r="L23" s="351">
        <v>46.6</v>
      </c>
      <c r="M23" s="351">
        <v>45</v>
      </c>
      <c r="N23" s="510">
        <v>44.1</v>
      </c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8"/>
      <c r="AI23" s="123"/>
      <c r="AJ23" s="649"/>
      <c r="AK23" s="654"/>
      <c r="AL23" s="218">
        <v>10</v>
      </c>
      <c r="AM23" s="213"/>
      <c r="AN23" s="213"/>
      <c r="AO23" s="213"/>
      <c r="AP23" s="213"/>
      <c r="AQ23" s="213"/>
      <c r="AR23" s="213"/>
      <c r="AS23" s="213"/>
      <c r="AW23" s="48"/>
      <c r="BD23" s="340"/>
      <c r="BF23" s="278"/>
      <c r="BG23" s="84"/>
    </row>
    <row r="24" spans="1:59" s="6" customFormat="1" ht="15.75" customHeight="1" x14ac:dyDescent="0.25">
      <c r="A24" s="639"/>
      <c r="B24" s="580" t="s">
        <v>40</v>
      </c>
      <c r="C24" s="643">
        <v>42108</v>
      </c>
      <c r="D24" s="24">
        <v>1</v>
      </c>
      <c r="E24" s="58"/>
      <c r="F24" s="321"/>
      <c r="G24" s="24">
        <v>290</v>
      </c>
      <c r="H24" s="395" t="s">
        <v>34</v>
      </c>
      <c r="I24" s="24">
        <v>250</v>
      </c>
      <c r="J24" s="395" t="s">
        <v>34</v>
      </c>
      <c r="K24" s="321"/>
      <c r="L24" s="24">
        <v>61</v>
      </c>
      <c r="M24" s="24">
        <v>56</v>
      </c>
      <c r="N24" s="401">
        <v>52</v>
      </c>
      <c r="O24" s="261" t="s">
        <v>119</v>
      </c>
      <c r="P24" s="182">
        <v>0.21</v>
      </c>
      <c r="Q24" s="182">
        <v>259</v>
      </c>
      <c r="R24" s="182">
        <v>290</v>
      </c>
      <c r="S24" s="182">
        <v>49.5</v>
      </c>
      <c r="T24" s="182">
        <v>3.6</v>
      </c>
      <c r="U24" s="182">
        <v>10.1</v>
      </c>
      <c r="V24" s="182">
        <v>0.52</v>
      </c>
      <c r="W24" s="182">
        <v>668</v>
      </c>
      <c r="X24" s="203">
        <v>5.8</v>
      </c>
      <c r="Y24" s="182">
        <v>20.6</v>
      </c>
      <c r="Z24" s="182">
        <v>90.2</v>
      </c>
      <c r="AA24" s="203">
        <v>186</v>
      </c>
      <c r="AB24" s="203">
        <v>5.8</v>
      </c>
      <c r="AC24" s="203">
        <v>6</v>
      </c>
      <c r="AD24" s="205">
        <v>3.6</v>
      </c>
      <c r="AE24" s="174">
        <v>65</v>
      </c>
      <c r="AF24" s="182">
        <v>63</v>
      </c>
      <c r="AG24" s="182">
        <v>30</v>
      </c>
      <c r="AH24" s="183">
        <v>7</v>
      </c>
      <c r="AI24" s="94">
        <v>13.2</v>
      </c>
      <c r="AJ24" s="613" t="s">
        <v>40</v>
      </c>
      <c r="AK24" s="623">
        <v>42219</v>
      </c>
      <c r="AL24" s="191">
        <v>1</v>
      </c>
      <c r="AM24" s="27"/>
      <c r="AN24" s="27"/>
      <c r="AO24" s="27"/>
      <c r="AP24" s="27"/>
      <c r="AQ24" s="27"/>
      <c r="AR24" s="27"/>
      <c r="AS24" s="27"/>
      <c r="AT24" s="324">
        <v>78.3</v>
      </c>
      <c r="AU24" s="24">
        <v>75.2</v>
      </c>
      <c r="AV24" s="24">
        <v>74.5</v>
      </c>
      <c r="AW24" s="352" t="s">
        <v>56</v>
      </c>
      <c r="AX24" s="353">
        <v>192</v>
      </c>
      <c r="AY24" s="24">
        <f>(1/(AX24/60))*60</f>
        <v>18.75</v>
      </c>
      <c r="AZ24" s="354">
        <v>0.16805555555555554</v>
      </c>
      <c r="BA24" s="24">
        <v>122</v>
      </c>
      <c r="BB24" s="355">
        <f>(1/(BA24/60))*60</f>
        <v>29.508196721311478</v>
      </c>
      <c r="BC24" s="356">
        <v>53</v>
      </c>
      <c r="BD24" s="357">
        <v>46173.600000000006</v>
      </c>
      <c r="BE24" s="279" t="s">
        <v>44</v>
      </c>
      <c r="BF24" s="94">
        <v>2960</v>
      </c>
      <c r="BG24" s="94">
        <v>13</v>
      </c>
    </row>
    <row r="25" spans="1:59" s="6" customFormat="1" ht="15.75" customHeight="1" x14ac:dyDescent="0.25">
      <c r="A25" s="639"/>
      <c r="B25" s="581"/>
      <c r="C25" s="644"/>
      <c r="D25" s="209">
        <v>2</v>
      </c>
      <c r="E25" s="35"/>
      <c r="F25" s="47"/>
      <c r="G25" s="209">
        <v>200</v>
      </c>
      <c r="H25" s="209">
        <v>260</v>
      </c>
      <c r="I25" s="209">
        <v>200</v>
      </c>
      <c r="J25" s="315" t="s">
        <v>34</v>
      </c>
      <c r="L25" s="209">
        <v>58</v>
      </c>
      <c r="M25" s="209">
        <v>52</v>
      </c>
      <c r="N25" s="221">
        <v>49</v>
      </c>
      <c r="O25" s="504" t="s">
        <v>120</v>
      </c>
      <c r="P25" s="185">
        <v>89</v>
      </c>
      <c r="Q25" s="185">
        <v>16</v>
      </c>
      <c r="R25" s="185">
        <v>61</v>
      </c>
      <c r="S25" s="185">
        <v>36</v>
      </c>
      <c r="T25" s="185">
        <v>63</v>
      </c>
      <c r="U25" s="185">
        <v>60</v>
      </c>
      <c r="V25" s="185">
        <v>39</v>
      </c>
      <c r="W25" s="185">
        <v>79</v>
      </c>
      <c r="X25" s="185">
        <v>40</v>
      </c>
      <c r="Y25" s="185">
        <v>100</v>
      </c>
      <c r="Z25" s="185">
        <v>100</v>
      </c>
      <c r="AA25" s="587">
        <v>100</v>
      </c>
      <c r="AB25" s="587"/>
      <c r="AC25" s="587"/>
      <c r="AD25" s="588"/>
      <c r="AE25" s="182" t="s">
        <v>124</v>
      </c>
      <c r="AF25" s="566" t="s">
        <v>129</v>
      </c>
      <c r="AG25" s="567"/>
      <c r="AH25" s="568"/>
      <c r="AI25" s="95">
        <v>42172</v>
      </c>
      <c r="AJ25" s="614"/>
      <c r="AK25" s="624"/>
      <c r="AL25" s="210">
        <v>2</v>
      </c>
      <c r="AM25" s="213"/>
      <c r="AN25" s="213"/>
      <c r="AO25" s="213"/>
      <c r="AP25" s="213"/>
      <c r="AQ25" s="213"/>
      <c r="AR25" s="213"/>
      <c r="AS25" s="213"/>
      <c r="AT25" s="226">
        <v>71.8</v>
      </c>
      <c r="AU25" s="209">
        <v>70.7</v>
      </c>
      <c r="AV25" s="209">
        <v>70.5</v>
      </c>
      <c r="AW25" s="358" t="s">
        <v>57</v>
      </c>
      <c r="AX25" s="359">
        <v>105</v>
      </c>
      <c r="AY25" s="60">
        <f>(1/(AX25/60))*60</f>
        <v>34.285714285714285</v>
      </c>
      <c r="AZ25" s="360">
        <v>0.10486111111111111</v>
      </c>
      <c r="BA25" s="209">
        <v>151</v>
      </c>
      <c r="BB25" s="60">
        <f>(1/(BA25/60))*60</f>
        <v>23.841059602649008</v>
      </c>
      <c r="BC25" s="361">
        <v>56</v>
      </c>
      <c r="BD25" s="362">
        <v>48787.200000000004</v>
      </c>
      <c r="BE25" s="211" t="s">
        <v>44</v>
      </c>
      <c r="BF25" s="239">
        <v>42592</v>
      </c>
      <c r="BG25" s="95">
        <v>42592</v>
      </c>
    </row>
    <row r="26" spans="1:59" s="6" customFormat="1" ht="15.75" customHeight="1" x14ac:dyDescent="0.25">
      <c r="A26" s="639"/>
      <c r="B26" s="581"/>
      <c r="C26" s="644"/>
      <c r="D26" s="209">
        <v>3</v>
      </c>
      <c r="E26" s="35"/>
      <c r="F26" s="47"/>
      <c r="G26" s="315" t="s">
        <v>34</v>
      </c>
      <c r="H26" s="315" t="s">
        <v>34</v>
      </c>
      <c r="I26" s="209">
        <v>250</v>
      </c>
      <c r="J26" s="315" t="s">
        <v>34</v>
      </c>
      <c r="L26" s="209">
        <v>58</v>
      </c>
      <c r="M26" s="209">
        <v>53</v>
      </c>
      <c r="N26" s="221">
        <v>50</v>
      </c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15"/>
      <c r="AG26" s="115"/>
      <c r="AH26" s="116"/>
      <c r="AI26" s="119"/>
      <c r="AJ26" s="614"/>
      <c r="AK26" s="624"/>
      <c r="AL26" s="210">
        <v>3</v>
      </c>
      <c r="AM26" s="213"/>
      <c r="AN26" s="213"/>
      <c r="AO26" s="213"/>
      <c r="AP26" s="213"/>
      <c r="AQ26" s="213"/>
      <c r="AR26" s="213"/>
      <c r="AS26" s="213"/>
      <c r="AW26" s="48"/>
      <c r="BD26" s="340"/>
      <c r="BF26" s="278"/>
      <c r="BG26" s="84"/>
    </row>
    <row r="27" spans="1:59" s="6" customFormat="1" ht="15.75" customHeight="1" x14ac:dyDescent="0.25">
      <c r="A27" s="639"/>
      <c r="B27" s="581"/>
      <c r="C27" s="644"/>
      <c r="D27" s="209">
        <v>4</v>
      </c>
      <c r="E27" s="35"/>
      <c r="F27" s="47"/>
      <c r="G27" s="209">
        <v>210</v>
      </c>
      <c r="H27" s="315" t="s">
        <v>34</v>
      </c>
      <c r="I27" s="209">
        <v>270</v>
      </c>
      <c r="J27" s="315" t="s">
        <v>34</v>
      </c>
      <c r="L27" s="209">
        <v>60</v>
      </c>
      <c r="M27" s="209">
        <v>55</v>
      </c>
      <c r="N27" s="221">
        <v>51</v>
      </c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6"/>
      <c r="AI27" s="119"/>
      <c r="AJ27" s="614"/>
      <c r="AK27" s="624"/>
      <c r="AL27" s="210">
        <v>4</v>
      </c>
      <c r="AM27" s="213"/>
      <c r="AN27" s="213"/>
      <c r="AO27" s="213"/>
      <c r="AP27" s="213"/>
      <c r="AQ27" s="213"/>
      <c r="AR27" s="213"/>
      <c r="AS27" s="213"/>
      <c r="AW27" s="48"/>
      <c r="BD27" s="340"/>
      <c r="BF27" s="278"/>
      <c r="BG27" s="84"/>
    </row>
    <row r="28" spans="1:59" s="6" customFormat="1" ht="15.75" customHeight="1" x14ac:dyDescent="0.25">
      <c r="A28" s="639"/>
      <c r="B28" s="581"/>
      <c r="C28" s="644"/>
      <c r="D28" s="209">
        <v>5</v>
      </c>
      <c r="E28" s="35"/>
      <c r="F28" s="47"/>
      <c r="G28" s="209">
        <v>260</v>
      </c>
      <c r="H28" s="315" t="s">
        <v>34</v>
      </c>
      <c r="I28" s="209">
        <v>300</v>
      </c>
      <c r="J28" s="315" t="s">
        <v>34</v>
      </c>
      <c r="L28" s="209">
        <v>59</v>
      </c>
      <c r="M28" s="209">
        <v>53</v>
      </c>
      <c r="N28" s="221">
        <v>50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6"/>
      <c r="AI28" s="119"/>
      <c r="AJ28" s="614"/>
      <c r="AK28" s="624"/>
      <c r="AL28" s="210">
        <v>5</v>
      </c>
      <c r="AM28" s="213"/>
      <c r="AN28" s="213"/>
      <c r="AO28" s="213"/>
      <c r="AP28" s="213"/>
      <c r="AQ28" s="213"/>
      <c r="AR28" s="213"/>
      <c r="AS28" s="213"/>
      <c r="AW28" s="48"/>
      <c r="BD28" s="340"/>
      <c r="BF28" s="278"/>
      <c r="BG28" s="84"/>
    </row>
    <row r="29" spans="1:59" s="6" customFormat="1" ht="15.75" customHeight="1" x14ac:dyDescent="0.25">
      <c r="A29" s="639"/>
      <c r="B29" s="581"/>
      <c r="C29" s="644"/>
      <c r="D29" s="209">
        <v>6</v>
      </c>
      <c r="E29" s="35"/>
      <c r="F29" s="47"/>
      <c r="G29" s="209">
        <v>300</v>
      </c>
      <c r="H29" s="315" t="s">
        <v>34</v>
      </c>
      <c r="I29" s="209">
        <v>300</v>
      </c>
      <c r="J29" s="315" t="s">
        <v>34</v>
      </c>
      <c r="L29" s="209">
        <v>56</v>
      </c>
      <c r="M29" s="209">
        <v>53</v>
      </c>
      <c r="N29" s="221">
        <v>50</v>
      </c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6"/>
      <c r="AI29" s="119"/>
      <c r="AJ29" s="614"/>
      <c r="AK29" s="624"/>
      <c r="AL29" s="210">
        <v>6</v>
      </c>
      <c r="AM29" s="213"/>
      <c r="AN29" s="213"/>
      <c r="AO29" s="213"/>
      <c r="AP29" s="213"/>
      <c r="AQ29" s="213"/>
      <c r="AR29" s="213"/>
      <c r="AS29" s="213"/>
      <c r="AW29" s="48"/>
      <c r="BD29" s="340"/>
      <c r="BF29" s="278"/>
      <c r="BG29" s="84"/>
    </row>
    <row r="30" spans="1:59" s="6" customFormat="1" ht="15.75" customHeight="1" x14ac:dyDescent="0.25">
      <c r="A30" s="639"/>
      <c r="B30" s="581"/>
      <c r="C30" s="644"/>
      <c r="D30" s="209">
        <v>7</v>
      </c>
      <c r="E30" s="35"/>
      <c r="F30" s="47"/>
      <c r="G30" s="209">
        <v>250</v>
      </c>
      <c r="H30" s="315" t="s">
        <v>34</v>
      </c>
      <c r="I30" s="209">
        <v>250</v>
      </c>
      <c r="J30" s="315" t="s">
        <v>34</v>
      </c>
      <c r="L30" s="209">
        <v>56</v>
      </c>
      <c r="M30" s="209">
        <v>52</v>
      </c>
      <c r="N30" s="221">
        <v>49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6"/>
      <c r="AI30" s="119"/>
      <c r="AJ30" s="614"/>
      <c r="AK30" s="624"/>
      <c r="AL30" s="210">
        <v>7</v>
      </c>
      <c r="AM30" s="35"/>
      <c r="AN30" s="35"/>
      <c r="AO30" s="213"/>
      <c r="AP30" s="213"/>
      <c r="AQ30" s="213"/>
      <c r="AR30" s="213"/>
      <c r="AS30" s="213"/>
      <c r="AW30" s="48"/>
      <c r="BD30" s="340"/>
      <c r="BF30" s="278"/>
      <c r="BG30" s="84"/>
    </row>
    <row r="31" spans="1:59" s="6" customFormat="1" ht="15.75" customHeight="1" x14ac:dyDescent="0.25">
      <c r="A31" s="639"/>
      <c r="B31" s="581"/>
      <c r="C31" s="644"/>
      <c r="D31" s="209">
        <v>8</v>
      </c>
      <c r="E31" s="35"/>
      <c r="F31" s="47"/>
      <c r="G31" s="209">
        <v>300</v>
      </c>
      <c r="H31" s="315" t="s">
        <v>34</v>
      </c>
      <c r="I31" s="209">
        <v>300</v>
      </c>
      <c r="J31" s="315" t="s">
        <v>34</v>
      </c>
      <c r="L31" s="209">
        <v>57</v>
      </c>
      <c r="M31" s="209">
        <v>53</v>
      </c>
      <c r="N31" s="221">
        <v>50</v>
      </c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6"/>
      <c r="AI31" s="119"/>
      <c r="AJ31" s="614"/>
      <c r="AK31" s="624"/>
      <c r="AL31" s="210">
        <v>8</v>
      </c>
      <c r="AM31" s="213"/>
      <c r="AN31" s="213"/>
      <c r="AO31" s="213"/>
      <c r="AP31" s="213"/>
      <c r="AQ31" s="213"/>
      <c r="AR31" s="213"/>
      <c r="AS31" s="213"/>
      <c r="AW31" s="48"/>
      <c r="BD31" s="340"/>
      <c r="BF31" s="278"/>
      <c r="BG31" s="84"/>
    </row>
    <row r="32" spans="1:59" s="6" customFormat="1" ht="15.75" customHeight="1" x14ac:dyDescent="0.25">
      <c r="A32" s="639"/>
      <c r="B32" s="581"/>
      <c r="C32" s="644"/>
      <c r="D32" s="209">
        <v>9</v>
      </c>
      <c r="E32" s="35"/>
      <c r="F32" s="47"/>
      <c r="G32" s="209">
        <v>250</v>
      </c>
      <c r="H32" s="315" t="s">
        <v>34</v>
      </c>
      <c r="I32" s="209">
        <v>275</v>
      </c>
      <c r="J32" s="315" t="s">
        <v>34</v>
      </c>
      <c r="L32" s="209">
        <v>55</v>
      </c>
      <c r="M32" s="209">
        <v>52</v>
      </c>
      <c r="N32" s="221">
        <v>49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6"/>
      <c r="AI32" s="119"/>
      <c r="AJ32" s="614"/>
      <c r="AK32" s="624"/>
      <c r="AL32" s="210">
        <v>9</v>
      </c>
      <c r="AM32" s="213"/>
      <c r="AN32" s="213"/>
      <c r="AO32" s="213"/>
      <c r="AP32" s="213"/>
      <c r="AQ32" s="213"/>
      <c r="AR32" s="213"/>
      <c r="AS32" s="213"/>
      <c r="AW32" s="48"/>
      <c r="BD32" s="340"/>
      <c r="BF32" s="278"/>
      <c r="BG32" s="84"/>
    </row>
    <row r="33" spans="1:59" s="6" customFormat="1" ht="16.5" customHeight="1" thickBot="1" x14ac:dyDescent="0.3">
      <c r="A33" s="639"/>
      <c r="B33" s="581"/>
      <c r="C33" s="645"/>
      <c r="D33" s="1">
        <v>10</v>
      </c>
      <c r="E33" s="18"/>
      <c r="F33" s="18"/>
      <c r="G33" s="1">
        <v>275</v>
      </c>
      <c r="H33" s="398" t="s">
        <v>34</v>
      </c>
      <c r="I33" s="1">
        <v>250</v>
      </c>
      <c r="J33" s="1">
        <v>300</v>
      </c>
      <c r="K33" s="76"/>
      <c r="L33" s="1">
        <v>55</v>
      </c>
      <c r="M33" s="1">
        <v>52</v>
      </c>
      <c r="N33" s="507">
        <v>50</v>
      </c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6"/>
      <c r="AI33" s="121"/>
      <c r="AJ33" s="614"/>
      <c r="AK33" s="625"/>
      <c r="AL33" s="28">
        <v>10</v>
      </c>
      <c r="AM33" s="214"/>
      <c r="AN33" s="214"/>
      <c r="AO33" s="214"/>
      <c r="AP33" s="214"/>
      <c r="AQ33" s="214"/>
      <c r="AR33" s="214"/>
      <c r="AS33" s="214"/>
      <c r="AT33" s="14"/>
      <c r="AU33" s="14"/>
      <c r="AV33" s="14"/>
      <c r="AW33" s="57"/>
      <c r="AX33" s="14"/>
      <c r="AY33" s="14"/>
      <c r="AZ33" s="14"/>
      <c r="BA33" s="14"/>
      <c r="BB33" s="14"/>
      <c r="BC33" s="14"/>
      <c r="BD33" s="342"/>
      <c r="BE33" s="14"/>
      <c r="BF33" s="277"/>
      <c r="BG33" s="85"/>
    </row>
    <row r="34" spans="1:59" s="6" customFormat="1" ht="15.75" customHeight="1" x14ac:dyDescent="0.25">
      <c r="A34" s="639"/>
      <c r="B34" s="581"/>
      <c r="C34" s="646">
        <v>42471</v>
      </c>
      <c r="D34" s="245">
        <v>1</v>
      </c>
      <c r="E34" s="320">
        <v>41.979280000000003</v>
      </c>
      <c r="F34" s="320">
        <v>-71.963200000000001</v>
      </c>
      <c r="G34" s="49">
        <v>180</v>
      </c>
      <c r="H34" s="49">
        <v>300</v>
      </c>
      <c r="I34" s="49">
        <v>200</v>
      </c>
      <c r="J34" s="399" t="s">
        <v>34</v>
      </c>
      <c r="K34" s="255" t="s">
        <v>190</v>
      </c>
      <c r="L34" s="400">
        <v>43.8</v>
      </c>
      <c r="M34" s="322">
        <v>41.8</v>
      </c>
      <c r="N34" s="519">
        <v>41.4</v>
      </c>
      <c r="O34" s="100" t="s">
        <v>119</v>
      </c>
      <c r="P34" s="191">
        <v>0.25</v>
      </c>
      <c r="Q34" s="191">
        <v>193</v>
      </c>
      <c r="R34" s="191">
        <v>289</v>
      </c>
      <c r="S34" s="191">
        <v>22.3</v>
      </c>
      <c r="T34" s="191">
        <v>3.9</v>
      </c>
      <c r="U34" s="191">
        <v>11.9</v>
      </c>
      <c r="V34" s="191">
        <v>0.5</v>
      </c>
      <c r="W34" s="191">
        <v>724</v>
      </c>
      <c r="X34" s="70">
        <v>6.3</v>
      </c>
      <c r="Y34" s="191">
        <v>19.100000000000001</v>
      </c>
      <c r="Z34" s="191">
        <v>122.1</v>
      </c>
      <c r="AA34" s="70">
        <v>197</v>
      </c>
      <c r="AB34" s="70">
        <v>7</v>
      </c>
      <c r="AC34" s="70">
        <v>5.9</v>
      </c>
      <c r="AD34" s="169">
        <v>4.2</v>
      </c>
      <c r="AE34" s="27">
        <v>77</v>
      </c>
      <c r="AF34" s="191">
        <v>62</v>
      </c>
      <c r="AG34" s="191">
        <v>31</v>
      </c>
      <c r="AH34" s="146">
        <v>5</v>
      </c>
      <c r="AI34" s="94"/>
      <c r="AJ34" s="614"/>
      <c r="AK34" s="583">
        <v>42622</v>
      </c>
      <c r="AL34" s="191">
        <v>1</v>
      </c>
      <c r="AM34" s="27"/>
      <c r="AN34" s="27"/>
      <c r="AO34" s="27"/>
      <c r="AP34" s="27"/>
      <c r="AQ34" s="27"/>
      <c r="AR34" s="27"/>
      <c r="AS34" s="61"/>
      <c r="AT34" s="321"/>
      <c r="AU34" s="36"/>
      <c r="AV34" s="36"/>
      <c r="AW34" s="460"/>
      <c r="AX34" s="461"/>
      <c r="AY34" s="36"/>
      <c r="AZ34" s="417"/>
      <c r="BA34" s="36"/>
      <c r="BB34" s="462"/>
      <c r="BC34" s="24">
        <v>33</v>
      </c>
      <c r="BD34" s="357">
        <f>(BC34/50)*43560</f>
        <v>28749.600000000002</v>
      </c>
      <c r="BE34" s="489" t="s">
        <v>44</v>
      </c>
      <c r="BF34" s="94">
        <v>201</v>
      </c>
      <c r="BG34" s="94">
        <v>8.3000000000000007</v>
      </c>
    </row>
    <row r="35" spans="1:59" s="6" customFormat="1" ht="15.75" customHeight="1" x14ac:dyDescent="0.25">
      <c r="A35" s="639"/>
      <c r="B35" s="581"/>
      <c r="C35" s="584"/>
      <c r="D35" s="226">
        <v>2</v>
      </c>
      <c r="E35" s="313">
        <v>41.979550000000003</v>
      </c>
      <c r="F35" s="313">
        <v>-71.963750000000005</v>
      </c>
      <c r="G35" s="209">
        <v>150</v>
      </c>
      <c r="H35" s="209">
        <v>300</v>
      </c>
      <c r="I35" s="209">
        <v>190</v>
      </c>
      <c r="J35" s="211">
        <v>290</v>
      </c>
      <c r="K35" s="603" t="s">
        <v>179</v>
      </c>
      <c r="L35" s="317">
        <v>45.4</v>
      </c>
      <c r="M35" s="318">
        <v>43.1</v>
      </c>
      <c r="N35" s="509">
        <v>42.5</v>
      </c>
      <c r="O35" s="504" t="s">
        <v>120</v>
      </c>
      <c r="P35" s="185">
        <v>95</v>
      </c>
      <c r="Q35" s="185">
        <v>36</v>
      </c>
      <c r="R35" s="185">
        <v>53</v>
      </c>
      <c r="S35" s="185">
        <v>22</v>
      </c>
      <c r="T35" s="185">
        <v>98</v>
      </c>
      <c r="U35" s="185">
        <v>94</v>
      </c>
      <c r="V35" s="185">
        <v>36</v>
      </c>
      <c r="W35" s="185">
        <v>91</v>
      </c>
      <c r="X35" s="185">
        <v>95</v>
      </c>
      <c r="Y35" s="185">
        <v>100</v>
      </c>
      <c r="Z35" s="185">
        <v>100</v>
      </c>
      <c r="AA35" s="587">
        <v>100</v>
      </c>
      <c r="AB35" s="587"/>
      <c r="AC35" s="587"/>
      <c r="AD35" s="588"/>
      <c r="AE35" s="235" t="s">
        <v>177</v>
      </c>
      <c r="AF35" s="598" t="s">
        <v>129</v>
      </c>
      <c r="AG35" s="567"/>
      <c r="AH35" s="568"/>
      <c r="AI35" s="95"/>
      <c r="AJ35" s="614"/>
      <c r="AK35" s="653"/>
      <c r="AL35" s="210">
        <v>2</v>
      </c>
      <c r="AM35" s="213"/>
      <c r="AN35" s="213"/>
      <c r="AO35" s="213"/>
      <c r="AP35" s="213"/>
      <c r="AQ35" s="213"/>
      <c r="AR35" s="213"/>
      <c r="AS35" s="216"/>
      <c r="AT35" s="47"/>
      <c r="AW35" s="48"/>
      <c r="AX35" s="102"/>
      <c r="AY35" s="103"/>
      <c r="AZ35" s="404"/>
      <c r="BB35" s="103"/>
      <c r="BC35" s="209">
        <v>32</v>
      </c>
      <c r="BD35" s="362">
        <f>(BC35/50)*43560</f>
        <v>27878.400000000001</v>
      </c>
      <c r="BE35" s="229" t="s">
        <v>44</v>
      </c>
      <c r="BF35" s="95">
        <v>42622</v>
      </c>
      <c r="BG35" s="95">
        <v>42622</v>
      </c>
    </row>
    <row r="36" spans="1:59" s="6" customFormat="1" ht="15.75" customHeight="1" x14ac:dyDescent="0.25">
      <c r="A36" s="639"/>
      <c r="B36" s="581"/>
      <c r="C36" s="584"/>
      <c r="D36" s="226">
        <v>3</v>
      </c>
      <c r="E36" s="313">
        <v>41.979550000000003</v>
      </c>
      <c r="F36" s="6">
        <v>-71.96405</v>
      </c>
      <c r="G36" s="209">
        <v>150</v>
      </c>
      <c r="H36" s="209">
        <v>250</v>
      </c>
      <c r="I36" s="209">
        <v>175</v>
      </c>
      <c r="J36" s="211">
        <v>300</v>
      </c>
      <c r="K36" s="603"/>
      <c r="L36" s="317">
        <v>43.8</v>
      </c>
      <c r="M36" s="318">
        <v>41.8</v>
      </c>
      <c r="N36" s="509">
        <v>41.3</v>
      </c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15"/>
      <c r="AG36" s="115"/>
      <c r="AH36" s="116"/>
      <c r="AI36" s="119"/>
      <c r="AJ36" s="614"/>
      <c r="AK36" s="653"/>
      <c r="AL36" s="210">
        <v>3</v>
      </c>
      <c r="AM36" s="213"/>
      <c r="AN36" s="213"/>
      <c r="AO36" s="213"/>
      <c r="AP36" s="213"/>
      <c r="AQ36" s="213"/>
      <c r="AR36" s="213"/>
      <c r="AS36" s="216"/>
      <c r="AT36" s="47"/>
      <c r="AW36" s="48"/>
      <c r="BC36" s="209">
        <v>32</v>
      </c>
      <c r="BD36" s="362">
        <f>(BC36/50)*43560</f>
        <v>27878.400000000001</v>
      </c>
      <c r="BE36" s="229" t="s">
        <v>44</v>
      </c>
      <c r="BF36" s="278"/>
      <c r="BG36" s="84"/>
    </row>
    <row r="37" spans="1:59" s="6" customFormat="1" ht="15.75" customHeight="1" x14ac:dyDescent="0.25">
      <c r="A37" s="639"/>
      <c r="B37" s="581"/>
      <c r="C37" s="584"/>
      <c r="D37" s="226">
        <v>4</v>
      </c>
      <c r="E37" s="313">
        <v>41.980240000000002</v>
      </c>
      <c r="F37" s="313">
        <v>-71.963440000000006</v>
      </c>
      <c r="G37" s="209">
        <v>100</v>
      </c>
      <c r="H37" s="209">
        <v>200</v>
      </c>
      <c r="I37" s="209">
        <v>150</v>
      </c>
      <c r="J37" s="211">
        <v>250</v>
      </c>
      <c r="K37" s="603" t="s">
        <v>181</v>
      </c>
      <c r="L37" s="317">
        <v>44.7</v>
      </c>
      <c r="M37" s="318">
        <v>43</v>
      </c>
      <c r="N37" s="509">
        <v>42.2</v>
      </c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6"/>
      <c r="AI37" s="119"/>
      <c r="AJ37" s="614"/>
      <c r="AK37" s="653"/>
      <c r="AL37" s="210">
        <v>4</v>
      </c>
      <c r="AM37" s="213"/>
      <c r="AN37" s="213"/>
      <c r="AO37" s="213"/>
      <c r="AP37" s="213"/>
      <c r="AQ37" s="213"/>
      <c r="AR37" s="213"/>
      <c r="AS37" s="213"/>
      <c r="AW37" s="48"/>
      <c r="BF37" s="278"/>
      <c r="BG37" s="84"/>
    </row>
    <row r="38" spans="1:59" s="6" customFormat="1" ht="15.75" customHeight="1" x14ac:dyDescent="0.25">
      <c r="A38" s="639"/>
      <c r="B38" s="581"/>
      <c r="C38" s="584"/>
      <c r="D38" s="226">
        <v>5</v>
      </c>
      <c r="E38" s="313">
        <v>41.979840000000003</v>
      </c>
      <c r="F38" s="313">
        <v>-71.962389999999999</v>
      </c>
      <c r="G38" s="209">
        <v>175</v>
      </c>
      <c r="H38" s="209">
        <v>300</v>
      </c>
      <c r="I38" s="209">
        <v>200</v>
      </c>
      <c r="J38" s="211">
        <v>300</v>
      </c>
      <c r="K38" s="603"/>
      <c r="L38" s="317">
        <v>45.3</v>
      </c>
      <c r="M38" s="318">
        <v>42.6</v>
      </c>
      <c r="N38" s="509">
        <v>41.9</v>
      </c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6"/>
      <c r="AI38" s="119"/>
      <c r="AJ38" s="614"/>
      <c r="AK38" s="653"/>
      <c r="AL38" s="210">
        <v>5</v>
      </c>
      <c r="AM38" s="213"/>
      <c r="AN38" s="213"/>
      <c r="AO38" s="213"/>
      <c r="AP38" s="213"/>
      <c r="AQ38" s="213"/>
      <c r="AR38" s="213"/>
      <c r="AS38" s="213"/>
      <c r="AW38" s="48"/>
      <c r="BF38" s="278"/>
      <c r="BG38" s="84"/>
    </row>
    <row r="39" spans="1:59" s="6" customFormat="1" ht="15.75" customHeight="1" x14ac:dyDescent="0.25">
      <c r="A39" s="639"/>
      <c r="B39" s="581"/>
      <c r="C39" s="584"/>
      <c r="D39" s="226">
        <v>6</v>
      </c>
      <c r="E39" s="313">
        <v>41.980220000000003</v>
      </c>
      <c r="F39" s="313">
        <v>-71.961470000000006</v>
      </c>
      <c r="G39" s="209">
        <v>150</v>
      </c>
      <c r="H39" s="209">
        <v>250</v>
      </c>
      <c r="I39" s="209">
        <v>175</v>
      </c>
      <c r="J39" s="211">
        <v>250</v>
      </c>
      <c r="K39" s="603"/>
      <c r="L39" s="317">
        <v>45.8</v>
      </c>
      <c r="M39" s="318">
        <v>43.7</v>
      </c>
      <c r="N39" s="509">
        <v>43.1</v>
      </c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6"/>
      <c r="AI39" s="119"/>
      <c r="AJ39" s="614"/>
      <c r="AK39" s="653"/>
      <c r="AL39" s="210">
        <v>6</v>
      </c>
      <c r="AM39" s="213"/>
      <c r="AN39" s="213"/>
      <c r="AO39" s="213"/>
      <c r="AP39" s="213"/>
      <c r="AQ39" s="213"/>
      <c r="AR39" s="213"/>
      <c r="AS39" s="213"/>
      <c r="AW39" s="48"/>
      <c r="BF39" s="278"/>
      <c r="BG39" s="84"/>
    </row>
    <row r="40" spans="1:59" s="6" customFormat="1" ht="15.75" customHeight="1" x14ac:dyDescent="0.25">
      <c r="A40" s="639"/>
      <c r="B40" s="581"/>
      <c r="C40" s="584"/>
      <c r="D40" s="226">
        <v>7</v>
      </c>
      <c r="E40" s="313">
        <v>41.979860000000002</v>
      </c>
      <c r="F40" s="313">
        <v>-71.960719999999995</v>
      </c>
      <c r="G40" s="209">
        <v>225</v>
      </c>
      <c r="H40" s="315" t="s">
        <v>34</v>
      </c>
      <c r="I40" s="315">
        <v>160</v>
      </c>
      <c r="J40" s="402" t="s">
        <v>34</v>
      </c>
      <c r="K40" s="603"/>
      <c r="L40" s="317">
        <v>46.3</v>
      </c>
      <c r="M40" s="318">
        <v>43.4</v>
      </c>
      <c r="N40" s="509">
        <v>42.9</v>
      </c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6"/>
      <c r="AI40" s="119"/>
      <c r="AJ40" s="614"/>
      <c r="AK40" s="653"/>
      <c r="AL40" s="210">
        <v>7</v>
      </c>
      <c r="AM40" s="35"/>
      <c r="AN40" s="35"/>
      <c r="AO40" s="213"/>
      <c r="AP40" s="213"/>
      <c r="AQ40" s="213"/>
      <c r="AR40" s="213"/>
      <c r="AS40" s="213"/>
      <c r="AW40" s="48"/>
      <c r="BD40" s="340"/>
      <c r="BF40" s="278"/>
      <c r="BG40" s="84"/>
    </row>
    <row r="41" spans="1:59" s="6" customFormat="1" ht="15.75" customHeight="1" x14ac:dyDescent="0.25">
      <c r="A41" s="639"/>
      <c r="B41" s="581"/>
      <c r="C41" s="584"/>
      <c r="D41" s="226">
        <v>8</v>
      </c>
      <c r="E41" s="313">
        <v>41.979320000000001</v>
      </c>
      <c r="F41" s="313">
        <v>-71.960310000000007</v>
      </c>
      <c r="G41" s="209">
        <v>150</v>
      </c>
      <c r="H41" s="209">
        <v>300</v>
      </c>
      <c r="I41" s="209">
        <v>200</v>
      </c>
      <c r="J41" s="211">
        <v>300</v>
      </c>
      <c r="K41" s="603"/>
      <c r="L41" s="317">
        <v>45.7</v>
      </c>
      <c r="M41" s="318">
        <v>44.5</v>
      </c>
      <c r="N41" s="509">
        <v>43.3</v>
      </c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6"/>
      <c r="AI41" s="119"/>
      <c r="AJ41" s="614"/>
      <c r="AK41" s="653"/>
      <c r="AL41" s="210">
        <v>8</v>
      </c>
      <c r="AM41" s="213"/>
      <c r="AN41" s="213"/>
      <c r="AO41" s="213"/>
      <c r="AP41" s="213"/>
      <c r="AQ41" s="213"/>
      <c r="AR41" s="213"/>
      <c r="AS41" s="213"/>
      <c r="AW41" s="48"/>
      <c r="BD41" s="340"/>
      <c r="BF41" s="278"/>
      <c r="BG41" s="84"/>
    </row>
    <row r="42" spans="1:59" s="6" customFormat="1" ht="15.75" customHeight="1" x14ac:dyDescent="0.25">
      <c r="A42" s="639"/>
      <c r="B42" s="581"/>
      <c r="C42" s="584"/>
      <c r="D42" s="226">
        <v>9</v>
      </c>
      <c r="E42" s="313">
        <v>41.979579999999999</v>
      </c>
      <c r="F42" s="313">
        <v>-71.961659999999995</v>
      </c>
      <c r="G42" s="209">
        <v>180</v>
      </c>
      <c r="H42" s="209">
        <v>250</v>
      </c>
      <c r="I42" s="209">
        <v>200</v>
      </c>
      <c r="J42" s="211">
        <v>290</v>
      </c>
      <c r="K42" s="603"/>
      <c r="L42" s="317">
        <v>45.6</v>
      </c>
      <c r="M42" s="318">
        <v>43.8</v>
      </c>
      <c r="N42" s="509">
        <v>42.8</v>
      </c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6"/>
      <c r="AI42" s="119"/>
      <c r="AJ42" s="614"/>
      <c r="AK42" s="653"/>
      <c r="AL42" s="210">
        <v>9</v>
      </c>
      <c r="AM42" s="213"/>
      <c r="AN42" s="213"/>
      <c r="AO42" s="213"/>
      <c r="AP42" s="213"/>
      <c r="AQ42" s="213"/>
      <c r="AR42" s="213"/>
      <c r="AS42" s="213"/>
      <c r="AW42" s="48"/>
      <c r="BD42" s="340"/>
      <c r="BF42" s="278"/>
      <c r="BG42" s="84"/>
    </row>
    <row r="43" spans="1:59" s="6" customFormat="1" ht="16.5" customHeight="1" thickBot="1" x14ac:dyDescent="0.3">
      <c r="A43" s="639"/>
      <c r="B43" s="642"/>
      <c r="C43" s="586"/>
      <c r="D43" s="11">
        <v>10</v>
      </c>
      <c r="E43" s="403">
        <v>41.979190000000003</v>
      </c>
      <c r="F43" s="403">
        <v>-71.962320000000005</v>
      </c>
      <c r="G43" s="35">
        <v>260</v>
      </c>
      <c r="H43" s="35">
        <v>300</v>
      </c>
      <c r="I43" s="35">
        <v>190</v>
      </c>
      <c r="J43" s="35">
        <v>300</v>
      </c>
      <c r="K43" s="603"/>
      <c r="L43" s="351">
        <v>46.3</v>
      </c>
      <c r="M43" s="351">
        <v>44.9</v>
      </c>
      <c r="N43" s="510">
        <v>44.2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8"/>
      <c r="AI43" s="121"/>
      <c r="AJ43" s="615"/>
      <c r="AK43" s="654"/>
      <c r="AL43" s="218">
        <v>10</v>
      </c>
      <c r="AM43" s="213"/>
      <c r="AN43" s="213"/>
      <c r="AO43" s="213"/>
      <c r="AP43" s="213"/>
      <c r="AQ43" s="213"/>
      <c r="AR43" s="213"/>
      <c r="AS43" s="213"/>
      <c r="AW43" s="48"/>
      <c r="BD43" s="340"/>
      <c r="BF43" s="277"/>
      <c r="BG43" s="85"/>
    </row>
    <row r="44" spans="1:59" s="6" customFormat="1" ht="15.75" customHeight="1" x14ac:dyDescent="0.25">
      <c r="A44" s="639"/>
      <c r="B44" s="628" t="s">
        <v>39</v>
      </c>
      <c r="C44" s="623">
        <v>42108</v>
      </c>
      <c r="D44" s="279">
        <v>1</v>
      </c>
      <c r="E44" s="58"/>
      <c r="F44" s="58"/>
      <c r="G44" s="324">
        <v>250</v>
      </c>
      <c r="H44" s="24">
        <v>275</v>
      </c>
      <c r="I44" s="24">
        <v>240</v>
      </c>
      <c r="J44" s="24">
        <v>240</v>
      </c>
      <c r="K44" s="58"/>
      <c r="L44" s="24">
        <v>59</v>
      </c>
      <c r="M44" s="24">
        <v>55</v>
      </c>
      <c r="N44" s="401">
        <v>53</v>
      </c>
      <c r="O44" s="261" t="s">
        <v>119</v>
      </c>
      <c r="P44" s="182">
        <v>0.21</v>
      </c>
      <c r="Q44" s="182">
        <v>243</v>
      </c>
      <c r="R44" s="182">
        <v>283</v>
      </c>
      <c r="S44" s="182">
        <v>78.900000000000006</v>
      </c>
      <c r="T44" s="182">
        <v>3.9</v>
      </c>
      <c r="U44" s="182">
        <v>11</v>
      </c>
      <c r="V44" s="182">
        <v>0.48</v>
      </c>
      <c r="W44" s="182">
        <v>703</v>
      </c>
      <c r="X44" s="203">
        <v>5.3</v>
      </c>
      <c r="Y44" s="182">
        <v>19.5</v>
      </c>
      <c r="Z44" s="182">
        <v>112.7</v>
      </c>
      <c r="AA44" s="203">
        <v>155</v>
      </c>
      <c r="AB44" s="203">
        <v>5.9</v>
      </c>
      <c r="AC44" s="203">
        <v>6.4</v>
      </c>
      <c r="AD44" s="205">
        <v>3.8</v>
      </c>
      <c r="AE44" s="174">
        <v>67</v>
      </c>
      <c r="AF44" s="180">
        <v>54</v>
      </c>
      <c r="AG44" s="182">
        <v>38</v>
      </c>
      <c r="AH44" s="183">
        <v>8</v>
      </c>
      <c r="AI44" s="84">
        <v>21.2</v>
      </c>
      <c r="AJ44" s="628" t="s">
        <v>39</v>
      </c>
      <c r="AK44" s="623">
        <v>42219</v>
      </c>
      <c r="AL44" s="26">
        <v>1</v>
      </c>
      <c r="AM44" s="27"/>
      <c r="AN44" s="27"/>
      <c r="AO44" s="27"/>
      <c r="AP44" s="27"/>
      <c r="AQ44" s="27"/>
      <c r="AR44" s="27"/>
      <c r="AS44" s="27"/>
      <c r="AT44" s="324">
        <v>70.7</v>
      </c>
      <c r="AU44" s="24">
        <v>69.599999999999994</v>
      </c>
      <c r="AV44" s="24">
        <v>68.900000000000006</v>
      </c>
      <c r="AW44" s="352" t="s">
        <v>58</v>
      </c>
      <c r="AX44" s="24">
        <v>163</v>
      </c>
      <c r="AY44" s="355">
        <f>(1/(AX44/60))*60</f>
        <v>22.085889570552148</v>
      </c>
      <c r="AZ44" s="354">
        <v>0.15625</v>
      </c>
      <c r="BA44" s="24">
        <v>225</v>
      </c>
      <c r="BB44" s="356">
        <f>(1/(BA44/60))*60</f>
        <v>16</v>
      </c>
      <c r="BC44" s="363">
        <v>55</v>
      </c>
      <c r="BD44" s="357">
        <v>47916.000000000007</v>
      </c>
      <c r="BE44" s="279" t="s">
        <v>44</v>
      </c>
      <c r="BF44" s="253" t="s">
        <v>171</v>
      </c>
      <c r="BG44" s="253" t="s">
        <v>171</v>
      </c>
    </row>
    <row r="45" spans="1:59" s="6" customFormat="1" ht="15.75" customHeight="1" x14ac:dyDescent="0.25">
      <c r="A45" s="639"/>
      <c r="B45" s="629"/>
      <c r="C45" s="624"/>
      <c r="D45" s="211">
        <v>2</v>
      </c>
      <c r="E45" s="35"/>
      <c r="F45" s="35"/>
      <c r="G45" s="226">
        <v>275</v>
      </c>
      <c r="H45" s="209">
        <v>300</v>
      </c>
      <c r="I45" s="209">
        <v>275</v>
      </c>
      <c r="J45" s="209">
        <v>275</v>
      </c>
      <c r="K45" s="35"/>
      <c r="L45" s="209">
        <v>57</v>
      </c>
      <c r="M45" s="209">
        <v>52</v>
      </c>
      <c r="N45" s="221">
        <v>49</v>
      </c>
      <c r="O45" s="504" t="s">
        <v>120</v>
      </c>
      <c r="P45" s="185">
        <v>89</v>
      </c>
      <c r="Q45" s="185">
        <v>21</v>
      </c>
      <c r="R45" s="185">
        <v>64</v>
      </c>
      <c r="S45" s="185">
        <v>79</v>
      </c>
      <c r="T45" s="185">
        <v>70</v>
      </c>
      <c r="U45" s="185">
        <v>67</v>
      </c>
      <c r="V45" s="185">
        <v>35</v>
      </c>
      <c r="W45" s="185">
        <v>83</v>
      </c>
      <c r="X45" s="185">
        <v>0</v>
      </c>
      <c r="Y45" s="185">
        <v>100</v>
      </c>
      <c r="Z45" s="185">
        <v>100</v>
      </c>
      <c r="AA45" s="587">
        <v>100</v>
      </c>
      <c r="AB45" s="587"/>
      <c r="AC45" s="587"/>
      <c r="AD45" s="588"/>
      <c r="AE45" s="182" t="s">
        <v>124</v>
      </c>
      <c r="AF45" s="566" t="s">
        <v>129</v>
      </c>
      <c r="AG45" s="567"/>
      <c r="AH45" s="568"/>
      <c r="AI45" s="95">
        <v>42172</v>
      </c>
      <c r="AJ45" s="629"/>
      <c r="AK45" s="624"/>
      <c r="AL45" s="210">
        <v>2</v>
      </c>
      <c r="AM45" s="213"/>
      <c r="AN45" s="213"/>
      <c r="AO45" s="213"/>
      <c r="AP45" s="213"/>
      <c r="AQ45" s="213"/>
      <c r="AR45" s="213"/>
      <c r="AS45" s="450"/>
      <c r="AT45" s="226">
        <v>75</v>
      </c>
      <c r="AU45" s="209">
        <v>72.099999999999994</v>
      </c>
      <c r="AV45" s="209">
        <v>71.099999999999994</v>
      </c>
      <c r="AW45" s="358" t="s">
        <v>59</v>
      </c>
      <c r="AX45" s="209">
        <v>40</v>
      </c>
      <c r="AY45" s="209">
        <f>(1/(AX45/60))*60</f>
        <v>90</v>
      </c>
      <c r="AZ45" s="360">
        <v>8.819444444444445E-2</v>
      </c>
      <c r="BA45" s="209">
        <v>127</v>
      </c>
      <c r="BB45" s="60">
        <f>(1/(BA45/60))*60</f>
        <v>28.346456692913385</v>
      </c>
      <c r="BC45" s="365">
        <v>53</v>
      </c>
      <c r="BD45" s="362">
        <v>46173.600000000006</v>
      </c>
      <c r="BE45" s="211" t="s">
        <v>44</v>
      </c>
      <c r="BF45" s="278"/>
      <c r="BG45" s="168"/>
    </row>
    <row r="46" spans="1:59" s="6" customFormat="1" ht="15.75" customHeight="1" x14ac:dyDescent="0.25">
      <c r="A46" s="639"/>
      <c r="B46" s="629"/>
      <c r="C46" s="624"/>
      <c r="D46" s="211">
        <v>3</v>
      </c>
      <c r="E46" s="35"/>
      <c r="F46" s="35"/>
      <c r="G46" s="226">
        <v>225</v>
      </c>
      <c r="H46" s="209" t="s">
        <v>34</v>
      </c>
      <c r="I46" s="209">
        <v>250</v>
      </c>
      <c r="J46" s="209" t="s">
        <v>34</v>
      </c>
      <c r="K46" s="35"/>
      <c r="L46" s="209">
        <v>57</v>
      </c>
      <c r="M46" s="209">
        <v>53</v>
      </c>
      <c r="N46" s="221">
        <v>50</v>
      </c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15"/>
      <c r="AG46" s="115"/>
      <c r="AH46" s="116"/>
      <c r="AI46" s="119"/>
      <c r="AJ46" s="629"/>
      <c r="AK46" s="624"/>
      <c r="AL46" s="210">
        <v>3</v>
      </c>
      <c r="AM46" s="213"/>
      <c r="AN46" s="213"/>
      <c r="AO46" s="213"/>
      <c r="AP46" s="213"/>
      <c r="AQ46" s="213"/>
      <c r="AR46" s="213"/>
      <c r="AS46" s="450"/>
      <c r="AW46" s="48"/>
      <c r="BD46" s="340"/>
      <c r="BF46" s="278"/>
      <c r="BG46" s="84"/>
    </row>
    <row r="47" spans="1:59" s="6" customFormat="1" ht="15.75" customHeight="1" x14ac:dyDescent="0.25">
      <c r="A47" s="639"/>
      <c r="B47" s="629"/>
      <c r="C47" s="624"/>
      <c r="D47" s="211">
        <v>4</v>
      </c>
      <c r="E47" s="35"/>
      <c r="F47" s="35"/>
      <c r="G47" s="226">
        <v>250</v>
      </c>
      <c r="H47" s="209" t="s">
        <v>34</v>
      </c>
      <c r="I47" s="209">
        <v>250</v>
      </c>
      <c r="J47" s="209" t="s">
        <v>34</v>
      </c>
      <c r="K47" s="35"/>
      <c r="L47" s="209">
        <v>59</v>
      </c>
      <c r="M47" s="209">
        <v>54</v>
      </c>
      <c r="N47" s="221">
        <v>51</v>
      </c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6"/>
      <c r="AI47" s="119"/>
      <c r="AJ47" s="629"/>
      <c r="AK47" s="624"/>
      <c r="AL47" s="210">
        <v>4</v>
      </c>
      <c r="AM47" s="213"/>
      <c r="AN47" s="213"/>
      <c r="AO47" s="213"/>
      <c r="AP47" s="213"/>
      <c r="AQ47" s="213"/>
      <c r="AR47" s="213"/>
      <c r="AS47" s="450"/>
      <c r="AW47" s="48"/>
      <c r="BD47" s="340"/>
      <c r="BF47" s="278"/>
      <c r="BG47" s="84"/>
    </row>
    <row r="48" spans="1:59" s="6" customFormat="1" ht="15.75" customHeight="1" x14ac:dyDescent="0.25">
      <c r="A48" s="639"/>
      <c r="B48" s="629"/>
      <c r="C48" s="624"/>
      <c r="D48" s="211">
        <v>5</v>
      </c>
      <c r="E48" s="35"/>
      <c r="F48" s="35"/>
      <c r="G48" s="226">
        <v>300</v>
      </c>
      <c r="H48" s="209" t="s">
        <v>34</v>
      </c>
      <c r="I48" s="209">
        <v>300</v>
      </c>
      <c r="J48" s="209" t="s">
        <v>34</v>
      </c>
      <c r="K48" s="35"/>
      <c r="L48" s="209">
        <v>58</v>
      </c>
      <c r="M48" s="209">
        <v>55</v>
      </c>
      <c r="N48" s="221">
        <v>53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6"/>
      <c r="AI48" s="119"/>
      <c r="AJ48" s="629"/>
      <c r="AK48" s="624"/>
      <c r="AL48" s="210">
        <v>5</v>
      </c>
      <c r="AM48" s="213"/>
      <c r="AN48" s="213"/>
      <c r="AO48" s="213"/>
      <c r="AP48" s="213"/>
      <c r="AQ48" s="213"/>
      <c r="AR48" s="213"/>
      <c r="AS48" s="450"/>
      <c r="AW48" s="48"/>
      <c r="BD48" s="340"/>
      <c r="BF48" s="278"/>
      <c r="BG48" s="84"/>
    </row>
    <row r="49" spans="1:59" s="6" customFormat="1" ht="15.75" customHeight="1" x14ac:dyDescent="0.25">
      <c r="A49" s="639"/>
      <c r="B49" s="629"/>
      <c r="C49" s="624"/>
      <c r="D49" s="211">
        <v>6</v>
      </c>
      <c r="E49" s="35"/>
      <c r="F49" s="35"/>
      <c r="G49" s="226">
        <v>250</v>
      </c>
      <c r="H49" s="209" t="s">
        <v>34</v>
      </c>
      <c r="I49" s="209">
        <v>300</v>
      </c>
      <c r="J49" s="209" t="s">
        <v>34</v>
      </c>
      <c r="K49" s="35"/>
      <c r="L49" s="209">
        <v>58</v>
      </c>
      <c r="M49" s="209">
        <v>53</v>
      </c>
      <c r="N49" s="221">
        <v>51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6"/>
      <c r="AI49" s="119"/>
      <c r="AJ49" s="629"/>
      <c r="AK49" s="624"/>
      <c r="AL49" s="210">
        <v>6</v>
      </c>
      <c r="AM49" s="213"/>
      <c r="AN49" s="213"/>
      <c r="AO49" s="213"/>
      <c r="AP49" s="213"/>
      <c r="AQ49" s="213"/>
      <c r="AR49" s="213"/>
      <c r="AS49" s="450"/>
      <c r="AW49" s="48"/>
      <c r="BD49" s="340"/>
      <c r="BF49" s="278"/>
      <c r="BG49" s="84"/>
    </row>
    <row r="50" spans="1:59" s="6" customFormat="1" ht="15.75" customHeight="1" x14ac:dyDescent="0.25">
      <c r="A50" s="639"/>
      <c r="B50" s="629"/>
      <c r="C50" s="624"/>
      <c r="D50" s="211">
        <v>7</v>
      </c>
      <c r="E50" s="35"/>
      <c r="F50" s="35"/>
      <c r="G50" s="226">
        <v>250</v>
      </c>
      <c r="H50" s="209">
        <v>290</v>
      </c>
      <c r="I50" s="209">
        <v>275</v>
      </c>
      <c r="J50" s="209" t="s">
        <v>34</v>
      </c>
      <c r="K50" s="35"/>
      <c r="L50" s="209">
        <v>57</v>
      </c>
      <c r="M50" s="209">
        <v>52</v>
      </c>
      <c r="N50" s="221">
        <v>52</v>
      </c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6"/>
      <c r="AI50" s="119"/>
      <c r="AJ50" s="629"/>
      <c r="AK50" s="624"/>
      <c r="AL50" s="210">
        <v>7</v>
      </c>
      <c r="AM50" s="35"/>
      <c r="AN50" s="35"/>
      <c r="AO50" s="213"/>
      <c r="AP50" s="213"/>
      <c r="AQ50" s="213"/>
      <c r="AR50" s="213"/>
      <c r="AS50" s="450"/>
      <c r="AW50" s="48"/>
      <c r="BD50" s="340"/>
      <c r="BF50" s="278"/>
      <c r="BG50" s="84"/>
    </row>
    <row r="51" spans="1:59" s="6" customFormat="1" ht="15.75" customHeight="1" x14ac:dyDescent="0.25">
      <c r="A51" s="639"/>
      <c r="B51" s="629"/>
      <c r="C51" s="624"/>
      <c r="D51" s="211">
        <v>8</v>
      </c>
      <c r="E51" s="35"/>
      <c r="F51" s="35"/>
      <c r="G51" s="226">
        <v>150</v>
      </c>
      <c r="H51" s="209">
        <v>220</v>
      </c>
      <c r="I51" s="209">
        <v>175</v>
      </c>
      <c r="J51" s="209">
        <v>230</v>
      </c>
      <c r="K51" s="35"/>
      <c r="L51" s="209">
        <v>58</v>
      </c>
      <c r="M51" s="209">
        <v>53</v>
      </c>
      <c r="N51" s="221">
        <v>50</v>
      </c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6"/>
      <c r="AI51" s="119"/>
      <c r="AJ51" s="629"/>
      <c r="AK51" s="624"/>
      <c r="AL51" s="210">
        <v>8</v>
      </c>
      <c r="AM51" s="213"/>
      <c r="AN51" s="213"/>
      <c r="AO51" s="213"/>
      <c r="AP51" s="213"/>
      <c r="AQ51" s="213"/>
      <c r="AR51" s="213"/>
      <c r="AS51" s="450"/>
      <c r="AW51" s="48"/>
      <c r="BD51" s="340"/>
      <c r="BF51" s="278"/>
      <c r="BG51" s="84"/>
    </row>
    <row r="52" spans="1:59" s="6" customFormat="1" ht="15.75" customHeight="1" x14ac:dyDescent="0.25">
      <c r="A52" s="639"/>
      <c r="B52" s="629"/>
      <c r="C52" s="624"/>
      <c r="D52" s="211">
        <v>9</v>
      </c>
      <c r="E52" s="35"/>
      <c r="F52" s="35"/>
      <c r="G52" s="226">
        <v>250</v>
      </c>
      <c r="H52" s="209" t="s">
        <v>34</v>
      </c>
      <c r="I52" s="209">
        <v>275</v>
      </c>
      <c r="J52" s="209" t="s">
        <v>34</v>
      </c>
      <c r="K52" s="35"/>
      <c r="L52" s="209">
        <v>58</v>
      </c>
      <c r="M52" s="209">
        <v>54</v>
      </c>
      <c r="N52" s="221">
        <v>51</v>
      </c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6"/>
      <c r="AI52" s="119"/>
      <c r="AJ52" s="629"/>
      <c r="AK52" s="624"/>
      <c r="AL52" s="210">
        <v>9</v>
      </c>
      <c r="AM52" s="213"/>
      <c r="AN52" s="213"/>
      <c r="AO52" s="213"/>
      <c r="AP52" s="213"/>
      <c r="AQ52" s="213"/>
      <c r="AR52" s="213"/>
      <c r="AS52" s="450"/>
      <c r="AW52" s="48"/>
      <c r="BD52" s="340"/>
      <c r="BF52" s="278"/>
      <c r="BG52" s="84"/>
    </row>
    <row r="53" spans="1:59" s="6" customFormat="1" ht="16.5" customHeight="1" thickBot="1" x14ac:dyDescent="0.3">
      <c r="A53" s="639"/>
      <c r="B53" s="629"/>
      <c r="C53" s="625"/>
      <c r="D53" s="225">
        <v>10</v>
      </c>
      <c r="E53" s="18"/>
      <c r="F53" s="18"/>
      <c r="G53" s="286">
        <v>240</v>
      </c>
      <c r="H53" s="1">
        <v>240</v>
      </c>
      <c r="I53" s="1">
        <v>275</v>
      </c>
      <c r="J53" s="1">
        <v>300</v>
      </c>
      <c r="K53" s="18"/>
      <c r="L53" s="1">
        <v>58</v>
      </c>
      <c r="M53" s="1">
        <v>54</v>
      </c>
      <c r="N53" s="507">
        <v>52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8"/>
      <c r="AI53" s="121"/>
      <c r="AJ53" s="629"/>
      <c r="AK53" s="625"/>
      <c r="AL53" s="4">
        <v>10</v>
      </c>
      <c r="AM53" s="214"/>
      <c r="AN53" s="214"/>
      <c r="AO53" s="214"/>
      <c r="AP53" s="214"/>
      <c r="AQ53" s="214"/>
      <c r="AR53" s="214"/>
      <c r="AS53" s="451"/>
      <c r="AT53" s="14"/>
      <c r="AU53" s="14"/>
      <c r="AV53" s="14"/>
      <c r="AW53" s="57"/>
      <c r="AX53" s="14"/>
      <c r="AY53" s="14"/>
      <c r="AZ53" s="14"/>
      <c r="BA53" s="14"/>
      <c r="BB53" s="14"/>
      <c r="BC53" s="14"/>
      <c r="BD53" s="342"/>
      <c r="BE53" s="14"/>
      <c r="BF53" s="277"/>
      <c r="BG53" s="85"/>
    </row>
    <row r="54" spans="1:59" s="6" customFormat="1" ht="15.75" customHeight="1" x14ac:dyDescent="0.25">
      <c r="A54" s="639"/>
      <c r="B54" s="629"/>
      <c r="C54" s="623">
        <v>42471</v>
      </c>
      <c r="D54" s="24">
        <v>1</v>
      </c>
      <c r="E54" s="311">
        <v>41.981380000000001</v>
      </c>
      <c r="F54" s="311">
        <v>-71.970609999999994</v>
      </c>
      <c r="G54" s="24">
        <v>250</v>
      </c>
      <c r="H54" s="395" t="s">
        <v>34</v>
      </c>
      <c r="I54" s="24">
        <v>240</v>
      </c>
      <c r="J54" s="395" t="s">
        <v>34</v>
      </c>
      <c r="K54" s="236" t="s">
        <v>190</v>
      </c>
      <c r="L54" s="323">
        <v>47.1</v>
      </c>
      <c r="M54" s="323">
        <v>46.4</v>
      </c>
      <c r="N54" s="512">
        <v>45.4</v>
      </c>
      <c r="O54" s="33" t="s">
        <v>119</v>
      </c>
      <c r="P54" s="173">
        <v>0.21</v>
      </c>
      <c r="Q54" s="173">
        <v>203</v>
      </c>
      <c r="R54" s="173">
        <v>272</v>
      </c>
      <c r="S54" s="173">
        <v>26.1</v>
      </c>
      <c r="T54" s="173">
        <v>3.8</v>
      </c>
      <c r="U54" s="173">
        <v>11.1</v>
      </c>
      <c r="V54" s="173">
        <v>0.6</v>
      </c>
      <c r="W54" s="173">
        <v>711</v>
      </c>
      <c r="X54" s="30">
        <v>6.1</v>
      </c>
      <c r="Y54" s="173">
        <v>19.5</v>
      </c>
      <c r="Z54" s="173">
        <v>148.5</v>
      </c>
      <c r="AA54" s="30">
        <v>161.9</v>
      </c>
      <c r="AB54" s="30">
        <v>7.3</v>
      </c>
      <c r="AC54" s="30">
        <v>7.3</v>
      </c>
      <c r="AD54" s="170">
        <v>6.3</v>
      </c>
      <c r="AE54" s="185">
        <v>76</v>
      </c>
      <c r="AF54" s="178">
        <v>63</v>
      </c>
      <c r="AG54" s="173">
        <v>30</v>
      </c>
      <c r="AH54" s="184">
        <v>6</v>
      </c>
      <c r="AI54" s="130"/>
      <c r="AJ54" s="629"/>
      <c r="AK54" s="623">
        <v>42622</v>
      </c>
      <c r="AL54" s="26">
        <v>1</v>
      </c>
      <c r="AM54" s="27"/>
      <c r="AN54" s="27"/>
      <c r="AO54" s="27"/>
      <c r="AP54" s="27"/>
      <c r="AQ54" s="27"/>
      <c r="AR54" s="27"/>
      <c r="AS54" s="27"/>
      <c r="AT54" s="36"/>
      <c r="AU54" s="36"/>
      <c r="AV54" s="36"/>
      <c r="AW54" s="460"/>
      <c r="AX54" s="36"/>
      <c r="AY54" s="462"/>
      <c r="AZ54" s="417"/>
      <c r="BA54" s="36"/>
      <c r="BB54" s="465"/>
      <c r="BC54" s="24">
        <v>38</v>
      </c>
      <c r="BD54" s="357">
        <f>(BC54/50)*43560</f>
        <v>33105.599999999999</v>
      </c>
      <c r="BE54" s="494" t="s">
        <v>44</v>
      </c>
      <c r="BF54" s="94">
        <v>124.5</v>
      </c>
      <c r="BG54" s="94">
        <v>24.3</v>
      </c>
    </row>
    <row r="55" spans="1:59" s="6" customFormat="1" ht="15" customHeight="1" x14ac:dyDescent="0.25">
      <c r="A55" s="639"/>
      <c r="B55" s="629"/>
      <c r="C55" s="626"/>
      <c r="D55" s="209">
        <v>2</v>
      </c>
      <c r="E55" s="313">
        <v>41.981670000000001</v>
      </c>
      <c r="F55" s="313">
        <v>-71.970330000000004</v>
      </c>
      <c r="G55" s="209">
        <v>150</v>
      </c>
      <c r="H55" s="209">
        <v>250</v>
      </c>
      <c r="I55" s="209">
        <v>150</v>
      </c>
      <c r="J55" s="209">
        <v>200</v>
      </c>
      <c r="K55" s="603" t="s">
        <v>179</v>
      </c>
      <c r="L55" s="318">
        <v>46.5</v>
      </c>
      <c r="M55" s="318">
        <v>45.6</v>
      </c>
      <c r="N55" s="509">
        <v>44.7</v>
      </c>
      <c r="O55" s="504" t="s">
        <v>120</v>
      </c>
      <c r="P55" s="185">
        <v>88</v>
      </c>
      <c r="Q55" s="185">
        <v>32</v>
      </c>
      <c r="R55" s="185">
        <v>59</v>
      </c>
      <c r="S55" s="185">
        <v>27</v>
      </c>
      <c r="T55" s="185">
        <v>98</v>
      </c>
      <c r="U55" s="185">
        <v>92</v>
      </c>
      <c r="V55" s="185">
        <v>45</v>
      </c>
      <c r="W55" s="185">
        <v>90</v>
      </c>
      <c r="X55" s="185">
        <v>77</v>
      </c>
      <c r="Y55" s="185">
        <v>100</v>
      </c>
      <c r="Z55" s="185">
        <v>100</v>
      </c>
      <c r="AA55" s="587">
        <v>100</v>
      </c>
      <c r="AB55" s="587"/>
      <c r="AC55" s="587"/>
      <c r="AD55" s="588"/>
      <c r="AE55" s="235" t="s">
        <v>177</v>
      </c>
      <c r="AF55" s="598" t="s">
        <v>129</v>
      </c>
      <c r="AG55" s="567"/>
      <c r="AH55" s="568"/>
      <c r="AI55" s="95"/>
      <c r="AJ55" s="629"/>
      <c r="AK55" s="626"/>
      <c r="AL55" s="210">
        <v>2</v>
      </c>
      <c r="AM55" s="213"/>
      <c r="AN55" s="213"/>
      <c r="AO55" s="213"/>
      <c r="AP55" s="213"/>
      <c r="AQ55" s="213"/>
      <c r="AR55" s="213"/>
      <c r="AS55" s="450"/>
      <c r="AW55" s="48"/>
      <c r="AZ55" s="404"/>
      <c r="BB55" s="103"/>
      <c r="BC55" s="209">
        <v>32</v>
      </c>
      <c r="BD55" s="362">
        <f>(BC55/50)*43560</f>
        <v>27878.400000000001</v>
      </c>
      <c r="BE55" s="215" t="s">
        <v>44</v>
      </c>
      <c r="BF55" s="95">
        <v>42622</v>
      </c>
      <c r="BG55" s="95">
        <v>42622</v>
      </c>
    </row>
    <row r="56" spans="1:59" s="6" customFormat="1" ht="15.75" customHeight="1" x14ac:dyDescent="0.25">
      <c r="A56" s="639"/>
      <c r="B56" s="629"/>
      <c r="C56" s="626"/>
      <c r="D56" s="209">
        <v>3</v>
      </c>
      <c r="E56" s="313">
        <v>41.981499999999997</v>
      </c>
      <c r="F56" s="313">
        <v>-71.969909999999999</v>
      </c>
      <c r="G56" s="209">
        <v>250</v>
      </c>
      <c r="H56" s="315" t="s">
        <v>34</v>
      </c>
      <c r="I56" s="209">
        <v>150</v>
      </c>
      <c r="J56" s="209">
        <v>300</v>
      </c>
      <c r="K56" s="603"/>
      <c r="L56" s="318">
        <v>46.4</v>
      </c>
      <c r="M56" s="318">
        <v>45.4</v>
      </c>
      <c r="N56" s="509">
        <v>44.6</v>
      </c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15"/>
      <c r="AG56" s="115"/>
      <c r="AH56" s="116"/>
      <c r="AI56" s="119"/>
      <c r="AJ56" s="629"/>
      <c r="AK56" s="626"/>
      <c r="AL56" s="210">
        <v>3</v>
      </c>
      <c r="AM56" s="213"/>
      <c r="AN56" s="213"/>
      <c r="AO56" s="213"/>
      <c r="AP56" s="213"/>
      <c r="AQ56" s="213"/>
      <c r="AR56" s="213"/>
      <c r="AS56" s="450"/>
      <c r="AW56" s="48"/>
      <c r="BC56" s="209">
        <v>37</v>
      </c>
      <c r="BD56" s="362">
        <f>(BC56/50)*43560</f>
        <v>32234.399999999998</v>
      </c>
      <c r="BE56" s="215" t="s">
        <v>44</v>
      </c>
      <c r="BF56" s="278"/>
      <c r="BG56" s="84"/>
    </row>
    <row r="57" spans="1:59" s="6" customFormat="1" ht="15" customHeight="1" x14ac:dyDescent="0.25">
      <c r="A57" s="639"/>
      <c r="B57" s="629"/>
      <c r="C57" s="626"/>
      <c r="D57" s="209">
        <v>4</v>
      </c>
      <c r="E57" s="313">
        <v>41.981740000000002</v>
      </c>
      <c r="F57" s="313">
        <v>-71.969589999999997</v>
      </c>
      <c r="G57" s="209">
        <v>200</v>
      </c>
      <c r="H57" s="315" t="s">
        <v>34</v>
      </c>
      <c r="I57" s="209">
        <v>240</v>
      </c>
      <c r="J57" s="209">
        <v>300</v>
      </c>
      <c r="K57" s="603" t="s">
        <v>183</v>
      </c>
      <c r="L57" s="318">
        <v>46.8</v>
      </c>
      <c r="M57" s="318">
        <v>45.6</v>
      </c>
      <c r="N57" s="509">
        <v>44.9</v>
      </c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6"/>
      <c r="AI57" s="119"/>
      <c r="AJ57" s="629"/>
      <c r="AK57" s="626"/>
      <c r="AL57" s="210">
        <v>4</v>
      </c>
      <c r="AM57" s="213"/>
      <c r="AN57" s="213"/>
      <c r="AO57" s="213"/>
      <c r="AP57" s="213"/>
      <c r="AQ57" s="213"/>
      <c r="AR57" s="213"/>
      <c r="AS57" s="450"/>
      <c r="AW57" s="48"/>
      <c r="BC57" s="209">
        <v>38</v>
      </c>
      <c r="BD57" s="362">
        <f>(BC57/50)*43560</f>
        <v>33105.599999999999</v>
      </c>
      <c r="BE57" s="458" t="s">
        <v>44</v>
      </c>
      <c r="BF57" s="278"/>
      <c r="BG57" s="84"/>
    </row>
    <row r="58" spans="1:59" s="6" customFormat="1" ht="15.75" customHeight="1" x14ac:dyDescent="0.25">
      <c r="A58" s="639"/>
      <c r="B58" s="629"/>
      <c r="C58" s="626"/>
      <c r="D58" s="209">
        <v>5</v>
      </c>
      <c r="E58" s="6">
        <v>41.981920000000002</v>
      </c>
      <c r="F58" s="313">
        <v>-71.970039999999997</v>
      </c>
      <c r="G58" s="209">
        <v>150</v>
      </c>
      <c r="H58" s="209">
        <v>200</v>
      </c>
      <c r="I58" s="209">
        <v>140</v>
      </c>
      <c r="J58" s="209">
        <v>225</v>
      </c>
      <c r="K58" s="603"/>
      <c r="L58" s="318">
        <v>47.3</v>
      </c>
      <c r="M58" s="318">
        <v>45.7</v>
      </c>
      <c r="N58" s="509">
        <v>44.9</v>
      </c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6"/>
      <c r="AI58" s="119"/>
      <c r="AJ58" s="629"/>
      <c r="AK58" s="626"/>
      <c r="AL58" s="210">
        <v>5</v>
      </c>
      <c r="AM58" s="213"/>
      <c r="AN58" s="213"/>
      <c r="AO58" s="213"/>
      <c r="AP58" s="213"/>
      <c r="AQ58" s="213"/>
      <c r="AR58" s="213"/>
      <c r="AS58" s="450"/>
      <c r="AW58" s="48"/>
      <c r="BD58" s="340"/>
      <c r="BF58" s="278"/>
      <c r="BG58" s="84"/>
    </row>
    <row r="59" spans="1:59" s="6" customFormat="1" ht="15.75" customHeight="1" x14ac:dyDescent="0.25">
      <c r="A59" s="639"/>
      <c r="B59" s="629"/>
      <c r="C59" s="626"/>
      <c r="D59" s="209">
        <v>6</v>
      </c>
      <c r="E59" s="313">
        <v>41.982239999999997</v>
      </c>
      <c r="F59" s="313">
        <v>-71.969710000000006</v>
      </c>
      <c r="G59" s="209">
        <v>200</v>
      </c>
      <c r="H59" s="315" t="s">
        <v>34</v>
      </c>
      <c r="I59" s="209">
        <v>250</v>
      </c>
      <c r="J59" s="209">
        <v>300</v>
      </c>
      <c r="K59" s="603"/>
      <c r="L59" s="318">
        <v>46</v>
      </c>
      <c r="M59" s="318">
        <v>45.1</v>
      </c>
      <c r="N59" s="509">
        <v>44.5</v>
      </c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6"/>
      <c r="AI59" s="119"/>
      <c r="AJ59" s="629"/>
      <c r="AK59" s="626"/>
      <c r="AL59" s="210">
        <v>6</v>
      </c>
      <c r="AM59" s="213"/>
      <c r="AN59" s="213"/>
      <c r="AO59" s="213"/>
      <c r="AP59" s="213"/>
      <c r="AQ59" s="213"/>
      <c r="AR59" s="213"/>
      <c r="AS59" s="450"/>
      <c r="AW59" s="48"/>
      <c r="BD59" s="340"/>
      <c r="BF59" s="278"/>
      <c r="BG59" s="84"/>
    </row>
    <row r="60" spans="1:59" s="6" customFormat="1" ht="15.75" customHeight="1" x14ac:dyDescent="0.25">
      <c r="A60" s="639"/>
      <c r="B60" s="629"/>
      <c r="C60" s="626"/>
      <c r="D60" s="209">
        <v>7</v>
      </c>
      <c r="E60" s="313">
        <v>41.982379999999999</v>
      </c>
      <c r="F60" s="313">
        <v>-71.970089999999999</v>
      </c>
      <c r="G60" s="209">
        <v>150</v>
      </c>
      <c r="H60" s="209">
        <v>200</v>
      </c>
      <c r="I60" s="209">
        <v>150</v>
      </c>
      <c r="J60" s="209">
        <v>200</v>
      </c>
      <c r="K60" s="603"/>
      <c r="L60" s="318">
        <v>46.5</v>
      </c>
      <c r="M60" s="318">
        <v>45</v>
      </c>
      <c r="N60" s="509">
        <v>44.1</v>
      </c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6"/>
      <c r="AI60" s="119"/>
      <c r="AJ60" s="629"/>
      <c r="AK60" s="626"/>
      <c r="AL60" s="210">
        <v>7</v>
      </c>
      <c r="AM60" s="35"/>
      <c r="AN60" s="35"/>
      <c r="AO60" s="213"/>
      <c r="AP60" s="213"/>
      <c r="AQ60" s="213"/>
      <c r="AR60" s="213"/>
      <c r="AS60" s="450"/>
      <c r="AW60" s="48"/>
      <c r="BD60" s="340"/>
      <c r="BF60" s="278"/>
      <c r="BG60" s="84"/>
    </row>
    <row r="61" spans="1:59" s="6" customFormat="1" ht="15.75" customHeight="1" x14ac:dyDescent="0.25">
      <c r="A61" s="639"/>
      <c r="B61" s="629"/>
      <c r="C61" s="626"/>
      <c r="D61" s="209">
        <v>8</v>
      </c>
      <c r="E61" s="313">
        <v>41.982100000000003</v>
      </c>
      <c r="F61" s="313">
        <v>-71.970339999999993</v>
      </c>
      <c r="G61" s="209">
        <v>130</v>
      </c>
      <c r="H61" s="209">
        <v>250</v>
      </c>
      <c r="I61" s="209">
        <v>170</v>
      </c>
      <c r="J61" s="209">
        <v>225</v>
      </c>
      <c r="K61" s="603"/>
      <c r="L61" s="318">
        <v>47.6</v>
      </c>
      <c r="M61" s="318">
        <v>45.7</v>
      </c>
      <c r="N61" s="509">
        <v>45.1</v>
      </c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6"/>
      <c r="AI61" s="119"/>
      <c r="AJ61" s="629"/>
      <c r="AK61" s="626"/>
      <c r="AL61" s="210">
        <v>8</v>
      </c>
      <c r="AM61" s="213"/>
      <c r="AN61" s="213"/>
      <c r="AO61" s="213"/>
      <c r="AP61" s="213"/>
      <c r="AQ61" s="213"/>
      <c r="AR61" s="213"/>
      <c r="AS61" s="450"/>
      <c r="AW61" s="48"/>
      <c r="BD61" s="340"/>
      <c r="BF61" s="278"/>
      <c r="BG61" s="84"/>
    </row>
    <row r="62" spans="1:59" s="6" customFormat="1" ht="15.75" customHeight="1" x14ac:dyDescent="0.25">
      <c r="A62" s="639"/>
      <c r="B62" s="629"/>
      <c r="C62" s="626"/>
      <c r="D62" s="209">
        <v>9</v>
      </c>
      <c r="E62" s="313">
        <v>41.98227</v>
      </c>
      <c r="F62" s="313">
        <v>-71.970839999999995</v>
      </c>
      <c r="G62" s="209">
        <v>200</v>
      </c>
      <c r="H62" s="209">
        <v>300</v>
      </c>
      <c r="I62" s="209">
        <v>225</v>
      </c>
      <c r="J62" s="315" t="s">
        <v>34</v>
      </c>
      <c r="K62" s="603"/>
      <c r="L62" s="318">
        <v>48.1</v>
      </c>
      <c r="M62" s="318">
        <v>46.5</v>
      </c>
      <c r="N62" s="509">
        <v>45.6</v>
      </c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6"/>
      <c r="AI62" s="119"/>
      <c r="AJ62" s="629"/>
      <c r="AK62" s="626"/>
      <c r="AL62" s="210">
        <v>9</v>
      </c>
      <c r="AM62" s="213"/>
      <c r="AN62" s="213"/>
      <c r="AO62" s="213"/>
      <c r="AP62" s="213"/>
      <c r="AQ62" s="213"/>
      <c r="AR62" s="213"/>
      <c r="AS62" s="450"/>
      <c r="AW62" s="48"/>
      <c r="BD62" s="340"/>
      <c r="BF62" s="278"/>
      <c r="BG62" s="84"/>
    </row>
    <row r="63" spans="1:59" s="6" customFormat="1" ht="16.5" customHeight="1" thickBot="1" x14ac:dyDescent="0.3">
      <c r="A63" s="640"/>
      <c r="B63" s="630"/>
      <c r="C63" s="627"/>
      <c r="D63" s="18">
        <v>10</v>
      </c>
      <c r="E63" s="314">
        <v>41.981920000000002</v>
      </c>
      <c r="F63" s="314">
        <v>-71.970820000000003</v>
      </c>
      <c r="G63" s="1">
        <v>200</v>
      </c>
      <c r="H63" s="1">
        <v>270</v>
      </c>
      <c r="I63" s="1">
        <v>170</v>
      </c>
      <c r="J63" s="1">
        <v>300</v>
      </c>
      <c r="K63" s="641"/>
      <c r="L63" s="319">
        <v>47.7</v>
      </c>
      <c r="M63" s="319">
        <v>46.9</v>
      </c>
      <c r="N63" s="520">
        <v>45</v>
      </c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8"/>
      <c r="AI63" s="121"/>
      <c r="AJ63" s="630"/>
      <c r="AK63" s="627"/>
      <c r="AL63" s="4">
        <v>10</v>
      </c>
      <c r="AM63" s="214"/>
      <c r="AN63" s="214"/>
      <c r="AO63" s="214"/>
      <c r="AP63" s="214"/>
      <c r="AQ63" s="214"/>
      <c r="AR63" s="214"/>
      <c r="AS63" s="451"/>
      <c r="AT63" s="14"/>
      <c r="AU63" s="14"/>
      <c r="AV63" s="14"/>
      <c r="AW63" s="57"/>
      <c r="AX63" s="14"/>
      <c r="AY63" s="14"/>
      <c r="AZ63" s="14"/>
      <c r="BA63" s="14"/>
      <c r="BB63" s="14"/>
      <c r="BC63" s="14"/>
      <c r="BD63" s="342"/>
      <c r="BE63" s="14"/>
      <c r="BF63" s="277"/>
      <c r="BG63" s="85"/>
    </row>
    <row r="64" spans="1:59" s="6" customFormat="1" x14ac:dyDescent="0.25">
      <c r="A64" s="84"/>
      <c r="B64" s="89"/>
      <c r="C64" s="46"/>
      <c r="N64" s="38"/>
      <c r="O64" s="26"/>
      <c r="P64" s="578" t="s">
        <v>108</v>
      </c>
      <c r="Q64" s="559"/>
      <c r="R64" s="559"/>
      <c r="S64" s="579"/>
      <c r="T64" s="578" t="s">
        <v>109</v>
      </c>
      <c r="U64" s="559"/>
      <c r="V64" s="559"/>
      <c r="W64" s="579"/>
      <c r="X64" s="559" t="s">
        <v>111</v>
      </c>
      <c r="Y64" s="559"/>
      <c r="Z64" s="559"/>
      <c r="AA64" s="559"/>
      <c r="AB64" s="559"/>
      <c r="AC64" s="559"/>
      <c r="AD64" s="559"/>
      <c r="AE64" s="607" t="s">
        <v>185</v>
      </c>
      <c r="AF64" s="187"/>
      <c r="AG64" s="188"/>
      <c r="AH64" s="329"/>
      <c r="AI64" s="464" t="s">
        <v>199</v>
      </c>
      <c r="AJ64" s="89"/>
      <c r="AW64" s="48"/>
      <c r="BD64" s="476"/>
    </row>
    <row r="65" spans="1:56" s="6" customFormat="1" ht="15.75" customHeight="1" x14ac:dyDescent="0.25">
      <c r="A65" s="84"/>
      <c r="B65" s="198"/>
      <c r="C65" s="231"/>
      <c r="D65" s="87"/>
      <c r="E65" s="566" t="s">
        <v>78</v>
      </c>
      <c r="F65" s="573"/>
      <c r="G65" s="574" t="s">
        <v>132</v>
      </c>
      <c r="H65" s="564"/>
      <c r="I65" s="598" t="s">
        <v>187</v>
      </c>
      <c r="J65" s="599"/>
      <c r="K65" s="569" t="s">
        <v>178</v>
      </c>
      <c r="L65" s="564" t="s">
        <v>48</v>
      </c>
      <c r="M65" s="564"/>
      <c r="N65" s="602"/>
      <c r="O65" s="604" t="s">
        <v>186</v>
      </c>
      <c r="P65" s="569" t="s">
        <v>157</v>
      </c>
      <c r="Q65" s="569" t="s">
        <v>158</v>
      </c>
      <c r="R65" s="569" t="s">
        <v>159</v>
      </c>
      <c r="S65" s="569" t="s">
        <v>160</v>
      </c>
      <c r="T65" s="569" t="s">
        <v>161</v>
      </c>
      <c r="U65" s="569" t="s">
        <v>162</v>
      </c>
      <c r="V65" s="560" t="s">
        <v>110</v>
      </c>
      <c r="W65" s="569" t="s">
        <v>163</v>
      </c>
      <c r="X65" s="560" t="s">
        <v>112</v>
      </c>
      <c r="Y65" s="560" t="s">
        <v>113</v>
      </c>
      <c r="Z65" s="560" t="s">
        <v>114</v>
      </c>
      <c r="AA65" s="560" t="s">
        <v>115</v>
      </c>
      <c r="AB65" s="560" t="s">
        <v>116</v>
      </c>
      <c r="AC65" s="560" t="s">
        <v>117</v>
      </c>
      <c r="AD65" s="571" t="s">
        <v>118</v>
      </c>
      <c r="AE65" s="590"/>
      <c r="AF65" s="566" t="s">
        <v>128</v>
      </c>
      <c r="AG65" s="567"/>
      <c r="AH65" s="568"/>
      <c r="AI65" s="231" t="s">
        <v>106</v>
      </c>
      <c r="AJ65" s="231"/>
      <c r="AK65" s="228"/>
      <c r="AL65" s="87"/>
      <c r="AM65" s="564" t="s">
        <v>78</v>
      </c>
      <c r="AN65" s="564"/>
      <c r="AO65" s="566" t="s">
        <v>132</v>
      </c>
      <c r="AP65" s="573"/>
      <c r="AQ65" s="574" t="s">
        <v>187</v>
      </c>
      <c r="AR65" s="564"/>
      <c r="AS65" s="569" t="s">
        <v>178</v>
      </c>
      <c r="AT65" s="565" t="s">
        <v>45</v>
      </c>
      <c r="AU65" s="565"/>
      <c r="AV65" s="565"/>
      <c r="AW65" s="564" t="s">
        <v>15</v>
      </c>
      <c r="AX65" s="564"/>
      <c r="AY65" s="564"/>
      <c r="AZ65" s="564" t="s">
        <v>19</v>
      </c>
      <c r="BA65" s="564"/>
      <c r="BB65" s="564"/>
      <c r="BD65" s="476"/>
    </row>
    <row r="66" spans="1:56" s="6" customFormat="1" ht="16.5" customHeight="1" thickBot="1" x14ac:dyDescent="0.3">
      <c r="A66" s="85"/>
      <c r="B66" s="516" t="s">
        <v>154</v>
      </c>
      <c r="C66" s="516" t="s">
        <v>180</v>
      </c>
      <c r="D66" s="20" t="s">
        <v>0</v>
      </c>
      <c r="E66" s="28" t="s">
        <v>80</v>
      </c>
      <c r="F66" s="3" t="s">
        <v>79</v>
      </c>
      <c r="G66" s="28" t="s">
        <v>1</v>
      </c>
      <c r="H66" s="28" t="s">
        <v>2</v>
      </c>
      <c r="I66" s="28" t="s">
        <v>1</v>
      </c>
      <c r="J66" s="28" t="s">
        <v>2</v>
      </c>
      <c r="K66" s="570"/>
      <c r="L66" s="28" t="s">
        <v>3</v>
      </c>
      <c r="M66" s="28" t="s">
        <v>4</v>
      </c>
      <c r="N66" s="29" t="s">
        <v>5</v>
      </c>
      <c r="O66" s="605"/>
      <c r="P66" s="570"/>
      <c r="Q66" s="570"/>
      <c r="R66" s="570"/>
      <c r="S66" s="570"/>
      <c r="T66" s="606"/>
      <c r="U66" s="570"/>
      <c r="V66" s="561"/>
      <c r="W66" s="570"/>
      <c r="X66" s="561"/>
      <c r="Y66" s="561"/>
      <c r="Z66" s="561"/>
      <c r="AA66" s="561"/>
      <c r="AB66" s="561"/>
      <c r="AC66" s="561"/>
      <c r="AD66" s="572"/>
      <c r="AE66" s="570"/>
      <c r="AF66" s="28" t="s">
        <v>125</v>
      </c>
      <c r="AG66" s="28" t="s">
        <v>126</v>
      </c>
      <c r="AH66" s="29" t="s">
        <v>127</v>
      </c>
      <c r="AI66" s="131" t="s">
        <v>131</v>
      </c>
      <c r="AJ66" s="22" t="s">
        <v>154</v>
      </c>
      <c r="AK66" s="238" t="s">
        <v>180</v>
      </c>
      <c r="AL66" s="28" t="s">
        <v>0</v>
      </c>
      <c r="AM66" s="28" t="s">
        <v>80</v>
      </c>
      <c r="AN66" s="28" t="s">
        <v>79</v>
      </c>
      <c r="AO66" s="28" t="s">
        <v>1</v>
      </c>
      <c r="AP66" s="28" t="s">
        <v>2</v>
      </c>
      <c r="AQ66" s="28" t="s">
        <v>1</v>
      </c>
      <c r="AR66" s="28" t="s">
        <v>2</v>
      </c>
      <c r="AS66" s="570"/>
      <c r="AT66" s="13" t="s">
        <v>3</v>
      </c>
      <c r="AU66" s="28" t="s">
        <v>4</v>
      </c>
      <c r="AV66" s="28" t="s">
        <v>5</v>
      </c>
      <c r="AW66" s="12" t="s">
        <v>17</v>
      </c>
      <c r="AX66" s="13" t="s">
        <v>16</v>
      </c>
      <c r="AY66" s="251" t="s">
        <v>189</v>
      </c>
      <c r="AZ66" s="13" t="s">
        <v>17</v>
      </c>
      <c r="BA66" s="13" t="s">
        <v>16</v>
      </c>
      <c r="BB66" s="251" t="s">
        <v>189</v>
      </c>
      <c r="BC66" s="1" t="s">
        <v>61</v>
      </c>
      <c r="BD66" s="477" t="s">
        <v>46</v>
      </c>
    </row>
    <row r="67" spans="1:56" s="6" customFormat="1" ht="15.75" customHeight="1" x14ac:dyDescent="0.25">
      <c r="A67" s="634" t="s">
        <v>41</v>
      </c>
      <c r="B67" s="628" t="s">
        <v>35</v>
      </c>
      <c r="C67" s="623">
        <v>42108</v>
      </c>
      <c r="D67" s="58">
        <v>1</v>
      </c>
      <c r="E67" s="58"/>
      <c r="F67" s="58"/>
      <c r="G67" s="58">
        <v>275</v>
      </c>
      <c r="H67" s="58" t="s">
        <v>34</v>
      </c>
      <c r="I67" s="58">
        <v>275</v>
      </c>
      <c r="J67" s="58" t="s">
        <v>34</v>
      </c>
      <c r="K67" s="58"/>
      <c r="L67" s="58">
        <v>56</v>
      </c>
      <c r="M67" s="58">
        <v>51</v>
      </c>
      <c r="N67" s="364">
        <v>50</v>
      </c>
      <c r="O67" s="100" t="s">
        <v>119</v>
      </c>
      <c r="P67" s="191">
        <v>0.23</v>
      </c>
      <c r="Q67" s="191">
        <v>252</v>
      </c>
      <c r="R67" s="191">
        <v>280</v>
      </c>
      <c r="S67" s="191">
        <v>59.9</v>
      </c>
      <c r="T67" s="191">
        <v>4.8</v>
      </c>
      <c r="U67" s="191">
        <v>11.3</v>
      </c>
      <c r="V67" s="191">
        <v>0.77</v>
      </c>
      <c r="W67" s="191">
        <v>851</v>
      </c>
      <c r="X67" s="70">
        <v>6</v>
      </c>
      <c r="Y67" s="191">
        <v>18.8</v>
      </c>
      <c r="Z67" s="191">
        <v>74.7</v>
      </c>
      <c r="AA67" s="191">
        <v>397</v>
      </c>
      <c r="AB67" s="191">
        <v>4.3</v>
      </c>
      <c r="AC67" s="191">
        <v>5.7</v>
      </c>
      <c r="AD67" s="187">
        <v>1.6</v>
      </c>
      <c r="AE67" s="61">
        <v>76</v>
      </c>
      <c r="AF67" s="27">
        <v>58</v>
      </c>
      <c r="AG67" s="27">
        <v>33</v>
      </c>
      <c r="AH67" s="81">
        <v>9</v>
      </c>
      <c r="AI67" s="142"/>
      <c r="AJ67" s="613" t="s">
        <v>35</v>
      </c>
      <c r="AK67" s="618">
        <v>42235</v>
      </c>
      <c r="AL67" s="27">
        <v>1</v>
      </c>
      <c r="AM67" s="27"/>
      <c r="AN67" s="27"/>
      <c r="AO67" s="27"/>
      <c r="AP67" s="27"/>
      <c r="AQ67" s="27"/>
      <c r="AR67" s="27"/>
      <c r="AS67" s="27"/>
      <c r="AT67" s="324">
        <v>81.3</v>
      </c>
      <c r="AU67" s="24">
        <v>78.3</v>
      </c>
      <c r="AV67" s="24">
        <v>77.5</v>
      </c>
      <c r="AW67" s="352" t="s">
        <v>53</v>
      </c>
      <c r="AX67" s="24">
        <v>142</v>
      </c>
      <c r="AY67" s="355">
        <f>(1/(AX67/60))*60</f>
        <v>25.352112676056336</v>
      </c>
      <c r="AZ67" s="352" t="s">
        <v>60</v>
      </c>
      <c r="BA67" s="24">
        <v>438</v>
      </c>
      <c r="BB67" s="355">
        <f>(1/(BA67/60))*60</f>
        <v>8.2191780821917799</v>
      </c>
      <c r="BC67" s="24" t="s">
        <v>62</v>
      </c>
      <c r="BD67" s="478" t="s">
        <v>44</v>
      </c>
    </row>
    <row r="68" spans="1:56" s="6" customFormat="1" ht="15.75" customHeight="1" x14ac:dyDescent="0.25">
      <c r="A68" s="635"/>
      <c r="B68" s="629"/>
      <c r="C68" s="624"/>
      <c r="D68" s="209">
        <v>2</v>
      </c>
      <c r="E68" s="35"/>
      <c r="F68" s="35"/>
      <c r="G68" s="209">
        <v>200</v>
      </c>
      <c r="H68" s="209">
        <v>275</v>
      </c>
      <c r="I68" s="209">
        <v>220</v>
      </c>
      <c r="J68" s="209">
        <v>300</v>
      </c>
      <c r="K68" s="35"/>
      <c r="L68" s="209">
        <v>57</v>
      </c>
      <c r="M68" s="209">
        <v>52</v>
      </c>
      <c r="N68" s="221">
        <v>49</v>
      </c>
      <c r="O68" s="33" t="s">
        <v>120</v>
      </c>
      <c r="P68" s="173">
        <v>94</v>
      </c>
      <c r="Q68" s="173">
        <v>18</v>
      </c>
      <c r="R68" s="173">
        <v>65</v>
      </c>
      <c r="S68" s="173">
        <v>52</v>
      </c>
      <c r="T68" s="173">
        <v>86</v>
      </c>
      <c r="U68" s="173">
        <v>69</v>
      </c>
      <c r="V68" s="173">
        <v>62</v>
      </c>
      <c r="W68" s="173">
        <v>95</v>
      </c>
      <c r="X68" s="173">
        <v>72</v>
      </c>
      <c r="Y68" s="173">
        <v>100</v>
      </c>
      <c r="Z68" s="173">
        <v>100</v>
      </c>
      <c r="AA68" s="564">
        <v>100</v>
      </c>
      <c r="AB68" s="564"/>
      <c r="AC68" s="564"/>
      <c r="AD68" s="566"/>
      <c r="AE68" s="182" t="s">
        <v>123</v>
      </c>
      <c r="AF68" s="566" t="s">
        <v>129</v>
      </c>
      <c r="AG68" s="567"/>
      <c r="AH68" s="568"/>
      <c r="AI68" s="119"/>
      <c r="AJ68" s="614"/>
      <c r="AK68" s="619"/>
      <c r="AL68" s="210">
        <v>2</v>
      </c>
      <c r="AM68" s="213"/>
      <c r="AN68" s="213"/>
      <c r="AO68" s="213"/>
      <c r="AP68" s="213"/>
      <c r="AQ68" s="213"/>
      <c r="AR68" s="213"/>
      <c r="AS68" s="213"/>
      <c r="AW68" s="48"/>
      <c r="BD68" s="476"/>
    </row>
    <row r="69" spans="1:56" s="6" customFormat="1" ht="15.75" customHeight="1" x14ac:dyDescent="0.25">
      <c r="A69" s="635"/>
      <c r="B69" s="629"/>
      <c r="C69" s="624"/>
      <c r="D69" s="209">
        <v>3</v>
      </c>
      <c r="E69" s="35"/>
      <c r="F69" s="35"/>
      <c r="G69" s="209">
        <v>275</v>
      </c>
      <c r="H69" s="209" t="s">
        <v>34</v>
      </c>
      <c r="I69" s="209">
        <v>300</v>
      </c>
      <c r="J69" s="209" t="s">
        <v>34</v>
      </c>
      <c r="K69" s="35"/>
      <c r="L69" s="209">
        <v>54</v>
      </c>
      <c r="M69" s="209">
        <v>51</v>
      </c>
      <c r="N69" s="221">
        <v>49</v>
      </c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6"/>
      <c r="AI69" s="119"/>
      <c r="AJ69" s="614"/>
      <c r="AK69" s="619"/>
      <c r="AL69" s="210">
        <v>3</v>
      </c>
      <c r="AM69" s="213"/>
      <c r="AN69" s="213"/>
      <c r="AO69" s="213"/>
      <c r="AP69" s="213"/>
      <c r="AQ69" s="213"/>
      <c r="AR69" s="213"/>
      <c r="AS69" s="213"/>
      <c r="AW69" s="48"/>
      <c r="BD69" s="476"/>
    </row>
    <row r="70" spans="1:56" s="6" customFormat="1" ht="15.75" customHeight="1" x14ac:dyDescent="0.25">
      <c r="A70" s="635"/>
      <c r="B70" s="629"/>
      <c r="C70" s="624"/>
      <c r="D70" s="209">
        <v>4</v>
      </c>
      <c r="E70" s="35"/>
      <c r="F70" s="35"/>
      <c r="G70" s="209">
        <v>240</v>
      </c>
      <c r="H70" s="209">
        <v>240</v>
      </c>
      <c r="I70" s="209">
        <v>200</v>
      </c>
      <c r="J70" s="209">
        <v>200</v>
      </c>
      <c r="K70" s="35"/>
      <c r="L70" s="209">
        <v>55</v>
      </c>
      <c r="M70" s="209">
        <v>52</v>
      </c>
      <c r="N70" s="221">
        <v>49</v>
      </c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6"/>
      <c r="AI70" s="119"/>
      <c r="AJ70" s="614"/>
      <c r="AK70" s="619"/>
      <c r="AL70" s="210">
        <v>4</v>
      </c>
      <c r="AM70" s="213"/>
      <c r="AN70" s="213"/>
      <c r="AO70" s="213"/>
      <c r="AP70" s="213"/>
      <c r="AQ70" s="213"/>
      <c r="AR70" s="213"/>
      <c r="AS70" s="213"/>
      <c r="AW70" s="48"/>
      <c r="BD70" s="476"/>
    </row>
    <row r="71" spans="1:56" s="6" customFormat="1" ht="15.75" customHeight="1" x14ac:dyDescent="0.25">
      <c r="A71" s="635"/>
      <c r="B71" s="629"/>
      <c r="C71" s="624"/>
      <c r="D71" s="209">
        <v>5</v>
      </c>
      <c r="E71" s="35"/>
      <c r="F71" s="35"/>
      <c r="G71" s="209">
        <v>275</v>
      </c>
      <c r="H71" s="209">
        <v>300</v>
      </c>
      <c r="I71" s="209">
        <v>300</v>
      </c>
      <c r="J71" s="209" t="s">
        <v>34</v>
      </c>
      <c r="K71" s="35"/>
      <c r="L71" s="209">
        <v>54</v>
      </c>
      <c r="M71" s="209">
        <v>50</v>
      </c>
      <c r="N71" s="221">
        <v>48</v>
      </c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6"/>
      <c r="AI71" s="119"/>
      <c r="AJ71" s="614"/>
      <c r="AK71" s="619"/>
      <c r="AL71" s="210">
        <v>5</v>
      </c>
      <c r="AM71" s="213"/>
      <c r="AN71" s="213"/>
      <c r="AO71" s="213"/>
      <c r="AP71" s="213"/>
      <c r="AQ71" s="213"/>
      <c r="AR71" s="213"/>
      <c r="AS71" s="213"/>
      <c r="AW71" s="48"/>
      <c r="BD71" s="476"/>
    </row>
    <row r="72" spans="1:56" s="6" customFormat="1" ht="15.75" customHeight="1" x14ac:dyDescent="0.25">
      <c r="A72" s="635"/>
      <c r="B72" s="629"/>
      <c r="C72" s="624"/>
      <c r="D72" s="209">
        <v>6</v>
      </c>
      <c r="E72" s="35"/>
      <c r="F72" s="35"/>
      <c r="G72" s="209">
        <v>300</v>
      </c>
      <c r="H72" s="209" t="s">
        <v>34</v>
      </c>
      <c r="I72" s="209">
        <v>275</v>
      </c>
      <c r="J72" s="209">
        <v>300</v>
      </c>
      <c r="K72" s="35"/>
      <c r="L72" s="209">
        <v>53</v>
      </c>
      <c r="M72" s="209">
        <v>51</v>
      </c>
      <c r="N72" s="221">
        <v>48</v>
      </c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6"/>
      <c r="AI72" s="119"/>
      <c r="AJ72" s="614"/>
      <c r="AK72" s="619"/>
      <c r="AL72" s="210">
        <v>6</v>
      </c>
      <c r="AM72" s="213"/>
      <c r="AN72" s="213"/>
      <c r="AO72" s="213"/>
      <c r="AP72" s="213"/>
      <c r="AQ72" s="213"/>
      <c r="AR72" s="213"/>
      <c r="AS72" s="213"/>
      <c r="AW72" s="48"/>
      <c r="BD72" s="476"/>
    </row>
    <row r="73" spans="1:56" s="6" customFormat="1" ht="15.75" customHeight="1" x14ac:dyDescent="0.25">
      <c r="A73" s="635"/>
      <c r="B73" s="629"/>
      <c r="C73" s="624"/>
      <c r="D73" s="209">
        <v>7</v>
      </c>
      <c r="E73" s="35"/>
      <c r="F73" s="35"/>
      <c r="G73" s="209">
        <v>300</v>
      </c>
      <c r="H73" s="209" t="s">
        <v>34</v>
      </c>
      <c r="I73" s="209">
        <v>275</v>
      </c>
      <c r="J73" s="209">
        <v>300</v>
      </c>
      <c r="K73" s="35"/>
      <c r="L73" s="209">
        <v>56</v>
      </c>
      <c r="M73" s="209">
        <v>51</v>
      </c>
      <c r="N73" s="221">
        <v>49</v>
      </c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6"/>
      <c r="AI73" s="119"/>
      <c r="AJ73" s="614"/>
      <c r="AK73" s="619"/>
      <c r="AL73" s="210">
        <v>7</v>
      </c>
      <c r="AM73" s="35"/>
      <c r="AN73" s="35"/>
      <c r="AO73" s="213"/>
      <c r="AP73" s="213"/>
      <c r="AQ73" s="213"/>
      <c r="AR73" s="213"/>
      <c r="AS73" s="213"/>
      <c r="AW73" s="48"/>
      <c r="BD73" s="476"/>
    </row>
    <row r="74" spans="1:56" s="6" customFormat="1" ht="15.75" customHeight="1" x14ac:dyDescent="0.25">
      <c r="A74" s="635"/>
      <c r="B74" s="629"/>
      <c r="C74" s="624"/>
      <c r="D74" s="209">
        <v>8</v>
      </c>
      <c r="E74" s="35"/>
      <c r="F74" s="35"/>
      <c r="G74" s="209">
        <v>200</v>
      </c>
      <c r="H74" s="209" t="s">
        <v>34</v>
      </c>
      <c r="I74" s="209">
        <v>200</v>
      </c>
      <c r="J74" s="209">
        <v>275</v>
      </c>
      <c r="K74" s="35"/>
      <c r="L74" s="209">
        <v>54</v>
      </c>
      <c r="M74" s="209">
        <v>51</v>
      </c>
      <c r="N74" s="221">
        <v>49</v>
      </c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6"/>
      <c r="AI74" s="119"/>
      <c r="AJ74" s="614"/>
      <c r="AK74" s="619"/>
      <c r="AL74" s="210">
        <v>8</v>
      </c>
      <c r="AM74" s="213"/>
      <c r="AN74" s="213"/>
      <c r="AO74" s="213"/>
      <c r="AP74" s="213"/>
      <c r="AQ74" s="213"/>
      <c r="AR74" s="213"/>
      <c r="AS74" s="213"/>
      <c r="AW74" s="48"/>
      <c r="BD74" s="476"/>
    </row>
    <row r="75" spans="1:56" s="6" customFormat="1" ht="15.75" customHeight="1" x14ac:dyDescent="0.25">
      <c r="A75" s="635"/>
      <c r="B75" s="629"/>
      <c r="C75" s="624"/>
      <c r="D75" s="209">
        <v>9</v>
      </c>
      <c r="E75" s="35"/>
      <c r="F75" s="35"/>
      <c r="G75" s="209">
        <v>250</v>
      </c>
      <c r="H75" s="209" t="s">
        <v>34</v>
      </c>
      <c r="I75" s="209">
        <v>225</v>
      </c>
      <c r="J75" s="209">
        <v>300</v>
      </c>
      <c r="K75" s="35"/>
      <c r="L75" s="209">
        <v>55</v>
      </c>
      <c r="M75" s="209">
        <v>51</v>
      </c>
      <c r="N75" s="221">
        <v>50</v>
      </c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6"/>
      <c r="AI75" s="119"/>
      <c r="AJ75" s="614"/>
      <c r="AK75" s="619"/>
      <c r="AL75" s="210">
        <v>9</v>
      </c>
      <c r="AM75" s="213"/>
      <c r="AN75" s="213"/>
      <c r="AO75" s="213"/>
      <c r="AP75" s="213"/>
      <c r="AQ75" s="213"/>
      <c r="AR75" s="213"/>
      <c r="AS75" s="213"/>
      <c r="AW75" s="48"/>
      <c r="BD75" s="476"/>
    </row>
    <row r="76" spans="1:56" s="6" customFormat="1" ht="16.5" customHeight="1" thickBot="1" x14ac:dyDescent="0.3">
      <c r="A76" s="635"/>
      <c r="B76" s="630"/>
      <c r="C76" s="625"/>
      <c r="D76" s="18">
        <v>10</v>
      </c>
      <c r="E76" s="18"/>
      <c r="F76" s="18"/>
      <c r="G76" s="1">
        <v>250</v>
      </c>
      <c r="H76" s="1" t="s">
        <v>34</v>
      </c>
      <c r="I76" s="1">
        <v>250</v>
      </c>
      <c r="J76" s="1">
        <v>290</v>
      </c>
      <c r="K76" s="18"/>
      <c r="L76" s="1">
        <v>56</v>
      </c>
      <c r="M76" s="1">
        <v>52</v>
      </c>
      <c r="N76" s="507">
        <v>49</v>
      </c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8"/>
      <c r="AI76" s="124"/>
      <c r="AJ76" s="617"/>
      <c r="AK76" s="608"/>
      <c r="AL76" s="210">
        <v>10</v>
      </c>
      <c r="AM76" s="222"/>
      <c r="AN76" s="222"/>
      <c r="AO76" s="222"/>
      <c r="AP76" s="222"/>
      <c r="AQ76" s="222"/>
      <c r="AR76" s="222"/>
      <c r="AS76" s="222"/>
      <c r="AW76" s="48"/>
      <c r="BD76" s="476"/>
    </row>
    <row r="77" spans="1:56" s="6" customFormat="1" ht="15.75" customHeight="1" x14ac:dyDescent="0.25">
      <c r="A77" s="635"/>
      <c r="B77" s="629" t="s">
        <v>40</v>
      </c>
      <c r="C77" s="624">
        <v>42108</v>
      </c>
      <c r="D77" s="35">
        <v>1</v>
      </c>
      <c r="E77" s="35"/>
      <c r="F77" s="35"/>
      <c r="G77" s="49">
        <v>290</v>
      </c>
      <c r="H77" s="49" t="s">
        <v>34</v>
      </c>
      <c r="I77" s="49">
        <v>250</v>
      </c>
      <c r="J77" s="49" t="s">
        <v>34</v>
      </c>
      <c r="K77" s="35"/>
      <c r="L77" s="49">
        <v>61</v>
      </c>
      <c r="M77" s="49">
        <v>56</v>
      </c>
      <c r="N77" s="55">
        <v>52</v>
      </c>
      <c r="O77" s="100" t="s">
        <v>119</v>
      </c>
      <c r="P77" s="191">
        <v>0.25</v>
      </c>
      <c r="Q77" s="191">
        <v>222</v>
      </c>
      <c r="R77" s="191">
        <v>288</v>
      </c>
      <c r="S77" s="191">
        <v>66.7</v>
      </c>
      <c r="T77" s="191">
        <v>5.3</v>
      </c>
      <c r="U77" s="191">
        <v>15.1</v>
      </c>
      <c r="V77" s="191">
        <v>0.96</v>
      </c>
      <c r="W77" s="191">
        <v>937</v>
      </c>
      <c r="X77" s="70">
        <v>5.0999999999999996</v>
      </c>
      <c r="Y77" s="191">
        <v>14.6</v>
      </c>
      <c r="Z77" s="191">
        <v>93.6</v>
      </c>
      <c r="AA77" s="191">
        <v>206</v>
      </c>
      <c r="AB77" s="191">
        <v>9.6999999999999993</v>
      </c>
      <c r="AC77" s="191">
        <v>11.2</v>
      </c>
      <c r="AD77" s="187">
        <v>3.3</v>
      </c>
      <c r="AE77" s="61">
        <v>76</v>
      </c>
      <c r="AF77" s="27">
        <v>54</v>
      </c>
      <c r="AG77" s="27">
        <v>39</v>
      </c>
      <c r="AH77" s="81">
        <v>7</v>
      </c>
      <c r="AI77" s="120"/>
      <c r="AJ77" s="616" t="s">
        <v>40</v>
      </c>
      <c r="AK77" s="610">
        <v>42235</v>
      </c>
      <c r="AL77" s="210">
        <v>1</v>
      </c>
      <c r="AM77" s="213"/>
      <c r="AN77" s="213"/>
      <c r="AO77" s="213"/>
      <c r="AP77" s="213"/>
      <c r="AQ77" s="213"/>
      <c r="AR77" s="213"/>
      <c r="AS77" s="213"/>
      <c r="AT77" s="226">
        <v>82.8</v>
      </c>
      <c r="AU77" s="209">
        <v>80.599999999999994</v>
      </c>
      <c r="AV77" s="209">
        <v>79</v>
      </c>
      <c r="AW77" s="358" t="s">
        <v>63</v>
      </c>
      <c r="AX77" s="209">
        <v>143</v>
      </c>
      <c r="AY77" s="60">
        <f>(1/(AX77/60))*60</f>
        <v>25.174825174825173</v>
      </c>
      <c r="AZ77" s="358" t="s">
        <v>64</v>
      </c>
      <c r="BA77" s="209">
        <v>208</v>
      </c>
      <c r="BB77" s="60">
        <f>(1/(BA77/60))*60</f>
        <v>17.307692307692307</v>
      </c>
      <c r="BC77" s="209" t="s">
        <v>62</v>
      </c>
      <c r="BD77" s="523" t="s">
        <v>44</v>
      </c>
    </row>
    <row r="78" spans="1:56" s="6" customFormat="1" ht="15.75" customHeight="1" x14ac:dyDescent="0.25">
      <c r="A78" s="635"/>
      <c r="B78" s="629"/>
      <c r="C78" s="624"/>
      <c r="D78" s="209">
        <v>2</v>
      </c>
      <c r="E78" s="35"/>
      <c r="F78" s="35"/>
      <c r="G78" s="209">
        <v>200</v>
      </c>
      <c r="H78" s="209">
        <v>260</v>
      </c>
      <c r="I78" s="209">
        <v>200</v>
      </c>
      <c r="J78" s="209" t="s">
        <v>34</v>
      </c>
      <c r="K78" s="35"/>
      <c r="L78" s="209">
        <v>58</v>
      </c>
      <c r="M78" s="209">
        <v>52</v>
      </c>
      <c r="N78" s="221">
        <v>49</v>
      </c>
      <c r="O78" s="33" t="s">
        <v>120</v>
      </c>
      <c r="P78" s="173">
        <v>97</v>
      </c>
      <c r="Q78" s="173">
        <v>28</v>
      </c>
      <c r="R78" s="173">
        <v>62</v>
      </c>
      <c r="S78" s="173">
        <v>63</v>
      </c>
      <c r="T78" s="173">
        <v>92</v>
      </c>
      <c r="U78" s="173">
        <v>91</v>
      </c>
      <c r="V78" s="173">
        <v>78</v>
      </c>
      <c r="W78" s="173">
        <v>98</v>
      </c>
      <c r="X78" s="173">
        <v>0</v>
      </c>
      <c r="Y78" s="173">
        <v>100</v>
      </c>
      <c r="Z78" s="173">
        <v>100</v>
      </c>
      <c r="AA78" s="564">
        <v>100</v>
      </c>
      <c r="AB78" s="564"/>
      <c r="AC78" s="564"/>
      <c r="AD78" s="566"/>
      <c r="AE78" s="182" t="s">
        <v>123</v>
      </c>
      <c r="AF78" s="566" t="s">
        <v>129</v>
      </c>
      <c r="AG78" s="567"/>
      <c r="AH78" s="568"/>
      <c r="AI78" s="119"/>
      <c r="AJ78" s="614"/>
      <c r="AK78" s="619"/>
      <c r="AL78" s="210">
        <v>2</v>
      </c>
      <c r="AM78" s="213"/>
      <c r="AN78" s="213"/>
      <c r="AO78" s="213"/>
      <c r="AP78" s="213"/>
      <c r="AQ78" s="213"/>
      <c r="AR78" s="213"/>
      <c r="AS78" s="213"/>
      <c r="AW78" s="48"/>
      <c r="BD78" s="476"/>
    </row>
    <row r="79" spans="1:56" s="6" customFormat="1" ht="15.75" customHeight="1" x14ac:dyDescent="0.25">
      <c r="A79" s="635"/>
      <c r="B79" s="629"/>
      <c r="C79" s="624"/>
      <c r="D79" s="209">
        <v>3</v>
      </c>
      <c r="E79" s="35"/>
      <c r="F79" s="35"/>
      <c r="G79" s="209" t="s">
        <v>34</v>
      </c>
      <c r="H79" s="209" t="s">
        <v>34</v>
      </c>
      <c r="I79" s="209">
        <v>250</v>
      </c>
      <c r="J79" s="209" t="s">
        <v>34</v>
      </c>
      <c r="K79" s="35"/>
      <c r="L79" s="209">
        <v>58</v>
      </c>
      <c r="M79" s="209">
        <v>53</v>
      </c>
      <c r="N79" s="221">
        <v>50</v>
      </c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6"/>
      <c r="AI79" s="119"/>
      <c r="AJ79" s="614"/>
      <c r="AK79" s="619"/>
      <c r="AL79" s="210">
        <v>3</v>
      </c>
      <c r="AM79" s="213"/>
      <c r="AN79" s="213"/>
      <c r="AO79" s="213"/>
      <c r="AP79" s="213"/>
      <c r="AQ79" s="213"/>
      <c r="AR79" s="213"/>
      <c r="AS79" s="213"/>
      <c r="AW79" s="48"/>
      <c r="BD79" s="476"/>
    </row>
    <row r="80" spans="1:56" s="6" customFormat="1" ht="15.75" customHeight="1" x14ac:dyDescent="0.25">
      <c r="A80" s="635"/>
      <c r="B80" s="629"/>
      <c r="C80" s="624"/>
      <c r="D80" s="209">
        <v>4</v>
      </c>
      <c r="E80" s="35"/>
      <c r="F80" s="35"/>
      <c r="G80" s="209">
        <v>210</v>
      </c>
      <c r="H80" s="209" t="s">
        <v>34</v>
      </c>
      <c r="I80" s="209">
        <v>270</v>
      </c>
      <c r="J80" s="209" t="s">
        <v>34</v>
      </c>
      <c r="K80" s="35"/>
      <c r="L80" s="209">
        <v>60</v>
      </c>
      <c r="M80" s="209">
        <v>55</v>
      </c>
      <c r="N80" s="221">
        <v>51</v>
      </c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6"/>
      <c r="AI80" s="119"/>
      <c r="AJ80" s="614"/>
      <c r="AK80" s="619"/>
      <c r="AL80" s="210">
        <v>4</v>
      </c>
      <c r="AM80" s="213"/>
      <c r="AN80" s="213"/>
      <c r="AO80" s="213"/>
      <c r="AP80" s="213"/>
      <c r="AQ80" s="213"/>
      <c r="AR80" s="213"/>
      <c r="AS80" s="213"/>
      <c r="AW80" s="48"/>
      <c r="BD80" s="476"/>
    </row>
    <row r="81" spans="1:56" s="6" customFormat="1" ht="15.75" customHeight="1" x14ac:dyDescent="0.25">
      <c r="A81" s="635"/>
      <c r="B81" s="629"/>
      <c r="C81" s="624"/>
      <c r="D81" s="209">
        <v>5</v>
      </c>
      <c r="E81" s="35"/>
      <c r="F81" s="35"/>
      <c r="G81" s="209">
        <v>260</v>
      </c>
      <c r="H81" s="209" t="s">
        <v>34</v>
      </c>
      <c r="I81" s="209">
        <v>300</v>
      </c>
      <c r="J81" s="209" t="s">
        <v>34</v>
      </c>
      <c r="K81" s="35"/>
      <c r="L81" s="209">
        <v>59</v>
      </c>
      <c r="M81" s="209">
        <v>53</v>
      </c>
      <c r="N81" s="221">
        <v>50</v>
      </c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6"/>
      <c r="AI81" s="119"/>
      <c r="AJ81" s="614"/>
      <c r="AK81" s="619"/>
      <c r="AL81" s="210">
        <v>5</v>
      </c>
      <c r="AM81" s="213"/>
      <c r="AN81" s="213"/>
      <c r="AO81" s="213"/>
      <c r="AP81" s="213"/>
      <c r="AQ81" s="213"/>
      <c r="AR81" s="213"/>
      <c r="AS81" s="213"/>
      <c r="AW81" s="48"/>
      <c r="BD81" s="476"/>
    </row>
    <row r="82" spans="1:56" s="6" customFormat="1" ht="15.75" customHeight="1" x14ac:dyDescent="0.25">
      <c r="A82" s="635"/>
      <c r="B82" s="629"/>
      <c r="C82" s="624"/>
      <c r="D82" s="209">
        <v>6</v>
      </c>
      <c r="E82" s="35"/>
      <c r="F82" s="35"/>
      <c r="G82" s="209">
        <v>300</v>
      </c>
      <c r="H82" s="209" t="s">
        <v>34</v>
      </c>
      <c r="I82" s="209">
        <v>300</v>
      </c>
      <c r="J82" s="209" t="s">
        <v>34</v>
      </c>
      <c r="K82" s="35"/>
      <c r="L82" s="209">
        <v>56</v>
      </c>
      <c r="M82" s="209">
        <v>53</v>
      </c>
      <c r="N82" s="221">
        <v>50</v>
      </c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6"/>
      <c r="AI82" s="119"/>
      <c r="AJ82" s="614"/>
      <c r="AK82" s="619"/>
      <c r="AL82" s="210">
        <v>6</v>
      </c>
      <c r="AM82" s="213"/>
      <c r="AN82" s="213"/>
      <c r="AO82" s="213"/>
      <c r="AP82" s="213"/>
      <c r="AQ82" s="213"/>
      <c r="AR82" s="213"/>
      <c r="AS82" s="213"/>
      <c r="AW82" s="48"/>
      <c r="BD82" s="476"/>
    </row>
    <row r="83" spans="1:56" s="6" customFormat="1" ht="15.75" customHeight="1" x14ac:dyDescent="0.25">
      <c r="A83" s="635"/>
      <c r="B83" s="629"/>
      <c r="C83" s="624"/>
      <c r="D83" s="209">
        <v>7</v>
      </c>
      <c r="E83" s="35"/>
      <c r="F83" s="35"/>
      <c r="G83" s="209">
        <v>250</v>
      </c>
      <c r="H83" s="209" t="s">
        <v>34</v>
      </c>
      <c r="I83" s="209">
        <v>250</v>
      </c>
      <c r="J83" s="209" t="s">
        <v>34</v>
      </c>
      <c r="K83" s="35"/>
      <c r="L83" s="209">
        <v>56</v>
      </c>
      <c r="M83" s="209">
        <v>52</v>
      </c>
      <c r="N83" s="221">
        <v>49</v>
      </c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6"/>
      <c r="AI83" s="119"/>
      <c r="AJ83" s="614"/>
      <c r="AK83" s="619"/>
      <c r="AL83" s="210">
        <v>7</v>
      </c>
      <c r="AM83" s="35"/>
      <c r="AN83" s="35"/>
      <c r="AO83" s="213"/>
      <c r="AP83" s="213"/>
      <c r="AQ83" s="213"/>
      <c r="AR83" s="213"/>
      <c r="AS83" s="213"/>
      <c r="AW83" s="48"/>
      <c r="BD83" s="476"/>
    </row>
    <row r="84" spans="1:56" s="6" customFormat="1" ht="15.75" customHeight="1" x14ac:dyDescent="0.25">
      <c r="A84" s="635"/>
      <c r="B84" s="629"/>
      <c r="C84" s="624"/>
      <c r="D84" s="209">
        <v>8</v>
      </c>
      <c r="E84" s="35"/>
      <c r="F84" s="35"/>
      <c r="G84" s="209">
        <v>300</v>
      </c>
      <c r="H84" s="209" t="s">
        <v>34</v>
      </c>
      <c r="I84" s="209">
        <v>300</v>
      </c>
      <c r="J84" s="209" t="s">
        <v>34</v>
      </c>
      <c r="K84" s="35"/>
      <c r="L84" s="209">
        <v>57</v>
      </c>
      <c r="M84" s="209">
        <v>53</v>
      </c>
      <c r="N84" s="221">
        <v>50</v>
      </c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6"/>
      <c r="AI84" s="119"/>
      <c r="AJ84" s="614"/>
      <c r="AK84" s="619"/>
      <c r="AL84" s="210">
        <v>8</v>
      </c>
      <c r="AM84" s="213"/>
      <c r="AN84" s="213"/>
      <c r="AO84" s="213"/>
      <c r="AP84" s="213"/>
      <c r="AQ84" s="213"/>
      <c r="AR84" s="213"/>
      <c r="AS84" s="213"/>
      <c r="AW84" s="48"/>
      <c r="BD84" s="476"/>
    </row>
    <row r="85" spans="1:56" s="6" customFormat="1" ht="15.75" customHeight="1" x14ac:dyDescent="0.25">
      <c r="A85" s="635"/>
      <c r="B85" s="629"/>
      <c r="C85" s="624"/>
      <c r="D85" s="209">
        <v>9</v>
      </c>
      <c r="E85" s="35"/>
      <c r="F85" s="35"/>
      <c r="G85" s="209">
        <v>250</v>
      </c>
      <c r="H85" s="209" t="s">
        <v>34</v>
      </c>
      <c r="I85" s="209">
        <v>275</v>
      </c>
      <c r="J85" s="209" t="s">
        <v>34</v>
      </c>
      <c r="K85" s="35"/>
      <c r="L85" s="209">
        <v>55</v>
      </c>
      <c r="M85" s="209">
        <v>52</v>
      </c>
      <c r="N85" s="221">
        <v>49</v>
      </c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6"/>
      <c r="AI85" s="119"/>
      <c r="AJ85" s="614"/>
      <c r="AK85" s="619"/>
      <c r="AL85" s="210">
        <v>9</v>
      </c>
      <c r="AM85" s="213"/>
      <c r="AN85" s="213"/>
      <c r="AO85" s="213"/>
      <c r="AP85" s="213"/>
      <c r="AQ85" s="213"/>
      <c r="AR85" s="213"/>
      <c r="AS85" s="213"/>
      <c r="AW85" s="48"/>
      <c r="BD85" s="476"/>
    </row>
    <row r="86" spans="1:56" s="6" customFormat="1" ht="16.5" customHeight="1" thickBot="1" x14ac:dyDescent="0.3">
      <c r="A86" s="635"/>
      <c r="B86" s="629"/>
      <c r="C86" s="624"/>
      <c r="D86" s="10">
        <v>10</v>
      </c>
      <c r="E86" s="35"/>
      <c r="F86" s="35"/>
      <c r="G86" s="10">
        <v>275</v>
      </c>
      <c r="H86" s="10" t="s">
        <v>34</v>
      </c>
      <c r="I86" s="10">
        <v>250</v>
      </c>
      <c r="J86" s="10">
        <v>300</v>
      </c>
      <c r="K86" s="35"/>
      <c r="L86" s="10">
        <v>55</v>
      </c>
      <c r="M86" s="10">
        <v>52</v>
      </c>
      <c r="N86" s="54">
        <v>50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8"/>
      <c r="AI86" s="124"/>
      <c r="AJ86" s="617"/>
      <c r="AK86" s="608"/>
      <c r="AL86" s="210">
        <v>10</v>
      </c>
      <c r="AM86" s="222"/>
      <c r="AN86" s="222"/>
      <c r="AO86" s="222"/>
      <c r="AP86" s="222"/>
      <c r="AQ86" s="222"/>
      <c r="AR86" s="222"/>
      <c r="AS86" s="222"/>
      <c r="AW86" s="48"/>
      <c r="BD86" s="476"/>
    </row>
    <row r="87" spans="1:56" s="6" customFormat="1" x14ac:dyDescent="0.25">
      <c r="A87" s="635"/>
      <c r="B87" s="628" t="s">
        <v>36</v>
      </c>
      <c r="C87" s="623">
        <v>42108</v>
      </c>
      <c r="D87" s="24">
        <v>1</v>
      </c>
      <c r="E87" s="58"/>
      <c r="F87" s="58"/>
      <c r="G87" s="24">
        <v>175</v>
      </c>
      <c r="H87" s="24">
        <v>250</v>
      </c>
      <c r="I87" s="24">
        <v>150</v>
      </c>
      <c r="J87" s="24">
        <v>225</v>
      </c>
      <c r="K87" s="58"/>
      <c r="L87" s="24">
        <v>55</v>
      </c>
      <c r="M87" s="24">
        <v>52</v>
      </c>
      <c r="N87" s="401">
        <v>49</v>
      </c>
      <c r="O87" s="100" t="s">
        <v>119</v>
      </c>
      <c r="P87" s="191">
        <v>0.18</v>
      </c>
      <c r="Q87" s="191">
        <v>194</v>
      </c>
      <c r="R87" s="191">
        <v>264</v>
      </c>
      <c r="S87" s="191">
        <v>59.4</v>
      </c>
      <c r="T87" s="191">
        <v>3.5</v>
      </c>
      <c r="U87" s="191">
        <v>9</v>
      </c>
      <c r="V87" s="191">
        <v>0.77</v>
      </c>
      <c r="W87" s="191">
        <v>818</v>
      </c>
      <c r="X87" s="70">
        <v>5.7</v>
      </c>
      <c r="Y87" s="191">
        <v>10.6</v>
      </c>
      <c r="Z87" s="191">
        <v>61.6</v>
      </c>
      <c r="AA87" s="191">
        <v>212</v>
      </c>
      <c r="AB87" s="191">
        <v>4.2</v>
      </c>
      <c r="AC87" s="191">
        <v>3.2</v>
      </c>
      <c r="AD87" s="187">
        <v>1.5</v>
      </c>
      <c r="AE87" s="61">
        <v>69</v>
      </c>
      <c r="AF87" s="27">
        <v>71</v>
      </c>
      <c r="AG87" s="27">
        <v>21</v>
      </c>
      <c r="AH87" s="81">
        <v>8</v>
      </c>
      <c r="AI87" s="120"/>
      <c r="AJ87" s="616" t="s">
        <v>36</v>
      </c>
      <c r="AK87" s="620" t="s">
        <v>184</v>
      </c>
      <c r="AL87" s="210">
        <v>1</v>
      </c>
      <c r="AM87" s="213"/>
      <c r="AN87" s="213"/>
      <c r="AO87" s="213"/>
      <c r="AP87" s="213"/>
      <c r="AQ87" s="213"/>
      <c r="AR87" s="213"/>
      <c r="AS87" s="213"/>
      <c r="AT87" s="226">
        <v>82.8</v>
      </c>
      <c r="AU87" s="209">
        <v>79.2</v>
      </c>
      <c r="AV87" s="209">
        <v>76.8</v>
      </c>
      <c r="AW87" s="358" t="s">
        <v>65</v>
      </c>
      <c r="AX87" s="209">
        <v>232</v>
      </c>
      <c r="AY87" s="60">
        <f>(1/(AX87/60))*60</f>
        <v>15.517241379310345</v>
      </c>
      <c r="AZ87" s="358" t="s">
        <v>66</v>
      </c>
      <c r="BA87" s="209">
        <v>565</v>
      </c>
      <c r="BB87" s="60">
        <f>(1/(BA87/60))*60</f>
        <v>6.3716814159292046</v>
      </c>
      <c r="BC87" s="209" t="s">
        <v>67</v>
      </c>
      <c r="BD87" s="523" t="s">
        <v>44</v>
      </c>
    </row>
    <row r="88" spans="1:56" s="6" customFormat="1" x14ac:dyDescent="0.25">
      <c r="A88" s="635"/>
      <c r="B88" s="629"/>
      <c r="C88" s="624"/>
      <c r="D88" s="209">
        <v>2</v>
      </c>
      <c r="E88" s="35"/>
      <c r="F88" s="35"/>
      <c r="G88" s="209">
        <v>200</v>
      </c>
      <c r="H88" s="209">
        <v>300</v>
      </c>
      <c r="I88" s="209">
        <v>250</v>
      </c>
      <c r="J88" s="209" t="s">
        <v>34</v>
      </c>
      <c r="K88" s="35"/>
      <c r="L88" s="209">
        <v>55</v>
      </c>
      <c r="M88" s="209">
        <v>53</v>
      </c>
      <c r="N88" s="221">
        <v>50</v>
      </c>
      <c r="O88" s="33" t="s">
        <v>120</v>
      </c>
      <c r="P88" s="173">
        <v>75</v>
      </c>
      <c r="Q88" s="173">
        <v>41</v>
      </c>
      <c r="R88" s="173">
        <v>71</v>
      </c>
      <c r="S88" s="173">
        <v>51</v>
      </c>
      <c r="T88" s="173">
        <v>61</v>
      </c>
      <c r="U88" s="173">
        <v>51</v>
      </c>
      <c r="V88" s="173">
        <v>63</v>
      </c>
      <c r="W88" s="173">
        <v>93</v>
      </c>
      <c r="X88" s="173">
        <v>32</v>
      </c>
      <c r="Y88" s="173">
        <v>100</v>
      </c>
      <c r="Z88" s="173">
        <v>87</v>
      </c>
      <c r="AA88" s="566">
        <v>100</v>
      </c>
      <c r="AB88" s="567"/>
      <c r="AC88" s="567"/>
      <c r="AD88" s="573"/>
      <c r="AE88" s="182" t="s">
        <v>124</v>
      </c>
      <c r="AF88" s="566" t="s">
        <v>129</v>
      </c>
      <c r="AG88" s="567"/>
      <c r="AH88" s="568"/>
      <c r="AI88" s="119"/>
      <c r="AJ88" s="614"/>
      <c r="AK88" s="621"/>
      <c r="AL88" s="210">
        <v>2</v>
      </c>
      <c r="AM88" s="213"/>
      <c r="AN88" s="213"/>
      <c r="AO88" s="213"/>
      <c r="AP88" s="213"/>
      <c r="AQ88" s="213"/>
      <c r="AR88" s="213"/>
      <c r="AS88" s="213"/>
      <c r="AW88" s="48"/>
      <c r="BD88" s="476"/>
    </row>
    <row r="89" spans="1:56" s="6" customFormat="1" ht="15.75" customHeight="1" x14ac:dyDescent="0.25">
      <c r="A89" s="635"/>
      <c r="B89" s="629"/>
      <c r="C89" s="624"/>
      <c r="D89" s="209">
        <v>3</v>
      </c>
      <c r="E89" s="35"/>
      <c r="F89" s="35"/>
      <c r="G89" s="209">
        <v>200</v>
      </c>
      <c r="H89" s="209">
        <v>300</v>
      </c>
      <c r="I89" s="209">
        <v>150</v>
      </c>
      <c r="J89" s="209">
        <v>300</v>
      </c>
      <c r="K89" s="35"/>
      <c r="L89" s="209">
        <v>56</v>
      </c>
      <c r="M89" s="209">
        <v>54</v>
      </c>
      <c r="N89" s="221">
        <v>50</v>
      </c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6"/>
      <c r="AI89" s="119"/>
      <c r="AJ89" s="614"/>
      <c r="AK89" s="621"/>
      <c r="AL89" s="210">
        <v>3</v>
      </c>
      <c r="AM89" s="213"/>
      <c r="AN89" s="213"/>
      <c r="AO89" s="213"/>
      <c r="AP89" s="213"/>
      <c r="AQ89" s="213"/>
      <c r="AR89" s="213"/>
      <c r="AS89" s="213"/>
      <c r="AW89" s="48"/>
      <c r="BD89" s="476"/>
    </row>
    <row r="90" spans="1:56" s="6" customFormat="1" ht="15.75" customHeight="1" x14ac:dyDescent="0.25">
      <c r="A90" s="635"/>
      <c r="B90" s="629"/>
      <c r="C90" s="624"/>
      <c r="D90" s="209">
        <v>4</v>
      </c>
      <c r="E90" s="35"/>
      <c r="F90" s="35"/>
      <c r="G90" s="209">
        <v>150</v>
      </c>
      <c r="H90" s="209">
        <v>275</v>
      </c>
      <c r="I90" s="209">
        <v>175</v>
      </c>
      <c r="J90" s="209">
        <v>300</v>
      </c>
      <c r="K90" s="35"/>
      <c r="L90" s="209">
        <v>54</v>
      </c>
      <c r="M90" s="209">
        <v>51</v>
      </c>
      <c r="N90" s="221">
        <v>49</v>
      </c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6"/>
      <c r="AI90" s="119"/>
      <c r="AJ90" s="614"/>
      <c r="AK90" s="621"/>
      <c r="AL90" s="210">
        <v>4</v>
      </c>
      <c r="AM90" s="213"/>
      <c r="AN90" s="213"/>
      <c r="AO90" s="213"/>
      <c r="AP90" s="213"/>
      <c r="AQ90" s="213"/>
      <c r="AR90" s="213"/>
      <c r="AS90" s="213"/>
      <c r="AW90" s="48"/>
      <c r="BD90" s="476"/>
    </row>
    <row r="91" spans="1:56" s="6" customFormat="1" ht="15.75" customHeight="1" x14ac:dyDescent="0.25">
      <c r="A91" s="635"/>
      <c r="B91" s="629"/>
      <c r="C91" s="624"/>
      <c r="D91" s="209">
        <v>5</v>
      </c>
      <c r="E91" s="35"/>
      <c r="F91" s="35"/>
      <c r="G91" s="209">
        <v>175</v>
      </c>
      <c r="H91" s="209">
        <v>225</v>
      </c>
      <c r="I91" s="209">
        <v>150</v>
      </c>
      <c r="J91" s="209">
        <v>250</v>
      </c>
      <c r="K91" s="35"/>
      <c r="L91" s="209">
        <v>54</v>
      </c>
      <c r="M91" s="209">
        <v>53</v>
      </c>
      <c r="N91" s="221">
        <v>50</v>
      </c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6"/>
      <c r="AI91" s="119"/>
      <c r="AJ91" s="614"/>
      <c r="AK91" s="621"/>
      <c r="AL91" s="210">
        <v>5</v>
      </c>
      <c r="AM91" s="213"/>
      <c r="AN91" s="213"/>
      <c r="AO91" s="213"/>
      <c r="AP91" s="213"/>
      <c r="AQ91" s="213"/>
      <c r="AR91" s="213"/>
      <c r="AS91" s="213"/>
      <c r="AW91" s="48"/>
      <c r="BD91" s="476"/>
    </row>
    <row r="92" spans="1:56" s="6" customFormat="1" ht="15.75" customHeight="1" x14ac:dyDescent="0.25">
      <c r="A92" s="635"/>
      <c r="B92" s="629"/>
      <c r="C92" s="624"/>
      <c r="D92" s="209">
        <v>6</v>
      </c>
      <c r="E92" s="35"/>
      <c r="F92" s="35"/>
      <c r="G92" s="209">
        <v>200</v>
      </c>
      <c r="H92" s="209">
        <v>225</v>
      </c>
      <c r="I92" s="209">
        <v>150</v>
      </c>
      <c r="J92" s="209">
        <v>200</v>
      </c>
      <c r="K92" s="35"/>
      <c r="L92" s="209">
        <v>56</v>
      </c>
      <c r="M92" s="209">
        <v>54</v>
      </c>
      <c r="N92" s="221">
        <v>51</v>
      </c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6"/>
      <c r="AI92" s="119"/>
      <c r="AJ92" s="614"/>
      <c r="AK92" s="621"/>
      <c r="AL92" s="210">
        <v>6</v>
      </c>
      <c r="AM92" s="213"/>
      <c r="AN92" s="213"/>
      <c r="AO92" s="213"/>
      <c r="AP92" s="213"/>
      <c r="AQ92" s="213"/>
      <c r="AR92" s="213"/>
      <c r="AS92" s="213"/>
      <c r="AW92" s="48"/>
      <c r="BD92" s="476"/>
    </row>
    <row r="93" spans="1:56" s="6" customFormat="1" ht="15.75" customHeight="1" x14ac:dyDescent="0.25">
      <c r="A93" s="635"/>
      <c r="B93" s="629"/>
      <c r="C93" s="624"/>
      <c r="D93" s="209">
        <v>7</v>
      </c>
      <c r="E93" s="35"/>
      <c r="F93" s="35"/>
      <c r="G93" s="209">
        <v>250</v>
      </c>
      <c r="H93" s="209">
        <v>300</v>
      </c>
      <c r="I93" s="209">
        <v>150</v>
      </c>
      <c r="J93" s="209">
        <v>225</v>
      </c>
      <c r="K93" s="35"/>
      <c r="L93" s="209">
        <v>53</v>
      </c>
      <c r="M93" s="209">
        <v>51</v>
      </c>
      <c r="N93" s="221">
        <v>49</v>
      </c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6"/>
      <c r="AI93" s="119"/>
      <c r="AJ93" s="614"/>
      <c r="AK93" s="621"/>
      <c r="AL93" s="210">
        <v>7</v>
      </c>
      <c r="AM93" s="35"/>
      <c r="AN93" s="35"/>
      <c r="AO93" s="213"/>
      <c r="AP93" s="213"/>
      <c r="AQ93" s="213"/>
      <c r="AR93" s="213"/>
      <c r="AS93" s="213"/>
      <c r="AW93" s="48"/>
      <c r="BD93" s="476"/>
    </row>
    <row r="94" spans="1:56" s="6" customFormat="1" ht="15.75" customHeight="1" x14ac:dyDescent="0.25">
      <c r="A94" s="635"/>
      <c r="B94" s="629"/>
      <c r="C94" s="624"/>
      <c r="D94" s="209">
        <v>8</v>
      </c>
      <c r="E94" s="35"/>
      <c r="F94" s="35"/>
      <c r="G94" s="209">
        <v>200</v>
      </c>
      <c r="H94" s="209">
        <v>275</v>
      </c>
      <c r="I94" s="209">
        <v>150</v>
      </c>
      <c r="J94" s="209">
        <v>225</v>
      </c>
      <c r="K94" s="35"/>
      <c r="L94" s="209">
        <v>54</v>
      </c>
      <c r="M94" s="209">
        <v>51</v>
      </c>
      <c r="N94" s="221">
        <v>49</v>
      </c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6"/>
      <c r="AI94" s="119"/>
      <c r="AJ94" s="614"/>
      <c r="AK94" s="621"/>
      <c r="AL94" s="210">
        <v>8</v>
      </c>
      <c r="AM94" s="213"/>
      <c r="AN94" s="213"/>
      <c r="AO94" s="213"/>
      <c r="AP94" s="213"/>
      <c r="AQ94" s="213"/>
      <c r="AR94" s="213"/>
      <c r="AS94" s="213"/>
      <c r="AW94" s="48"/>
      <c r="BD94" s="476"/>
    </row>
    <row r="95" spans="1:56" s="6" customFormat="1" ht="15.75" customHeight="1" x14ac:dyDescent="0.25">
      <c r="A95" s="635"/>
      <c r="B95" s="629"/>
      <c r="C95" s="624"/>
      <c r="D95" s="209">
        <v>9</v>
      </c>
      <c r="E95" s="35"/>
      <c r="F95" s="35"/>
      <c r="G95" s="209">
        <v>175</v>
      </c>
      <c r="H95" s="209" t="s">
        <v>34</v>
      </c>
      <c r="I95" s="209">
        <v>150</v>
      </c>
      <c r="J95" s="209">
        <v>300</v>
      </c>
      <c r="K95" s="35"/>
      <c r="L95" s="209">
        <v>52</v>
      </c>
      <c r="M95" s="209">
        <v>50</v>
      </c>
      <c r="N95" s="221">
        <v>48</v>
      </c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6"/>
      <c r="AI95" s="119"/>
      <c r="AJ95" s="614"/>
      <c r="AK95" s="621"/>
      <c r="AL95" s="210">
        <v>9</v>
      </c>
      <c r="AM95" s="213"/>
      <c r="AN95" s="213"/>
      <c r="AO95" s="213"/>
      <c r="AP95" s="213"/>
      <c r="AQ95" s="213"/>
      <c r="AR95" s="213"/>
      <c r="AS95" s="213"/>
      <c r="AW95" s="48"/>
      <c r="BD95" s="476"/>
    </row>
    <row r="96" spans="1:56" s="6" customFormat="1" ht="16.5" customHeight="1" thickBot="1" x14ac:dyDescent="0.3">
      <c r="A96" s="636"/>
      <c r="B96" s="630"/>
      <c r="C96" s="625"/>
      <c r="D96" s="18">
        <v>10</v>
      </c>
      <c r="E96" s="18"/>
      <c r="F96" s="18"/>
      <c r="G96" s="18">
        <v>200</v>
      </c>
      <c r="H96" s="18">
        <v>225</v>
      </c>
      <c r="I96" s="18">
        <v>200</v>
      </c>
      <c r="J96" s="18">
        <v>250</v>
      </c>
      <c r="K96" s="18"/>
      <c r="L96" s="18">
        <v>59</v>
      </c>
      <c r="M96" s="18">
        <v>57</v>
      </c>
      <c r="N96" s="511">
        <v>53</v>
      </c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8"/>
      <c r="AI96" s="121"/>
      <c r="AJ96" s="615"/>
      <c r="AK96" s="622"/>
      <c r="AL96" s="4">
        <v>10</v>
      </c>
      <c r="AM96" s="214"/>
      <c r="AN96" s="214"/>
      <c r="AO96" s="214"/>
      <c r="AP96" s="214"/>
      <c r="AQ96" s="214"/>
      <c r="AR96" s="214"/>
      <c r="AS96" s="214"/>
      <c r="AT96" s="14"/>
      <c r="AU96" s="14"/>
      <c r="AV96" s="14"/>
      <c r="AW96" s="57"/>
      <c r="AX96" s="14"/>
      <c r="AY96" s="14"/>
      <c r="AZ96" s="14"/>
      <c r="BA96" s="14"/>
      <c r="BB96" s="14"/>
      <c r="BC96" s="14"/>
      <c r="BD96" s="480"/>
    </row>
    <row r="97" spans="1:57" s="6" customFormat="1" ht="15.75" x14ac:dyDescent="0.25">
      <c r="A97" s="86"/>
      <c r="B97" s="107"/>
      <c r="C97" s="107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23"/>
      <c r="O97" s="26"/>
      <c r="P97" s="578" t="s">
        <v>108</v>
      </c>
      <c r="Q97" s="559"/>
      <c r="R97" s="559"/>
      <c r="S97" s="579"/>
      <c r="T97" s="578" t="s">
        <v>109</v>
      </c>
      <c r="U97" s="559"/>
      <c r="V97" s="559"/>
      <c r="W97" s="579"/>
      <c r="X97" s="559" t="s">
        <v>111</v>
      </c>
      <c r="Y97" s="559"/>
      <c r="Z97" s="559"/>
      <c r="AA97" s="559"/>
      <c r="AB97" s="559"/>
      <c r="AC97" s="559"/>
      <c r="AD97" s="559"/>
      <c r="AE97" s="607" t="s">
        <v>185</v>
      </c>
      <c r="AF97" s="187"/>
      <c r="AG97" s="188"/>
      <c r="AH97" s="329"/>
      <c r="AI97" s="467" t="s">
        <v>199</v>
      </c>
      <c r="AJ97" s="474"/>
      <c r="AK97" s="475"/>
      <c r="BB97" s="38"/>
      <c r="BD97" s="340"/>
    </row>
    <row r="98" spans="1:57" s="6" customFormat="1" ht="15.75" customHeight="1" x14ac:dyDescent="0.25">
      <c r="A98" s="84"/>
      <c r="B98" s="280"/>
      <c r="C98" s="280"/>
      <c r="D98" s="82"/>
      <c r="E98" s="564" t="s">
        <v>78</v>
      </c>
      <c r="F98" s="564"/>
      <c r="G98" s="574" t="s">
        <v>132</v>
      </c>
      <c r="H98" s="564"/>
      <c r="I98" s="598" t="s">
        <v>187</v>
      </c>
      <c r="J98" s="599"/>
      <c r="K98" s="569" t="s">
        <v>178</v>
      </c>
      <c r="L98" s="564" t="s">
        <v>48</v>
      </c>
      <c r="M98" s="564"/>
      <c r="N98" s="602"/>
      <c r="O98" s="604" t="s">
        <v>186</v>
      </c>
      <c r="P98" s="569" t="s">
        <v>157</v>
      </c>
      <c r="Q98" s="569" t="s">
        <v>158</v>
      </c>
      <c r="R98" s="569" t="s">
        <v>159</v>
      </c>
      <c r="S98" s="569" t="s">
        <v>160</v>
      </c>
      <c r="T98" s="569" t="s">
        <v>161</v>
      </c>
      <c r="U98" s="569" t="s">
        <v>162</v>
      </c>
      <c r="V98" s="560" t="s">
        <v>110</v>
      </c>
      <c r="W98" s="569" t="s">
        <v>163</v>
      </c>
      <c r="X98" s="560" t="s">
        <v>112</v>
      </c>
      <c r="Y98" s="560" t="s">
        <v>113</v>
      </c>
      <c r="Z98" s="560" t="s">
        <v>114</v>
      </c>
      <c r="AA98" s="560" t="s">
        <v>115</v>
      </c>
      <c r="AB98" s="560" t="s">
        <v>116</v>
      </c>
      <c r="AC98" s="560" t="s">
        <v>117</v>
      </c>
      <c r="AD98" s="571" t="s">
        <v>118</v>
      </c>
      <c r="AE98" s="590"/>
      <c r="AF98" s="566" t="s">
        <v>128</v>
      </c>
      <c r="AG98" s="567"/>
      <c r="AH98" s="568"/>
      <c r="AI98" s="278" t="s">
        <v>106</v>
      </c>
      <c r="AJ98" s="280"/>
      <c r="AK98" s="67"/>
      <c r="AL98" s="82"/>
      <c r="AM98" s="564" t="s">
        <v>78</v>
      </c>
      <c r="AN98" s="564"/>
      <c r="AO98" s="574" t="s">
        <v>132</v>
      </c>
      <c r="AP98" s="564"/>
      <c r="AQ98" s="574" t="s">
        <v>187</v>
      </c>
      <c r="AR98" s="564"/>
      <c r="AS98" s="569" t="s">
        <v>178</v>
      </c>
      <c r="AT98" s="564" t="s">
        <v>48</v>
      </c>
      <c r="AU98" s="564"/>
      <c r="AV98" s="564"/>
      <c r="AW98" s="562" t="s">
        <v>15</v>
      </c>
      <c r="AX98" s="562"/>
      <c r="AY98" s="562"/>
      <c r="AZ98" s="562" t="s">
        <v>19</v>
      </c>
      <c r="BA98" s="562"/>
      <c r="BB98" s="563"/>
      <c r="BD98" s="340"/>
    </row>
    <row r="99" spans="1:57" s="6" customFormat="1" ht="16.5" customHeight="1" thickBot="1" x14ac:dyDescent="0.3">
      <c r="A99" s="85"/>
      <c r="B99" s="517" t="s">
        <v>154</v>
      </c>
      <c r="C99" s="517" t="s">
        <v>180</v>
      </c>
      <c r="D99" s="216" t="s">
        <v>0</v>
      </c>
      <c r="E99" s="218" t="s">
        <v>80</v>
      </c>
      <c r="F99" s="425" t="s">
        <v>79</v>
      </c>
      <c r="G99" s="213" t="s">
        <v>1</v>
      </c>
      <c r="H99" s="213" t="s">
        <v>2</v>
      </c>
      <c r="I99" s="213" t="s">
        <v>1</v>
      </c>
      <c r="J99" s="213" t="s">
        <v>2</v>
      </c>
      <c r="K99" s="570"/>
      <c r="L99" s="213" t="s">
        <v>3</v>
      </c>
      <c r="M99" s="213" t="s">
        <v>4</v>
      </c>
      <c r="N99" s="515" t="s">
        <v>5</v>
      </c>
      <c r="O99" s="605"/>
      <c r="P99" s="570"/>
      <c r="Q99" s="570"/>
      <c r="R99" s="570"/>
      <c r="S99" s="570"/>
      <c r="T99" s="606"/>
      <c r="U99" s="570"/>
      <c r="V99" s="561"/>
      <c r="W99" s="570"/>
      <c r="X99" s="561"/>
      <c r="Y99" s="561"/>
      <c r="Z99" s="561"/>
      <c r="AA99" s="561"/>
      <c r="AB99" s="561"/>
      <c r="AC99" s="561"/>
      <c r="AD99" s="572"/>
      <c r="AE99" s="570"/>
      <c r="AF99" s="28" t="s">
        <v>125</v>
      </c>
      <c r="AG99" s="28" t="s">
        <v>126</v>
      </c>
      <c r="AH99" s="29" t="s">
        <v>127</v>
      </c>
      <c r="AI99" s="93" t="s">
        <v>131</v>
      </c>
      <c r="AJ99" s="259" t="s">
        <v>154</v>
      </c>
      <c r="AK99" s="260" t="s">
        <v>180</v>
      </c>
      <c r="AL99" s="217" t="s">
        <v>0</v>
      </c>
      <c r="AM99" s="28" t="s">
        <v>80</v>
      </c>
      <c r="AN99" s="4" t="s">
        <v>79</v>
      </c>
      <c r="AO99" s="214" t="s">
        <v>1</v>
      </c>
      <c r="AP99" s="214" t="s">
        <v>2</v>
      </c>
      <c r="AQ99" s="214" t="s">
        <v>1</v>
      </c>
      <c r="AR99" s="214" t="s">
        <v>2</v>
      </c>
      <c r="AS99" s="570"/>
      <c r="AT99" s="214" t="s">
        <v>3</v>
      </c>
      <c r="AU99" s="214" t="s">
        <v>4</v>
      </c>
      <c r="AV99" s="214" t="s">
        <v>5</v>
      </c>
      <c r="AW99" s="18" t="s">
        <v>17</v>
      </c>
      <c r="AX99" s="18" t="s">
        <v>16</v>
      </c>
      <c r="AY99" s="251" t="s">
        <v>189</v>
      </c>
      <c r="AZ99" s="18" t="s">
        <v>17</v>
      </c>
      <c r="BA99" s="18" t="s">
        <v>16</v>
      </c>
      <c r="BB99" s="248" t="s">
        <v>189</v>
      </c>
      <c r="BC99" s="284"/>
      <c r="BD99" s="284"/>
      <c r="BE99" s="284"/>
    </row>
    <row r="100" spans="1:57" s="6" customFormat="1" ht="15.75" customHeight="1" x14ac:dyDescent="0.25">
      <c r="A100" s="631" t="s">
        <v>38</v>
      </c>
      <c r="B100" s="628" t="s">
        <v>30</v>
      </c>
      <c r="C100" s="249"/>
      <c r="D100" s="58">
        <v>1</v>
      </c>
      <c r="E100" s="321"/>
      <c r="F100" s="37"/>
      <c r="G100" s="321"/>
      <c r="H100" s="37"/>
      <c r="I100" s="321"/>
      <c r="J100" s="37"/>
      <c r="K100" s="58"/>
      <c r="L100" s="321"/>
      <c r="M100" s="36"/>
      <c r="N100" s="23"/>
      <c r="O100" s="100" t="s">
        <v>119</v>
      </c>
      <c r="P100" s="191">
        <v>0.33</v>
      </c>
      <c r="Q100" s="191">
        <v>163</v>
      </c>
      <c r="R100" s="191">
        <v>206</v>
      </c>
      <c r="S100" s="191">
        <v>68.900000000000006</v>
      </c>
      <c r="T100" s="191">
        <v>7.5</v>
      </c>
      <c r="U100" s="191">
        <v>21.9</v>
      </c>
      <c r="V100" s="191">
        <v>1.0900000000000001</v>
      </c>
      <c r="W100" s="191">
        <v>894</v>
      </c>
      <c r="X100" s="70">
        <v>4.7</v>
      </c>
      <c r="Y100" s="191">
        <v>6.6</v>
      </c>
      <c r="Z100" s="191">
        <v>62.5</v>
      </c>
      <c r="AA100" s="191">
        <v>50</v>
      </c>
      <c r="AB100" s="191">
        <v>36.4</v>
      </c>
      <c r="AC100" s="191">
        <v>4.0999999999999996</v>
      </c>
      <c r="AD100" s="187">
        <v>1.2</v>
      </c>
      <c r="AE100" s="61">
        <v>78</v>
      </c>
      <c r="AF100" s="27">
        <v>52</v>
      </c>
      <c r="AG100" s="27">
        <v>35</v>
      </c>
      <c r="AH100" s="81">
        <v>13</v>
      </c>
      <c r="AI100" s="94">
        <v>0.2</v>
      </c>
      <c r="AJ100" s="613" t="s">
        <v>30</v>
      </c>
      <c r="AK100" s="618">
        <v>42226</v>
      </c>
      <c r="AL100" s="58">
        <v>1</v>
      </c>
      <c r="AM100" s="58"/>
      <c r="AN100" s="36"/>
      <c r="AO100" s="58">
        <v>250</v>
      </c>
      <c r="AP100" s="58">
        <v>300</v>
      </c>
      <c r="AQ100" s="58">
        <v>150</v>
      </c>
      <c r="AR100" s="58">
        <v>200</v>
      </c>
      <c r="AS100" s="58"/>
      <c r="AT100" s="58">
        <v>62.4</v>
      </c>
      <c r="AU100" s="58">
        <v>63</v>
      </c>
      <c r="AV100" s="58">
        <v>58.3</v>
      </c>
      <c r="AW100" s="321"/>
      <c r="AX100" s="36"/>
      <c r="AY100" s="37"/>
      <c r="AZ100" s="36"/>
      <c r="BA100" s="36"/>
      <c r="BB100" s="23"/>
      <c r="BD100" s="340"/>
    </row>
    <row r="101" spans="1:57" s="6" customFormat="1" ht="15.75" customHeight="1" x14ac:dyDescent="0.25">
      <c r="A101" s="632"/>
      <c r="B101" s="629"/>
      <c r="C101" s="243"/>
      <c r="D101" s="209">
        <v>2</v>
      </c>
      <c r="E101" s="47"/>
      <c r="F101" s="244"/>
      <c r="G101" s="47"/>
      <c r="H101" s="244"/>
      <c r="I101" s="47"/>
      <c r="J101" s="244"/>
      <c r="K101" s="35"/>
      <c r="L101" s="47"/>
      <c r="N101" s="38"/>
      <c r="O101" s="33" t="s">
        <v>120</v>
      </c>
      <c r="P101" s="173">
        <v>100</v>
      </c>
      <c r="Q101" s="173">
        <v>55</v>
      </c>
      <c r="R101" s="173">
        <v>88</v>
      </c>
      <c r="S101" s="173">
        <v>66</v>
      </c>
      <c r="T101" s="173">
        <v>100</v>
      </c>
      <c r="U101" s="173">
        <v>100</v>
      </c>
      <c r="V101" s="173">
        <v>86</v>
      </c>
      <c r="W101" s="173">
        <v>97</v>
      </c>
      <c r="X101" s="173">
        <v>0</v>
      </c>
      <c r="Y101" s="173">
        <v>100</v>
      </c>
      <c r="Z101" s="173">
        <v>88</v>
      </c>
      <c r="AA101" s="564">
        <v>56</v>
      </c>
      <c r="AB101" s="564"/>
      <c r="AC101" s="564"/>
      <c r="AD101" s="566"/>
      <c r="AE101" s="182" t="s">
        <v>123</v>
      </c>
      <c r="AF101" s="566" t="s">
        <v>129</v>
      </c>
      <c r="AG101" s="567"/>
      <c r="AH101" s="568"/>
      <c r="AI101" s="95">
        <v>42230</v>
      </c>
      <c r="AJ101" s="614"/>
      <c r="AK101" s="619"/>
      <c r="AL101" s="209">
        <v>2</v>
      </c>
      <c r="AM101" s="35"/>
      <c r="AO101" s="35">
        <v>100</v>
      </c>
      <c r="AP101" s="35">
        <v>150</v>
      </c>
      <c r="AQ101" s="35">
        <v>150</v>
      </c>
      <c r="AR101" s="35">
        <v>200</v>
      </c>
      <c r="AS101" s="35"/>
      <c r="AT101" s="35">
        <v>59.8</v>
      </c>
      <c r="AU101" s="35">
        <v>57.9</v>
      </c>
      <c r="AV101" s="35">
        <v>57.6</v>
      </c>
      <c r="AW101" s="47"/>
      <c r="AY101" s="244"/>
      <c r="BB101" s="38"/>
      <c r="BD101" s="340"/>
    </row>
    <row r="102" spans="1:57" s="6" customFormat="1" ht="15.75" x14ac:dyDescent="0.25">
      <c r="A102" s="632"/>
      <c r="B102" s="629"/>
      <c r="C102" s="521"/>
      <c r="D102" s="209">
        <v>3</v>
      </c>
      <c r="E102" s="47"/>
      <c r="F102" s="244"/>
      <c r="G102" s="47"/>
      <c r="H102" s="244"/>
      <c r="I102" s="47"/>
      <c r="J102" s="244"/>
      <c r="K102" s="35"/>
      <c r="L102" s="47"/>
      <c r="N102" s="38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6"/>
      <c r="AI102" s="119"/>
      <c r="AJ102" s="614"/>
      <c r="AK102" s="619"/>
      <c r="AL102" s="209">
        <v>3</v>
      </c>
      <c r="AM102" s="35"/>
      <c r="AO102" s="35">
        <v>100</v>
      </c>
      <c r="AP102" s="35">
        <v>100</v>
      </c>
      <c r="AQ102" s="35">
        <v>100</v>
      </c>
      <c r="AR102" s="35">
        <v>150</v>
      </c>
      <c r="AS102" s="35"/>
      <c r="AT102" s="35">
        <v>60.1</v>
      </c>
      <c r="AU102" s="35">
        <v>59.5</v>
      </c>
      <c r="AV102" s="35">
        <v>57.9</v>
      </c>
      <c r="AW102" s="47"/>
      <c r="AY102" s="244"/>
      <c r="BB102" s="38"/>
      <c r="BD102" s="340"/>
    </row>
    <row r="103" spans="1:57" s="6" customFormat="1" ht="15.75" x14ac:dyDescent="0.25">
      <c r="A103" s="632"/>
      <c r="B103" s="629"/>
      <c r="C103" s="521"/>
      <c r="D103" s="209">
        <v>4</v>
      </c>
      <c r="E103" s="47"/>
      <c r="F103" s="244"/>
      <c r="G103" s="47"/>
      <c r="H103" s="244"/>
      <c r="I103" s="47"/>
      <c r="J103" s="244"/>
      <c r="K103" s="35"/>
      <c r="L103" s="47"/>
      <c r="N103" s="38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6"/>
      <c r="AI103" s="119"/>
      <c r="AJ103" s="614"/>
      <c r="AK103" s="619"/>
      <c r="AL103" s="209" t="s">
        <v>43</v>
      </c>
      <c r="AM103" s="35"/>
      <c r="AO103" s="35">
        <v>100</v>
      </c>
      <c r="AP103" s="35">
        <v>100</v>
      </c>
      <c r="AQ103" s="35">
        <v>100</v>
      </c>
      <c r="AR103" s="35">
        <v>100</v>
      </c>
      <c r="AS103" s="35"/>
      <c r="AT103" s="35">
        <v>61.3</v>
      </c>
      <c r="AU103" s="35">
        <v>59.5</v>
      </c>
      <c r="AV103" s="35">
        <v>58.8</v>
      </c>
      <c r="AW103" s="47"/>
      <c r="AY103" s="244"/>
      <c r="BB103" s="38"/>
      <c r="BD103" s="340"/>
    </row>
    <row r="104" spans="1:57" s="6" customFormat="1" ht="15.75" x14ac:dyDescent="0.25">
      <c r="A104" s="632"/>
      <c r="B104" s="629"/>
      <c r="C104" s="521"/>
      <c r="D104" s="209">
        <v>5</v>
      </c>
      <c r="E104" s="47"/>
      <c r="F104" s="244"/>
      <c r="G104" s="47"/>
      <c r="H104" s="244"/>
      <c r="I104" s="47"/>
      <c r="J104" s="244"/>
      <c r="K104" s="35"/>
      <c r="L104" s="47"/>
      <c r="N104" s="38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6"/>
      <c r="AI104" s="119"/>
      <c r="AJ104" s="614"/>
      <c r="AK104" s="619"/>
      <c r="AL104" s="209">
        <v>5</v>
      </c>
      <c r="AM104" s="35"/>
      <c r="AO104" s="35">
        <v>150</v>
      </c>
      <c r="AP104" s="35">
        <v>200</v>
      </c>
      <c r="AQ104" s="35">
        <v>150</v>
      </c>
      <c r="AR104" s="35">
        <v>200</v>
      </c>
      <c r="AS104" s="35"/>
      <c r="AT104" s="35">
        <v>55.9</v>
      </c>
      <c r="AU104" s="35">
        <v>55</v>
      </c>
      <c r="AV104" s="35">
        <v>54.3</v>
      </c>
      <c r="AW104" s="47"/>
      <c r="AY104" s="244"/>
      <c r="BB104" s="38"/>
      <c r="BD104" s="340"/>
    </row>
    <row r="105" spans="1:57" s="6" customFormat="1" ht="15.75" x14ac:dyDescent="0.25">
      <c r="A105" s="632"/>
      <c r="B105" s="629"/>
      <c r="C105" s="521"/>
      <c r="D105" s="209">
        <v>6</v>
      </c>
      <c r="E105" s="47"/>
      <c r="F105" s="244"/>
      <c r="G105" s="47"/>
      <c r="H105" s="244"/>
      <c r="I105" s="47"/>
      <c r="J105" s="244"/>
      <c r="K105" s="35"/>
      <c r="L105" s="47"/>
      <c r="N105" s="38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6"/>
      <c r="AI105" s="119"/>
      <c r="AJ105" s="614"/>
      <c r="AK105" s="619"/>
      <c r="AL105" s="209">
        <v>6</v>
      </c>
      <c r="AM105" s="35"/>
      <c r="AO105" s="35">
        <v>150</v>
      </c>
      <c r="AP105" s="35">
        <v>200</v>
      </c>
      <c r="AQ105" s="35">
        <v>150</v>
      </c>
      <c r="AR105" s="35">
        <v>200</v>
      </c>
      <c r="AS105" s="35"/>
      <c r="AT105" s="35">
        <v>59.5</v>
      </c>
      <c r="AU105" s="35">
        <v>57.5</v>
      </c>
      <c r="AV105" s="35">
        <v>55.9</v>
      </c>
      <c r="AW105" s="47"/>
      <c r="AY105" s="244"/>
      <c r="BB105" s="38"/>
      <c r="BD105" s="340"/>
    </row>
    <row r="106" spans="1:57" s="6" customFormat="1" ht="15.75" x14ac:dyDescent="0.25">
      <c r="A106" s="632"/>
      <c r="B106" s="629"/>
      <c r="C106" s="521"/>
      <c r="D106" s="209">
        <v>7</v>
      </c>
      <c r="E106" s="47"/>
      <c r="F106" s="244"/>
      <c r="G106" s="47"/>
      <c r="H106" s="244"/>
      <c r="I106" s="47"/>
      <c r="J106" s="244"/>
      <c r="K106" s="35"/>
      <c r="L106" s="47"/>
      <c r="N106" s="38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6"/>
      <c r="AI106" s="119"/>
      <c r="AJ106" s="614"/>
      <c r="AK106" s="619"/>
      <c r="AL106" s="209">
        <v>7</v>
      </c>
      <c r="AM106" s="35"/>
      <c r="AO106" s="35">
        <v>150</v>
      </c>
      <c r="AP106" s="35">
        <v>200</v>
      </c>
      <c r="AQ106" s="35">
        <v>200</v>
      </c>
      <c r="AR106" s="35">
        <v>250</v>
      </c>
      <c r="AS106" s="35"/>
      <c r="AT106" s="35">
        <v>58.3</v>
      </c>
      <c r="AU106" s="35">
        <v>57.4</v>
      </c>
      <c r="AV106" s="35">
        <v>57.8</v>
      </c>
      <c r="AW106" s="47"/>
      <c r="AY106" s="244"/>
      <c r="BB106" s="38"/>
      <c r="BD106" s="340"/>
    </row>
    <row r="107" spans="1:57" s="6" customFormat="1" ht="15.75" x14ac:dyDescent="0.25">
      <c r="A107" s="632"/>
      <c r="B107" s="629"/>
      <c r="C107" s="521"/>
      <c r="D107" s="209">
        <v>8</v>
      </c>
      <c r="E107" s="47"/>
      <c r="F107" s="244"/>
      <c r="G107" s="47"/>
      <c r="H107" s="244"/>
      <c r="I107" s="47"/>
      <c r="J107" s="244"/>
      <c r="K107" s="35"/>
      <c r="L107" s="47"/>
      <c r="N107" s="38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6"/>
      <c r="AI107" s="119"/>
      <c r="AJ107" s="614"/>
      <c r="AK107" s="619"/>
      <c r="AL107" s="209">
        <v>8</v>
      </c>
      <c r="AM107" s="35"/>
      <c r="AO107" s="35">
        <v>200</v>
      </c>
      <c r="AP107" s="35">
        <v>250</v>
      </c>
      <c r="AQ107" s="35">
        <v>150</v>
      </c>
      <c r="AR107" s="35">
        <v>200</v>
      </c>
      <c r="AS107" s="35"/>
      <c r="AT107" s="35">
        <v>58.3</v>
      </c>
      <c r="AU107" s="35">
        <v>55.6</v>
      </c>
      <c r="AV107" s="35">
        <v>54.4</v>
      </c>
      <c r="AW107" s="405">
        <v>9.7222222222222224E-2</v>
      </c>
      <c r="AX107" s="50">
        <v>140</v>
      </c>
      <c r="AY107" s="51">
        <f t="shared" ref="AY107:AY112" si="1">(1/(AX107/60))*60</f>
        <v>25.714285714285712</v>
      </c>
      <c r="AZ107" s="406">
        <v>0.15277777777777776</v>
      </c>
      <c r="BA107" s="50">
        <v>220</v>
      </c>
      <c r="BB107" s="483">
        <f t="shared" ref="BB107:BB112" si="2">(1/(BA107/60))*60</f>
        <v>16.363636363636367</v>
      </c>
      <c r="BD107" s="340"/>
    </row>
    <row r="108" spans="1:57" s="6" customFormat="1" ht="15.75" x14ac:dyDescent="0.25">
      <c r="A108" s="632"/>
      <c r="B108" s="629"/>
      <c r="C108" s="521"/>
      <c r="D108" s="209">
        <v>9</v>
      </c>
      <c r="E108" s="47"/>
      <c r="F108" s="244"/>
      <c r="G108" s="47"/>
      <c r="H108" s="244"/>
      <c r="I108" s="47"/>
      <c r="J108" s="244"/>
      <c r="K108" s="35"/>
      <c r="L108" s="47"/>
      <c r="N108" s="38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6"/>
      <c r="AI108" s="119"/>
      <c r="AJ108" s="614"/>
      <c r="AK108" s="619"/>
      <c r="AL108" s="209">
        <v>9</v>
      </c>
      <c r="AM108" s="35"/>
      <c r="AO108" s="35">
        <v>150</v>
      </c>
      <c r="AP108" s="35">
        <v>150</v>
      </c>
      <c r="AQ108" s="35">
        <v>150</v>
      </c>
      <c r="AR108" s="35">
        <v>200</v>
      </c>
      <c r="AS108" s="35"/>
      <c r="AT108" s="35">
        <v>63</v>
      </c>
      <c r="AU108" s="35">
        <v>60.4</v>
      </c>
      <c r="AV108" s="35">
        <v>58.3</v>
      </c>
      <c r="AW108" s="407">
        <v>4.8611111111111112E-2</v>
      </c>
      <c r="AX108" s="408">
        <v>70</v>
      </c>
      <c r="AY108" s="409">
        <f t="shared" si="1"/>
        <v>51.428571428571423</v>
      </c>
      <c r="AZ108" s="410">
        <v>6.25E-2</v>
      </c>
      <c r="BA108" s="408">
        <v>90</v>
      </c>
      <c r="BB108" s="484">
        <f t="shared" si="2"/>
        <v>40</v>
      </c>
      <c r="BD108" s="340"/>
    </row>
    <row r="109" spans="1:57" s="6" customFormat="1" ht="16.5" thickBot="1" x14ac:dyDescent="0.3">
      <c r="A109" s="632"/>
      <c r="B109" s="630"/>
      <c r="C109" s="522"/>
      <c r="D109" s="1">
        <v>10</v>
      </c>
      <c r="E109" s="76"/>
      <c r="F109" s="254"/>
      <c r="G109" s="76"/>
      <c r="H109" s="254"/>
      <c r="I109" s="76"/>
      <c r="J109" s="254"/>
      <c r="K109" s="18"/>
      <c r="L109" s="76"/>
      <c r="M109" s="14"/>
      <c r="N109" s="16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6"/>
      <c r="AI109" s="119"/>
      <c r="AJ109" s="615"/>
      <c r="AK109" s="637"/>
      <c r="AL109" s="1">
        <v>10</v>
      </c>
      <c r="AM109" s="18"/>
      <c r="AN109" s="14"/>
      <c r="AO109" s="18">
        <v>100</v>
      </c>
      <c r="AP109" s="18">
        <v>150</v>
      </c>
      <c r="AQ109" s="18">
        <v>100</v>
      </c>
      <c r="AR109" s="18">
        <v>150</v>
      </c>
      <c r="AS109" s="18"/>
      <c r="AT109" s="18">
        <v>61.2</v>
      </c>
      <c r="AU109" s="18">
        <v>57.2</v>
      </c>
      <c r="AV109" s="18">
        <v>56.3</v>
      </c>
      <c r="AW109" s="411">
        <v>0.125</v>
      </c>
      <c r="AX109" s="412">
        <v>180</v>
      </c>
      <c r="AY109" s="413">
        <f t="shared" si="1"/>
        <v>20</v>
      </c>
      <c r="AZ109" s="414">
        <v>0.18055555555555555</v>
      </c>
      <c r="BA109" s="412">
        <v>260</v>
      </c>
      <c r="BB109" s="485">
        <f t="shared" si="2"/>
        <v>13.846153846153847</v>
      </c>
      <c r="BD109" s="340"/>
    </row>
    <row r="110" spans="1:57" s="6" customFormat="1" ht="15.75" customHeight="1" x14ac:dyDescent="0.25">
      <c r="A110" s="632"/>
      <c r="B110" s="629" t="s">
        <v>27</v>
      </c>
      <c r="C110" s="242"/>
      <c r="D110" s="49">
        <v>1</v>
      </c>
      <c r="E110" s="47"/>
      <c r="F110" s="244"/>
      <c r="G110" s="47"/>
      <c r="H110" s="244"/>
      <c r="I110" s="47"/>
      <c r="J110" s="244"/>
      <c r="K110" s="35"/>
      <c r="L110" s="47"/>
      <c r="N110" s="38"/>
      <c r="O110" s="100" t="s">
        <v>119</v>
      </c>
      <c r="P110" s="191">
        <v>0.28000000000000003</v>
      </c>
      <c r="Q110" s="191">
        <v>113</v>
      </c>
      <c r="R110" s="191">
        <v>144</v>
      </c>
      <c r="S110" s="191">
        <v>80.8</v>
      </c>
      <c r="T110" s="191">
        <v>7.1</v>
      </c>
      <c r="U110" s="191">
        <v>24.3</v>
      </c>
      <c r="V110" s="191">
        <v>0.87</v>
      </c>
      <c r="W110" s="191">
        <v>679</v>
      </c>
      <c r="X110" s="70">
        <v>4.5</v>
      </c>
      <c r="Y110" s="191">
        <v>12.8</v>
      </c>
      <c r="Z110" s="191">
        <v>89</v>
      </c>
      <c r="AA110" s="191">
        <v>58</v>
      </c>
      <c r="AB110" s="191">
        <v>11.8</v>
      </c>
      <c r="AC110" s="191">
        <v>24.6</v>
      </c>
      <c r="AD110" s="187">
        <v>0.8</v>
      </c>
      <c r="AE110" s="61">
        <v>85</v>
      </c>
      <c r="AF110" s="27">
        <v>45</v>
      </c>
      <c r="AG110" s="27">
        <v>44</v>
      </c>
      <c r="AH110" s="81">
        <v>11</v>
      </c>
      <c r="AI110" s="276">
        <v>1.6</v>
      </c>
      <c r="AJ110" s="614" t="s">
        <v>27</v>
      </c>
      <c r="AK110" s="608">
        <v>42229</v>
      </c>
      <c r="AL110" s="49">
        <v>1</v>
      </c>
      <c r="AM110" s="35"/>
      <c r="AO110" s="35">
        <v>100</v>
      </c>
      <c r="AP110" s="35">
        <v>150</v>
      </c>
      <c r="AQ110" s="35">
        <v>100</v>
      </c>
      <c r="AR110" s="35">
        <v>150</v>
      </c>
      <c r="AS110" s="35"/>
      <c r="AT110" s="35">
        <v>66.7</v>
      </c>
      <c r="AU110" s="35">
        <v>66.2</v>
      </c>
      <c r="AV110" s="35">
        <v>65.3</v>
      </c>
      <c r="AW110" s="407">
        <v>0.12986111111111112</v>
      </c>
      <c r="AX110" s="35">
        <v>187</v>
      </c>
      <c r="AY110" s="409">
        <f t="shared" si="1"/>
        <v>19.251336898395721</v>
      </c>
      <c r="AZ110" s="410">
        <v>0.1673611111111111</v>
      </c>
      <c r="BA110" s="35">
        <v>241</v>
      </c>
      <c r="BB110" s="484">
        <f t="shared" si="2"/>
        <v>14.937759336099585</v>
      </c>
      <c r="BD110" s="340"/>
    </row>
    <row r="111" spans="1:57" s="6" customFormat="1" ht="15.75" customHeight="1" x14ac:dyDescent="0.25">
      <c r="A111" s="632"/>
      <c r="B111" s="629"/>
      <c r="C111" s="243"/>
      <c r="D111" s="209">
        <v>2</v>
      </c>
      <c r="E111" s="47"/>
      <c r="F111" s="244"/>
      <c r="G111" s="47"/>
      <c r="H111" s="244"/>
      <c r="I111" s="47"/>
      <c r="J111" s="244"/>
      <c r="K111" s="35"/>
      <c r="L111" s="47"/>
      <c r="N111" s="38"/>
      <c r="O111" s="33" t="s">
        <v>120</v>
      </c>
      <c r="P111" s="173">
        <v>99</v>
      </c>
      <c r="Q111" s="173">
        <v>76</v>
      </c>
      <c r="R111" s="173">
        <v>94</v>
      </c>
      <c r="S111" s="173">
        <v>95</v>
      </c>
      <c r="T111" s="173">
        <v>100</v>
      </c>
      <c r="U111" s="173">
        <v>100</v>
      </c>
      <c r="V111" s="173">
        <v>84</v>
      </c>
      <c r="W111" s="173">
        <v>74</v>
      </c>
      <c r="X111" s="173">
        <v>0</v>
      </c>
      <c r="Y111" s="173">
        <v>100</v>
      </c>
      <c r="Z111" s="173">
        <v>100</v>
      </c>
      <c r="AA111" s="564">
        <v>100</v>
      </c>
      <c r="AB111" s="564"/>
      <c r="AC111" s="564"/>
      <c r="AD111" s="566"/>
      <c r="AE111" s="182" t="s">
        <v>153</v>
      </c>
      <c r="AF111" s="566" t="s">
        <v>130</v>
      </c>
      <c r="AG111" s="567"/>
      <c r="AH111" s="568"/>
      <c r="AI111" s="95">
        <v>42230</v>
      </c>
      <c r="AJ111" s="614"/>
      <c r="AK111" s="609"/>
      <c r="AL111" s="209">
        <v>2</v>
      </c>
      <c r="AM111" s="35"/>
      <c r="AO111" s="35">
        <v>100</v>
      </c>
      <c r="AP111" s="35">
        <v>100</v>
      </c>
      <c r="AQ111" s="35">
        <v>100</v>
      </c>
      <c r="AR111" s="35">
        <v>150</v>
      </c>
      <c r="AS111" s="35"/>
      <c r="AT111" s="35">
        <v>65.7</v>
      </c>
      <c r="AU111" s="35">
        <v>65.099999999999994</v>
      </c>
      <c r="AV111" s="35">
        <v>64.900000000000006</v>
      </c>
      <c r="AW111" s="407">
        <v>3.6111111111111115E-2</v>
      </c>
      <c r="AX111" s="35">
        <v>52</v>
      </c>
      <c r="AY111" s="409">
        <f t="shared" si="1"/>
        <v>69.230769230769226</v>
      </c>
      <c r="AZ111" s="410">
        <v>8.819444444444445E-2</v>
      </c>
      <c r="BA111" s="35">
        <v>127</v>
      </c>
      <c r="BB111" s="484">
        <f t="shared" si="2"/>
        <v>28.346456692913385</v>
      </c>
      <c r="BD111" s="340"/>
    </row>
    <row r="112" spans="1:57" s="6" customFormat="1" ht="15.75" customHeight="1" x14ac:dyDescent="0.25">
      <c r="A112" s="632"/>
      <c r="B112" s="629"/>
      <c r="C112" s="242"/>
      <c r="D112" s="209">
        <v>3</v>
      </c>
      <c r="E112" s="47"/>
      <c r="F112" s="244"/>
      <c r="G112" s="47"/>
      <c r="H112" s="244"/>
      <c r="I112" s="47"/>
      <c r="J112" s="244"/>
      <c r="K112" s="35"/>
      <c r="L112" s="47"/>
      <c r="N112" s="38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6"/>
      <c r="AI112" s="119"/>
      <c r="AJ112" s="614"/>
      <c r="AK112" s="609"/>
      <c r="AL112" s="209">
        <v>3</v>
      </c>
      <c r="AM112" s="35"/>
      <c r="AO112" s="35">
        <v>150</v>
      </c>
      <c r="AP112" s="35">
        <v>100</v>
      </c>
      <c r="AQ112" s="35">
        <v>150</v>
      </c>
      <c r="AR112" s="35">
        <v>150</v>
      </c>
      <c r="AS112" s="35"/>
      <c r="AT112" s="35">
        <v>66.900000000000006</v>
      </c>
      <c r="AU112" s="35">
        <v>65.3</v>
      </c>
      <c r="AV112" s="35">
        <v>64.599999999999994</v>
      </c>
      <c r="AW112" s="397">
        <v>1.5972222222222224E-2</v>
      </c>
      <c r="AX112" s="49">
        <v>23</v>
      </c>
      <c r="AY112" s="53">
        <f t="shared" si="1"/>
        <v>156.52173913043478</v>
      </c>
      <c r="AZ112" s="415">
        <v>3.2638888888888891E-2</v>
      </c>
      <c r="BA112" s="49">
        <v>47</v>
      </c>
      <c r="BB112" s="486">
        <f t="shared" si="2"/>
        <v>76.59574468085107</v>
      </c>
      <c r="BD112" s="340"/>
    </row>
    <row r="113" spans="1:56" s="6" customFormat="1" ht="15.75" customHeight="1" x14ac:dyDescent="0.25">
      <c r="A113" s="632"/>
      <c r="B113" s="629"/>
      <c r="C113" s="242"/>
      <c r="D113" s="209">
        <v>4</v>
      </c>
      <c r="E113" s="47"/>
      <c r="F113" s="244"/>
      <c r="G113" s="47"/>
      <c r="H113" s="244"/>
      <c r="I113" s="47"/>
      <c r="J113" s="244"/>
      <c r="K113" s="35"/>
      <c r="L113" s="47"/>
      <c r="N113" s="38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6"/>
      <c r="AI113" s="119"/>
      <c r="AJ113" s="614"/>
      <c r="AK113" s="609"/>
      <c r="AL113" s="209">
        <v>4</v>
      </c>
      <c r="AM113" s="35"/>
      <c r="AO113" s="35">
        <v>100</v>
      </c>
      <c r="AP113" s="35">
        <v>100</v>
      </c>
      <c r="AQ113" s="35">
        <v>100</v>
      </c>
      <c r="AR113" s="35">
        <v>150</v>
      </c>
      <c r="AS113" s="35"/>
      <c r="AT113" s="35">
        <v>67.5</v>
      </c>
      <c r="AU113" s="35">
        <v>65.8</v>
      </c>
      <c r="AV113" s="35">
        <v>64.900000000000006</v>
      </c>
      <c r="AW113" s="47"/>
      <c r="AY113" s="416"/>
      <c r="BB113" s="487"/>
      <c r="BD113" s="340"/>
    </row>
    <row r="114" spans="1:56" s="6" customFormat="1" ht="15.75" customHeight="1" x14ac:dyDescent="0.25">
      <c r="A114" s="632"/>
      <c r="B114" s="629"/>
      <c r="C114" s="242"/>
      <c r="D114" s="209">
        <v>5</v>
      </c>
      <c r="E114" s="47"/>
      <c r="F114" s="244"/>
      <c r="G114" s="47"/>
      <c r="H114" s="244"/>
      <c r="I114" s="47"/>
      <c r="J114" s="244"/>
      <c r="K114" s="35"/>
      <c r="L114" s="47"/>
      <c r="N114" s="38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6"/>
      <c r="AI114" s="119"/>
      <c r="AJ114" s="614"/>
      <c r="AK114" s="609"/>
      <c r="AL114" s="209">
        <v>5</v>
      </c>
      <c r="AM114" s="35"/>
      <c r="AO114" s="35">
        <v>100</v>
      </c>
      <c r="AP114" s="35">
        <v>150</v>
      </c>
      <c r="AQ114" s="35">
        <v>150</v>
      </c>
      <c r="AR114" s="35">
        <v>200</v>
      </c>
      <c r="AS114" s="35"/>
      <c r="AT114" s="35">
        <v>66</v>
      </c>
      <c r="AU114" s="35">
        <v>65.3</v>
      </c>
      <c r="AV114" s="35">
        <v>64.900000000000006</v>
      </c>
      <c r="AW114" s="47"/>
      <c r="AY114" s="416"/>
      <c r="BB114" s="487"/>
      <c r="BD114" s="340"/>
    </row>
    <row r="115" spans="1:56" s="6" customFormat="1" ht="15.75" customHeight="1" x14ac:dyDescent="0.25">
      <c r="A115" s="632"/>
      <c r="B115" s="629"/>
      <c r="C115" s="242"/>
      <c r="D115" s="209">
        <v>6</v>
      </c>
      <c r="E115" s="47"/>
      <c r="F115" s="244"/>
      <c r="G115" s="47"/>
      <c r="H115" s="244"/>
      <c r="I115" s="47"/>
      <c r="J115" s="244"/>
      <c r="K115" s="35"/>
      <c r="L115" s="47"/>
      <c r="N115" s="38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6"/>
      <c r="AI115" s="119"/>
      <c r="AJ115" s="614"/>
      <c r="AK115" s="609"/>
      <c r="AL115" s="209">
        <v>6</v>
      </c>
      <c r="AM115" s="35"/>
      <c r="AO115" s="35">
        <v>100</v>
      </c>
      <c r="AP115" s="35">
        <v>150</v>
      </c>
      <c r="AQ115" s="35">
        <v>100</v>
      </c>
      <c r="AR115" s="35">
        <v>100</v>
      </c>
      <c r="AS115" s="35"/>
      <c r="AT115" s="35">
        <v>66.400000000000006</v>
      </c>
      <c r="AU115" s="35">
        <v>64.900000000000006</v>
      </c>
      <c r="AV115" s="35">
        <v>64.599999999999994</v>
      </c>
      <c r="AW115" s="47"/>
      <c r="AY115" s="416"/>
      <c r="BB115" s="487"/>
      <c r="BD115" s="340"/>
    </row>
    <row r="116" spans="1:56" s="6" customFormat="1" ht="15.75" customHeight="1" x14ac:dyDescent="0.25">
      <c r="A116" s="632"/>
      <c r="B116" s="629"/>
      <c r="C116" s="242"/>
      <c r="D116" s="209">
        <v>7</v>
      </c>
      <c r="E116" s="47"/>
      <c r="F116" s="244"/>
      <c r="G116" s="47"/>
      <c r="H116" s="244"/>
      <c r="I116" s="47"/>
      <c r="J116" s="244"/>
      <c r="K116" s="35"/>
      <c r="L116" s="47"/>
      <c r="N116" s="38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6"/>
      <c r="AI116" s="119"/>
      <c r="AJ116" s="614"/>
      <c r="AK116" s="609"/>
      <c r="AL116" s="209">
        <v>7</v>
      </c>
      <c r="AM116" s="35"/>
      <c r="AO116" s="35">
        <v>100</v>
      </c>
      <c r="AP116" s="35">
        <v>100</v>
      </c>
      <c r="AQ116" s="35">
        <v>100</v>
      </c>
      <c r="AR116" s="35">
        <v>100</v>
      </c>
      <c r="AS116" s="35"/>
      <c r="AT116" s="35">
        <v>66.400000000000006</v>
      </c>
      <c r="AU116" s="35">
        <v>65.3</v>
      </c>
      <c r="AV116" s="35">
        <v>64.900000000000006</v>
      </c>
      <c r="AW116" s="47"/>
      <c r="AY116" s="416"/>
      <c r="BB116" s="487"/>
      <c r="BD116" s="340"/>
    </row>
    <row r="117" spans="1:56" s="6" customFormat="1" ht="15.75" customHeight="1" x14ac:dyDescent="0.25">
      <c r="A117" s="632"/>
      <c r="B117" s="629"/>
      <c r="C117" s="242"/>
      <c r="D117" s="209">
        <v>8</v>
      </c>
      <c r="E117" s="47"/>
      <c r="F117" s="244"/>
      <c r="G117" s="47"/>
      <c r="H117" s="244"/>
      <c r="I117" s="47"/>
      <c r="J117" s="244"/>
      <c r="K117" s="35"/>
      <c r="L117" s="47"/>
      <c r="N117" s="38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6"/>
      <c r="AI117" s="119"/>
      <c r="AJ117" s="614"/>
      <c r="AK117" s="609"/>
      <c r="AL117" s="209">
        <v>8</v>
      </c>
      <c r="AM117" s="35"/>
      <c r="AO117" s="35">
        <v>100</v>
      </c>
      <c r="AP117" s="35">
        <v>100</v>
      </c>
      <c r="AQ117" s="35">
        <v>100</v>
      </c>
      <c r="AR117" s="35">
        <v>100</v>
      </c>
      <c r="AS117" s="35"/>
      <c r="AT117" s="35">
        <v>66.2</v>
      </c>
      <c r="AU117" s="35">
        <v>65.7</v>
      </c>
      <c r="AV117" s="35">
        <v>64.599999999999994</v>
      </c>
      <c r="AW117" s="47"/>
      <c r="AY117" s="416"/>
      <c r="BB117" s="487"/>
      <c r="BD117" s="340"/>
    </row>
    <row r="118" spans="1:56" s="6" customFormat="1" ht="15.75" customHeight="1" x14ac:dyDescent="0.25">
      <c r="A118" s="632"/>
      <c r="B118" s="629"/>
      <c r="C118" s="242"/>
      <c r="D118" s="209">
        <v>9</v>
      </c>
      <c r="E118" s="47"/>
      <c r="F118" s="244"/>
      <c r="G118" s="47"/>
      <c r="H118" s="244"/>
      <c r="I118" s="47"/>
      <c r="J118" s="244"/>
      <c r="K118" s="35"/>
      <c r="L118" s="47"/>
      <c r="N118" s="38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6"/>
      <c r="AI118" s="119"/>
      <c r="AJ118" s="614"/>
      <c r="AK118" s="609"/>
      <c r="AL118" s="209">
        <v>9</v>
      </c>
      <c r="AM118" s="35"/>
      <c r="AO118" s="35">
        <v>100</v>
      </c>
      <c r="AP118" s="35">
        <v>150</v>
      </c>
      <c r="AQ118" s="35">
        <v>100</v>
      </c>
      <c r="AR118" s="35">
        <v>100</v>
      </c>
      <c r="AS118" s="35"/>
      <c r="AT118" s="35">
        <v>66.599999999999994</v>
      </c>
      <c r="AU118" s="35">
        <v>65.099999999999994</v>
      </c>
      <c r="AV118" s="35">
        <v>64.599999999999994</v>
      </c>
      <c r="AW118" s="47"/>
      <c r="AY118" s="416"/>
      <c r="BB118" s="487"/>
      <c r="BD118" s="340"/>
    </row>
    <row r="119" spans="1:56" s="6" customFormat="1" ht="16.5" thickBot="1" x14ac:dyDescent="0.3">
      <c r="A119" s="632"/>
      <c r="B119" s="629"/>
      <c r="C119" s="521"/>
      <c r="D119" s="10">
        <v>10</v>
      </c>
      <c r="E119" s="47"/>
      <c r="F119" s="244"/>
      <c r="G119" s="47"/>
      <c r="H119" s="244"/>
      <c r="I119" s="47"/>
      <c r="J119" s="244"/>
      <c r="K119" s="35"/>
      <c r="L119" s="47"/>
      <c r="N119" s="38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8"/>
      <c r="AI119" s="121"/>
      <c r="AJ119" s="614"/>
      <c r="AK119" s="610"/>
      <c r="AL119" s="10">
        <v>10</v>
      </c>
      <c r="AM119" s="35"/>
      <c r="AO119" s="35">
        <v>100</v>
      </c>
      <c r="AP119" s="35">
        <v>100</v>
      </c>
      <c r="AQ119" s="35">
        <v>100</v>
      </c>
      <c r="AR119" s="35">
        <v>100</v>
      </c>
      <c r="AS119" s="35"/>
      <c r="AT119" s="35">
        <v>65.5</v>
      </c>
      <c r="AU119" s="35">
        <v>64.2</v>
      </c>
      <c r="AV119" s="35">
        <v>63.7</v>
      </c>
      <c r="AW119" s="47"/>
      <c r="AY119" s="416"/>
      <c r="BB119" s="487"/>
      <c r="BD119" s="340"/>
    </row>
    <row r="120" spans="1:56" s="6" customFormat="1" ht="15.75" customHeight="1" x14ac:dyDescent="0.25">
      <c r="A120" s="632"/>
      <c r="B120" s="628" t="s">
        <v>28</v>
      </c>
      <c r="C120" s="249"/>
      <c r="D120" s="24">
        <v>1</v>
      </c>
      <c r="E120" s="321"/>
      <c r="F120" s="37"/>
      <c r="G120" s="321"/>
      <c r="H120" s="37"/>
      <c r="I120" s="321"/>
      <c r="J120" s="37"/>
      <c r="K120" s="58"/>
      <c r="L120" s="321"/>
      <c r="M120" s="36"/>
      <c r="N120" s="23"/>
      <c r="O120" s="261" t="s">
        <v>119</v>
      </c>
      <c r="P120" s="182">
        <v>0.24</v>
      </c>
      <c r="Q120" s="182">
        <v>100</v>
      </c>
      <c r="R120" s="182">
        <v>169</v>
      </c>
      <c r="S120" s="182">
        <v>76.099999999999994</v>
      </c>
      <c r="T120" s="182">
        <v>5.5</v>
      </c>
      <c r="U120" s="182">
        <v>23.5</v>
      </c>
      <c r="V120" s="182">
        <v>0.9</v>
      </c>
      <c r="W120" s="182">
        <v>632</v>
      </c>
      <c r="X120" s="203">
        <v>4.5999999999999996</v>
      </c>
      <c r="Y120" s="182">
        <v>13.8</v>
      </c>
      <c r="Z120" s="182">
        <v>45.4</v>
      </c>
      <c r="AA120" s="182">
        <v>21</v>
      </c>
      <c r="AB120" s="182">
        <v>15.4</v>
      </c>
      <c r="AC120" s="182">
        <v>12.7</v>
      </c>
      <c r="AD120" s="179">
        <v>0.5</v>
      </c>
      <c r="AE120" s="176">
        <v>76</v>
      </c>
      <c r="AF120" s="174">
        <v>60</v>
      </c>
      <c r="AG120" s="174">
        <v>33</v>
      </c>
      <c r="AH120" s="77">
        <v>7</v>
      </c>
      <c r="AI120" s="278">
        <v>1.1000000000000001</v>
      </c>
      <c r="AJ120" s="613" t="s">
        <v>28</v>
      </c>
      <c r="AK120" s="611">
        <v>42229</v>
      </c>
      <c r="AL120" s="24">
        <v>1</v>
      </c>
      <c r="AM120" s="58"/>
      <c r="AN120" s="36"/>
      <c r="AO120" s="58">
        <v>100</v>
      </c>
      <c r="AP120" s="58">
        <v>200</v>
      </c>
      <c r="AQ120" s="58">
        <v>100</v>
      </c>
      <c r="AR120" s="58">
        <v>100</v>
      </c>
      <c r="AS120" s="58"/>
      <c r="AT120" s="58">
        <v>64.2</v>
      </c>
      <c r="AU120" s="58">
        <v>63.5</v>
      </c>
      <c r="AV120" s="58">
        <v>63.3</v>
      </c>
      <c r="AW120" s="418">
        <v>0.33958333333333335</v>
      </c>
      <c r="AX120" s="58">
        <v>489</v>
      </c>
      <c r="AY120" s="419">
        <f>(1/(AX120/60))*60</f>
        <v>7.3619631901840492</v>
      </c>
      <c r="AZ120" s="420">
        <v>0.24861111111111112</v>
      </c>
      <c r="BA120" s="58">
        <v>358</v>
      </c>
      <c r="BB120" s="488">
        <f>(1/(BA120/60))*60</f>
        <v>10.055865921787708</v>
      </c>
      <c r="BD120" s="340"/>
    </row>
    <row r="121" spans="1:56" s="6" customFormat="1" ht="15.75" customHeight="1" x14ac:dyDescent="0.25">
      <c r="A121" s="632"/>
      <c r="B121" s="629"/>
      <c r="C121" s="243"/>
      <c r="D121" s="209">
        <v>2</v>
      </c>
      <c r="E121" s="47"/>
      <c r="F121" s="244"/>
      <c r="G121" s="47"/>
      <c r="H121" s="244"/>
      <c r="I121" s="47"/>
      <c r="J121" s="244"/>
      <c r="K121" s="35"/>
      <c r="L121" s="47"/>
      <c r="N121" s="38"/>
      <c r="O121" s="33" t="s">
        <v>120</v>
      </c>
      <c r="P121" s="173">
        <v>94</v>
      </c>
      <c r="Q121" s="173">
        <v>81</v>
      </c>
      <c r="R121" s="173">
        <v>94</v>
      </c>
      <c r="S121" s="173">
        <v>76</v>
      </c>
      <c r="T121" s="173">
        <v>94</v>
      </c>
      <c r="U121" s="173">
        <v>100</v>
      </c>
      <c r="V121" s="173">
        <v>73</v>
      </c>
      <c r="W121" s="173">
        <v>74</v>
      </c>
      <c r="X121" s="173">
        <v>0</v>
      </c>
      <c r="Y121" s="173">
        <v>100</v>
      </c>
      <c r="Z121" s="173">
        <v>67</v>
      </c>
      <c r="AA121" s="564">
        <v>56</v>
      </c>
      <c r="AB121" s="564"/>
      <c r="AC121" s="564"/>
      <c r="AD121" s="566"/>
      <c r="AE121" s="182" t="s">
        <v>123</v>
      </c>
      <c r="AF121" s="566" t="s">
        <v>129</v>
      </c>
      <c r="AG121" s="567"/>
      <c r="AH121" s="568"/>
      <c r="AI121" s="114">
        <v>42230</v>
      </c>
      <c r="AJ121" s="614"/>
      <c r="AK121" s="609"/>
      <c r="AL121" s="209">
        <v>2</v>
      </c>
      <c r="AM121" s="35"/>
      <c r="AO121" s="35">
        <v>100</v>
      </c>
      <c r="AP121" s="35">
        <v>150</v>
      </c>
      <c r="AQ121" s="35">
        <v>100</v>
      </c>
      <c r="AR121" s="35">
        <v>200</v>
      </c>
      <c r="AS121" s="35"/>
      <c r="AT121" s="35">
        <v>64.599999999999994</v>
      </c>
      <c r="AU121" s="35">
        <v>63.7</v>
      </c>
      <c r="AV121" s="35">
        <v>63.5</v>
      </c>
      <c r="AW121" s="407">
        <v>4.3055555555555562E-2</v>
      </c>
      <c r="AX121" s="35">
        <v>62</v>
      </c>
      <c r="AY121" s="409">
        <f>(1/(AX121/60))*60</f>
        <v>58.064516129032256</v>
      </c>
      <c r="AZ121" s="410">
        <v>6.8749999999999992E-2</v>
      </c>
      <c r="BA121" s="35">
        <v>99</v>
      </c>
      <c r="BB121" s="484">
        <f>(1/(BA121/60))*60</f>
        <v>36.363636363636367</v>
      </c>
      <c r="BD121" s="340"/>
    </row>
    <row r="122" spans="1:56" s="6" customFormat="1" ht="15.75" customHeight="1" x14ac:dyDescent="0.25">
      <c r="A122" s="632"/>
      <c r="B122" s="629"/>
      <c r="C122" s="242"/>
      <c r="D122" s="209">
        <v>3</v>
      </c>
      <c r="E122" s="47"/>
      <c r="F122" s="244"/>
      <c r="G122" s="47"/>
      <c r="H122" s="244"/>
      <c r="I122" s="47"/>
      <c r="J122" s="244"/>
      <c r="K122" s="35"/>
      <c r="L122" s="47"/>
      <c r="N122" s="38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6"/>
      <c r="AI122" s="120"/>
      <c r="AJ122" s="614"/>
      <c r="AK122" s="609"/>
      <c r="AL122" s="209">
        <v>3</v>
      </c>
      <c r="AM122" s="35"/>
      <c r="AO122" s="35">
        <v>100</v>
      </c>
      <c r="AP122" s="35">
        <v>100</v>
      </c>
      <c r="AQ122" s="35">
        <v>100</v>
      </c>
      <c r="AR122" s="35">
        <v>200</v>
      </c>
      <c r="AS122" s="35"/>
      <c r="AT122" s="35">
        <v>64.900000000000006</v>
      </c>
      <c r="AU122" s="35">
        <v>64.599999999999994</v>
      </c>
      <c r="AV122" s="35">
        <v>64.400000000000006</v>
      </c>
      <c r="AW122" s="397">
        <v>0.24861111111111112</v>
      </c>
      <c r="AX122" s="49">
        <v>358</v>
      </c>
      <c r="AY122" s="53">
        <f>(1/(AX122/60))*60</f>
        <v>10.055865921787708</v>
      </c>
      <c r="AZ122" s="415">
        <v>0.3298611111111111</v>
      </c>
      <c r="BA122" s="49">
        <v>475</v>
      </c>
      <c r="BB122" s="486">
        <f>(1/(BA122/60))*60</f>
        <v>7.5789473684210531</v>
      </c>
      <c r="BD122" s="340"/>
    </row>
    <row r="123" spans="1:56" s="6" customFormat="1" ht="15.75" customHeight="1" x14ac:dyDescent="0.25">
      <c r="A123" s="632"/>
      <c r="B123" s="629"/>
      <c r="C123" s="242"/>
      <c r="D123" s="209">
        <v>4</v>
      </c>
      <c r="E123" s="47"/>
      <c r="F123" s="244"/>
      <c r="G123" s="47"/>
      <c r="H123" s="244"/>
      <c r="I123" s="47"/>
      <c r="J123" s="244"/>
      <c r="K123" s="35"/>
      <c r="L123" s="47"/>
      <c r="N123" s="38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6"/>
      <c r="AI123" s="119"/>
      <c r="AJ123" s="614"/>
      <c r="AK123" s="609"/>
      <c r="AL123" s="209">
        <v>4</v>
      </c>
      <c r="AM123" s="35"/>
      <c r="AO123" s="35">
        <v>100</v>
      </c>
      <c r="AP123" s="35">
        <v>150</v>
      </c>
      <c r="AQ123" s="35">
        <v>100</v>
      </c>
      <c r="AR123" s="35">
        <v>200</v>
      </c>
      <c r="AS123" s="35"/>
      <c r="AT123" s="35">
        <v>65.099999999999994</v>
      </c>
      <c r="AU123" s="35">
        <v>64</v>
      </c>
      <c r="AV123" s="35">
        <v>63.5</v>
      </c>
      <c r="AW123" s="47"/>
      <c r="AY123" s="416"/>
      <c r="BB123" s="38"/>
      <c r="BD123" s="340"/>
    </row>
    <row r="124" spans="1:56" s="6" customFormat="1" ht="15.75" customHeight="1" x14ac:dyDescent="0.25">
      <c r="A124" s="632"/>
      <c r="B124" s="629"/>
      <c r="C124" s="242"/>
      <c r="D124" s="209">
        <v>5</v>
      </c>
      <c r="E124" s="47"/>
      <c r="F124" s="244"/>
      <c r="G124" s="47"/>
      <c r="H124" s="244"/>
      <c r="I124" s="47"/>
      <c r="J124" s="244"/>
      <c r="K124" s="35"/>
      <c r="L124" s="47"/>
      <c r="N124" s="38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6"/>
      <c r="AI124" s="119"/>
      <c r="AJ124" s="614"/>
      <c r="AK124" s="609"/>
      <c r="AL124" s="209" t="s">
        <v>42</v>
      </c>
      <c r="AM124" s="35"/>
      <c r="AO124" s="35">
        <v>100</v>
      </c>
      <c r="AP124" s="35">
        <v>100</v>
      </c>
      <c r="AQ124" s="35">
        <v>100</v>
      </c>
      <c r="AR124" s="35">
        <v>150</v>
      </c>
      <c r="AS124" s="35"/>
      <c r="AT124" s="35">
        <v>64</v>
      </c>
      <c r="AU124" s="35">
        <v>63.7</v>
      </c>
      <c r="AV124" s="35">
        <v>63.3</v>
      </c>
      <c r="AW124" s="47"/>
      <c r="AY124" s="416"/>
      <c r="BB124" s="38"/>
      <c r="BD124" s="340"/>
    </row>
    <row r="125" spans="1:56" s="6" customFormat="1" ht="15.75" customHeight="1" x14ac:dyDescent="0.25">
      <c r="A125" s="632"/>
      <c r="B125" s="629"/>
      <c r="C125" s="242"/>
      <c r="D125" s="209">
        <v>6</v>
      </c>
      <c r="E125" s="47"/>
      <c r="F125" s="244"/>
      <c r="G125" s="47"/>
      <c r="H125" s="244"/>
      <c r="I125" s="47"/>
      <c r="J125" s="244"/>
      <c r="K125" s="35"/>
      <c r="L125" s="47"/>
      <c r="N125" s="38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6"/>
      <c r="AI125" s="119"/>
      <c r="AJ125" s="614"/>
      <c r="AK125" s="609"/>
      <c r="AL125" s="209">
        <v>6</v>
      </c>
      <c r="AM125" s="35"/>
      <c r="AO125" s="35">
        <v>100</v>
      </c>
      <c r="AP125" s="35">
        <v>150</v>
      </c>
      <c r="AQ125" s="35">
        <v>100</v>
      </c>
      <c r="AR125" s="35">
        <v>200</v>
      </c>
      <c r="AS125" s="35"/>
      <c r="AT125" s="35">
        <v>64.2</v>
      </c>
      <c r="AU125" s="35">
        <v>63.7</v>
      </c>
      <c r="AV125" s="35">
        <v>63.3</v>
      </c>
      <c r="AW125" s="47"/>
      <c r="AY125" s="416"/>
      <c r="BB125" s="38"/>
      <c r="BD125" s="340"/>
    </row>
    <row r="126" spans="1:56" s="6" customFormat="1" ht="15.75" customHeight="1" x14ac:dyDescent="0.25">
      <c r="A126" s="632"/>
      <c r="B126" s="629"/>
      <c r="C126" s="242"/>
      <c r="D126" s="209">
        <v>7</v>
      </c>
      <c r="E126" s="47"/>
      <c r="F126" s="244"/>
      <c r="G126" s="47"/>
      <c r="H126" s="244"/>
      <c r="I126" s="47"/>
      <c r="J126" s="244"/>
      <c r="K126" s="35"/>
      <c r="L126" s="47"/>
      <c r="N126" s="38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6"/>
      <c r="AI126" s="119"/>
      <c r="AJ126" s="614"/>
      <c r="AK126" s="609"/>
      <c r="AL126" s="209">
        <v>7</v>
      </c>
      <c r="AM126" s="35"/>
      <c r="AO126" s="35">
        <v>100</v>
      </c>
      <c r="AP126" s="35">
        <v>100</v>
      </c>
      <c r="AQ126" s="35">
        <v>100</v>
      </c>
      <c r="AR126" s="35">
        <v>100</v>
      </c>
      <c r="AS126" s="35"/>
      <c r="AT126" s="35">
        <v>64.599999999999994</v>
      </c>
      <c r="AU126" s="35">
        <v>64</v>
      </c>
      <c r="AV126" s="35">
        <v>63.9</v>
      </c>
      <c r="AW126" s="47"/>
      <c r="AY126" s="416"/>
      <c r="BB126" s="38"/>
      <c r="BD126" s="340"/>
    </row>
    <row r="127" spans="1:56" s="6" customFormat="1" ht="15.75" customHeight="1" x14ac:dyDescent="0.25">
      <c r="A127" s="632"/>
      <c r="B127" s="629"/>
      <c r="C127" s="242"/>
      <c r="D127" s="209">
        <v>8</v>
      </c>
      <c r="E127" s="47"/>
      <c r="F127" s="244"/>
      <c r="G127" s="47"/>
      <c r="H127" s="244"/>
      <c r="I127" s="47"/>
      <c r="J127" s="244"/>
      <c r="K127" s="35"/>
      <c r="L127" s="47"/>
      <c r="N127" s="38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6"/>
      <c r="AI127" s="119"/>
      <c r="AJ127" s="614"/>
      <c r="AK127" s="609"/>
      <c r="AL127" s="209">
        <v>8</v>
      </c>
      <c r="AM127" s="35"/>
      <c r="AO127" s="35">
        <v>100</v>
      </c>
      <c r="AP127" s="35">
        <v>150</v>
      </c>
      <c r="AQ127" s="35">
        <v>100</v>
      </c>
      <c r="AR127" s="35">
        <v>100</v>
      </c>
      <c r="AS127" s="35"/>
      <c r="AT127" s="35">
        <v>64.599999999999994</v>
      </c>
      <c r="AU127" s="35">
        <v>64.2</v>
      </c>
      <c r="AV127" s="35">
        <v>63.5</v>
      </c>
      <c r="AW127" s="47"/>
      <c r="AY127" s="416"/>
      <c r="BB127" s="38"/>
      <c r="BD127" s="340"/>
    </row>
    <row r="128" spans="1:56" s="6" customFormat="1" ht="15.75" customHeight="1" x14ac:dyDescent="0.25">
      <c r="A128" s="632"/>
      <c r="B128" s="629"/>
      <c r="C128" s="242"/>
      <c r="D128" s="209">
        <v>9</v>
      </c>
      <c r="E128" s="47"/>
      <c r="F128" s="244"/>
      <c r="G128" s="47"/>
      <c r="H128" s="244"/>
      <c r="I128" s="47"/>
      <c r="J128" s="244"/>
      <c r="K128" s="35"/>
      <c r="L128" s="47"/>
      <c r="N128" s="38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6"/>
      <c r="AI128" s="119"/>
      <c r="AJ128" s="614"/>
      <c r="AK128" s="609"/>
      <c r="AL128" s="209">
        <v>9</v>
      </c>
      <c r="AM128" s="35"/>
      <c r="AO128" s="35">
        <v>100</v>
      </c>
      <c r="AP128" s="35">
        <v>150</v>
      </c>
      <c r="AQ128" s="35">
        <v>150</v>
      </c>
      <c r="AR128" s="35">
        <v>150</v>
      </c>
      <c r="AS128" s="35"/>
      <c r="AT128" s="35">
        <v>64.400000000000006</v>
      </c>
      <c r="AU128" s="35">
        <v>64</v>
      </c>
      <c r="AV128" s="35">
        <v>63.7</v>
      </c>
      <c r="AW128" s="47"/>
      <c r="AY128" s="416"/>
      <c r="BB128" s="38"/>
      <c r="BD128" s="340"/>
    </row>
    <row r="129" spans="1:57" s="6" customFormat="1" ht="16.5" customHeight="1" thickBot="1" x14ac:dyDescent="0.3">
      <c r="A129" s="633"/>
      <c r="B129" s="630"/>
      <c r="C129" s="250"/>
      <c r="D129" s="18">
        <v>10</v>
      </c>
      <c r="E129" s="76"/>
      <c r="F129" s="254"/>
      <c r="G129" s="76"/>
      <c r="H129" s="254"/>
      <c r="I129" s="76"/>
      <c r="J129" s="254"/>
      <c r="K129" s="18"/>
      <c r="L129" s="76"/>
      <c r="M129" s="14"/>
      <c r="N129" s="16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8"/>
      <c r="AI129" s="121"/>
      <c r="AJ129" s="615"/>
      <c r="AK129" s="612"/>
      <c r="AL129" s="18">
        <v>10</v>
      </c>
      <c r="AM129" s="18"/>
      <c r="AN129" s="14"/>
      <c r="AO129" s="18">
        <v>100</v>
      </c>
      <c r="AP129" s="18">
        <v>200</v>
      </c>
      <c r="AQ129" s="18">
        <v>100</v>
      </c>
      <c r="AR129" s="18">
        <v>100</v>
      </c>
      <c r="AS129" s="18"/>
      <c r="AT129" s="18">
        <v>65.8</v>
      </c>
      <c r="AU129" s="18">
        <v>64.900000000000006</v>
      </c>
      <c r="AV129" s="18">
        <v>64.599999999999994</v>
      </c>
      <c r="AW129" s="76"/>
      <c r="AX129" s="14"/>
      <c r="AY129" s="421"/>
      <c r="AZ129" s="14"/>
      <c r="BA129" s="14"/>
      <c r="BB129" s="16"/>
      <c r="BD129" s="340"/>
    </row>
    <row r="130" spans="1:57" x14ac:dyDescent="0.25">
      <c r="AU130" s="97"/>
      <c r="BC130" s="228"/>
      <c r="BE130" s="228"/>
    </row>
    <row r="131" spans="1:57" x14ac:dyDescent="0.25">
      <c r="AU131" s="97"/>
    </row>
    <row r="132" spans="1:57" x14ac:dyDescent="0.25">
      <c r="AU132" s="97"/>
    </row>
  </sheetData>
  <mergeCells count="175">
    <mergeCell ref="AJ4:AJ23"/>
    <mergeCell ref="AK4:AK13"/>
    <mergeCell ref="AK14:AK23"/>
    <mergeCell ref="AJ24:AJ43"/>
    <mergeCell ref="AK24:AK33"/>
    <mergeCell ref="AK34:AK43"/>
    <mergeCell ref="AF35:AH35"/>
    <mergeCell ref="AF15:AH15"/>
    <mergeCell ref="AA78:AD78"/>
    <mergeCell ref="AF78:AH78"/>
    <mergeCell ref="AB65:AB66"/>
    <mergeCell ref="AC65:AC66"/>
    <mergeCell ref="AF25:AH25"/>
    <mergeCell ref="AA45:AD45"/>
    <mergeCell ref="AF45:AH45"/>
    <mergeCell ref="A4:A63"/>
    <mergeCell ref="AE1:AE3"/>
    <mergeCell ref="W2:W3"/>
    <mergeCell ref="U2:U3"/>
    <mergeCell ref="T2:T3"/>
    <mergeCell ref="S2:S3"/>
    <mergeCell ref="R2:R3"/>
    <mergeCell ref="Q2:Q3"/>
    <mergeCell ref="P2:P3"/>
    <mergeCell ref="O2:O3"/>
    <mergeCell ref="AA55:AD55"/>
    <mergeCell ref="B44:B63"/>
    <mergeCell ref="C44:C53"/>
    <mergeCell ref="C54:C63"/>
    <mergeCell ref="K55:K56"/>
    <mergeCell ref="K57:K63"/>
    <mergeCell ref="AA35:AD35"/>
    <mergeCell ref="B24:B43"/>
    <mergeCell ref="C24:C33"/>
    <mergeCell ref="C34:C43"/>
    <mergeCell ref="K35:K36"/>
    <mergeCell ref="K37:K43"/>
    <mergeCell ref="AA15:AD15"/>
    <mergeCell ref="K15:K16"/>
    <mergeCell ref="B100:B109"/>
    <mergeCell ref="B110:B119"/>
    <mergeCell ref="B120:B129"/>
    <mergeCell ref="A100:A129"/>
    <mergeCell ref="A67:A96"/>
    <mergeCell ref="AS98:AS99"/>
    <mergeCell ref="K65:K66"/>
    <mergeCell ref="K98:K99"/>
    <mergeCell ref="B67:B76"/>
    <mergeCell ref="C67:C76"/>
    <mergeCell ref="C77:C86"/>
    <mergeCell ref="C87:C96"/>
    <mergeCell ref="B77:B86"/>
    <mergeCell ref="B87:B96"/>
    <mergeCell ref="O65:O66"/>
    <mergeCell ref="AE64:AE66"/>
    <mergeCell ref="P65:P66"/>
    <mergeCell ref="Q65:Q66"/>
    <mergeCell ref="R65:R66"/>
    <mergeCell ref="S65:S66"/>
    <mergeCell ref="T65:T66"/>
    <mergeCell ref="AJ100:AJ109"/>
    <mergeCell ref="AK100:AK109"/>
    <mergeCell ref="AJ110:AJ119"/>
    <mergeCell ref="AK110:AK119"/>
    <mergeCell ref="AK120:AK129"/>
    <mergeCell ref="AJ120:AJ129"/>
    <mergeCell ref="AJ77:AJ86"/>
    <mergeCell ref="AJ87:AJ96"/>
    <mergeCell ref="AK67:AK76"/>
    <mergeCell ref="AK77:AK86"/>
    <mergeCell ref="AK87:AK96"/>
    <mergeCell ref="AK44:AK53"/>
    <mergeCell ref="AK54:AK63"/>
    <mergeCell ref="AJ44:AJ63"/>
    <mergeCell ref="AJ67:AJ76"/>
    <mergeCell ref="O98:O99"/>
    <mergeCell ref="P98:P99"/>
    <mergeCell ref="Q98:Q99"/>
    <mergeCell ref="R98:R99"/>
    <mergeCell ref="S98:S99"/>
    <mergeCell ref="T98:T99"/>
    <mergeCell ref="U98:U99"/>
    <mergeCell ref="AF55:AH55"/>
    <mergeCell ref="AF5:AH5"/>
    <mergeCell ref="AA25:AD25"/>
    <mergeCell ref="V98:V99"/>
    <mergeCell ref="X98:X99"/>
    <mergeCell ref="Y98:Y99"/>
    <mergeCell ref="Z98:Z99"/>
    <mergeCell ref="AA98:AA99"/>
    <mergeCell ref="AF68:AH68"/>
    <mergeCell ref="AE97:AE99"/>
    <mergeCell ref="W98:W99"/>
    <mergeCell ref="AA68:AD68"/>
    <mergeCell ref="P64:S64"/>
    <mergeCell ref="T64:W64"/>
    <mergeCell ref="X64:AD64"/>
    <mergeCell ref="P97:S97"/>
    <mergeCell ref="T97:W97"/>
    <mergeCell ref="AA111:AD111"/>
    <mergeCell ref="AF111:AH111"/>
    <mergeCell ref="AA121:AD121"/>
    <mergeCell ref="AF121:AH121"/>
    <mergeCell ref="AB98:AB99"/>
    <mergeCell ref="AC98:AC99"/>
    <mergeCell ref="AD98:AD99"/>
    <mergeCell ref="AF98:AH98"/>
    <mergeCell ref="AA101:AD101"/>
    <mergeCell ref="AF101:AH101"/>
    <mergeCell ref="E2:F2"/>
    <mergeCell ref="E65:F65"/>
    <mergeCell ref="E98:F98"/>
    <mergeCell ref="G2:H2"/>
    <mergeCell ref="I2:J2"/>
    <mergeCell ref="L2:N2"/>
    <mergeCell ref="G65:H65"/>
    <mergeCell ref="I65:J65"/>
    <mergeCell ref="L65:N65"/>
    <mergeCell ref="G98:H98"/>
    <mergeCell ref="I98:J98"/>
    <mergeCell ref="L98:N98"/>
    <mergeCell ref="K17:K23"/>
    <mergeCell ref="K2:K3"/>
    <mergeCell ref="AT2:AV2"/>
    <mergeCell ref="BC1:BD1"/>
    <mergeCell ref="AW2:AY2"/>
    <mergeCell ref="AZ2:BB2"/>
    <mergeCell ref="AA2:AA3"/>
    <mergeCell ref="AB2:AB3"/>
    <mergeCell ref="AC2:AC3"/>
    <mergeCell ref="AD2:AD3"/>
    <mergeCell ref="AF2:AH2"/>
    <mergeCell ref="AS2:AS3"/>
    <mergeCell ref="BD2:BD3"/>
    <mergeCell ref="BC2:BC3"/>
    <mergeCell ref="A1:A3"/>
    <mergeCell ref="AM2:AN2"/>
    <mergeCell ref="AO2:AP2"/>
    <mergeCell ref="AQ2:AR2"/>
    <mergeCell ref="AM65:AN65"/>
    <mergeCell ref="AO65:AP65"/>
    <mergeCell ref="AQ65:AR65"/>
    <mergeCell ref="P1:S1"/>
    <mergeCell ref="T1:W1"/>
    <mergeCell ref="X1:AD1"/>
    <mergeCell ref="V2:V3"/>
    <mergeCell ref="X2:X3"/>
    <mergeCell ref="Y2:Y3"/>
    <mergeCell ref="Z2:Z3"/>
    <mergeCell ref="B4:B23"/>
    <mergeCell ref="C4:C13"/>
    <mergeCell ref="C14:C23"/>
    <mergeCell ref="AA5:AD5"/>
    <mergeCell ref="U65:U66"/>
    <mergeCell ref="W65:W66"/>
    <mergeCell ref="X65:X66"/>
    <mergeCell ref="Y65:Y66"/>
    <mergeCell ref="Z65:Z66"/>
    <mergeCell ref="AA65:AA66"/>
    <mergeCell ref="X97:AD97"/>
    <mergeCell ref="V65:V66"/>
    <mergeCell ref="AZ98:BB98"/>
    <mergeCell ref="AT98:AV98"/>
    <mergeCell ref="AW98:AY98"/>
    <mergeCell ref="AT65:AV65"/>
    <mergeCell ref="AW65:AY65"/>
    <mergeCell ref="AZ65:BB65"/>
    <mergeCell ref="AF65:AH65"/>
    <mergeCell ref="AS65:AS66"/>
    <mergeCell ref="AD65:AD66"/>
    <mergeCell ref="AA88:AD88"/>
    <mergeCell ref="AF88:AH88"/>
    <mergeCell ref="AM98:AN98"/>
    <mergeCell ref="AO98:AP98"/>
    <mergeCell ref="AQ98:AR98"/>
  </mergeCells>
  <pageMargins left="0.7" right="0.7" top="0.75" bottom="0.75" header="0.3" footer="0.3"/>
  <pageSetup scale="34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30"/>
  <sheetViews>
    <sheetView tabSelected="1" topLeftCell="A25" zoomScale="75" zoomScaleNormal="75" workbookViewId="0">
      <pane xSplit="2250" topLeftCell="AJ1" activePane="topRight"/>
      <selection activeCell="AI121" sqref="AI121"/>
      <selection pane="topRight" activeCell="BC54" sqref="BC54:BD57"/>
    </sheetView>
  </sheetViews>
  <sheetFormatPr defaultRowHeight="15" x14ac:dyDescent="0.25"/>
  <cols>
    <col min="1" max="1" width="16.42578125" style="25" bestFit="1" customWidth="1"/>
    <col min="2" max="2" width="7.7109375" style="25" bestFit="1" customWidth="1"/>
    <col min="3" max="3" width="12" style="25" customWidth="1"/>
    <col min="4" max="4" width="11.28515625" style="25" customWidth="1"/>
    <col min="5" max="5" width="13" style="384" bestFit="1" customWidth="1"/>
    <col min="6" max="6" width="12.7109375" style="384" bestFit="1" customWidth="1"/>
    <col min="7" max="10" width="9.7109375" style="25" customWidth="1"/>
    <col min="11" max="11" width="14.42578125" style="25" customWidth="1"/>
    <col min="12" max="13" width="7" style="25" customWidth="1"/>
    <col min="14" max="14" width="7.5703125" style="25" customWidth="1"/>
    <col min="15" max="15" width="14.5703125" style="25" bestFit="1" customWidth="1"/>
    <col min="16" max="16" width="18.42578125" style="25" bestFit="1" customWidth="1"/>
    <col min="17" max="17" width="12.7109375" style="25" customWidth="1"/>
    <col min="18" max="18" width="14.42578125" style="25" bestFit="1" customWidth="1"/>
    <col min="19" max="19" width="13.28515625" style="25" bestFit="1" customWidth="1"/>
    <col min="20" max="20" width="10.42578125" style="25" bestFit="1" customWidth="1"/>
    <col min="21" max="21" width="16.140625" style="25" bestFit="1" customWidth="1"/>
    <col min="22" max="22" width="14" style="25" bestFit="1" customWidth="1"/>
    <col min="23" max="23" width="9.28515625" style="25" customWidth="1"/>
    <col min="24" max="24" width="5.140625" style="25" customWidth="1"/>
    <col min="25" max="25" width="7.28515625" style="25" customWidth="1"/>
    <col min="26" max="27" width="8.7109375" style="25" customWidth="1"/>
    <col min="28" max="28" width="8" style="25" customWidth="1"/>
    <col min="29" max="29" width="7.28515625" style="25" customWidth="1"/>
    <col min="30" max="30" width="5.140625" style="25" customWidth="1"/>
    <col min="31" max="31" width="11.5703125" style="25" bestFit="1" customWidth="1"/>
    <col min="32" max="34" width="9.140625" style="25"/>
    <col min="35" max="35" width="17.28515625" style="385" customWidth="1"/>
    <col min="36" max="36" width="7.7109375" style="25" customWidth="1"/>
    <col min="37" max="37" width="12.140625" style="25" customWidth="1"/>
    <col min="38" max="40" width="14.5703125" style="25" customWidth="1"/>
    <col min="41" max="44" width="9.7109375" style="25" customWidth="1"/>
    <col min="45" max="45" width="14.42578125" style="25" bestFit="1" customWidth="1"/>
    <col min="46" max="47" width="7" style="25" customWidth="1"/>
    <col min="48" max="48" width="7.5703125" style="25" customWidth="1"/>
    <col min="49" max="49" width="7" style="25" customWidth="1"/>
    <col min="50" max="50" width="11.5703125" style="25" bestFit="1" customWidth="1"/>
    <col min="51" max="51" width="9.7109375" style="25" customWidth="1"/>
    <col min="52" max="52" width="8" style="25" customWidth="1"/>
    <col min="53" max="53" width="11.5703125" style="25" bestFit="1" customWidth="1"/>
    <col min="54" max="54" width="9" style="25" customWidth="1"/>
    <col min="55" max="55" width="22.7109375" style="25" customWidth="1"/>
    <col min="56" max="56" width="13" style="386" customWidth="1"/>
    <col min="57" max="57" width="10.140625" style="25" bestFit="1" customWidth="1"/>
    <col min="58" max="58" width="17.28515625" style="25" customWidth="1"/>
    <col min="59" max="59" width="17.28515625" style="25" bestFit="1" customWidth="1"/>
    <col min="60" max="16384" width="9.140625" style="25"/>
  </cols>
  <sheetData>
    <row r="1" spans="1:62" ht="15" customHeight="1" x14ac:dyDescent="0.25">
      <c r="A1" s="657" t="s">
        <v>73</v>
      </c>
      <c r="B1" s="230"/>
      <c r="C1" s="19"/>
      <c r="D1" s="19"/>
      <c r="E1" s="505"/>
      <c r="F1" s="505"/>
      <c r="G1" s="19"/>
      <c r="H1" s="19"/>
      <c r="I1" s="19"/>
      <c r="J1" s="19"/>
      <c r="K1" s="19"/>
      <c r="L1" s="19"/>
      <c r="M1" s="19"/>
      <c r="N1" s="81"/>
      <c r="O1" s="220"/>
      <c r="P1" s="578" t="s">
        <v>108</v>
      </c>
      <c r="Q1" s="559"/>
      <c r="R1" s="559"/>
      <c r="S1" s="579"/>
      <c r="T1" s="578" t="s">
        <v>109</v>
      </c>
      <c r="U1" s="559"/>
      <c r="V1" s="559"/>
      <c r="W1" s="579"/>
      <c r="X1" s="559" t="s">
        <v>111</v>
      </c>
      <c r="Y1" s="559"/>
      <c r="Z1" s="559"/>
      <c r="AA1" s="559"/>
      <c r="AB1" s="559"/>
      <c r="AC1" s="559"/>
      <c r="AD1" s="559"/>
      <c r="AE1" s="607" t="s">
        <v>185</v>
      </c>
      <c r="AF1" s="187"/>
      <c r="AG1" s="188"/>
      <c r="AH1" s="329"/>
      <c r="AI1" s="466" t="s">
        <v>199</v>
      </c>
      <c r="AJ1" s="197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589" t="s">
        <v>201</v>
      </c>
      <c r="BD1" s="589"/>
      <c r="BE1" s="19"/>
      <c r="BF1" s="276" t="s">
        <v>170</v>
      </c>
      <c r="BG1" s="463" t="s">
        <v>199</v>
      </c>
      <c r="BH1" s="490"/>
      <c r="BI1" s="491"/>
      <c r="BJ1" s="491"/>
    </row>
    <row r="2" spans="1:62" ht="15.75" customHeight="1" x14ac:dyDescent="0.25">
      <c r="A2" s="658"/>
      <c r="B2" s="231"/>
      <c r="C2" s="228"/>
      <c r="D2" s="87"/>
      <c r="E2" s="663" t="s">
        <v>78</v>
      </c>
      <c r="F2" s="664"/>
      <c r="G2" s="574" t="s">
        <v>132</v>
      </c>
      <c r="H2" s="564"/>
      <c r="I2" s="598" t="s">
        <v>187</v>
      </c>
      <c r="J2" s="599"/>
      <c r="K2" s="569" t="s">
        <v>178</v>
      </c>
      <c r="L2" s="574" t="s">
        <v>176</v>
      </c>
      <c r="M2" s="564"/>
      <c r="N2" s="602"/>
      <c r="O2" s="604" t="s">
        <v>186</v>
      </c>
      <c r="P2" s="569" t="s">
        <v>157</v>
      </c>
      <c r="Q2" s="569" t="s">
        <v>158</v>
      </c>
      <c r="R2" s="569" t="s">
        <v>159</v>
      </c>
      <c r="S2" s="569" t="s">
        <v>160</v>
      </c>
      <c r="T2" s="569" t="s">
        <v>161</v>
      </c>
      <c r="U2" s="569" t="s">
        <v>162</v>
      </c>
      <c r="V2" s="560" t="s">
        <v>110</v>
      </c>
      <c r="W2" s="569" t="s">
        <v>163</v>
      </c>
      <c r="X2" s="560" t="s">
        <v>112</v>
      </c>
      <c r="Y2" s="560" t="s">
        <v>113</v>
      </c>
      <c r="Z2" s="560" t="s">
        <v>114</v>
      </c>
      <c r="AA2" s="560" t="s">
        <v>115</v>
      </c>
      <c r="AB2" s="560" t="s">
        <v>116</v>
      </c>
      <c r="AC2" s="560" t="s">
        <v>117</v>
      </c>
      <c r="AD2" s="571" t="s">
        <v>118</v>
      </c>
      <c r="AE2" s="590"/>
      <c r="AF2" s="566" t="s">
        <v>128</v>
      </c>
      <c r="AG2" s="567"/>
      <c r="AH2" s="568"/>
      <c r="AI2" s="133" t="s">
        <v>106</v>
      </c>
      <c r="AJ2" s="198"/>
      <c r="AK2" s="196"/>
      <c r="AL2" s="87"/>
      <c r="AM2" s="564" t="s">
        <v>78</v>
      </c>
      <c r="AN2" s="564"/>
      <c r="AO2" s="566" t="s">
        <v>132</v>
      </c>
      <c r="AP2" s="573"/>
      <c r="AQ2" s="574" t="s">
        <v>187</v>
      </c>
      <c r="AR2" s="564"/>
      <c r="AS2" s="569" t="s">
        <v>178</v>
      </c>
      <c r="AT2" s="565" t="s">
        <v>45</v>
      </c>
      <c r="AU2" s="565"/>
      <c r="AV2" s="565"/>
      <c r="AW2" s="564" t="s">
        <v>15</v>
      </c>
      <c r="AX2" s="564"/>
      <c r="AY2" s="564"/>
      <c r="AZ2" s="564" t="s">
        <v>19</v>
      </c>
      <c r="BA2" s="564"/>
      <c r="BB2" s="566"/>
      <c r="BC2" s="593" t="s">
        <v>202</v>
      </c>
      <c r="BD2" s="591" t="s">
        <v>188</v>
      </c>
      <c r="BE2" s="195"/>
      <c r="BF2" s="278" t="s">
        <v>106</v>
      </c>
      <c r="BG2" s="73" t="s">
        <v>106</v>
      </c>
      <c r="BH2" s="492"/>
      <c r="BI2" s="493"/>
      <c r="BJ2" s="493"/>
    </row>
    <row r="3" spans="1:62" ht="16.5" customHeight="1" thickBot="1" x14ac:dyDescent="0.3">
      <c r="A3" s="659"/>
      <c r="B3" s="506" t="s">
        <v>154</v>
      </c>
      <c r="C3" s="287" t="s">
        <v>180</v>
      </c>
      <c r="D3" s="200" t="s">
        <v>0</v>
      </c>
      <c r="E3" s="289" t="s">
        <v>80</v>
      </c>
      <c r="F3" s="289" t="s">
        <v>79</v>
      </c>
      <c r="G3" s="28" t="s">
        <v>1</v>
      </c>
      <c r="H3" s="28" t="s">
        <v>2</v>
      </c>
      <c r="I3" s="288" t="s">
        <v>1</v>
      </c>
      <c r="J3" s="28" t="s">
        <v>2</v>
      </c>
      <c r="K3" s="570"/>
      <c r="L3" s="28" t="s">
        <v>3</v>
      </c>
      <c r="M3" s="28" t="s">
        <v>4</v>
      </c>
      <c r="N3" s="29" t="s">
        <v>5</v>
      </c>
      <c r="O3" s="605"/>
      <c r="P3" s="570"/>
      <c r="Q3" s="570"/>
      <c r="R3" s="570"/>
      <c r="S3" s="570"/>
      <c r="T3" s="606"/>
      <c r="U3" s="570"/>
      <c r="V3" s="561"/>
      <c r="W3" s="570"/>
      <c r="X3" s="561"/>
      <c r="Y3" s="561"/>
      <c r="Z3" s="561"/>
      <c r="AA3" s="561"/>
      <c r="AB3" s="561"/>
      <c r="AC3" s="561"/>
      <c r="AD3" s="572"/>
      <c r="AE3" s="570"/>
      <c r="AF3" s="28" t="s">
        <v>125</v>
      </c>
      <c r="AG3" s="28" t="s">
        <v>126</v>
      </c>
      <c r="AH3" s="29" t="s">
        <v>127</v>
      </c>
      <c r="AI3" s="134" t="s">
        <v>131</v>
      </c>
      <c r="AJ3" s="240" t="s">
        <v>154</v>
      </c>
      <c r="AK3" s="241" t="s">
        <v>180</v>
      </c>
      <c r="AL3" s="185" t="s">
        <v>0</v>
      </c>
      <c r="AM3" s="185" t="s">
        <v>80</v>
      </c>
      <c r="AN3" s="185" t="s">
        <v>79</v>
      </c>
      <c r="AO3" s="185" t="s">
        <v>1</v>
      </c>
      <c r="AP3" s="185" t="s">
        <v>2</v>
      </c>
      <c r="AQ3" s="185" t="s">
        <v>1</v>
      </c>
      <c r="AR3" s="185" t="s">
        <v>2</v>
      </c>
      <c r="AS3" s="590"/>
      <c r="AT3" s="246" t="s">
        <v>3</v>
      </c>
      <c r="AU3" s="185" t="s">
        <v>4</v>
      </c>
      <c r="AV3" s="185" t="s">
        <v>5</v>
      </c>
      <c r="AW3" s="247" t="s">
        <v>17</v>
      </c>
      <c r="AX3" s="246" t="s">
        <v>16</v>
      </c>
      <c r="AY3" s="246" t="s">
        <v>189</v>
      </c>
      <c r="AZ3" s="246" t="s">
        <v>17</v>
      </c>
      <c r="BA3" s="246" t="s">
        <v>16</v>
      </c>
      <c r="BB3" s="246" t="s">
        <v>189</v>
      </c>
      <c r="BC3" s="590"/>
      <c r="BD3" s="592"/>
      <c r="BE3" s="455" t="s">
        <v>46</v>
      </c>
      <c r="BF3" s="293" t="s">
        <v>131</v>
      </c>
      <c r="BG3" s="293" t="s">
        <v>131</v>
      </c>
    </row>
    <row r="4" spans="1:62" ht="15.75" customHeight="1" x14ac:dyDescent="0.25">
      <c r="A4" s="638" t="s">
        <v>37</v>
      </c>
      <c r="B4" s="628" t="s">
        <v>81</v>
      </c>
      <c r="C4" s="623">
        <v>42111</v>
      </c>
      <c r="D4" s="37">
        <v>1</v>
      </c>
      <c r="E4" s="330"/>
      <c r="F4" s="330"/>
      <c r="G4" s="58">
        <v>150</v>
      </c>
      <c r="H4" s="58" t="s">
        <v>34</v>
      </c>
      <c r="I4" s="37">
        <v>200</v>
      </c>
      <c r="J4" s="321" t="s">
        <v>34</v>
      </c>
      <c r="K4" s="58"/>
      <c r="L4" s="37">
        <v>49</v>
      </c>
      <c r="M4" s="58">
        <v>47</v>
      </c>
      <c r="N4" s="364">
        <v>45</v>
      </c>
      <c r="O4" s="100" t="s">
        <v>119</v>
      </c>
      <c r="P4" s="191">
        <v>0.28999999999999998</v>
      </c>
      <c r="Q4" s="191">
        <v>210</v>
      </c>
      <c r="R4" s="191">
        <v>299</v>
      </c>
      <c r="S4" s="191">
        <v>74.099999999999994</v>
      </c>
      <c r="T4" s="191">
        <v>4.2</v>
      </c>
      <c r="U4" s="191">
        <v>14.6</v>
      </c>
      <c r="V4" s="191">
        <v>0.83</v>
      </c>
      <c r="W4" s="191">
        <v>972</v>
      </c>
      <c r="X4" s="70">
        <v>6.8</v>
      </c>
      <c r="Y4" s="191">
        <v>51.6</v>
      </c>
      <c r="Z4" s="191">
        <v>197</v>
      </c>
      <c r="AA4" s="191">
        <v>292</v>
      </c>
      <c r="AB4" s="191">
        <v>5.4</v>
      </c>
      <c r="AC4" s="191">
        <v>9.5</v>
      </c>
      <c r="AD4" s="187">
        <v>4.5</v>
      </c>
      <c r="AE4" s="61">
        <v>75</v>
      </c>
      <c r="AF4" s="27">
        <v>58</v>
      </c>
      <c r="AG4" s="27">
        <v>35</v>
      </c>
      <c r="AH4" s="19">
        <v>7</v>
      </c>
      <c r="AI4" s="135">
        <v>27.3</v>
      </c>
      <c r="AJ4" s="686" t="s">
        <v>81</v>
      </c>
      <c r="AK4" s="689">
        <v>42216</v>
      </c>
      <c r="AL4" s="191">
        <v>1</v>
      </c>
      <c r="AM4" s="27"/>
      <c r="AN4" s="27"/>
      <c r="AO4" s="27"/>
      <c r="AP4" s="27"/>
      <c r="AQ4" s="27"/>
      <c r="AR4" s="27"/>
      <c r="AS4" s="331">
        <v>76.599999999999994</v>
      </c>
      <c r="AT4" s="332">
        <v>73.400000000000006</v>
      </c>
      <c r="AU4" s="332">
        <v>71.8</v>
      </c>
      <c r="AV4" s="333">
        <v>71.400000000000006</v>
      </c>
      <c r="AW4" s="334" t="s">
        <v>54</v>
      </c>
      <c r="AX4" s="36">
        <v>85</v>
      </c>
      <c r="AY4" s="335">
        <f>(1/(AX4/60))*(60)</f>
        <v>42.352941176470587</v>
      </c>
      <c r="AZ4" s="334" t="s">
        <v>90</v>
      </c>
      <c r="BA4" s="336">
        <v>518</v>
      </c>
      <c r="BB4" s="335">
        <f>(1/(BA4/60))*(60)</f>
        <v>6.9498069498069501</v>
      </c>
      <c r="BC4" s="337">
        <v>49</v>
      </c>
      <c r="BD4" s="338">
        <v>42688.799999999996</v>
      </c>
      <c r="BE4" s="546" t="s">
        <v>44</v>
      </c>
      <c r="BF4" s="94">
        <v>850</v>
      </c>
      <c r="BG4" s="94">
        <v>76</v>
      </c>
    </row>
    <row r="5" spans="1:62" ht="15.75" customHeight="1" x14ac:dyDescent="0.25">
      <c r="A5" s="639"/>
      <c r="B5" s="629"/>
      <c r="C5" s="624"/>
      <c r="D5" s="209">
        <v>2</v>
      </c>
      <c r="E5" s="339"/>
      <c r="F5" s="339"/>
      <c r="G5" s="209">
        <v>170</v>
      </c>
      <c r="H5" s="209" t="s">
        <v>34</v>
      </c>
      <c r="I5" s="209">
        <v>230</v>
      </c>
      <c r="J5" s="211" t="s">
        <v>34</v>
      </c>
      <c r="K5" s="35"/>
      <c r="L5" s="226">
        <v>47</v>
      </c>
      <c r="M5" s="209">
        <v>46</v>
      </c>
      <c r="N5" s="221">
        <v>45</v>
      </c>
      <c r="O5" s="261" t="s">
        <v>120</v>
      </c>
      <c r="P5" s="185">
        <v>99</v>
      </c>
      <c r="Q5" s="185">
        <v>33</v>
      </c>
      <c r="R5" s="185">
        <v>57</v>
      </c>
      <c r="S5" s="185">
        <v>73</v>
      </c>
      <c r="T5" s="185">
        <v>77</v>
      </c>
      <c r="U5" s="185">
        <v>89</v>
      </c>
      <c r="V5" s="185">
        <v>67</v>
      </c>
      <c r="W5" s="185">
        <v>99</v>
      </c>
      <c r="X5" s="185">
        <v>100</v>
      </c>
      <c r="Y5" s="185">
        <v>9</v>
      </c>
      <c r="Z5" s="185">
        <v>100</v>
      </c>
      <c r="AA5" s="587">
        <v>100</v>
      </c>
      <c r="AB5" s="587"/>
      <c r="AC5" s="587"/>
      <c r="AD5" s="588"/>
      <c r="AE5" s="182" t="s">
        <v>123</v>
      </c>
      <c r="AF5" s="566" t="s">
        <v>129</v>
      </c>
      <c r="AG5" s="567"/>
      <c r="AH5" s="567"/>
      <c r="AI5" s="95">
        <v>42172</v>
      </c>
      <c r="AJ5" s="687"/>
      <c r="AK5" s="690"/>
      <c r="AL5" s="210">
        <v>2</v>
      </c>
      <c r="AM5" s="213"/>
      <c r="AN5" s="213"/>
      <c r="AO5" s="213"/>
      <c r="AP5" s="213"/>
      <c r="AQ5" s="213"/>
      <c r="AR5" s="213"/>
      <c r="AS5" s="344">
        <v>81.7</v>
      </c>
      <c r="AT5" s="344">
        <v>74.8</v>
      </c>
      <c r="AU5" s="344">
        <v>73.400000000000006</v>
      </c>
      <c r="AV5" s="344">
        <v>72.7</v>
      </c>
      <c r="AW5" s="345" t="s">
        <v>88</v>
      </c>
      <c r="AX5" s="209">
        <v>96</v>
      </c>
      <c r="AY5" s="346">
        <f>(1/(AX5/60))*(60)</f>
        <v>37.5</v>
      </c>
      <c r="AZ5" s="345" t="s">
        <v>91</v>
      </c>
      <c r="BA5" s="347">
        <v>170</v>
      </c>
      <c r="BB5" s="346">
        <f>(1/(BA5/60))*(60)</f>
        <v>21.176470588235293</v>
      </c>
      <c r="BC5" s="348">
        <v>50</v>
      </c>
      <c r="BD5" s="349">
        <v>43560</v>
      </c>
      <c r="BE5" s="229" t="s">
        <v>44</v>
      </c>
      <c r="BF5" s="95">
        <v>42230</v>
      </c>
      <c r="BG5" s="95">
        <v>42230</v>
      </c>
    </row>
    <row r="6" spans="1:62" ht="15.75" customHeight="1" x14ac:dyDescent="0.25">
      <c r="A6" s="639"/>
      <c r="B6" s="629"/>
      <c r="C6" s="624"/>
      <c r="D6" s="209">
        <v>3</v>
      </c>
      <c r="E6" s="339"/>
      <c r="F6" s="339"/>
      <c r="G6" s="209">
        <v>250</v>
      </c>
      <c r="H6" s="209" t="s">
        <v>34</v>
      </c>
      <c r="I6" s="209">
        <v>150</v>
      </c>
      <c r="J6" s="211" t="s">
        <v>34</v>
      </c>
      <c r="K6" s="35"/>
      <c r="L6" s="226">
        <v>46</v>
      </c>
      <c r="M6" s="209">
        <v>44</v>
      </c>
      <c r="N6" s="221">
        <v>44</v>
      </c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15"/>
      <c r="AG6" s="115"/>
      <c r="AH6" s="116"/>
      <c r="AI6" s="137"/>
      <c r="AJ6" s="687"/>
      <c r="AK6" s="690"/>
      <c r="AL6" s="210">
        <v>3</v>
      </c>
      <c r="AM6" s="213"/>
      <c r="AN6" s="213"/>
      <c r="AO6" s="213"/>
      <c r="AP6" s="213"/>
      <c r="AQ6" s="213"/>
      <c r="AR6" s="213"/>
      <c r="AS6" s="344">
        <v>86.2</v>
      </c>
      <c r="AT6" s="344">
        <v>76.099999999999994</v>
      </c>
      <c r="AU6" s="344">
        <v>74.7</v>
      </c>
      <c r="AV6" s="344">
        <v>73.900000000000006</v>
      </c>
      <c r="AW6" s="345" t="s">
        <v>89</v>
      </c>
      <c r="AX6" s="209">
        <v>12</v>
      </c>
      <c r="AY6" s="346">
        <f>(1/(AX6/60))*60</f>
        <v>300</v>
      </c>
      <c r="AZ6" s="345" t="s">
        <v>92</v>
      </c>
      <c r="BA6" s="347">
        <v>44</v>
      </c>
      <c r="BB6" s="346">
        <f>(1/(BA6/60))*(60)</f>
        <v>81.818181818181827</v>
      </c>
      <c r="BC6" s="348">
        <v>51</v>
      </c>
      <c r="BD6" s="349">
        <v>44431.200000000004</v>
      </c>
      <c r="BE6" s="229" t="s">
        <v>44</v>
      </c>
      <c r="BF6" s="278"/>
      <c r="BG6" s="84"/>
    </row>
    <row r="7" spans="1:62" ht="15.75" customHeight="1" x14ac:dyDescent="0.25">
      <c r="A7" s="639"/>
      <c r="B7" s="629"/>
      <c r="C7" s="624"/>
      <c r="D7" s="209">
        <v>4</v>
      </c>
      <c r="E7" s="339"/>
      <c r="F7" s="339"/>
      <c r="G7" s="209">
        <v>200</v>
      </c>
      <c r="H7" s="209" t="s">
        <v>34</v>
      </c>
      <c r="I7" s="209">
        <v>250</v>
      </c>
      <c r="J7" s="211" t="s">
        <v>34</v>
      </c>
      <c r="K7" s="35"/>
      <c r="L7" s="226">
        <v>47</v>
      </c>
      <c r="M7" s="209">
        <v>46</v>
      </c>
      <c r="N7" s="221">
        <v>45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6"/>
      <c r="AI7" s="137"/>
      <c r="AJ7" s="687"/>
      <c r="AK7" s="690"/>
      <c r="AL7" s="210">
        <v>4</v>
      </c>
      <c r="AM7" s="213"/>
      <c r="AN7" s="213"/>
      <c r="AO7" s="213"/>
      <c r="AP7" s="213"/>
      <c r="AQ7" s="213"/>
      <c r="AR7" s="213"/>
      <c r="AS7" s="6"/>
      <c r="AT7" s="6"/>
      <c r="AU7" s="6"/>
      <c r="AV7" s="6"/>
      <c r="AW7" s="48"/>
      <c r="AX7" s="6"/>
      <c r="AY7" s="6"/>
      <c r="AZ7" s="6"/>
      <c r="BA7" s="6"/>
      <c r="BB7" s="6"/>
      <c r="BC7" s="6"/>
      <c r="BD7" s="340"/>
      <c r="BE7" s="6"/>
      <c r="BF7" s="278"/>
      <c r="BG7" s="84"/>
    </row>
    <row r="8" spans="1:62" ht="15.75" customHeight="1" x14ac:dyDescent="0.25">
      <c r="A8" s="639"/>
      <c r="B8" s="629"/>
      <c r="C8" s="624"/>
      <c r="D8" s="209">
        <v>5</v>
      </c>
      <c r="E8" s="339"/>
      <c r="F8" s="339"/>
      <c r="G8" s="209">
        <v>200</v>
      </c>
      <c r="H8" s="209" t="s">
        <v>34</v>
      </c>
      <c r="I8" s="209">
        <v>250</v>
      </c>
      <c r="J8" s="211" t="s">
        <v>34</v>
      </c>
      <c r="K8" s="35"/>
      <c r="L8" s="226">
        <v>46</v>
      </c>
      <c r="M8" s="209">
        <v>45</v>
      </c>
      <c r="N8" s="221">
        <v>44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  <c r="AI8" s="137"/>
      <c r="AJ8" s="687"/>
      <c r="AK8" s="690"/>
      <c r="AL8" s="210">
        <v>5</v>
      </c>
      <c r="AM8" s="213"/>
      <c r="AN8" s="213"/>
      <c r="AO8" s="213"/>
      <c r="AP8" s="213"/>
      <c r="AQ8" s="213"/>
      <c r="AR8" s="213"/>
      <c r="AS8" s="6"/>
      <c r="AT8" s="6"/>
      <c r="AU8" s="6"/>
      <c r="AV8" s="6"/>
      <c r="AW8" s="48"/>
      <c r="AX8" s="6"/>
      <c r="AY8" s="6"/>
      <c r="AZ8" s="6"/>
      <c r="BA8" s="6"/>
      <c r="BB8" s="6"/>
      <c r="BC8" s="6"/>
      <c r="BD8" s="340"/>
      <c r="BE8" s="6"/>
      <c r="BF8" s="278"/>
      <c r="BG8" s="84"/>
    </row>
    <row r="9" spans="1:62" ht="15.75" customHeight="1" x14ac:dyDescent="0.25">
      <c r="A9" s="639"/>
      <c r="B9" s="629"/>
      <c r="C9" s="624"/>
      <c r="D9" s="209">
        <v>6</v>
      </c>
      <c r="E9" s="339"/>
      <c r="F9" s="339"/>
      <c r="G9" s="209">
        <v>250</v>
      </c>
      <c r="H9" s="209" t="s">
        <v>34</v>
      </c>
      <c r="I9" s="209">
        <v>250</v>
      </c>
      <c r="J9" s="211" t="s">
        <v>34</v>
      </c>
      <c r="K9" s="35"/>
      <c r="L9" s="226">
        <v>47</v>
      </c>
      <c r="M9" s="209">
        <v>46</v>
      </c>
      <c r="N9" s="221">
        <v>45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6"/>
      <c r="AI9" s="137"/>
      <c r="AJ9" s="687"/>
      <c r="AK9" s="690"/>
      <c r="AL9" s="210">
        <v>6</v>
      </c>
      <c r="AM9" s="213"/>
      <c r="AN9" s="213"/>
      <c r="AO9" s="213"/>
      <c r="AP9" s="213"/>
      <c r="AQ9" s="213"/>
      <c r="AR9" s="213"/>
      <c r="AS9" s="6"/>
      <c r="AT9" s="6"/>
      <c r="AU9" s="6"/>
      <c r="AV9" s="6"/>
      <c r="AW9" s="48"/>
      <c r="AX9" s="6"/>
      <c r="AY9" s="6"/>
      <c r="AZ9" s="6"/>
      <c r="BA9" s="6"/>
      <c r="BB9" s="6"/>
      <c r="BC9" s="6"/>
      <c r="BD9" s="340"/>
      <c r="BE9" s="6"/>
      <c r="BF9" s="278"/>
      <c r="BG9" s="84"/>
    </row>
    <row r="10" spans="1:62" ht="15.75" customHeight="1" x14ac:dyDescent="0.25">
      <c r="A10" s="639"/>
      <c r="B10" s="629"/>
      <c r="C10" s="624"/>
      <c r="D10" s="209">
        <v>7</v>
      </c>
      <c r="E10" s="339"/>
      <c r="F10" s="339"/>
      <c r="G10" s="209">
        <v>250</v>
      </c>
      <c r="H10" s="209" t="s">
        <v>34</v>
      </c>
      <c r="I10" s="209">
        <v>250</v>
      </c>
      <c r="J10" s="211" t="s">
        <v>34</v>
      </c>
      <c r="K10" s="35"/>
      <c r="L10" s="226">
        <v>47</v>
      </c>
      <c r="M10" s="209">
        <v>46</v>
      </c>
      <c r="N10" s="221">
        <v>45</v>
      </c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6"/>
      <c r="AI10" s="137"/>
      <c r="AJ10" s="687"/>
      <c r="AK10" s="690"/>
      <c r="AL10" s="210">
        <v>7</v>
      </c>
      <c r="AM10" s="35"/>
      <c r="AN10" s="35"/>
      <c r="AO10" s="213"/>
      <c r="AP10" s="213"/>
      <c r="AQ10" s="213"/>
      <c r="AR10" s="213"/>
      <c r="AS10" s="6"/>
      <c r="AT10" s="6"/>
      <c r="AU10" s="6"/>
      <c r="AV10" s="6"/>
      <c r="AW10" s="48"/>
      <c r="AX10" s="6"/>
      <c r="AY10" s="6"/>
      <c r="AZ10" s="6"/>
      <c r="BA10" s="6"/>
      <c r="BB10" s="6"/>
      <c r="BC10" s="6"/>
      <c r="BD10" s="340"/>
      <c r="BE10" s="6"/>
      <c r="BF10" s="278"/>
      <c r="BG10" s="84"/>
    </row>
    <row r="11" spans="1:62" ht="15.75" customHeight="1" x14ac:dyDescent="0.25">
      <c r="A11" s="639"/>
      <c r="B11" s="629"/>
      <c r="C11" s="624"/>
      <c r="D11" s="209">
        <v>8</v>
      </c>
      <c r="E11" s="339"/>
      <c r="F11" s="339"/>
      <c r="G11" s="209">
        <v>100</v>
      </c>
      <c r="H11" s="209">
        <v>290</v>
      </c>
      <c r="I11" s="209">
        <v>200</v>
      </c>
      <c r="J11" s="211" t="s">
        <v>34</v>
      </c>
      <c r="K11" s="35"/>
      <c r="L11" s="226">
        <v>46</v>
      </c>
      <c r="M11" s="209">
        <v>45</v>
      </c>
      <c r="N11" s="221">
        <v>44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6"/>
      <c r="AI11" s="137"/>
      <c r="AJ11" s="687"/>
      <c r="AK11" s="690"/>
      <c r="AL11" s="210">
        <v>8</v>
      </c>
      <c r="AM11" s="213"/>
      <c r="AN11" s="213"/>
      <c r="AO11" s="213"/>
      <c r="AP11" s="213"/>
      <c r="AQ11" s="213"/>
      <c r="AR11" s="213"/>
      <c r="AS11" s="6"/>
      <c r="AT11" s="6"/>
      <c r="AU11" s="6"/>
      <c r="AV11" s="6"/>
      <c r="AW11" s="48"/>
      <c r="AX11" s="6"/>
      <c r="AY11" s="6"/>
      <c r="AZ11" s="6"/>
      <c r="BA11" s="6"/>
      <c r="BB11" s="6"/>
      <c r="BC11" s="6"/>
      <c r="BD11" s="340"/>
      <c r="BE11" s="6"/>
      <c r="BF11" s="278"/>
      <c r="BG11" s="84"/>
    </row>
    <row r="12" spans="1:62" ht="15.75" customHeight="1" x14ac:dyDescent="0.25">
      <c r="A12" s="639"/>
      <c r="B12" s="629"/>
      <c r="C12" s="624"/>
      <c r="D12" s="209">
        <v>9</v>
      </c>
      <c r="E12" s="339"/>
      <c r="F12" s="339"/>
      <c r="G12" s="209">
        <v>140</v>
      </c>
      <c r="H12" s="209">
        <v>250</v>
      </c>
      <c r="I12" s="209">
        <v>150</v>
      </c>
      <c r="J12" s="211">
        <v>275</v>
      </c>
      <c r="K12" s="35"/>
      <c r="L12" s="226">
        <v>48</v>
      </c>
      <c r="M12" s="209">
        <v>46</v>
      </c>
      <c r="N12" s="221">
        <v>45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  <c r="AI12" s="137"/>
      <c r="AJ12" s="687"/>
      <c r="AK12" s="690"/>
      <c r="AL12" s="210">
        <v>9</v>
      </c>
      <c r="AM12" s="213"/>
      <c r="AN12" s="213"/>
      <c r="AO12" s="213"/>
      <c r="AP12" s="213"/>
      <c r="AQ12" s="213"/>
      <c r="AR12" s="213"/>
      <c r="AS12" s="6"/>
      <c r="AT12" s="6"/>
      <c r="AU12" s="6"/>
      <c r="AV12" s="6"/>
      <c r="AW12" s="48"/>
      <c r="AX12" s="6"/>
      <c r="AY12" s="6"/>
      <c r="AZ12" s="6"/>
      <c r="BA12" s="6"/>
      <c r="BB12" s="6"/>
      <c r="BC12" s="6"/>
      <c r="BD12" s="340"/>
      <c r="BE12" s="6"/>
      <c r="BF12" s="278"/>
      <c r="BG12" s="84"/>
    </row>
    <row r="13" spans="1:62" ht="15.75" customHeight="1" thickBot="1" x14ac:dyDescent="0.3">
      <c r="A13" s="639"/>
      <c r="B13" s="629"/>
      <c r="C13" s="625"/>
      <c r="D13" s="1">
        <v>10</v>
      </c>
      <c r="E13" s="341"/>
      <c r="F13" s="341"/>
      <c r="G13" s="1">
        <v>140</v>
      </c>
      <c r="H13" s="1">
        <v>250</v>
      </c>
      <c r="I13" s="1">
        <v>175</v>
      </c>
      <c r="J13" s="225">
        <v>300</v>
      </c>
      <c r="K13" s="18"/>
      <c r="L13" s="286">
        <v>48</v>
      </c>
      <c r="M13" s="1">
        <v>46</v>
      </c>
      <c r="N13" s="507">
        <v>45</v>
      </c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6"/>
      <c r="AI13" s="137"/>
      <c r="AJ13" s="687"/>
      <c r="AK13" s="690"/>
      <c r="AL13" s="218">
        <v>10</v>
      </c>
      <c r="AM13" s="213"/>
      <c r="AN13" s="213"/>
      <c r="AO13" s="213"/>
      <c r="AP13" s="213"/>
      <c r="AQ13" s="213"/>
      <c r="AR13" s="213"/>
      <c r="AS13" s="6"/>
      <c r="AT13" s="6"/>
      <c r="AU13" s="6"/>
      <c r="AV13" s="6"/>
      <c r="AW13" s="48"/>
      <c r="AX13" s="6"/>
      <c r="AY13" s="6"/>
      <c r="AZ13" s="6"/>
      <c r="BA13" s="6"/>
      <c r="BB13" s="6"/>
      <c r="BC13" s="6"/>
      <c r="BD13" s="340"/>
      <c r="BE13" s="6"/>
      <c r="BF13" s="278"/>
      <c r="BG13" s="84"/>
    </row>
    <row r="14" spans="1:62" ht="15.75" customHeight="1" x14ac:dyDescent="0.25">
      <c r="A14" s="639"/>
      <c r="B14" s="629"/>
      <c r="C14" s="623">
        <v>42471</v>
      </c>
      <c r="D14" s="37">
        <v>1</v>
      </c>
      <c r="E14" s="330">
        <v>41.954459999999997</v>
      </c>
      <c r="F14" s="330">
        <v>-71.834440000000001</v>
      </c>
      <c r="G14" s="58">
        <v>175</v>
      </c>
      <c r="H14" s="58">
        <v>300</v>
      </c>
      <c r="I14" s="37">
        <v>300</v>
      </c>
      <c r="J14" s="321">
        <v>300</v>
      </c>
      <c r="K14" s="233" t="s">
        <v>191</v>
      </c>
      <c r="L14" s="343">
        <v>45</v>
      </c>
      <c r="M14" s="316">
        <v>43.5</v>
      </c>
      <c r="N14" s="508">
        <v>43.5</v>
      </c>
      <c r="O14" s="100" t="s">
        <v>119</v>
      </c>
      <c r="P14" s="191">
        <v>0.23</v>
      </c>
      <c r="Q14" s="191">
        <v>157</v>
      </c>
      <c r="R14" s="191">
        <v>287</v>
      </c>
      <c r="S14" s="191">
        <v>39.4</v>
      </c>
      <c r="T14" s="191">
        <v>4.8</v>
      </c>
      <c r="U14" s="191">
        <v>14.2</v>
      </c>
      <c r="V14" s="191">
        <v>0.7</v>
      </c>
      <c r="W14" s="191">
        <v>917</v>
      </c>
      <c r="X14" s="70">
        <v>7.2</v>
      </c>
      <c r="Y14" s="191">
        <v>48.5</v>
      </c>
      <c r="Z14" s="191">
        <v>293.3</v>
      </c>
      <c r="AA14" s="191">
        <v>342.7</v>
      </c>
      <c r="AB14" s="191">
        <v>6.1</v>
      </c>
      <c r="AC14" s="191">
        <v>7.6</v>
      </c>
      <c r="AD14" s="187">
        <v>6.1</v>
      </c>
      <c r="AE14" s="61">
        <v>77</v>
      </c>
      <c r="AF14" s="27">
        <v>63</v>
      </c>
      <c r="AG14" s="27">
        <v>30</v>
      </c>
      <c r="AH14" s="19">
        <v>5</v>
      </c>
      <c r="AI14" s="135"/>
      <c r="AJ14" s="687"/>
      <c r="AK14" s="689">
        <v>42622</v>
      </c>
      <c r="AL14" s="191">
        <v>1</v>
      </c>
      <c r="AM14" s="27"/>
      <c r="AN14" s="27"/>
      <c r="AO14" s="27"/>
      <c r="AP14" s="27"/>
      <c r="AQ14" s="27"/>
      <c r="AR14" s="27"/>
      <c r="AS14" s="331"/>
      <c r="AT14" s="331"/>
      <c r="AU14" s="331"/>
      <c r="AV14" s="331"/>
      <c r="AW14" s="456"/>
      <c r="AX14" s="36"/>
      <c r="AY14" s="457"/>
      <c r="AZ14" s="456"/>
      <c r="BA14" s="336"/>
      <c r="BB14" s="457"/>
      <c r="BC14" s="392">
        <v>35</v>
      </c>
      <c r="BD14" s="393">
        <f>(BC14/50)*43560</f>
        <v>30491.999999999996</v>
      </c>
      <c r="BE14" s="546" t="s">
        <v>44</v>
      </c>
      <c r="BF14" s="94">
        <v>2820</v>
      </c>
      <c r="BG14" s="94">
        <v>62.6</v>
      </c>
    </row>
    <row r="15" spans="1:62" ht="15.75" customHeight="1" x14ac:dyDescent="0.25">
      <c r="A15" s="639"/>
      <c r="B15" s="629"/>
      <c r="C15" s="624"/>
      <c r="D15" s="209">
        <v>2</v>
      </c>
      <c r="E15" s="313">
        <v>41.954810000000002</v>
      </c>
      <c r="F15" s="313">
        <v>-71.835170000000005</v>
      </c>
      <c r="G15" s="209">
        <v>50</v>
      </c>
      <c r="H15" s="209">
        <v>300</v>
      </c>
      <c r="I15" s="209">
        <v>50</v>
      </c>
      <c r="J15" s="211">
        <v>250</v>
      </c>
      <c r="K15" s="603" t="s">
        <v>193</v>
      </c>
      <c r="L15" s="317">
        <v>45.4</v>
      </c>
      <c r="M15" s="318">
        <v>44.1</v>
      </c>
      <c r="N15" s="509">
        <v>42.3</v>
      </c>
      <c r="O15" s="261" t="s">
        <v>120</v>
      </c>
      <c r="P15" s="185">
        <v>92</v>
      </c>
      <c r="Q15" s="185">
        <v>53</v>
      </c>
      <c r="R15" s="185">
        <v>54</v>
      </c>
      <c r="S15" s="185">
        <v>48</v>
      </c>
      <c r="T15" s="185">
        <v>99</v>
      </c>
      <c r="U15" s="185">
        <v>99</v>
      </c>
      <c r="V15" s="185">
        <v>66</v>
      </c>
      <c r="W15" s="185">
        <v>99</v>
      </c>
      <c r="X15" s="185">
        <v>100</v>
      </c>
      <c r="Y15" s="185">
        <v>9</v>
      </c>
      <c r="Z15" s="185">
        <v>100</v>
      </c>
      <c r="AA15" s="587">
        <v>100</v>
      </c>
      <c r="AB15" s="587"/>
      <c r="AC15" s="587"/>
      <c r="AD15" s="588"/>
      <c r="AE15" s="235" t="s">
        <v>177</v>
      </c>
      <c r="AF15" s="598" t="s">
        <v>129</v>
      </c>
      <c r="AG15" s="567"/>
      <c r="AH15" s="567"/>
      <c r="AI15" s="95"/>
      <c r="AJ15" s="687"/>
      <c r="AK15" s="691"/>
      <c r="AL15" s="210">
        <v>2</v>
      </c>
      <c r="AM15" s="213"/>
      <c r="AN15" s="213"/>
      <c r="AO15" s="213"/>
      <c r="AP15" s="213"/>
      <c r="AQ15" s="213"/>
      <c r="AR15" s="213"/>
      <c r="AS15" s="40"/>
      <c r="AT15" s="40"/>
      <c r="AU15" s="40"/>
      <c r="AV15" s="40"/>
      <c r="AW15" s="41"/>
      <c r="AX15" s="6"/>
      <c r="AY15" s="42"/>
      <c r="AZ15" s="41"/>
      <c r="BA15" s="43"/>
      <c r="BB15" s="42"/>
      <c r="BC15" s="348">
        <v>31</v>
      </c>
      <c r="BD15" s="349">
        <f>(BC15/50)*43560</f>
        <v>27007.200000000001</v>
      </c>
      <c r="BE15" s="229" t="s">
        <v>44</v>
      </c>
      <c r="BF15" s="95">
        <v>42622</v>
      </c>
      <c r="BG15" s="95">
        <v>42622</v>
      </c>
    </row>
    <row r="16" spans="1:62" ht="15.75" customHeight="1" x14ac:dyDescent="0.25">
      <c r="A16" s="639"/>
      <c r="B16" s="629"/>
      <c r="C16" s="624"/>
      <c r="D16" s="209">
        <v>3</v>
      </c>
      <c r="E16" s="313">
        <v>41.954639999999998</v>
      </c>
      <c r="F16" s="313">
        <v>-71.835809999999995</v>
      </c>
      <c r="G16" s="209">
        <v>50</v>
      </c>
      <c r="H16" s="209">
        <v>200</v>
      </c>
      <c r="I16" s="209">
        <v>250</v>
      </c>
      <c r="J16" s="211">
        <v>300</v>
      </c>
      <c r="K16" s="603"/>
      <c r="L16" s="317">
        <v>50.1</v>
      </c>
      <c r="M16" s="318">
        <v>45.6</v>
      </c>
      <c r="N16" s="509">
        <v>43.3</v>
      </c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15"/>
      <c r="AG16" s="115"/>
      <c r="AH16" s="116"/>
      <c r="AI16" s="137"/>
      <c r="AJ16" s="687"/>
      <c r="AK16" s="691"/>
      <c r="AL16" s="210">
        <v>3</v>
      </c>
      <c r="AM16" s="213"/>
      <c r="AN16" s="213"/>
      <c r="AO16" s="213"/>
      <c r="AP16" s="213"/>
      <c r="AQ16" s="213"/>
      <c r="AR16" s="213"/>
      <c r="AS16" s="40"/>
      <c r="AT16" s="40"/>
      <c r="AU16" s="40"/>
      <c r="AV16" s="40"/>
      <c r="AW16" s="41"/>
      <c r="AX16" s="6"/>
      <c r="AY16" s="42"/>
      <c r="AZ16" s="41"/>
      <c r="BA16" s="43"/>
      <c r="BB16" s="42"/>
      <c r="BC16" s="348">
        <v>33</v>
      </c>
      <c r="BD16" s="349">
        <f>(BC16/50)*43560</f>
        <v>28749.600000000002</v>
      </c>
      <c r="BE16" s="229" t="s">
        <v>44</v>
      </c>
      <c r="BF16" s="278"/>
      <c r="BG16" s="84"/>
    </row>
    <row r="17" spans="1:59" ht="15.75" customHeight="1" x14ac:dyDescent="0.25">
      <c r="A17" s="639"/>
      <c r="B17" s="629"/>
      <c r="C17" s="624"/>
      <c r="D17" s="209">
        <v>4</v>
      </c>
      <c r="E17" s="313">
        <v>41.955039999999997</v>
      </c>
      <c r="F17" s="313">
        <v>-71.836190000000002</v>
      </c>
      <c r="G17" s="209">
        <v>50</v>
      </c>
      <c r="H17" s="209">
        <v>300</v>
      </c>
      <c r="I17" s="209">
        <v>200</v>
      </c>
      <c r="J17" s="211">
        <v>300</v>
      </c>
      <c r="K17" s="603"/>
      <c r="L17" s="317">
        <v>49.2</v>
      </c>
      <c r="M17" s="318">
        <v>45.6</v>
      </c>
      <c r="N17" s="509">
        <v>43.1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6"/>
      <c r="AI17" s="137"/>
      <c r="AJ17" s="687"/>
      <c r="AK17" s="691"/>
      <c r="AL17" s="210">
        <v>4</v>
      </c>
      <c r="AM17" s="213"/>
      <c r="AN17" s="213"/>
      <c r="AO17" s="213"/>
      <c r="AP17" s="213"/>
      <c r="AQ17" s="213"/>
      <c r="AR17" s="213"/>
      <c r="AS17" s="6"/>
      <c r="AT17" s="6"/>
      <c r="AU17" s="6"/>
      <c r="AV17" s="6"/>
      <c r="AW17" s="48"/>
      <c r="AX17" s="6"/>
      <c r="AY17" s="6"/>
      <c r="AZ17" s="6"/>
      <c r="BA17" s="6"/>
      <c r="BB17" s="6"/>
      <c r="BC17" s="6"/>
      <c r="BD17" s="340"/>
      <c r="BE17" s="6"/>
      <c r="BF17" s="278"/>
      <c r="BG17" s="84"/>
    </row>
    <row r="18" spans="1:59" ht="15.75" customHeight="1" x14ac:dyDescent="0.25">
      <c r="A18" s="639"/>
      <c r="B18" s="629"/>
      <c r="C18" s="624"/>
      <c r="D18" s="209">
        <v>5</v>
      </c>
      <c r="E18" s="313">
        <v>41.954819999999998</v>
      </c>
      <c r="F18" s="313">
        <v>-71.836749999999995</v>
      </c>
      <c r="G18" s="209">
        <v>175</v>
      </c>
      <c r="H18" s="209">
        <v>300</v>
      </c>
      <c r="I18" s="209">
        <v>150</v>
      </c>
      <c r="J18" s="211">
        <v>300</v>
      </c>
      <c r="K18" s="603"/>
      <c r="L18" s="317">
        <v>47.5</v>
      </c>
      <c r="M18" s="318">
        <v>44.5</v>
      </c>
      <c r="N18" s="509">
        <v>43.4</v>
      </c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6"/>
      <c r="AI18" s="137"/>
      <c r="AJ18" s="687"/>
      <c r="AK18" s="691"/>
      <c r="AL18" s="210">
        <v>5</v>
      </c>
      <c r="AM18" s="213"/>
      <c r="AN18" s="213"/>
      <c r="AO18" s="213"/>
      <c r="AP18" s="213"/>
      <c r="AQ18" s="213"/>
      <c r="AR18" s="213"/>
      <c r="AS18" s="6"/>
      <c r="AT18" s="6"/>
      <c r="AU18" s="6"/>
      <c r="AV18" s="6"/>
      <c r="AW18" s="48"/>
      <c r="AX18" s="6"/>
      <c r="AY18" s="6"/>
      <c r="AZ18" s="6"/>
      <c r="BA18" s="6"/>
      <c r="BB18" s="6"/>
      <c r="BC18" s="6"/>
      <c r="BD18" s="340"/>
      <c r="BE18" s="6"/>
      <c r="BF18" s="278"/>
      <c r="BG18" s="84"/>
    </row>
    <row r="19" spans="1:59" ht="15.75" customHeight="1" x14ac:dyDescent="0.25">
      <c r="A19" s="639"/>
      <c r="B19" s="629"/>
      <c r="C19" s="624"/>
      <c r="D19" s="209">
        <v>6</v>
      </c>
      <c r="E19" s="313">
        <v>41.954450000000001</v>
      </c>
      <c r="F19" s="313">
        <v>-71.836759999999998</v>
      </c>
      <c r="G19" s="209">
        <v>50</v>
      </c>
      <c r="H19" s="209">
        <v>275</v>
      </c>
      <c r="I19" s="209">
        <v>100</v>
      </c>
      <c r="J19" s="211">
        <v>275</v>
      </c>
      <c r="K19" s="603" t="s">
        <v>192</v>
      </c>
      <c r="L19" s="317">
        <v>46.5</v>
      </c>
      <c r="M19" s="318">
        <v>45</v>
      </c>
      <c r="N19" s="509">
        <v>43.4</v>
      </c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6"/>
      <c r="AI19" s="137"/>
      <c r="AJ19" s="687"/>
      <c r="AK19" s="691"/>
      <c r="AL19" s="210">
        <v>6</v>
      </c>
      <c r="AM19" s="213"/>
      <c r="AN19" s="213"/>
      <c r="AO19" s="213"/>
      <c r="AP19" s="213"/>
      <c r="AQ19" s="213"/>
      <c r="AR19" s="213"/>
      <c r="AS19" s="6"/>
      <c r="AT19" s="6"/>
      <c r="AU19" s="6"/>
      <c r="AV19" s="6"/>
      <c r="AW19" s="48"/>
      <c r="AX19" s="6"/>
      <c r="AY19" s="6"/>
      <c r="AZ19" s="6"/>
      <c r="BA19" s="6"/>
      <c r="BB19" s="6"/>
      <c r="BC19" s="6"/>
      <c r="BD19" s="340"/>
      <c r="BE19" s="6"/>
      <c r="BF19" s="278"/>
      <c r="BG19" s="84"/>
    </row>
    <row r="20" spans="1:59" ht="15.75" customHeight="1" x14ac:dyDescent="0.25">
      <c r="A20" s="639"/>
      <c r="B20" s="629"/>
      <c r="C20" s="624"/>
      <c r="D20" s="209">
        <v>7</v>
      </c>
      <c r="E20" s="313">
        <v>41.954540000000001</v>
      </c>
      <c r="F20" s="313">
        <v>-71.836299999999994</v>
      </c>
      <c r="G20" s="209">
        <v>100</v>
      </c>
      <c r="H20" s="209">
        <v>300</v>
      </c>
      <c r="I20" s="209">
        <v>200</v>
      </c>
      <c r="J20" s="211">
        <v>275</v>
      </c>
      <c r="K20" s="603"/>
      <c r="L20" s="317">
        <v>46.1</v>
      </c>
      <c r="M20" s="318">
        <v>44.3</v>
      </c>
      <c r="N20" s="509">
        <v>42.6</v>
      </c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6"/>
      <c r="AI20" s="137"/>
      <c r="AJ20" s="687"/>
      <c r="AK20" s="691"/>
      <c r="AL20" s="210">
        <v>7</v>
      </c>
      <c r="AM20" s="35"/>
      <c r="AN20" s="35"/>
      <c r="AO20" s="213"/>
      <c r="AP20" s="213"/>
      <c r="AQ20" s="213"/>
      <c r="AR20" s="213"/>
      <c r="AS20" s="6"/>
      <c r="AT20" s="6"/>
      <c r="AU20" s="6"/>
      <c r="AV20" s="6"/>
      <c r="AW20" s="48"/>
      <c r="AX20" s="6"/>
      <c r="AY20" s="6"/>
      <c r="AZ20" s="6"/>
      <c r="BA20" s="6"/>
      <c r="BB20" s="6"/>
      <c r="BC20" s="6"/>
      <c r="BD20" s="340"/>
      <c r="BE20" s="6"/>
      <c r="BF20" s="278"/>
      <c r="BG20" s="84"/>
    </row>
    <row r="21" spans="1:59" ht="15.75" customHeight="1" x14ac:dyDescent="0.25">
      <c r="A21" s="639"/>
      <c r="B21" s="629"/>
      <c r="C21" s="624"/>
      <c r="D21" s="209">
        <v>8</v>
      </c>
      <c r="E21" s="313">
        <v>41.954279999999997</v>
      </c>
      <c r="F21" s="313">
        <v>-71.835840000000005</v>
      </c>
      <c r="G21" s="209">
        <v>100</v>
      </c>
      <c r="H21" s="209">
        <v>250</v>
      </c>
      <c r="I21" s="209">
        <v>100</v>
      </c>
      <c r="J21" s="211">
        <v>250</v>
      </c>
      <c r="K21" s="603"/>
      <c r="L21" s="317">
        <v>49.5</v>
      </c>
      <c r="M21" s="318">
        <v>45.2</v>
      </c>
      <c r="N21" s="509">
        <v>43.6</v>
      </c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6"/>
      <c r="AI21" s="137"/>
      <c r="AJ21" s="687"/>
      <c r="AK21" s="691"/>
      <c r="AL21" s="210">
        <v>8</v>
      </c>
      <c r="AM21" s="213"/>
      <c r="AN21" s="213"/>
      <c r="AO21" s="213"/>
      <c r="AP21" s="213"/>
      <c r="AQ21" s="213"/>
      <c r="AR21" s="213"/>
      <c r="AS21" s="6"/>
      <c r="AT21" s="6"/>
      <c r="AU21" s="6"/>
      <c r="AV21" s="6"/>
      <c r="AW21" s="48"/>
      <c r="AX21" s="6"/>
      <c r="AY21" s="6"/>
      <c r="AZ21" s="6"/>
      <c r="BA21" s="6"/>
      <c r="BB21" s="6"/>
      <c r="BC21" s="6"/>
      <c r="BD21" s="340"/>
      <c r="BE21" s="6"/>
      <c r="BF21" s="278"/>
      <c r="BG21" s="84"/>
    </row>
    <row r="22" spans="1:59" ht="15.75" customHeight="1" x14ac:dyDescent="0.25">
      <c r="A22" s="639"/>
      <c r="B22" s="629"/>
      <c r="C22" s="624"/>
      <c r="D22" s="209">
        <v>9</v>
      </c>
      <c r="E22" s="313">
        <v>41.954430000000002</v>
      </c>
      <c r="F22" s="313">
        <v>-71.835220000000007</v>
      </c>
      <c r="G22" s="209">
        <v>50</v>
      </c>
      <c r="H22" s="209">
        <v>250</v>
      </c>
      <c r="I22" s="209">
        <v>100</v>
      </c>
      <c r="J22" s="211">
        <v>250</v>
      </c>
      <c r="K22" s="603"/>
      <c r="L22" s="317">
        <v>48.6</v>
      </c>
      <c r="M22" s="318">
        <v>45.6</v>
      </c>
      <c r="N22" s="509">
        <v>44.3</v>
      </c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6"/>
      <c r="AI22" s="137"/>
      <c r="AJ22" s="687"/>
      <c r="AK22" s="691"/>
      <c r="AL22" s="210">
        <v>9</v>
      </c>
      <c r="AM22" s="213"/>
      <c r="AN22" s="213"/>
      <c r="AO22" s="213"/>
      <c r="AP22" s="213"/>
      <c r="AQ22" s="213"/>
      <c r="AR22" s="213"/>
      <c r="AS22" s="6"/>
      <c r="AT22" s="6"/>
      <c r="AU22" s="6"/>
      <c r="AV22" s="6"/>
      <c r="AW22" s="48"/>
      <c r="AX22" s="6"/>
      <c r="AY22" s="6"/>
      <c r="AZ22" s="6"/>
      <c r="BA22" s="6"/>
      <c r="BB22" s="6"/>
      <c r="BC22" s="6"/>
      <c r="BD22" s="340"/>
      <c r="BE22" s="6"/>
      <c r="BF22" s="278"/>
      <c r="BG22" s="84"/>
    </row>
    <row r="23" spans="1:59" ht="15.75" customHeight="1" thickBot="1" x14ac:dyDescent="0.3">
      <c r="A23" s="639"/>
      <c r="B23" s="629"/>
      <c r="C23" s="624"/>
      <c r="D23" s="10">
        <v>10</v>
      </c>
      <c r="E23" s="339">
        <v>41.954320000000003</v>
      </c>
      <c r="F23" s="339">
        <v>-71.854600000000005</v>
      </c>
      <c r="G23" s="10">
        <v>100</v>
      </c>
      <c r="H23" s="10">
        <v>300</v>
      </c>
      <c r="I23" s="10">
        <v>100</v>
      </c>
      <c r="J23" s="297">
        <v>300</v>
      </c>
      <c r="K23" s="641"/>
      <c r="L23" s="350">
        <v>47.4</v>
      </c>
      <c r="M23" s="351">
        <v>45.1</v>
      </c>
      <c r="N23" s="510">
        <v>43.2</v>
      </c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6"/>
      <c r="AI23" s="137"/>
      <c r="AJ23" s="688"/>
      <c r="AK23" s="691"/>
      <c r="AL23" s="218">
        <v>10</v>
      </c>
      <c r="AM23" s="213"/>
      <c r="AN23" s="213"/>
      <c r="AO23" s="213"/>
      <c r="AP23" s="213"/>
      <c r="AQ23" s="213"/>
      <c r="AR23" s="213"/>
      <c r="AS23" s="6"/>
      <c r="AT23" s="6"/>
      <c r="AU23" s="6"/>
      <c r="AV23" s="6"/>
      <c r="AW23" s="48"/>
      <c r="AX23" s="6"/>
      <c r="AY23" s="6"/>
      <c r="AZ23" s="6"/>
      <c r="BA23" s="6"/>
      <c r="BB23" s="6"/>
      <c r="BC23" s="6"/>
      <c r="BD23" s="340"/>
      <c r="BE23" s="6"/>
      <c r="BF23" s="277"/>
      <c r="BG23" s="85"/>
    </row>
    <row r="24" spans="1:59" ht="15.75" customHeight="1" x14ac:dyDescent="0.25">
      <c r="A24" s="639"/>
      <c r="B24" s="628" t="s">
        <v>82</v>
      </c>
      <c r="C24" s="623">
        <v>42111</v>
      </c>
      <c r="D24" s="24">
        <v>1</v>
      </c>
      <c r="E24" s="330"/>
      <c r="F24" s="330"/>
      <c r="G24" s="24">
        <v>125</v>
      </c>
      <c r="H24" s="24">
        <v>250</v>
      </c>
      <c r="I24" s="24">
        <v>150</v>
      </c>
      <c r="J24" s="279">
        <v>250</v>
      </c>
      <c r="K24" s="58"/>
      <c r="L24" s="324">
        <v>47</v>
      </c>
      <c r="M24" s="24">
        <v>45</v>
      </c>
      <c r="N24" s="401">
        <v>44</v>
      </c>
      <c r="O24" s="100" t="s">
        <v>119</v>
      </c>
      <c r="P24" s="191">
        <v>0.28000000000000003</v>
      </c>
      <c r="Q24" s="191">
        <v>172</v>
      </c>
      <c r="R24" s="191">
        <v>273</v>
      </c>
      <c r="S24" s="191">
        <v>58</v>
      </c>
      <c r="T24" s="191">
        <v>4.2</v>
      </c>
      <c r="U24" s="191">
        <v>12.9</v>
      </c>
      <c r="V24" s="191">
        <v>0.75</v>
      </c>
      <c r="W24" s="191">
        <v>933</v>
      </c>
      <c r="X24" s="70">
        <v>6.6</v>
      </c>
      <c r="Y24" s="191">
        <v>20.7</v>
      </c>
      <c r="Z24" s="191">
        <v>189.9</v>
      </c>
      <c r="AA24" s="191">
        <v>271</v>
      </c>
      <c r="AB24" s="191">
        <v>6.7</v>
      </c>
      <c r="AC24" s="191">
        <v>11.4</v>
      </c>
      <c r="AD24" s="187">
        <v>3.3</v>
      </c>
      <c r="AE24" s="27">
        <v>82</v>
      </c>
      <c r="AF24" s="191">
        <v>54</v>
      </c>
      <c r="AG24" s="191">
        <v>38</v>
      </c>
      <c r="AH24" s="146">
        <v>8</v>
      </c>
      <c r="AI24" s="135">
        <v>14.9</v>
      </c>
      <c r="AJ24" s="613" t="s">
        <v>82</v>
      </c>
      <c r="AK24" s="623">
        <v>42216</v>
      </c>
      <c r="AL24" s="191">
        <v>1</v>
      </c>
      <c r="AM24" s="27"/>
      <c r="AN24" s="27"/>
      <c r="AO24" s="27"/>
      <c r="AP24" s="27"/>
      <c r="AQ24" s="27"/>
      <c r="AR24" s="27"/>
      <c r="AS24" s="24">
        <v>87.3</v>
      </c>
      <c r="AT24" s="24">
        <v>79.7</v>
      </c>
      <c r="AU24" s="24">
        <v>75.7</v>
      </c>
      <c r="AV24" s="24">
        <v>74.099999999999994</v>
      </c>
      <c r="AW24" s="352" t="s">
        <v>93</v>
      </c>
      <c r="AX24" s="353">
        <v>74</v>
      </c>
      <c r="AY24" s="24">
        <f>(1/(AX24/60))*60</f>
        <v>48.648648648648646</v>
      </c>
      <c r="AZ24" s="354">
        <v>6.3888888888888884E-2</v>
      </c>
      <c r="BA24" s="24">
        <v>92</v>
      </c>
      <c r="BB24" s="355">
        <f>(1/(BA24/60))*60</f>
        <v>39.130434782608695</v>
      </c>
      <c r="BC24" s="356">
        <v>54</v>
      </c>
      <c r="BD24" s="357">
        <v>47044.800000000003</v>
      </c>
      <c r="BE24" s="279" t="s">
        <v>44</v>
      </c>
      <c r="BF24" s="94">
        <v>997</v>
      </c>
      <c r="BG24" s="94">
        <v>76</v>
      </c>
    </row>
    <row r="25" spans="1:59" ht="15.75" customHeight="1" x14ac:dyDescent="0.25">
      <c r="A25" s="639"/>
      <c r="B25" s="629"/>
      <c r="C25" s="624"/>
      <c r="D25" s="209">
        <v>2</v>
      </c>
      <c r="E25" s="339"/>
      <c r="F25" s="339"/>
      <c r="G25" s="209">
        <v>100</v>
      </c>
      <c r="H25" s="209">
        <v>250</v>
      </c>
      <c r="I25" s="209">
        <v>150</v>
      </c>
      <c r="J25" s="211">
        <v>250</v>
      </c>
      <c r="K25" s="35"/>
      <c r="L25" s="226">
        <v>45</v>
      </c>
      <c r="M25" s="209">
        <v>44</v>
      </c>
      <c r="N25" s="221">
        <v>44</v>
      </c>
      <c r="O25" s="504" t="s">
        <v>120</v>
      </c>
      <c r="P25" s="185">
        <v>99</v>
      </c>
      <c r="Q25" s="185">
        <v>51</v>
      </c>
      <c r="R25" s="185">
        <v>68</v>
      </c>
      <c r="S25" s="185">
        <v>49</v>
      </c>
      <c r="T25" s="185">
        <v>77</v>
      </c>
      <c r="U25" s="185">
        <v>80</v>
      </c>
      <c r="V25" s="185">
        <v>60</v>
      </c>
      <c r="W25" s="185">
        <v>98</v>
      </c>
      <c r="X25" s="185">
        <v>100</v>
      </c>
      <c r="Y25" s="185">
        <v>100</v>
      </c>
      <c r="Z25" s="185">
        <v>100</v>
      </c>
      <c r="AA25" s="566">
        <v>100</v>
      </c>
      <c r="AB25" s="567"/>
      <c r="AC25" s="567"/>
      <c r="AD25" s="573"/>
      <c r="AE25" s="182" t="s">
        <v>123</v>
      </c>
      <c r="AF25" s="566" t="s">
        <v>129</v>
      </c>
      <c r="AG25" s="567"/>
      <c r="AH25" s="568"/>
      <c r="AI25" s="95">
        <v>42172</v>
      </c>
      <c r="AJ25" s="614"/>
      <c r="AK25" s="624"/>
      <c r="AL25" s="210">
        <v>2</v>
      </c>
      <c r="AM25" s="213"/>
      <c r="AN25" s="213"/>
      <c r="AO25" s="213"/>
      <c r="AP25" s="213"/>
      <c r="AQ25" s="213"/>
      <c r="AR25" s="213"/>
      <c r="AS25" s="209">
        <v>88.3</v>
      </c>
      <c r="AT25" s="209">
        <v>78.099999999999994</v>
      </c>
      <c r="AU25" s="209">
        <v>76.099999999999994</v>
      </c>
      <c r="AV25" s="209">
        <v>74.3</v>
      </c>
      <c r="AW25" s="358" t="s">
        <v>94</v>
      </c>
      <c r="AX25" s="359">
        <v>13</v>
      </c>
      <c r="AY25" s="60">
        <f>(1/(AX25/60))*60</f>
        <v>276.92307692307691</v>
      </c>
      <c r="AZ25" s="360">
        <v>1.6666666666666666E-2</v>
      </c>
      <c r="BA25" s="209">
        <v>24</v>
      </c>
      <c r="BB25" s="60">
        <f>(1/(BA25/60))*60</f>
        <v>150</v>
      </c>
      <c r="BC25" s="361">
        <v>55</v>
      </c>
      <c r="BD25" s="362">
        <v>47916.000000000007</v>
      </c>
      <c r="BE25" s="211" t="s">
        <v>44</v>
      </c>
      <c r="BF25" s="95">
        <v>42230</v>
      </c>
      <c r="BG25" s="95">
        <v>42230</v>
      </c>
    </row>
    <row r="26" spans="1:59" ht="15.75" customHeight="1" x14ac:dyDescent="0.25">
      <c r="A26" s="639"/>
      <c r="B26" s="629"/>
      <c r="C26" s="624"/>
      <c r="D26" s="209">
        <v>3</v>
      </c>
      <c r="E26" s="339"/>
      <c r="F26" s="339"/>
      <c r="G26" s="209">
        <v>140</v>
      </c>
      <c r="H26" s="209">
        <v>300</v>
      </c>
      <c r="I26" s="209">
        <v>150</v>
      </c>
      <c r="J26" s="211">
        <v>275</v>
      </c>
      <c r="K26" s="35"/>
      <c r="L26" s="226">
        <v>47</v>
      </c>
      <c r="M26" s="209">
        <v>45</v>
      </c>
      <c r="N26" s="221">
        <v>44</v>
      </c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15"/>
      <c r="AG26" s="115"/>
      <c r="AH26" s="116"/>
      <c r="AI26" s="137"/>
      <c r="AJ26" s="614"/>
      <c r="AK26" s="624"/>
      <c r="AL26" s="210">
        <v>3</v>
      </c>
      <c r="AM26" s="213"/>
      <c r="AN26" s="213"/>
      <c r="AO26" s="213"/>
      <c r="AP26" s="213"/>
      <c r="AQ26" s="213"/>
      <c r="AR26" s="213"/>
      <c r="AS26" s="209">
        <v>87.4</v>
      </c>
      <c r="AT26" s="209">
        <v>74.8</v>
      </c>
      <c r="AU26" s="209">
        <v>73</v>
      </c>
      <c r="AV26" s="209">
        <v>71.599999999999994</v>
      </c>
      <c r="AW26" s="358" t="s">
        <v>95</v>
      </c>
      <c r="AX26" s="209">
        <v>29</v>
      </c>
      <c r="AY26" s="209">
        <f>(1/(AX26/60))*60</f>
        <v>124.13793103448276</v>
      </c>
      <c r="AZ26" s="360">
        <v>6.7361111111111108E-2</v>
      </c>
      <c r="BA26" s="209">
        <v>97</v>
      </c>
      <c r="BB26" s="60">
        <f>(1/(BA26/60))*60</f>
        <v>37.113402061855673</v>
      </c>
      <c r="BC26" s="209">
        <v>52</v>
      </c>
      <c r="BD26" s="362">
        <v>45302.400000000001</v>
      </c>
      <c r="BE26" s="211" t="s">
        <v>44</v>
      </c>
      <c r="BF26" s="278"/>
      <c r="BG26" s="84"/>
    </row>
    <row r="27" spans="1:59" ht="15.75" customHeight="1" x14ac:dyDescent="0.25">
      <c r="A27" s="639"/>
      <c r="B27" s="629"/>
      <c r="C27" s="624"/>
      <c r="D27" s="209">
        <v>4</v>
      </c>
      <c r="E27" s="339"/>
      <c r="F27" s="339"/>
      <c r="G27" s="209" t="s">
        <v>34</v>
      </c>
      <c r="H27" s="209" t="s">
        <v>34</v>
      </c>
      <c r="I27" s="209">
        <v>290</v>
      </c>
      <c r="J27" s="211" t="s">
        <v>34</v>
      </c>
      <c r="K27" s="35"/>
      <c r="L27" s="226">
        <v>46</v>
      </c>
      <c r="M27" s="209">
        <v>46</v>
      </c>
      <c r="N27" s="221">
        <v>45</v>
      </c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6"/>
      <c r="AI27" s="137"/>
      <c r="AJ27" s="614"/>
      <c r="AK27" s="624"/>
      <c r="AL27" s="210">
        <v>4</v>
      </c>
      <c r="AM27" s="213"/>
      <c r="AN27" s="213"/>
      <c r="AO27" s="213"/>
      <c r="AP27" s="213"/>
      <c r="AQ27" s="213"/>
      <c r="AR27" s="213"/>
      <c r="AS27" s="6"/>
      <c r="AT27" s="6"/>
      <c r="AU27" s="6"/>
      <c r="AV27" s="6"/>
      <c r="AW27" s="48"/>
      <c r="AX27" s="6"/>
      <c r="AY27" s="6"/>
      <c r="AZ27" s="6"/>
      <c r="BA27" s="6"/>
      <c r="BB27" s="6"/>
      <c r="BC27" s="6"/>
      <c r="BD27" s="340"/>
      <c r="BE27" s="6"/>
      <c r="BF27" s="278"/>
      <c r="BG27" s="84"/>
    </row>
    <row r="28" spans="1:59" ht="15.75" customHeight="1" x14ac:dyDescent="0.25">
      <c r="A28" s="639"/>
      <c r="B28" s="629"/>
      <c r="C28" s="624"/>
      <c r="D28" s="209">
        <v>5</v>
      </c>
      <c r="E28" s="339"/>
      <c r="F28" s="339"/>
      <c r="G28" s="209">
        <v>180</v>
      </c>
      <c r="H28" s="209">
        <v>300</v>
      </c>
      <c r="I28" s="209">
        <v>190</v>
      </c>
      <c r="J28" s="211">
        <v>300</v>
      </c>
      <c r="K28" s="35"/>
      <c r="L28" s="226">
        <v>47</v>
      </c>
      <c r="M28" s="209">
        <v>45</v>
      </c>
      <c r="N28" s="221">
        <v>44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6"/>
      <c r="AI28" s="137"/>
      <c r="AJ28" s="614"/>
      <c r="AK28" s="624"/>
      <c r="AL28" s="210">
        <v>5</v>
      </c>
      <c r="AM28" s="213"/>
      <c r="AN28" s="213"/>
      <c r="AO28" s="213"/>
      <c r="AP28" s="213"/>
      <c r="AQ28" s="213"/>
      <c r="AR28" s="213"/>
      <c r="AS28" s="6"/>
      <c r="AT28" s="6"/>
      <c r="AU28" s="6"/>
      <c r="AV28" s="6"/>
      <c r="AW28" s="48"/>
      <c r="AX28" s="6"/>
      <c r="AY28" s="6"/>
      <c r="AZ28" s="6"/>
      <c r="BA28" s="6"/>
      <c r="BB28" s="6"/>
      <c r="BC28" s="6"/>
      <c r="BD28" s="340"/>
      <c r="BE28" s="6"/>
      <c r="BF28" s="278"/>
      <c r="BG28" s="84"/>
    </row>
    <row r="29" spans="1:59" ht="15.75" customHeight="1" x14ac:dyDescent="0.25">
      <c r="A29" s="639"/>
      <c r="B29" s="629"/>
      <c r="C29" s="624"/>
      <c r="D29" s="209">
        <v>6</v>
      </c>
      <c r="E29" s="339"/>
      <c r="F29" s="339"/>
      <c r="G29" s="209">
        <v>190</v>
      </c>
      <c r="H29" s="209">
        <v>290</v>
      </c>
      <c r="I29" s="209">
        <v>240</v>
      </c>
      <c r="J29" s="211" t="s">
        <v>34</v>
      </c>
      <c r="K29" s="35"/>
      <c r="L29" s="226">
        <v>47</v>
      </c>
      <c r="M29" s="209">
        <v>45</v>
      </c>
      <c r="N29" s="221">
        <v>44</v>
      </c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6"/>
      <c r="AI29" s="137"/>
      <c r="AJ29" s="614"/>
      <c r="AK29" s="624"/>
      <c r="AL29" s="210">
        <v>6</v>
      </c>
      <c r="AM29" s="213"/>
      <c r="AN29" s="213"/>
      <c r="AO29" s="213"/>
      <c r="AP29" s="213"/>
      <c r="AQ29" s="213"/>
      <c r="AR29" s="213"/>
      <c r="AS29" s="6"/>
      <c r="AT29" s="6"/>
      <c r="AU29" s="6"/>
      <c r="AV29" s="6"/>
      <c r="AW29" s="48"/>
      <c r="AX29" s="6"/>
      <c r="AY29" s="6"/>
      <c r="AZ29" s="6"/>
      <c r="BA29" s="6"/>
      <c r="BB29" s="6"/>
      <c r="BC29" s="6"/>
      <c r="BD29" s="340"/>
      <c r="BE29" s="6"/>
      <c r="BF29" s="278"/>
      <c r="BG29" s="84"/>
    </row>
    <row r="30" spans="1:59" ht="15.75" customHeight="1" x14ac:dyDescent="0.25">
      <c r="A30" s="639"/>
      <c r="B30" s="629"/>
      <c r="C30" s="624"/>
      <c r="D30" s="209">
        <v>7</v>
      </c>
      <c r="E30" s="339"/>
      <c r="F30" s="339"/>
      <c r="G30" s="209">
        <v>170</v>
      </c>
      <c r="H30" s="209">
        <v>240</v>
      </c>
      <c r="I30" s="209">
        <v>240</v>
      </c>
      <c r="J30" s="211">
        <v>200</v>
      </c>
      <c r="K30" s="35"/>
      <c r="L30" s="226">
        <v>46</v>
      </c>
      <c r="M30" s="209">
        <v>44</v>
      </c>
      <c r="N30" s="221">
        <v>44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6"/>
      <c r="AI30" s="137"/>
      <c r="AJ30" s="614"/>
      <c r="AK30" s="624"/>
      <c r="AL30" s="210">
        <v>7</v>
      </c>
      <c r="AM30" s="35"/>
      <c r="AN30" s="35"/>
      <c r="AO30" s="213"/>
      <c r="AP30" s="213"/>
      <c r="AQ30" s="213"/>
      <c r="AR30" s="213"/>
      <c r="AS30" s="6"/>
      <c r="AT30" s="6"/>
      <c r="AU30" s="6"/>
      <c r="AV30" s="6"/>
      <c r="AW30" s="48"/>
      <c r="AX30" s="6"/>
      <c r="AY30" s="6"/>
      <c r="AZ30" s="6"/>
      <c r="BA30" s="6"/>
      <c r="BB30" s="6"/>
      <c r="BC30" s="6"/>
      <c r="BD30" s="340"/>
      <c r="BE30" s="6"/>
      <c r="BF30" s="278"/>
      <c r="BG30" s="84"/>
    </row>
    <row r="31" spans="1:59" ht="15.75" customHeight="1" x14ac:dyDescent="0.25">
      <c r="A31" s="639"/>
      <c r="B31" s="629"/>
      <c r="C31" s="624"/>
      <c r="D31" s="209">
        <v>8</v>
      </c>
      <c r="E31" s="339"/>
      <c r="F31" s="339"/>
      <c r="G31" s="209">
        <v>100</v>
      </c>
      <c r="H31" s="209">
        <v>250</v>
      </c>
      <c r="I31" s="209">
        <v>270</v>
      </c>
      <c r="J31" s="211">
        <v>290</v>
      </c>
      <c r="K31" s="35"/>
      <c r="L31" s="226">
        <v>48</v>
      </c>
      <c r="M31" s="209">
        <v>46</v>
      </c>
      <c r="N31" s="221">
        <v>45</v>
      </c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6"/>
      <c r="AI31" s="137"/>
      <c r="AJ31" s="614"/>
      <c r="AK31" s="624"/>
      <c r="AL31" s="210">
        <v>8</v>
      </c>
      <c r="AM31" s="213"/>
      <c r="AN31" s="213"/>
      <c r="AO31" s="213"/>
      <c r="AP31" s="213"/>
      <c r="AQ31" s="213"/>
      <c r="AR31" s="213"/>
      <c r="AS31" s="6"/>
      <c r="AT31" s="6"/>
      <c r="AU31" s="6"/>
      <c r="AV31" s="6"/>
      <c r="AW31" s="48"/>
      <c r="AX31" s="6"/>
      <c r="AY31" s="6"/>
      <c r="AZ31" s="6"/>
      <c r="BA31" s="6"/>
      <c r="BB31" s="6"/>
      <c r="BC31" s="6"/>
      <c r="BD31" s="340"/>
      <c r="BE31" s="6"/>
      <c r="BF31" s="278"/>
      <c r="BG31" s="84"/>
    </row>
    <row r="32" spans="1:59" ht="15.75" customHeight="1" x14ac:dyDescent="0.25">
      <c r="A32" s="639"/>
      <c r="B32" s="629"/>
      <c r="C32" s="624"/>
      <c r="D32" s="209">
        <v>9</v>
      </c>
      <c r="E32" s="339"/>
      <c r="F32" s="339"/>
      <c r="G32" s="209">
        <v>190</v>
      </c>
      <c r="H32" s="209" t="s">
        <v>34</v>
      </c>
      <c r="I32" s="209">
        <v>200</v>
      </c>
      <c r="J32" s="211">
        <v>300</v>
      </c>
      <c r="K32" s="35"/>
      <c r="L32" s="226">
        <v>48</v>
      </c>
      <c r="M32" s="209">
        <v>46</v>
      </c>
      <c r="N32" s="221">
        <v>45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6"/>
      <c r="AI32" s="137"/>
      <c r="AJ32" s="614"/>
      <c r="AK32" s="624"/>
      <c r="AL32" s="210">
        <v>9</v>
      </c>
      <c r="AM32" s="213"/>
      <c r="AN32" s="213"/>
      <c r="AO32" s="213"/>
      <c r="AP32" s="213"/>
      <c r="AQ32" s="213"/>
      <c r="AR32" s="213"/>
      <c r="AS32" s="6"/>
      <c r="AT32" s="6"/>
      <c r="AU32" s="6"/>
      <c r="AV32" s="6"/>
      <c r="AW32" s="48"/>
      <c r="AX32" s="6"/>
      <c r="AY32" s="6"/>
      <c r="AZ32" s="6"/>
      <c r="BA32" s="6"/>
      <c r="BB32" s="6"/>
      <c r="BC32" s="6"/>
      <c r="BD32" s="340"/>
      <c r="BE32" s="6"/>
      <c r="BF32" s="278"/>
      <c r="BG32" s="84"/>
    </row>
    <row r="33" spans="1:59" ht="15.75" customHeight="1" thickBot="1" x14ac:dyDescent="0.3">
      <c r="A33" s="639"/>
      <c r="B33" s="629"/>
      <c r="C33" s="625"/>
      <c r="D33" s="1">
        <v>10</v>
      </c>
      <c r="E33" s="341"/>
      <c r="F33" s="341"/>
      <c r="G33" s="1">
        <v>170</v>
      </c>
      <c r="H33" s="1">
        <v>290</v>
      </c>
      <c r="I33" s="1">
        <v>240</v>
      </c>
      <c r="J33" s="225">
        <v>260</v>
      </c>
      <c r="K33" s="18"/>
      <c r="L33" s="286">
        <v>47</v>
      </c>
      <c r="M33" s="1">
        <v>46</v>
      </c>
      <c r="N33" s="507">
        <v>44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8"/>
      <c r="AI33" s="138"/>
      <c r="AJ33" s="614"/>
      <c r="AK33" s="625"/>
      <c r="AL33" s="28">
        <v>10</v>
      </c>
      <c r="AM33" s="214"/>
      <c r="AN33" s="214"/>
      <c r="AO33" s="214"/>
      <c r="AP33" s="214"/>
      <c r="AQ33" s="214"/>
      <c r="AR33" s="214"/>
      <c r="AS33" s="14"/>
      <c r="AT33" s="14"/>
      <c r="AU33" s="14"/>
      <c r="AV33" s="14"/>
      <c r="AW33" s="57"/>
      <c r="AX33" s="14"/>
      <c r="AY33" s="14"/>
      <c r="AZ33" s="14"/>
      <c r="BA33" s="14"/>
      <c r="BB33" s="14"/>
      <c r="BC33" s="14"/>
      <c r="BD33" s="342"/>
      <c r="BE33" s="14"/>
      <c r="BF33" s="277"/>
      <c r="BG33" s="85"/>
    </row>
    <row r="34" spans="1:59" ht="15.75" customHeight="1" x14ac:dyDescent="0.25">
      <c r="A34" s="639"/>
      <c r="B34" s="629"/>
      <c r="C34" s="623">
        <v>42471</v>
      </c>
      <c r="D34" s="24">
        <v>1</v>
      </c>
      <c r="E34" s="330">
        <v>41.955570000000002</v>
      </c>
      <c r="F34" s="330">
        <v>-71.838669999999993</v>
      </c>
      <c r="G34" s="24">
        <v>175</v>
      </c>
      <c r="H34" s="24">
        <v>300</v>
      </c>
      <c r="I34" s="24">
        <v>175</v>
      </c>
      <c r="J34" s="279">
        <v>300</v>
      </c>
      <c r="K34" s="233" t="s">
        <v>191</v>
      </c>
      <c r="L34" s="324">
        <v>45.8</v>
      </c>
      <c r="M34" s="24">
        <v>44.2</v>
      </c>
      <c r="N34" s="401">
        <v>42.4</v>
      </c>
      <c r="O34" s="261" t="s">
        <v>119</v>
      </c>
      <c r="P34" s="182">
        <v>0.26</v>
      </c>
      <c r="Q34" s="182">
        <v>147</v>
      </c>
      <c r="R34" s="182">
        <v>285</v>
      </c>
      <c r="S34" s="182">
        <v>43.5</v>
      </c>
      <c r="T34" s="182">
        <v>4.5999999999999996</v>
      </c>
      <c r="U34" s="182">
        <v>16.399999999999999</v>
      </c>
      <c r="V34" s="182">
        <v>0.7</v>
      </c>
      <c r="W34" s="182">
        <v>902</v>
      </c>
      <c r="X34" s="203">
        <v>7.1</v>
      </c>
      <c r="Y34" s="182">
        <v>17.100000000000001</v>
      </c>
      <c r="Z34" s="182">
        <v>229.6</v>
      </c>
      <c r="AA34" s="182">
        <v>332.6</v>
      </c>
      <c r="AB34" s="182">
        <v>7.1</v>
      </c>
      <c r="AC34" s="182">
        <v>6.8</v>
      </c>
      <c r="AD34" s="205">
        <v>4</v>
      </c>
      <c r="AE34" s="174">
        <v>85</v>
      </c>
      <c r="AF34" s="182">
        <v>58</v>
      </c>
      <c r="AG34" s="182">
        <v>35</v>
      </c>
      <c r="AH34" s="183">
        <v>5</v>
      </c>
      <c r="AI34" s="299"/>
      <c r="AJ34" s="614"/>
      <c r="AK34" s="623">
        <v>42622</v>
      </c>
      <c r="AL34" s="191">
        <v>1</v>
      </c>
      <c r="AM34" s="27"/>
      <c r="AN34" s="27"/>
      <c r="AO34" s="27"/>
      <c r="AP34" s="27"/>
      <c r="AQ34" s="27"/>
      <c r="AR34" s="27"/>
      <c r="AS34" s="36"/>
      <c r="AT34" s="36"/>
      <c r="AU34" s="36"/>
      <c r="AV34" s="36"/>
      <c r="AW34" s="460"/>
      <c r="AX34" s="461"/>
      <c r="AY34" s="36"/>
      <c r="AZ34" s="417"/>
      <c r="BA34" s="36"/>
      <c r="BB34" s="462"/>
      <c r="BC34" s="392">
        <v>38</v>
      </c>
      <c r="BD34" s="393">
        <f>(BC34/50)*43560</f>
        <v>33105.599999999999</v>
      </c>
      <c r="BE34" s="546" t="s">
        <v>44</v>
      </c>
      <c r="BF34" s="294">
        <v>2210</v>
      </c>
      <c r="BG34" s="294">
        <v>49.7</v>
      </c>
    </row>
    <row r="35" spans="1:59" ht="15.75" customHeight="1" x14ac:dyDescent="0.25">
      <c r="A35" s="639"/>
      <c r="B35" s="629"/>
      <c r="C35" s="624"/>
      <c r="D35" s="209">
        <v>2</v>
      </c>
      <c r="E35" s="313">
        <v>41.95478</v>
      </c>
      <c r="F35" s="313">
        <v>-71.838899999999995</v>
      </c>
      <c r="G35" s="209">
        <v>100</v>
      </c>
      <c r="H35" s="209">
        <v>250</v>
      </c>
      <c r="I35" s="209">
        <v>100</v>
      </c>
      <c r="J35" s="211">
        <v>250</v>
      </c>
      <c r="K35" s="603" t="s">
        <v>193</v>
      </c>
      <c r="L35" s="226">
        <v>47.5</v>
      </c>
      <c r="M35" s="209">
        <v>45.8</v>
      </c>
      <c r="N35" s="221">
        <v>43.6</v>
      </c>
      <c r="O35" s="504" t="s">
        <v>120</v>
      </c>
      <c r="P35" s="185">
        <v>96</v>
      </c>
      <c r="Q35" s="185">
        <v>57</v>
      </c>
      <c r="R35" s="185">
        <v>55</v>
      </c>
      <c r="S35" s="185">
        <v>56</v>
      </c>
      <c r="T35" s="185">
        <v>99</v>
      </c>
      <c r="U35" s="185">
        <v>99</v>
      </c>
      <c r="V35" s="185">
        <v>64</v>
      </c>
      <c r="W35" s="185">
        <v>98</v>
      </c>
      <c r="X35" s="185">
        <v>100</v>
      </c>
      <c r="Y35" s="185">
        <v>100</v>
      </c>
      <c r="Z35" s="185">
        <v>100</v>
      </c>
      <c r="AA35" s="566">
        <v>100</v>
      </c>
      <c r="AB35" s="567"/>
      <c r="AC35" s="567"/>
      <c r="AD35" s="573"/>
      <c r="AE35" s="235" t="s">
        <v>195</v>
      </c>
      <c r="AF35" s="598" t="s">
        <v>129</v>
      </c>
      <c r="AG35" s="567"/>
      <c r="AH35" s="568"/>
      <c r="AI35" s="95"/>
      <c r="AJ35" s="614"/>
      <c r="AK35" s="624"/>
      <c r="AL35" s="210">
        <v>2</v>
      </c>
      <c r="AM35" s="213"/>
      <c r="AN35" s="213"/>
      <c r="AO35" s="213"/>
      <c r="AP35" s="213"/>
      <c r="AQ35" s="213"/>
      <c r="AR35" s="213"/>
      <c r="AS35" s="6"/>
      <c r="AT35" s="6"/>
      <c r="AU35" s="6"/>
      <c r="AV35" s="6"/>
      <c r="AW35" s="48"/>
      <c r="AX35" s="102"/>
      <c r="AY35" s="103"/>
      <c r="AZ35" s="404"/>
      <c r="BA35" s="6"/>
      <c r="BB35" s="103"/>
      <c r="BC35" s="348">
        <v>29</v>
      </c>
      <c r="BD35" s="349">
        <f>(BC35/50)*43560</f>
        <v>25264.799999999999</v>
      </c>
      <c r="BE35" s="229" t="s">
        <v>44</v>
      </c>
      <c r="BF35" s="95">
        <v>42622</v>
      </c>
      <c r="BG35" s="95">
        <v>42622</v>
      </c>
    </row>
    <row r="36" spans="1:59" ht="15.75" customHeight="1" x14ac:dyDescent="0.25">
      <c r="A36" s="639"/>
      <c r="B36" s="629"/>
      <c r="C36" s="624"/>
      <c r="D36" s="209">
        <v>3</v>
      </c>
      <c r="E36" s="313">
        <v>41.954439999999998</v>
      </c>
      <c r="F36" s="313">
        <v>-71.838549999999998</v>
      </c>
      <c r="G36" s="209">
        <v>100</v>
      </c>
      <c r="H36" s="209">
        <v>300</v>
      </c>
      <c r="I36" s="209">
        <v>100</v>
      </c>
      <c r="J36" s="211">
        <v>300</v>
      </c>
      <c r="K36" s="603"/>
      <c r="L36" s="317">
        <v>46</v>
      </c>
      <c r="M36" s="318">
        <v>44</v>
      </c>
      <c r="N36" s="221">
        <v>42.4</v>
      </c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15"/>
      <c r="AG36" s="115"/>
      <c r="AH36" s="116"/>
      <c r="AI36" s="137"/>
      <c r="AJ36" s="614"/>
      <c r="AK36" s="624"/>
      <c r="AL36" s="210">
        <v>3</v>
      </c>
      <c r="AM36" s="213"/>
      <c r="AN36" s="213"/>
      <c r="AO36" s="213"/>
      <c r="AP36" s="213"/>
      <c r="AQ36" s="213"/>
      <c r="AR36" s="213"/>
      <c r="AS36" s="6"/>
      <c r="AT36" s="6"/>
      <c r="AU36" s="6"/>
      <c r="AV36" s="6"/>
      <c r="AW36" s="48"/>
      <c r="AX36" s="6"/>
      <c r="AY36" s="6"/>
      <c r="AZ36" s="404"/>
      <c r="BA36" s="6"/>
      <c r="BB36" s="103"/>
      <c r="BC36" s="495">
        <v>37</v>
      </c>
      <c r="BD36" s="496">
        <f>(BC36/50)*43560</f>
        <v>32234.399999999998</v>
      </c>
      <c r="BE36" s="229" t="s">
        <v>44</v>
      </c>
      <c r="BF36" s="278"/>
      <c r="BG36" s="84"/>
    </row>
    <row r="37" spans="1:59" ht="15.75" customHeight="1" x14ac:dyDescent="0.25">
      <c r="A37" s="639"/>
      <c r="B37" s="629"/>
      <c r="C37" s="624"/>
      <c r="D37" s="209">
        <v>4</v>
      </c>
      <c r="E37" s="313">
        <v>41.95364</v>
      </c>
      <c r="F37" s="313">
        <v>-71.838329999999999</v>
      </c>
      <c r="G37" s="209">
        <v>50</v>
      </c>
      <c r="H37" s="209">
        <v>300</v>
      </c>
      <c r="I37" s="209">
        <v>100</v>
      </c>
      <c r="J37" s="211">
        <v>300</v>
      </c>
      <c r="K37" s="603"/>
      <c r="L37" s="226">
        <v>46.8</v>
      </c>
      <c r="M37" s="209">
        <v>45.1</v>
      </c>
      <c r="N37" s="221">
        <v>43.2</v>
      </c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6"/>
      <c r="AI37" s="137"/>
      <c r="AJ37" s="614"/>
      <c r="AK37" s="624"/>
      <c r="AL37" s="210">
        <v>4</v>
      </c>
      <c r="AM37" s="213"/>
      <c r="AN37" s="213"/>
      <c r="AO37" s="213"/>
      <c r="AP37" s="213"/>
      <c r="AQ37" s="213"/>
      <c r="AR37" s="213"/>
      <c r="AS37" s="6"/>
      <c r="AT37" s="6"/>
      <c r="AU37" s="6"/>
      <c r="AV37" s="6"/>
      <c r="AW37" s="48"/>
      <c r="AX37" s="6"/>
      <c r="AY37" s="6"/>
      <c r="AZ37" s="6"/>
      <c r="BA37" s="6"/>
      <c r="BB37" s="6"/>
      <c r="BC37" s="209">
        <v>38</v>
      </c>
      <c r="BD37" s="362">
        <f>(BC37/50)*43560</f>
        <v>33105.599999999999</v>
      </c>
      <c r="BE37" s="547" t="s">
        <v>44</v>
      </c>
      <c r="BF37" s="278"/>
      <c r="BG37" s="84"/>
    </row>
    <row r="38" spans="1:59" ht="15.75" customHeight="1" x14ac:dyDescent="0.25">
      <c r="A38" s="639"/>
      <c r="B38" s="629"/>
      <c r="C38" s="624"/>
      <c r="D38" s="209">
        <v>5</v>
      </c>
      <c r="E38" s="313">
        <v>41.9527</v>
      </c>
      <c r="F38" s="313">
        <v>-71.838250000000002</v>
      </c>
      <c r="G38" s="209">
        <v>100</v>
      </c>
      <c r="H38" s="209">
        <v>300</v>
      </c>
      <c r="I38" s="209">
        <v>250</v>
      </c>
      <c r="J38" s="211">
        <v>300</v>
      </c>
      <c r="K38" s="603"/>
      <c r="L38" s="226">
        <v>46.2</v>
      </c>
      <c r="M38" s="209">
        <v>44.4</v>
      </c>
      <c r="N38" s="221">
        <v>43.1</v>
      </c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6"/>
      <c r="AI38" s="137"/>
      <c r="AJ38" s="614"/>
      <c r="AK38" s="624"/>
      <c r="AL38" s="210">
        <v>5</v>
      </c>
      <c r="AM38" s="213"/>
      <c r="AN38" s="213"/>
      <c r="AO38" s="213"/>
      <c r="AP38" s="213"/>
      <c r="AQ38" s="213"/>
      <c r="AR38" s="213"/>
      <c r="AS38" s="6"/>
      <c r="AT38" s="6"/>
      <c r="AU38" s="6"/>
      <c r="AV38" s="6"/>
      <c r="AW38" s="48"/>
      <c r="AX38" s="6"/>
      <c r="AY38" s="6"/>
      <c r="AZ38" s="6"/>
      <c r="BA38" s="6"/>
      <c r="BB38" s="6"/>
      <c r="BC38" s="6"/>
      <c r="BD38" s="340"/>
      <c r="BE38" s="6"/>
      <c r="BF38" s="278"/>
      <c r="BG38" s="84"/>
    </row>
    <row r="39" spans="1:59" ht="15.75" customHeight="1" x14ac:dyDescent="0.25">
      <c r="A39" s="639"/>
      <c r="B39" s="629"/>
      <c r="C39" s="624"/>
      <c r="D39" s="209">
        <v>6</v>
      </c>
      <c r="E39" s="313">
        <v>41.952019999999997</v>
      </c>
      <c r="F39" s="313">
        <v>-71.837649999999996</v>
      </c>
      <c r="G39" s="209">
        <v>50</v>
      </c>
      <c r="H39" s="209">
        <v>200</v>
      </c>
      <c r="I39" s="209">
        <v>100</v>
      </c>
      <c r="J39" s="211">
        <v>250</v>
      </c>
      <c r="K39" s="603" t="s">
        <v>194</v>
      </c>
      <c r="L39" s="226">
        <v>45.8</v>
      </c>
      <c r="M39" s="209">
        <v>44.5</v>
      </c>
      <c r="N39" s="221">
        <v>43.2</v>
      </c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6"/>
      <c r="AI39" s="137"/>
      <c r="AJ39" s="614"/>
      <c r="AK39" s="624"/>
      <c r="AL39" s="210">
        <v>6</v>
      </c>
      <c r="AM39" s="213"/>
      <c r="AN39" s="213"/>
      <c r="AO39" s="213"/>
      <c r="AP39" s="213"/>
      <c r="AQ39" s="213"/>
      <c r="AR39" s="213"/>
      <c r="AS39" s="6"/>
      <c r="AT39" s="6"/>
      <c r="AU39" s="6"/>
      <c r="AV39" s="6"/>
      <c r="AW39" s="48"/>
      <c r="AX39" s="6"/>
      <c r="AY39" s="6"/>
      <c r="AZ39" s="6"/>
      <c r="BA39" s="6"/>
      <c r="BB39" s="6"/>
      <c r="BC39" s="6"/>
      <c r="BD39" s="340"/>
      <c r="BE39" s="6"/>
      <c r="BF39" s="278"/>
      <c r="BG39" s="84"/>
    </row>
    <row r="40" spans="1:59" ht="15.75" customHeight="1" x14ac:dyDescent="0.25">
      <c r="A40" s="639"/>
      <c r="B40" s="629"/>
      <c r="C40" s="624"/>
      <c r="D40" s="209">
        <v>7</v>
      </c>
      <c r="E40" s="313">
        <v>41.952669999999998</v>
      </c>
      <c r="F40" s="313">
        <v>-71.837549999999993</v>
      </c>
      <c r="G40" s="209">
        <v>100</v>
      </c>
      <c r="H40" s="209">
        <v>300</v>
      </c>
      <c r="I40" s="209">
        <v>200</v>
      </c>
      <c r="J40" s="211">
        <v>300</v>
      </c>
      <c r="K40" s="603"/>
      <c r="L40" s="226">
        <v>45.5</v>
      </c>
      <c r="M40" s="209">
        <v>44.5</v>
      </c>
      <c r="N40" s="509">
        <v>43</v>
      </c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6"/>
      <c r="AI40" s="137"/>
      <c r="AJ40" s="614"/>
      <c r="AK40" s="624"/>
      <c r="AL40" s="210">
        <v>7</v>
      </c>
      <c r="AM40" s="35"/>
      <c r="AN40" s="35"/>
      <c r="AO40" s="213"/>
      <c r="AP40" s="213"/>
      <c r="AQ40" s="213"/>
      <c r="AR40" s="213"/>
      <c r="AS40" s="6"/>
      <c r="AT40" s="6"/>
      <c r="AU40" s="6"/>
      <c r="AV40" s="6"/>
      <c r="AW40" s="48"/>
      <c r="AX40" s="6"/>
      <c r="AY40" s="6"/>
      <c r="AZ40" s="6"/>
      <c r="BA40" s="6"/>
      <c r="BB40" s="6"/>
      <c r="BC40" s="6"/>
      <c r="BD40" s="340"/>
      <c r="BE40" s="6"/>
      <c r="BF40" s="278"/>
      <c r="BG40" s="84"/>
    </row>
    <row r="41" spans="1:59" ht="15.75" customHeight="1" x14ac:dyDescent="0.25">
      <c r="A41" s="639"/>
      <c r="B41" s="629"/>
      <c r="C41" s="624"/>
      <c r="D41" s="209">
        <v>8</v>
      </c>
      <c r="E41" s="313">
        <v>41.953620000000001</v>
      </c>
      <c r="F41" s="313">
        <v>-71.837909999999994</v>
      </c>
      <c r="G41" s="209">
        <v>50</v>
      </c>
      <c r="H41" s="209">
        <v>200</v>
      </c>
      <c r="I41" s="209">
        <v>100</v>
      </c>
      <c r="J41" s="211">
        <v>250</v>
      </c>
      <c r="K41" s="603"/>
      <c r="L41" s="226">
        <v>44.6</v>
      </c>
      <c r="M41" s="209">
        <v>43.7</v>
      </c>
      <c r="N41" s="221">
        <v>42.1</v>
      </c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6"/>
      <c r="AI41" s="137"/>
      <c r="AJ41" s="614"/>
      <c r="AK41" s="624"/>
      <c r="AL41" s="210">
        <v>8</v>
      </c>
      <c r="AM41" s="213"/>
      <c r="AN41" s="213"/>
      <c r="AO41" s="213"/>
      <c r="AP41" s="213"/>
      <c r="AQ41" s="213"/>
      <c r="AR41" s="213"/>
      <c r="AS41" s="6"/>
      <c r="AT41" s="6"/>
      <c r="AU41" s="6"/>
      <c r="AV41" s="6"/>
      <c r="AW41" s="48"/>
      <c r="AX41" s="6"/>
      <c r="AY41" s="6"/>
      <c r="AZ41" s="6"/>
      <c r="BA41" s="6"/>
      <c r="BB41" s="6"/>
      <c r="BC41" s="6"/>
      <c r="BD41" s="340"/>
      <c r="BE41" s="6"/>
      <c r="BF41" s="278"/>
      <c r="BG41" s="84"/>
    </row>
    <row r="42" spans="1:59" ht="15.75" customHeight="1" x14ac:dyDescent="0.25">
      <c r="A42" s="639"/>
      <c r="B42" s="629"/>
      <c r="C42" s="624"/>
      <c r="D42" s="209">
        <v>9</v>
      </c>
      <c r="E42" s="313">
        <v>41.954340000000002</v>
      </c>
      <c r="F42" s="313">
        <v>-71.838130000000007</v>
      </c>
      <c r="G42" s="209">
        <v>50</v>
      </c>
      <c r="H42" s="209">
        <v>200</v>
      </c>
      <c r="I42" s="209">
        <v>150</v>
      </c>
      <c r="J42" s="211">
        <v>300</v>
      </c>
      <c r="K42" s="544"/>
      <c r="L42" s="226">
        <v>45.2</v>
      </c>
      <c r="M42" s="318">
        <v>44</v>
      </c>
      <c r="N42" s="221">
        <v>42.5</v>
      </c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6"/>
      <c r="AI42" s="137"/>
      <c r="AJ42" s="614"/>
      <c r="AK42" s="624"/>
      <c r="AL42" s="210">
        <v>9</v>
      </c>
      <c r="AM42" s="213"/>
      <c r="AN42" s="213"/>
      <c r="AO42" s="213"/>
      <c r="AP42" s="213"/>
      <c r="AQ42" s="213"/>
      <c r="AR42" s="213"/>
      <c r="AS42" s="6"/>
      <c r="AT42" s="6"/>
      <c r="AU42" s="6"/>
      <c r="AV42" s="6"/>
      <c r="AW42" s="48"/>
      <c r="AX42" s="6"/>
      <c r="AY42" s="6"/>
      <c r="AZ42" s="6"/>
      <c r="BA42" s="6"/>
      <c r="BB42" s="6"/>
      <c r="BC42" s="6"/>
      <c r="BD42" s="340"/>
      <c r="BE42" s="6"/>
      <c r="BF42" s="278"/>
      <c r="BG42" s="84"/>
    </row>
    <row r="43" spans="1:59" ht="15.75" customHeight="1" thickBot="1" x14ac:dyDescent="0.3">
      <c r="A43" s="639"/>
      <c r="B43" s="630"/>
      <c r="C43" s="625"/>
      <c r="D43" s="1">
        <v>10</v>
      </c>
      <c r="E43" s="341">
        <v>41.954909999999998</v>
      </c>
      <c r="F43" s="341">
        <v>-71.838009999999997</v>
      </c>
      <c r="G43" s="1">
        <v>200</v>
      </c>
      <c r="H43" s="1">
        <v>300</v>
      </c>
      <c r="I43" s="1">
        <v>200</v>
      </c>
      <c r="J43" s="225">
        <v>300</v>
      </c>
      <c r="K43" s="545"/>
      <c r="L43" s="286">
        <v>44.9</v>
      </c>
      <c r="M43" s="1">
        <v>43.5</v>
      </c>
      <c r="N43" s="507">
        <v>42.5</v>
      </c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6"/>
      <c r="AI43" s="137"/>
      <c r="AJ43" s="614"/>
      <c r="AK43" s="624"/>
      <c r="AL43" s="218">
        <v>10</v>
      </c>
      <c r="AM43" s="213"/>
      <c r="AN43" s="213"/>
      <c r="AO43" s="213"/>
      <c r="AP43" s="213"/>
      <c r="AQ43" s="213"/>
      <c r="AR43" s="213"/>
      <c r="AS43" s="6"/>
      <c r="AT43" s="6"/>
      <c r="AU43" s="6"/>
      <c r="AV43" s="6"/>
      <c r="AW43" s="48"/>
      <c r="AX43" s="6"/>
      <c r="AY43" s="6"/>
      <c r="AZ43" s="6"/>
      <c r="BA43" s="6"/>
      <c r="BB43" s="6"/>
      <c r="BC43" s="6"/>
      <c r="BD43" s="340"/>
      <c r="BE43" s="6"/>
      <c r="BF43" s="278"/>
      <c r="BG43" s="84"/>
    </row>
    <row r="44" spans="1:59" ht="15.75" customHeight="1" x14ac:dyDescent="0.25">
      <c r="A44" s="639"/>
      <c r="B44" s="629" t="s">
        <v>83</v>
      </c>
      <c r="C44" s="623">
        <v>42111</v>
      </c>
      <c r="D44" s="24" t="s">
        <v>87</v>
      </c>
      <c r="E44" s="330"/>
      <c r="F44" s="330"/>
      <c r="G44" s="24">
        <v>200</v>
      </c>
      <c r="H44" s="24">
        <v>300</v>
      </c>
      <c r="I44" s="24">
        <v>250</v>
      </c>
      <c r="J44" s="279">
        <v>290</v>
      </c>
      <c r="K44" s="58"/>
      <c r="L44" s="324">
        <v>46</v>
      </c>
      <c r="M44" s="24">
        <v>44</v>
      </c>
      <c r="N44" s="401">
        <v>43</v>
      </c>
      <c r="O44" s="100" t="s">
        <v>119</v>
      </c>
      <c r="P44" s="191">
        <v>0.26</v>
      </c>
      <c r="Q44" s="191">
        <v>221</v>
      </c>
      <c r="R44" s="191">
        <v>284</v>
      </c>
      <c r="S44" s="191">
        <v>42.8</v>
      </c>
      <c r="T44" s="191">
        <v>4.0999999999999996</v>
      </c>
      <c r="U44" s="191">
        <v>13.4</v>
      </c>
      <c r="V44" s="191">
        <v>0.66</v>
      </c>
      <c r="W44" s="191">
        <v>942</v>
      </c>
      <c r="X44" s="70">
        <v>6</v>
      </c>
      <c r="Y44" s="191">
        <v>54.5</v>
      </c>
      <c r="Z44" s="191">
        <v>180.7</v>
      </c>
      <c r="AA44" s="191">
        <v>253</v>
      </c>
      <c r="AB44" s="191">
        <v>3.7</v>
      </c>
      <c r="AC44" s="191">
        <v>7</v>
      </c>
      <c r="AD44" s="187">
        <v>5.6</v>
      </c>
      <c r="AE44" s="27">
        <v>67</v>
      </c>
      <c r="AF44" s="189">
        <v>56</v>
      </c>
      <c r="AG44" s="191">
        <v>37</v>
      </c>
      <c r="AH44" s="146">
        <v>7</v>
      </c>
      <c r="AI44" s="135">
        <v>65.400000000000006</v>
      </c>
      <c r="AJ44" s="613" t="s">
        <v>83</v>
      </c>
      <c r="AK44" s="623">
        <v>42216</v>
      </c>
      <c r="AL44" s="191">
        <v>1</v>
      </c>
      <c r="AM44" s="27"/>
      <c r="AN44" s="27"/>
      <c r="AO44" s="27"/>
      <c r="AP44" s="27"/>
      <c r="AQ44" s="27"/>
      <c r="AR44" s="27"/>
      <c r="AS44" s="24">
        <v>79.3</v>
      </c>
      <c r="AT44" s="24">
        <v>71.8</v>
      </c>
      <c r="AU44" s="24">
        <v>71.400000000000006</v>
      </c>
      <c r="AV44" s="24">
        <v>71.2</v>
      </c>
      <c r="AW44" s="352" t="s">
        <v>96</v>
      </c>
      <c r="AX44" s="24">
        <v>33</v>
      </c>
      <c r="AY44" s="355">
        <f>(1/(AX44/60))*60</f>
        <v>109.09090909090909</v>
      </c>
      <c r="AZ44" s="354">
        <v>6.5972222222222224E-2</v>
      </c>
      <c r="BA44" s="24">
        <v>95</v>
      </c>
      <c r="BB44" s="356">
        <f>(1/(BA44/60))*60</f>
        <v>37.894736842105267</v>
      </c>
      <c r="BC44" s="363">
        <v>55</v>
      </c>
      <c r="BD44" s="357">
        <v>47916.000000000007</v>
      </c>
      <c r="BE44" s="279" t="s">
        <v>44</v>
      </c>
      <c r="BF44" s="94">
        <v>880</v>
      </c>
      <c r="BG44" s="298">
        <v>29</v>
      </c>
    </row>
    <row r="45" spans="1:59" ht="15.75" customHeight="1" x14ac:dyDescent="0.25">
      <c r="A45" s="639"/>
      <c r="B45" s="629"/>
      <c r="C45" s="624"/>
      <c r="D45" s="209">
        <v>2</v>
      </c>
      <c r="E45" s="339"/>
      <c r="F45" s="339"/>
      <c r="G45" s="209">
        <v>200</v>
      </c>
      <c r="H45" s="209">
        <v>300</v>
      </c>
      <c r="I45" s="209">
        <v>240</v>
      </c>
      <c r="J45" s="211" t="s">
        <v>34</v>
      </c>
      <c r="K45" s="35"/>
      <c r="L45" s="226">
        <v>46</v>
      </c>
      <c r="M45" s="209">
        <v>46</v>
      </c>
      <c r="N45" s="221">
        <v>45</v>
      </c>
      <c r="O45" s="504" t="s">
        <v>120</v>
      </c>
      <c r="P45" s="185">
        <v>97</v>
      </c>
      <c r="Q45" s="185">
        <v>29</v>
      </c>
      <c r="R45" s="185">
        <v>64</v>
      </c>
      <c r="S45" s="185">
        <v>27</v>
      </c>
      <c r="T45" s="185">
        <v>75</v>
      </c>
      <c r="U45" s="185">
        <v>83</v>
      </c>
      <c r="V45" s="185">
        <v>52</v>
      </c>
      <c r="W45" s="185">
        <v>98</v>
      </c>
      <c r="X45" s="185">
        <v>66</v>
      </c>
      <c r="Y45" s="185">
        <v>8</v>
      </c>
      <c r="Z45" s="185">
        <v>100</v>
      </c>
      <c r="AA45" s="587">
        <v>100</v>
      </c>
      <c r="AB45" s="587"/>
      <c r="AC45" s="587"/>
      <c r="AD45" s="588"/>
      <c r="AE45" s="182" t="s">
        <v>124</v>
      </c>
      <c r="AF45" s="566" t="s">
        <v>129</v>
      </c>
      <c r="AG45" s="567"/>
      <c r="AH45" s="568"/>
      <c r="AI45" s="95">
        <v>42172</v>
      </c>
      <c r="AJ45" s="614"/>
      <c r="AK45" s="624"/>
      <c r="AL45" s="210">
        <v>2</v>
      </c>
      <c r="AM45" s="213"/>
      <c r="AN45" s="213"/>
      <c r="AO45" s="213"/>
      <c r="AP45" s="213"/>
      <c r="AQ45" s="213"/>
      <c r="AR45" s="213"/>
      <c r="AS45" s="209">
        <v>79.3</v>
      </c>
      <c r="AT45" s="209">
        <v>72.7</v>
      </c>
      <c r="AU45" s="209">
        <v>71.8</v>
      </c>
      <c r="AV45" s="209">
        <v>71.400000000000006</v>
      </c>
      <c r="AW45" s="358" t="s">
        <v>97</v>
      </c>
      <c r="AX45" s="209">
        <v>69</v>
      </c>
      <c r="AY45" s="209">
        <f>(1/(AX45/60))*60</f>
        <v>52.173913043478265</v>
      </c>
      <c r="AZ45" s="360">
        <v>9.0277777777777776E-2</v>
      </c>
      <c r="BA45" s="209">
        <v>130</v>
      </c>
      <c r="BB45" s="60">
        <f>(1/(BA45/60))*60</f>
        <v>27.692307692307693</v>
      </c>
      <c r="BC45" s="365">
        <v>53</v>
      </c>
      <c r="BD45" s="362">
        <v>46173.600000000006</v>
      </c>
      <c r="BE45" s="211" t="s">
        <v>44</v>
      </c>
      <c r="BF45" s="95">
        <v>42230</v>
      </c>
      <c r="BG45" s="95">
        <v>42230</v>
      </c>
    </row>
    <row r="46" spans="1:59" ht="15.75" customHeight="1" x14ac:dyDescent="0.25">
      <c r="A46" s="639"/>
      <c r="B46" s="629"/>
      <c r="C46" s="624"/>
      <c r="D46" s="209">
        <v>3</v>
      </c>
      <c r="E46" s="339"/>
      <c r="F46" s="339"/>
      <c r="G46" s="209">
        <v>280</v>
      </c>
      <c r="H46" s="209">
        <v>280</v>
      </c>
      <c r="I46" s="209">
        <v>200</v>
      </c>
      <c r="J46" s="211">
        <v>300</v>
      </c>
      <c r="K46" s="35"/>
      <c r="L46" s="226">
        <v>46</v>
      </c>
      <c r="M46" s="209">
        <v>44</v>
      </c>
      <c r="N46" s="221">
        <v>44</v>
      </c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15"/>
      <c r="AG46" s="115"/>
      <c r="AH46" s="116"/>
      <c r="AI46" s="137"/>
      <c r="AJ46" s="614"/>
      <c r="AK46" s="624"/>
      <c r="AL46" s="210">
        <v>3</v>
      </c>
      <c r="AM46" s="213"/>
      <c r="AN46" s="213"/>
      <c r="AO46" s="213"/>
      <c r="AP46" s="213"/>
      <c r="AQ46" s="213"/>
      <c r="AR46" s="213"/>
      <c r="AS46" s="6"/>
      <c r="AT46" s="6"/>
      <c r="AU46" s="6"/>
      <c r="AV46" s="6"/>
      <c r="AW46" s="48"/>
      <c r="AX46" s="6"/>
      <c r="AY46" s="6"/>
      <c r="AZ46" s="6"/>
      <c r="BA46" s="6"/>
      <c r="BB46" s="6"/>
      <c r="BC46" s="6"/>
      <c r="BD46" s="340"/>
      <c r="BE46" s="6"/>
      <c r="BF46" s="278"/>
      <c r="BG46" s="84"/>
    </row>
    <row r="47" spans="1:59" ht="15.75" customHeight="1" x14ac:dyDescent="0.25">
      <c r="A47" s="639"/>
      <c r="B47" s="629"/>
      <c r="C47" s="624"/>
      <c r="D47" s="209">
        <v>4</v>
      </c>
      <c r="E47" s="339"/>
      <c r="F47" s="339"/>
      <c r="G47" s="209">
        <v>200</v>
      </c>
      <c r="H47" s="209">
        <v>280</v>
      </c>
      <c r="I47" s="209">
        <v>175</v>
      </c>
      <c r="J47" s="211">
        <v>250</v>
      </c>
      <c r="K47" s="35"/>
      <c r="L47" s="226">
        <v>45</v>
      </c>
      <c r="M47" s="209">
        <v>44</v>
      </c>
      <c r="N47" s="221">
        <v>44</v>
      </c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6"/>
      <c r="AI47" s="137"/>
      <c r="AJ47" s="614"/>
      <c r="AK47" s="624"/>
      <c r="AL47" s="210">
        <v>4</v>
      </c>
      <c r="AM47" s="213"/>
      <c r="AN47" s="213"/>
      <c r="AO47" s="213"/>
      <c r="AP47" s="213"/>
      <c r="AQ47" s="213"/>
      <c r="AR47" s="213"/>
      <c r="AS47" s="6"/>
      <c r="AT47" s="6"/>
      <c r="AU47" s="6"/>
      <c r="AV47" s="6"/>
      <c r="AW47" s="48"/>
      <c r="AX47" s="6"/>
      <c r="AY47" s="6"/>
      <c r="AZ47" s="6"/>
      <c r="BA47" s="6"/>
      <c r="BB47" s="6"/>
      <c r="BC47" s="6"/>
      <c r="BD47" s="340"/>
      <c r="BE47" s="6"/>
      <c r="BF47" s="278"/>
      <c r="BG47" s="84"/>
    </row>
    <row r="48" spans="1:59" ht="15.75" customHeight="1" x14ac:dyDescent="0.25">
      <c r="A48" s="639"/>
      <c r="B48" s="629"/>
      <c r="C48" s="624"/>
      <c r="D48" s="209">
        <v>5</v>
      </c>
      <c r="E48" s="339"/>
      <c r="F48" s="339"/>
      <c r="G48" s="209">
        <v>200</v>
      </c>
      <c r="H48" s="209">
        <v>290</v>
      </c>
      <c r="I48" s="209">
        <v>250</v>
      </c>
      <c r="J48" s="211">
        <v>300</v>
      </c>
      <c r="K48" s="35"/>
      <c r="L48" s="226">
        <v>47</v>
      </c>
      <c r="M48" s="209">
        <v>46</v>
      </c>
      <c r="N48" s="221">
        <v>44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6"/>
      <c r="AI48" s="137"/>
      <c r="AJ48" s="614"/>
      <c r="AK48" s="624"/>
      <c r="AL48" s="210">
        <v>5</v>
      </c>
      <c r="AM48" s="213"/>
      <c r="AN48" s="213"/>
      <c r="AO48" s="213"/>
      <c r="AP48" s="213"/>
      <c r="AQ48" s="213"/>
      <c r="AR48" s="213"/>
      <c r="AS48" s="6"/>
      <c r="AT48" s="6"/>
      <c r="AU48" s="6"/>
      <c r="AV48" s="6"/>
      <c r="AW48" s="48"/>
      <c r="AX48" s="6"/>
      <c r="AY48" s="6"/>
      <c r="AZ48" s="6"/>
      <c r="BA48" s="6"/>
      <c r="BB48" s="6"/>
      <c r="BC48" s="6"/>
      <c r="BD48" s="340"/>
      <c r="BE48" s="6"/>
      <c r="BF48" s="278"/>
      <c r="BG48" s="84"/>
    </row>
    <row r="49" spans="1:59" ht="15.75" customHeight="1" x14ac:dyDescent="0.25">
      <c r="A49" s="639"/>
      <c r="B49" s="629"/>
      <c r="C49" s="624"/>
      <c r="D49" s="209">
        <v>6</v>
      </c>
      <c r="E49" s="339"/>
      <c r="F49" s="339"/>
      <c r="G49" s="209">
        <v>270</v>
      </c>
      <c r="H49" s="209">
        <v>270</v>
      </c>
      <c r="I49" s="209">
        <v>260</v>
      </c>
      <c r="J49" s="211">
        <v>290</v>
      </c>
      <c r="K49" s="35"/>
      <c r="L49" s="226">
        <v>47</v>
      </c>
      <c r="M49" s="209">
        <v>46</v>
      </c>
      <c r="N49" s="221">
        <v>46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6"/>
      <c r="AI49" s="137"/>
      <c r="AJ49" s="614"/>
      <c r="AK49" s="624"/>
      <c r="AL49" s="210">
        <v>6</v>
      </c>
      <c r="AM49" s="213"/>
      <c r="AN49" s="213"/>
      <c r="AO49" s="213"/>
      <c r="AP49" s="213"/>
      <c r="AQ49" s="213"/>
      <c r="AR49" s="213"/>
      <c r="AS49" s="6"/>
      <c r="AT49" s="6"/>
      <c r="AU49" s="6"/>
      <c r="AV49" s="6"/>
      <c r="AW49" s="48"/>
      <c r="AX49" s="6"/>
      <c r="AY49" s="6"/>
      <c r="AZ49" s="6"/>
      <c r="BA49" s="6"/>
      <c r="BB49" s="6"/>
      <c r="BC49" s="6"/>
      <c r="BD49" s="340"/>
      <c r="BE49" s="6"/>
      <c r="BF49" s="278"/>
      <c r="BG49" s="84"/>
    </row>
    <row r="50" spans="1:59" ht="15.75" customHeight="1" x14ac:dyDescent="0.25">
      <c r="A50" s="639"/>
      <c r="B50" s="629"/>
      <c r="C50" s="624"/>
      <c r="D50" s="209">
        <v>7</v>
      </c>
      <c r="E50" s="339"/>
      <c r="F50" s="339"/>
      <c r="G50" s="209">
        <v>200</v>
      </c>
      <c r="H50" s="209">
        <v>270</v>
      </c>
      <c r="I50" s="209">
        <v>230</v>
      </c>
      <c r="J50" s="211">
        <v>290</v>
      </c>
      <c r="K50" s="35"/>
      <c r="L50" s="226">
        <v>46</v>
      </c>
      <c r="M50" s="209">
        <v>45</v>
      </c>
      <c r="N50" s="221">
        <v>44</v>
      </c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6"/>
      <c r="AI50" s="137"/>
      <c r="AJ50" s="614"/>
      <c r="AK50" s="624"/>
      <c r="AL50" s="210">
        <v>7</v>
      </c>
      <c r="AM50" s="35"/>
      <c r="AN50" s="35"/>
      <c r="AO50" s="213"/>
      <c r="AP50" s="213"/>
      <c r="AQ50" s="213"/>
      <c r="AR50" s="213"/>
      <c r="AS50" s="6"/>
      <c r="AT50" s="6"/>
      <c r="AU50" s="6"/>
      <c r="AV50" s="6"/>
      <c r="AW50" s="48"/>
      <c r="AX50" s="6"/>
      <c r="AY50" s="6"/>
      <c r="AZ50" s="6"/>
      <c r="BA50" s="6"/>
      <c r="BB50" s="6"/>
      <c r="BC50" s="6"/>
      <c r="BD50" s="340"/>
      <c r="BE50" s="6"/>
      <c r="BF50" s="278"/>
      <c r="BG50" s="84"/>
    </row>
    <row r="51" spans="1:59" ht="15.75" customHeight="1" x14ac:dyDescent="0.25">
      <c r="A51" s="639"/>
      <c r="B51" s="629"/>
      <c r="C51" s="624"/>
      <c r="D51" s="209">
        <v>8</v>
      </c>
      <c r="E51" s="339"/>
      <c r="F51" s="339"/>
      <c r="G51" s="209">
        <v>280</v>
      </c>
      <c r="H51" s="209">
        <v>280</v>
      </c>
      <c r="I51" s="209">
        <v>250</v>
      </c>
      <c r="J51" s="211">
        <v>280</v>
      </c>
      <c r="K51" s="35"/>
      <c r="L51" s="226">
        <v>47</v>
      </c>
      <c r="M51" s="209">
        <v>46</v>
      </c>
      <c r="N51" s="221">
        <v>44</v>
      </c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6"/>
      <c r="AI51" s="137"/>
      <c r="AJ51" s="614"/>
      <c r="AK51" s="624"/>
      <c r="AL51" s="210">
        <v>8</v>
      </c>
      <c r="AM51" s="213"/>
      <c r="AN51" s="213"/>
      <c r="AO51" s="213"/>
      <c r="AP51" s="213"/>
      <c r="AQ51" s="213"/>
      <c r="AR51" s="213"/>
      <c r="AS51" s="6"/>
      <c r="AT51" s="6"/>
      <c r="AU51" s="6"/>
      <c r="AV51" s="6"/>
      <c r="AW51" s="48"/>
      <c r="AX51" s="6"/>
      <c r="AY51" s="6"/>
      <c r="AZ51" s="6"/>
      <c r="BA51" s="6"/>
      <c r="BB51" s="6"/>
      <c r="BC51" s="6"/>
      <c r="BD51" s="340"/>
      <c r="BE51" s="6"/>
      <c r="BF51" s="278"/>
      <c r="BG51" s="84"/>
    </row>
    <row r="52" spans="1:59" ht="15.75" customHeight="1" x14ac:dyDescent="0.25">
      <c r="A52" s="639"/>
      <c r="B52" s="629"/>
      <c r="C52" s="624"/>
      <c r="D52" s="209">
        <v>9</v>
      </c>
      <c r="E52" s="339"/>
      <c r="F52" s="339"/>
      <c r="G52" s="209">
        <v>200</v>
      </c>
      <c r="H52" s="209">
        <v>300</v>
      </c>
      <c r="I52" s="209">
        <v>180</v>
      </c>
      <c r="J52" s="211">
        <v>250</v>
      </c>
      <c r="K52" s="35"/>
      <c r="L52" s="226">
        <v>47</v>
      </c>
      <c r="M52" s="209">
        <v>46</v>
      </c>
      <c r="N52" s="221">
        <v>45</v>
      </c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6"/>
      <c r="AI52" s="137"/>
      <c r="AJ52" s="614"/>
      <c r="AK52" s="624"/>
      <c r="AL52" s="210">
        <v>9</v>
      </c>
      <c r="AM52" s="213"/>
      <c r="AN52" s="213"/>
      <c r="AO52" s="213"/>
      <c r="AP52" s="213"/>
      <c r="AQ52" s="213"/>
      <c r="AR52" s="213"/>
      <c r="AS52" s="6"/>
      <c r="AT52" s="6"/>
      <c r="AU52" s="6"/>
      <c r="AV52" s="6"/>
      <c r="AW52" s="48"/>
      <c r="AX52" s="6"/>
      <c r="AY52" s="6"/>
      <c r="AZ52" s="6"/>
      <c r="BA52" s="6"/>
      <c r="BB52" s="6"/>
      <c r="BC52" s="6"/>
      <c r="BD52" s="340"/>
      <c r="BE52" s="6"/>
      <c r="BF52" s="278"/>
      <c r="BG52" s="84"/>
    </row>
    <row r="53" spans="1:59" ht="16.5" customHeight="1" thickBot="1" x14ac:dyDescent="0.3">
      <c r="A53" s="639"/>
      <c r="B53" s="629"/>
      <c r="C53" s="625"/>
      <c r="D53" s="254">
        <v>10</v>
      </c>
      <c r="E53" s="341"/>
      <c r="F53" s="341"/>
      <c r="G53" s="18">
        <v>200</v>
      </c>
      <c r="H53" s="18">
        <v>300</v>
      </c>
      <c r="I53" s="254">
        <v>280</v>
      </c>
      <c r="J53" s="76" t="s">
        <v>34</v>
      </c>
      <c r="K53" s="18"/>
      <c r="L53" s="254">
        <v>46</v>
      </c>
      <c r="M53" s="18">
        <v>46</v>
      </c>
      <c r="N53" s="511">
        <v>45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8"/>
      <c r="AI53" s="138"/>
      <c r="AJ53" s="614"/>
      <c r="AK53" s="625"/>
      <c r="AL53" s="4">
        <v>10</v>
      </c>
      <c r="AM53" s="214"/>
      <c r="AN53" s="214"/>
      <c r="AO53" s="214"/>
      <c r="AP53" s="214"/>
      <c r="AQ53" s="214"/>
      <c r="AR53" s="214"/>
      <c r="AS53" s="14"/>
      <c r="AT53" s="14"/>
      <c r="AU53" s="14"/>
      <c r="AV53" s="14"/>
      <c r="AW53" s="57"/>
      <c r="AX53" s="14"/>
      <c r="AY53" s="14"/>
      <c r="AZ53" s="14"/>
      <c r="BA53" s="14"/>
      <c r="BB53" s="14"/>
      <c r="BC53" s="14"/>
      <c r="BD53" s="342"/>
      <c r="BE53" s="14"/>
      <c r="BF53" s="277"/>
      <c r="BG53" s="85"/>
    </row>
    <row r="54" spans="1:59" ht="15.75" customHeight="1" x14ac:dyDescent="0.25">
      <c r="A54" s="639"/>
      <c r="B54" s="629"/>
      <c r="C54" s="623">
        <v>42471</v>
      </c>
      <c r="D54" s="24">
        <v>1</v>
      </c>
      <c r="E54" s="330">
        <v>41.95111</v>
      </c>
      <c r="F54" s="330">
        <v>-71.831310000000002</v>
      </c>
      <c r="G54" s="24">
        <v>150</v>
      </c>
      <c r="H54" s="24">
        <v>250</v>
      </c>
      <c r="I54" s="24">
        <v>200</v>
      </c>
      <c r="J54" s="366" t="s">
        <v>34</v>
      </c>
      <c r="K54" s="233" t="s">
        <v>191</v>
      </c>
      <c r="L54" s="367">
        <v>44.8</v>
      </c>
      <c r="M54" s="323">
        <v>42.7</v>
      </c>
      <c r="N54" s="512">
        <v>41.5</v>
      </c>
      <c r="O54" s="33" t="s">
        <v>119</v>
      </c>
      <c r="P54" s="173">
        <v>0.24</v>
      </c>
      <c r="Q54" s="173">
        <v>195</v>
      </c>
      <c r="R54" s="173">
        <v>295</v>
      </c>
      <c r="S54" s="173">
        <v>36.299999999999997</v>
      </c>
      <c r="T54" s="173">
        <v>4.2</v>
      </c>
      <c r="U54" s="173">
        <v>12.3</v>
      </c>
      <c r="V54" s="173">
        <v>0.6</v>
      </c>
      <c r="W54" s="173">
        <v>804</v>
      </c>
      <c r="X54" s="30">
        <v>6.7</v>
      </c>
      <c r="Y54" s="173">
        <v>43.1</v>
      </c>
      <c r="Z54" s="173">
        <v>221.9</v>
      </c>
      <c r="AA54" s="173">
        <v>256.5</v>
      </c>
      <c r="AB54" s="30">
        <v>5</v>
      </c>
      <c r="AC54" s="173">
        <v>6.8</v>
      </c>
      <c r="AD54" s="170">
        <v>6.3</v>
      </c>
      <c r="AE54" s="185">
        <v>73</v>
      </c>
      <c r="AF54" s="178">
        <v>60</v>
      </c>
      <c r="AG54" s="173">
        <v>34</v>
      </c>
      <c r="AH54" s="184">
        <v>5</v>
      </c>
      <c r="AI54" s="136"/>
      <c r="AJ54" s="614"/>
      <c r="AK54" s="623">
        <v>42605</v>
      </c>
      <c r="AL54" s="191">
        <v>1</v>
      </c>
      <c r="AM54" s="27"/>
      <c r="AN54" s="27"/>
      <c r="AO54" s="27"/>
      <c r="AP54" s="27"/>
      <c r="AQ54" s="27"/>
      <c r="AR54" s="27"/>
      <c r="AS54" s="36"/>
      <c r="AT54" s="36"/>
      <c r="AU54" s="36"/>
      <c r="AV54" s="36"/>
      <c r="AW54" s="460"/>
      <c r="AX54" s="36"/>
      <c r="AY54" s="462"/>
      <c r="AZ54" s="417"/>
      <c r="BA54" s="36"/>
      <c r="BB54" s="465"/>
      <c r="BC54" s="363">
        <v>34</v>
      </c>
      <c r="BD54" s="357">
        <f>(BC54/50)*43560</f>
        <v>29620.800000000003</v>
      </c>
      <c r="BE54" s="546" t="s">
        <v>44</v>
      </c>
      <c r="BF54" s="294"/>
      <c r="BG54" s="257"/>
    </row>
    <row r="55" spans="1:59" ht="15.75" customHeight="1" x14ac:dyDescent="0.25">
      <c r="A55" s="639"/>
      <c r="B55" s="629"/>
      <c r="C55" s="624"/>
      <c r="D55" s="209">
        <v>2</v>
      </c>
      <c r="E55" s="313">
        <v>41.950830000000003</v>
      </c>
      <c r="F55" s="313">
        <v>-71.831119999999999</v>
      </c>
      <c r="G55" s="209">
        <v>100</v>
      </c>
      <c r="H55" s="209">
        <v>300</v>
      </c>
      <c r="I55" s="209">
        <v>200</v>
      </c>
      <c r="J55" s="211">
        <v>300</v>
      </c>
      <c r="K55" s="603" t="s">
        <v>193</v>
      </c>
      <c r="L55" s="317">
        <v>45.1</v>
      </c>
      <c r="M55" s="318">
        <v>42.4</v>
      </c>
      <c r="N55" s="509">
        <v>41.1</v>
      </c>
      <c r="O55" s="504" t="s">
        <v>120</v>
      </c>
      <c r="P55" s="185">
        <v>93</v>
      </c>
      <c r="Q55" s="185">
        <v>35</v>
      </c>
      <c r="R55" s="185">
        <v>51</v>
      </c>
      <c r="S55" s="185">
        <v>43</v>
      </c>
      <c r="T55" s="185">
        <v>99</v>
      </c>
      <c r="U55" s="185">
        <v>96</v>
      </c>
      <c r="V55" s="185">
        <v>48</v>
      </c>
      <c r="W55" s="185">
        <v>96</v>
      </c>
      <c r="X55" s="185">
        <v>100</v>
      </c>
      <c r="Y55" s="185">
        <v>10</v>
      </c>
      <c r="Z55" s="185">
        <v>100</v>
      </c>
      <c r="AA55" s="587">
        <v>100</v>
      </c>
      <c r="AB55" s="587"/>
      <c r="AC55" s="587"/>
      <c r="AD55" s="588"/>
      <c r="AE55" s="235" t="s">
        <v>177</v>
      </c>
      <c r="AF55" s="598" t="s">
        <v>129</v>
      </c>
      <c r="AG55" s="567"/>
      <c r="AH55" s="568"/>
      <c r="AI55" s="95">
        <v>42531</v>
      </c>
      <c r="AJ55" s="614"/>
      <c r="AK55" s="626"/>
      <c r="AL55" s="210">
        <v>2</v>
      </c>
      <c r="AM55" s="213"/>
      <c r="AN55" s="213"/>
      <c r="AO55" s="213"/>
      <c r="AP55" s="213"/>
      <c r="AQ55" s="213"/>
      <c r="AR55" s="213"/>
      <c r="AS55" s="6"/>
      <c r="AT55" s="6"/>
      <c r="AU55" s="6"/>
      <c r="AV55" s="6"/>
      <c r="AW55" s="48"/>
      <c r="AX55" s="6"/>
      <c r="AY55" s="6"/>
      <c r="AZ55" s="404"/>
      <c r="BA55" s="6"/>
      <c r="BB55" s="103"/>
      <c r="BC55" s="365">
        <v>30</v>
      </c>
      <c r="BD55" s="362">
        <f>(BC55/50)*43560</f>
        <v>26136</v>
      </c>
      <c r="BE55" s="229" t="s">
        <v>44</v>
      </c>
      <c r="BF55" s="95">
        <v>42605</v>
      </c>
      <c r="BG55" s="95">
        <v>42605</v>
      </c>
    </row>
    <row r="56" spans="1:59" ht="15.75" customHeight="1" x14ac:dyDescent="0.25">
      <c r="A56" s="639"/>
      <c r="B56" s="629"/>
      <c r="C56" s="624"/>
      <c r="D56" s="209">
        <v>3</v>
      </c>
      <c r="E56" s="313">
        <v>41.950429999999997</v>
      </c>
      <c r="F56" s="313">
        <v>-71.831500000000005</v>
      </c>
      <c r="G56" s="209">
        <v>175</v>
      </c>
      <c r="H56" s="209">
        <v>200</v>
      </c>
      <c r="I56" s="209">
        <v>175</v>
      </c>
      <c r="J56" s="211">
        <v>300</v>
      </c>
      <c r="K56" s="603"/>
      <c r="L56" s="317">
        <v>43.2</v>
      </c>
      <c r="M56" s="318">
        <v>41</v>
      </c>
      <c r="N56" s="509">
        <v>10.4</v>
      </c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15"/>
      <c r="AG56" s="115"/>
      <c r="AH56" s="116"/>
      <c r="AI56" s="137"/>
      <c r="AJ56" s="614"/>
      <c r="AK56" s="626"/>
      <c r="AL56" s="210">
        <v>3</v>
      </c>
      <c r="AM56" s="213"/>
      <c r="AN56" s="213"/>
      <c r="AO56" s="213"/>
      <c r="AP56" s="213"/>
      <c r="AQ56" s="213"/>
      <c r="AR56" s="213"/>
      <c r="AS56" s="6"/>
      <c r="AT56" s="6"/>
      <c r="AU56" s="6"/>
      <c r="AV56" s="6"/>
      <c r="AW56" s="48"/>
      <c r="AX56" s="6"/>
      <c r="AY56" s="6"/>
      <c r="AZ56" s="6"/>
      <c r="BA56" s="6"/>
      <c r="BB56" s="6"/>
      <c r="BC56" s="209">
        <v>30</v>
      </c>
      <c r="BD56" s="362">
        <f>(BC56/50)*43560</f>
        <v>26136</v>
      </c>
      <c r="BE56" s="229" t="s">
        <v>44</v>
      </c>
      <c r="BF56" s="278"/>
      <c r="BG56" s="84"/>
    </row>
    <row r="57" spans="1:59" ht="15.75" customHeight="1" x14ac:dyDescent="0.25">
      <c r="A57" s="639"/>
      <c r="B57" s="629"/>
      <c r="C57" s="624"/>
      <c r="D57" s="209">
        <v>4</v>
      </c>
      <c r="E57" s="313">
        <v>41.949890000000003</v>
      </c>
      <c r="F57" s="313">
        <v>-71.83135</v>
      </c>
      <c r="G57" s="209">
        <v>100</v>
      </c>
      <c r="H57" s="209">
        <v>300</v>
      </c>
      <c r="I57" s="209">
        <v>150</v>
      </c>
      <c r="J57" s="211">
        <v>300</v>
      </c>
      <c r="K57" s="603"/>
      <c r="L57" s="317">
        <v>44.8</v>
      </c>
      <c r="M57" s="318">
        <v>41.7</v>
      </c>
      <c r="N57" s="509">
        <v>40.299999999999997</v>
      </c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6"/>
      <c r="AI57" s="137"/>
      <c r="AJ57" s="614"/>
      <c r="AK57" s="626"/>
      <c r="AL57" s="210">
        <v>4</v>
      </c>
      <c r="AM57" s="213"/>
      <c r="AN57" s="213"/>
      <c r="AO57" s="213"/>
      <c r="AP57" s="213"/>
      <c r="AQ57" s="213"/>
      <c r="AR57" s="213"/>
      <c r="AS57" s="6"/>
      <c r="AT57" s="6"/>
      <c r="AU57" s="6"/>
      <c r="AV57" s="6"/>
      <c r="AW57" s="48"/>
      <c r="AX57" s="6"/>
      <c r="AY57" s="6"/>
      <c r="AZ57" s="6"/>
      <c r="BA57" s="6"/>
      <c r="BB57" s="6"/>
      <c r="BC57" s="209">
        <v>32</v>
      </c>
      <c r="BD57" s="362">
        <f>(BC57/50)*43560</f>
        <v>27878.400000000001</v>
      </c>
      <c r="BE57" s="547" t="s">
        <v>44</v>
      </c>
      <c r="BF57" s="278"/>
      <c r="BG57" s="84"/>
    </row>
    <row r="58" spans="1:59" ht="15.75" customHeight="1" x14ac:dyDescent="0.25">
      <c r="A58" s="639"/>
      <c r="B58" s="629"/>
      <c r="C58" s="624"/>
      <c r="D58" s="209">
        <v>5</v>
      </c>
      <c r="E58" s="313">
        <v>41.949359999999999</v>
      </c>
      <c r="F58" s="313">
        <v>-71.831029999999998</v>
      </c>
      <c r="G58" s="209">
        <v>50</v>
      </c>
      <c r="H58" s="209">
        <v>250</v>
      </c>
      <c r="I58" s="209">
        <v>50</v>
      </c>
      <c r="J58" s="211">
        <v>200</v>
      </c>
      <c r="K58" s="603"/>
      <c r="L58" s="317">
        <v>47.5</v>
      </c>
      <c r="M58" s="318">
        <v>44.3</v>
      </c>
      <c r="N58" s="509">
        <v>41.2</v>
      </c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6"/>
      <c r="AI58" s="137"/>
      <c r="AJ58" s="614"/>
      <c r="AK58" s="626"/>
      <c r="AL58" s="210">
        <v>5</v>
      </c>
      <c r="AM58" s="213"/>
      <c r="AN58" s="213"/>
      <c r="AO58" s="213"/>
      <c r="AP58" s="213"/>
      <c r="AQ58" s="213"/>
      <c r="AR58" s="213"/>
      <c r="AS58" s="6"/>
      <c r="AT58" s="6"/>
      <c r="AU58" s="6"/>
      <c r="AV58" s="6"/>
      <c r="AW58" s="48"/>
      <c r="AX58" s="6"/>
      <c r="AY58" s="6"/>
      <c r="AZ58" s="6"/>
      <c r="BA58" s="6"/>
      <c r="BB58" s="6"/>
      <c r="BC58" s="6"/>
      <c r="BD58" s="340"/>
      <c r="BE58" s="6"/>
      <c r="BF58" s="278"/>
      <c r="BG58" s="84"/>
    </row>
    <row r="59" spans="1:59" ht="15.75" customHeight="1" x14ac:dyDescent="0.25">
      <c r="A59" s="639"/>
      <c r="B59" s="629"/>
      <c r="C59" s="624"/>
      <c r="D59" s="209">
        <v>6</v>
      </c>
      <c r="E59" s="313">
        <v>41.94923</v>
      </c>
      <c r="F59" s="313">
        <v>-71.831549999999993</v>
      </c>
      <c r="G59" s="209">
        <v>100</v>
      </c>
      <c r="H59" s="209">
        <v>300</v>
      </c>
      <c r="I59" s="209">
        <v>175</v>
      </c>
      <c r="J59" s="211">
        <v>300</v>
      </c>
      <c r="K59" s="603" t="s">
        <v>194</v>
      </c>
      <c r="L59" s="317">
        <v>48.3</v>
      </c>
      <c r="M59" s="318">
        <v>42.8</v>
      </c>
      <c r="N59" s="509">
        <v>41.1</v>
      </c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6"/>
      <c r="AI59" s="137"/>
      <c r="AJ59" s="614"/>
      <c r="AK59" s="626"/>
      <c r="AL59" s="210">
        <v>6</v>
      </c>
      <c r="AM59" s="213"/>
      <c r="AN59" s="213"/>
      <c r="AO59" s="213"/>
      <c r="AP59" s="213"/>
      <c r="AQ59" s="213"/>
      <c r="AR59" s="213"/>
      <c r="AS59" s="6"/>
      <c r="AT59" s="6"/>
      <c r="AU59" s="6"/>
      <c r="AV59" s="6"/>
      <c r="AW59" s="48"/>
      <c r="AX59" s="6"/>
      <c r="AY59" s="6"/>
      <c r="AZ59" s="6"/>
      <c r="BA59" s="6"/>
      <c r="BB59" s="6"/>
      <c r="BC59" s="6"/>
      <c r="BD59" s="340"/>
      <c r="BE59" s="6"/>
      <c r="BF59" s="278"/>
      <c r="BG59" s="84"/>
    </row>
    <row r="60" spans="1:59" ht="15.75" customHeight="1" x14ac:dyDescent="0.25">
      <c r="A60" s="639"/>
      <c r="B60" s="629"/>
      <c r="C60" s="624"/>
      <c r="D60" s="209">
        <v>7</v>
      </c>
      <c r="E60" s="313">
        <v>41.949559999999998</v>
      </c>
      <c r="F60" s="313">
        <v>-71.831829999999997</v>
      </c>
      <c r="G60" s="209">
        <v>250</v>
      </c>
      <c r="H60" s="209">
        <v>300</v>
      </c>
      <c r="I60" s="209">
        <v>200</v>
      </c>
      <c r="J60" s="211">
        <v>300</v>
      </c>
      <c r="K60" s="603"/>
      <c r="L60" s="317">
        <v>47.1</v>
      </c>
      <c r="M60" s="318">
        <v>43.1</v>
      </c>
      <c r="N60" s="509">
        <v>41.1</v>
      </c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6"/>
      <c r="AI60" s="137"/>
      <c r="AJ60" s="614"/>
      <c r="AK60" s="626"/>
      <c r="AL60" s="210">
        <v>7</v>
      </c>
      <c r="AM60" s="35"/>
      <c r="AN60" s="35"/>
      <c r="AO60" s="213"/>
      <c r="AP60" s="213"/>
      <c r="AQ60" s="213"/>
      <c r="AR60" s="213"/>
      <c r="AS60" s="6"/>
      <c r="AT60" s="6"/>
      <c r="AU60" s="6"/>
      <c r="AV60" s="6"/>
      <c r="AW60" s="48"/>
      <c r="AX60" s="6"/>
      <c r="AY60" s="6"/>
      <c r="AZ60" s="6"/>
      <c r="BA60" s="6"/>
      <c r="BB60" s="6"/>
      <c r="BC60" s="6"/>
      <c r="BD60" s="340"/>
      <c r="BE60" s="6"/>
      <c r="BF60" s="278"/>
      <c r="BG60" s="84"/>
    </row>
    <row r="61" spans="1:59" ht="15.75" customHeight="1" x14ac:dyDescent="0.25">
      <c r="A61" s="639"/>
      <c r="B61" s="629"/>
      <c r="C61" s="624"/>
      <c r="D61" s="209">
        <v>8</v>
      </c>
      <c r="E61" s="313">
        <v>41.94997</v>
      </c>
      <c r="F61" s="313">
        <v>-71.832170000000005</v>
      </c>
      <c r="G61" s="209">
        <v>50</v>
      </c>
      <c r="H61" s="209">
        <v>300</v>
      </c>
      <c r="I61" s="209">
        <v>250</v>
      </c>
      <c r="J61" s="211">
        <v>300</v>
      </c>
      <c r="K61" s="603"/>
      <c r="L61" s="317">
        <v>44.4</v>
      </c>
      <c r="M61" s="318">
        <v>44.4</v>
      </c>
      <c r="N61" s="509">
        <v>41</v>
      </c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6"/>
      <c r="AI61" s="137"/>
      <c r="AJ61" s="614"/>
      <c r="AK61" s="626"/>
      <c r="AL61" s="210">
        <v>8</v>
      </c>
      <c r="AM61" s="213"/>
      <c r="AN61" s="213"/>
      <c r="AO61" s="213"/>
      <c r="AP61" s="213"/>
      <c r="AQ61" s="213"/>
      <c r="AR61" s="213"/>
      <c r="AS61" s="6"/>
      <c r="AT61" s="6"/>
      <c r="AU61" s="6"/>
      <c r="AV61" s="6"/>
      <c r="AW61" s="48"/>
      <c r="AX61" s="6"/>
      <c r="AY61" s="6"/>
      <c r="AZ61" s="6"/>
      <c r="BA61" s="6"/>
      <c r="BB61" s="6"/>
      <c r="BC61" s="6"/>
      <c r="BD61" s="340"/>
      <c r="BE61" s="6"/>
      <c r="BF61" s="278"/>
      <c r="BG61" s="84"/>
    </row>
    <row r="62" spans="1:59" ht="15.75" customHeight="1" x14ac:dyDescent="0.25">
      <c r="A62" s="639"/>
      <c r="B62" s="629"/>
      <c r="C62" s="624"/>
      <c r="D62" s="209">
        <v>9</v>
      </c>
      <c r="E62" s="313">
        <v>41.950400000000002</v>
      </c>
      <c r="F62" s="313">
        <v>-71.832089999999994</v>
      </c>
      <c r="G62" s="209">
        <v>50</v>
      </c>
      <c r="H62" s="209">
        <v>200</v>
      </c>
      <c r="I62" s="209">
        <v>100</v>
      </c>
      <c r="J62" s="211">
        <v>300</v>
      </c>
      <c r="K62" s="544"/>
      <c r="L62" s="317">
        <v>45.4</v>
      </c>
      <c r="M62" s="318">
        <v>41.9</v>
      </c>
      <c r="N62" s="509">
        <v>40.5</v>
      </c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6"/>
      <c r="AI62" s="137"/>
      <c r="AJ62" s="614"/>
      <c r="AK62" s="626"/>
      <c r="AL62" s="210">
        <v>9</v>
      </c>
      <c r="AM62" s="213"/>
      <c r="AN62" s="213"/>
      <c r="AO62" s="213"/>
      <c r="AP62" s="213"/>
      <c r="AQ62" s="213"/>
      <c r="AR62" s="213"/>
      <c r="AS62" s="6"/>
      <c r="AT62" s="6"/>
      <c r="AU62" s="6"/>
      <c r="AV62" s="6"/>
      <c r="AW62" s="48"/>
      <c r="AX62" s="6"/>
      <c r="AY62" s="6"/>
      <c r="AZ62" s="6"/>
      <c r="BA62" s="6"/>
      <c r="BB62" s="6"/>
      <c r="BC62" s="6"/>
      <c r="BD62" s="340"/>
      <c r="BE62" s="6"/>
      <c r="BF62" s="278"/>
      <c r="BG62" s="84"/>
    </row>
    <row r="63" spans="1:59" ht="16.5" customHeight="1" thickBot="1" x14ac:dyDescent="0.3">
      <c r="A63" s="640"/>
      <c r="B63" s="630"/>
      <c r="C63" s="625"/>
      <c r="D63" s="254">
        <v>10</v>
      </c>
      <c r="E63" s="341">
        <v>41.950369999999999</v>
      </c>
      <c r="F63" s="341">
        <v>-71.831990000000005</v>
      </c>
      <c r="G63" s="18">
        <v>300</v>
      </c>
      <c r="H63" s="18">
        <v>300</v>
      </c>
      <c r="I63" s="254">
        <v>250</v>
      </c>
      <c r="J63" s="76">
        <v>300</v>
      </c>
      <c r="K63" s="545"/>
      <c r="L63" s="368">
        <v>44</v>
      </c>
      <c r="M63" s="327">
        <v>42.3</v>
      </c>
      <c r="N63" s="513">
        <v>41.4</v>
      </c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8"/>
      <c r="AI63" s="138"/>
      <c r="AJ63" s="615"/>
      <c r="AK63" s="627"/>
      <c r="AL63" s="4">
        <v>10</v>
      </c>
      <c r="AM63" s="214"/>
      <c r="AN63" s="214"/>
      <c r="AO63" s="214"/>
      <c r="AP63" s="214"/>
      <c r="AQ63" s="214"/>
      <c r="AR63" s="214"/>
      <c r="AS63" s="14"/>
      <c r="AT63" s="14"/>
      <c r="AU63" s="14"/>
      <c r="AV63" s="14"/>
      <c r="AW63" s="57"/>
      <c r="AX63" s="14"/>
      <c r="AY63" s="14"/>
      <c r="AZ63" s="14"/>
      <c r="BA63" s="14"/>
      <c r="BB63" s="14"/>
      <c r="BC63" s="14"/>
      <c r="BD63" s="342"/>
      <c r="BE63" s="14"/>
      <c r="BF63" s="277"/>
      <c r="BG63" s="85"/>
    </row>
    <row r="64" spans="1:59" ht="15" customHeight="1" x14ac:dyDescent="0.25">
      <c r="A64" s="46"/>
      <c r="B64" s="8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38"/>
      <c r="O64" s="26"/>
      <c r="P64" s="578" t="s">
        <v>108</v>
      </c>
      <c r="Q64" s="559"/>
      <c r="R64" s="559"/>
      <c r="S64" s="579"/>
      <c r="T64" s="578" t="s">
        <v>109</v>
      </c>
      <c r="U64" s="559"/>
      <c r="V64" s="559"/>
      <c r="W64" s="579"/>
      <c r="X64" s="578" t="s">
        <v>111</v>
      </c>
      <c r="Y64" s="559"/>
      <c r="Z64" s="559"/>
      <c r="AA64" s="559"/>
      <c r="AB64" s="559"/>
      <c r="AC64" s="559"/>
      <c r="AD64" s="579"/>
      <c r="AE64" s="607" t="s">
        <v>185</v>
      </c>
      <c r="AF64" s="187"/>
      <c r="AG64" s="188"/>
      <c r="AH64" s="329"/>
      <c r="AI64" s="464" t="s">
        <v>199</v>
      </c>
      <c r="AJ64" s="89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48"/>
      <c r="AX64" s="6"/>
      <c r="AY64" s="6"/>
      <c r="AZ64" s="6"/>
      <c r="BA64" s="6"/>
      <c r="BB64" s="6"/>
      <c r="BC64" s="6"/>
      <c r="BD64" s="476"/>
      <c r="BE64" s="6"/>
    </row>
    <row r="65" spans="1:57" ht="15.75" customHeight="1" x14ac:dyDescent="0.25">
      <c r="A65" s="46"/>
      <c r="B65" s="231"/>
      <c r="C65" s="228"/>
      <c r="D65" s="87"/>
      <c r="E65" s="566" t="s">
        <v>78</v>
      </c>
      <c r="F65" s="573"/>
      <c r="G65" s="598" t="s">
        <v>132</v>
      </c>
      <c r="H65" s="599"/>
      <c r="I65" s="598" t="s">
        <v>187</v>
      </c>
      <c r="J65" s="599"/>
      <c r="K65" s="569" t="s">
        <v>178</v>
      </c>
      <c r="L65" s="566" t="s">
        <v>48</v>
      </c>
      <c r="M65" s="567"/>
      <c r="N65" s="568"/>
      <c r="O65" s="604" t="s">
        <v>186</v>
      </c>
      <c r="P65" s="569" t="s">
        <v>157</v>
      </c>
      <c r="Q65" s="569" t="s">
        <v>158</v>
      </c>
      <c r="R65" s="569" t="s">
        <v>159</v>
      </c>
      <c r="S65" s="569" t="s">
        <v>160</v>
      </c>
      <c r="T65" s="569" t="s">
        <v>161</v>
      </c>
      <c r="U65" s="569" t="s">
        <v>162</v>
      </c>
      <c r="V65" s="587" t="s">
        <v>110</v>
      </c>
      <c r="W65" s="569" t="s">
        <v>163</v>
      </c>
      <c r="X65" s="587" t="s">
        <v>112</v>
      </c>
      <c r="Y65" s="587" t="s">
        <v>113</v>
      </c>
      <c r="Z65" s="587" t="s">
        <v>114</v>
      </c>
      <c r="AA65" s="587" t="s">
        <v>115</v>
      </c>
      <c r="AB65" s="587" t="s">
        <v>116</v>
      </c>
      <c r="AC65" s="587" t="s">
        <v>117</v>
      </c>
      <c r="AD65" s="587" t="s">
        <v>118</v>
      </c>
      <c r="AE65" s="590"/>
      <c r="AF65" s="566" t="s">
        <v>128</v>
      </c>
      <c r="AG65" s="567"/>
      <c r="AH65" s="568"/>
      <c r="AI65" s="198" t="s">
        <v>106</v>
      </c>
      <c r="AJ65" s="231"/>
      <c r="AK65" s="228"/>
      <c r="AL65" s="87"/>
      <c r="AM65" s="566" t="s">
        <v>78</v>
      </c>
      <c r="AN65" s="573"/>
      <c r="AO65" s="566" t="s">
        <v>132</v>
      </c>
      <c r="AP65" s="573"/>
      <c r="AQ65" s="598" t="s">
        <v>187</v>
      </c>
      <c r="AR65" s="599"/>
      <c r="AS65" s="569" t="s">
        <v>178</v>
      </c>
      <c r="AT65" s="660" t="s">
        <v>45</v>
      </c>
      <c r="AU65" s="661"/>
      <c r="AV65" s="662"/>
      <c r="AW65" s="566" t="s">
        <v>15</v>
      </c>
      <c r="AX65" s="567"/>
      <c r="AY65" s="573"/>
      <c r="AZ65" s="566" t="s">
        <v>19</v>
      </c>
      <c r="BA65" s="567"/>
      <c r="BB65" s="573"/>
      <c r="BC65" s="6"/>
      <c r="BD65" s="476"/>
      <c r="BE65" s="6"/>
    </row>
    <row r="66" spans="1:57" ht="16.5" customHeight="1" thickBot="1" x14ac:dyDescent="0.3">
      <c r="A66" s="83"/>
      <c r="B66" s="263" t="s">
        <v>154</v>
      </c>
      <c r="C66" s="264" t="s">
        <v>180</v>
      </c>
      <c r="D66" s="20" t="s">
        <v>0</v>
      </c>
      <c r="E66" s="28" t="s">
        <v>80</v>
      </c>
      <c r="F66" s="3" t="s">
        <v>79</v>
      </c>
      <c r="G66" s="28" t="s">
        <v>1</v>
      </c>
      <c r="H66" s="28" t="s">
        <v>2</v>
      </c>
      <c r="I66" s="28" t="s">
        <v>1</v>
      </c>
      <c r="J66" s="28" t="s">
        <v>2</v>
      </c>
      <c r="K66" s="570"/>
      <c r="L66" s="28" t="s">
        <v>3</v>
      </c>
      <c r="M66" s="28" t="s">
        <v>4</v>
      </c>
      <c r="N66" s="29" t="s">
        <v>5</v>
      </c>
      <c r="O66" s="665"/>
      <c r="P66" s="570"/>
      <c r="Q66" s="570"/>
      <c r="R66" s="570"/>
      <c r="S66" s="570"/>
      <c r="T66" s="570"/>
      <c r="U66" s="570"/>
      <c r="V66" s="561"/>
      <c r="W66" s="570"/>
      <c r="X66" s="561"/>
      <c r="Y66" s="561"/>
      <c r="Z66" s="561"/>
      <c r="AA66" s="561"/>
      <c r="AB66" s="561"/>
      <c r="AC66" s="561"/>
      <c r="AD66" s="561"/>
      <c r="AE66" s="570"/>
      <c r="AF66" s="28" t="s">
        <v>125</v>
      </c>
      <c r="AG66" s="28" t="s">
        <v>126</v>
      </c>
      <c r="AH66" s="29" t="s">
        <v>127</v>
      </c>
      <c r="AI66" s="131" t="s">
        <v>131</v>
      </c>
      <c r="AJ66" s="22" t="s">
        <v>154</v>
      </c>
      <c r="AK66" s="238" t="s">
        <v>180</v>
      </c>
      <c r="AL66" s="28" t="s">
        <v>0</v>
      </c>
      <c r="AM66" s="28" t="s">
        <v>80</v>
      </c>
      <c r="AN66" s="28" t="s">
        <v>79</v>
      </c>
      <c r="AO66" s="28" t="s">
        <v>1</v>
      </c>
      <c r="AP66" s="28" t="s">
        <v>2</v>
      </c>
      <c r="AQ66" s="28" t="s">
        <v>1</v>
      </c>
      <c r="AR66" s="28" t="s">
        <v>2</v>
      </c>
      <c r="AS66" s="570"/>
      <c r="AT66" s="13" t="s">
        <v>3</v>
      </c>
      <c r="AU66" s="28" t="s">
        <v>4</v>
      </c>
      <c r="AV66" s="28" t="s">
        <v>5</v>
      </c>
      <c r="AW66" s="12" t="s">
        <v>17</v>
      </c>
      <c r="AX66" s="13" t="s">
        <v>16</v>
      </c>
      <c r="AY66" s="251" t="s">
        <v>189</v>
      </c>
      <c r="AZ66" s="13" t="s">
        <v>17</v>
      </c>
      <c r="BA66" s="13" t="s">
        <v>16</v>
      </c>
      <c r="BB66" s="251" t="s">
        <v>189</v>
      </c>
      <c r="BC66" s="1" t="s">
        <v>61</v>
      </c>
      <c r="BD66" s="477" t="s">
        <v>46</v>
      </c>
      <c r="BE66" s="284"/>
    </row>
    <row r="67" spans="1:57" ht="15.75" customHeight="1" x14ac:dyDescent="0.25">
      <c r="A67" s="634" t="s">
        <v>41</v>
      </c>
      <c r="B67" s="669" t="s">
        <v>84</v>
      </c>
      <c r="C67" s="672">
        <v>42111</v>
      </c>
      <c r="D67" s="37">
        <v>1</v>
      </c>
      <c r="E67" s="330"/>
      <c r="F67" s="330"/>
      <c r="G67" s="37">
        <v>150</v>
      </c>
      <c r="H67" s="58">
        <v>270</v>
      </c>
      <c r="I67" s="37">
        <v>200</v>
      </c>
      <c r="J67" s="58">
        <v>240</v>
      </c>
      <c r="K67" s="58"/>
      <c r="L67" s="58">
        <v>49</v>
      </c>
      <c r="M67" s="58">
        <v>46</v>
      </c>
      <c r="N67" s="364">
        <v>45</v>
      </c>
      <c r="O67" s="100" t="s">
        <v>119</v>
      </c>
      <c r="P67" s="191">
        <v>0.26</v>
      </c>
      <c r="Q67" s="191">
        <v>209</v>
      </c>
      <c r="R67" s="191">
        <v>265</v>
      </c>
      <c r="S67" s="191">
        <v>75.5</v>
      </c>
      <c r="T67" s="191">
        <v>4.4000000000000004</v>
      </c>
      <c r="U67" s="191">
        <v>11.9</v>
      </c>
      <c r="V67" s="191">
        <v>0.68</v>
      </c>
      <c r="W67" s="191">
        <v>666</v>
      </c>
      <c r="X67" s="70">
        <v>5.2</v>
      </c>
      <c r="Y67" s="191">
        <v>6.4</v>
      </c>
      <c r="Z67" s="191">
        <v>28.4</v>
      </c>
      <c r="AA67" s="191">
        <v>90</v>
      </c>
      <c r="AB67" s="191">
        <v>9.5</v>
      </c>
      <c r="AC67" s="191">
        <v>9</v>
      </c>
      <c r="AD67" s="187">
        <v>0.7</v>
      </c>
      <c r="AE67" s="61">
        <v>68</v>
      </c>
      <c r="AF67" s="27">
        <v>52</v>
      </c>
      <c r="AG67" s="27">
        <v>40</v>
      </c>
      <c r="AH67" s="81">
        <v>8</v>
      </c>
      <c r="AI67" s="141"/>
      <c r="AJ67" s="613" t="s">
        <v>84</v>
      </c>
      <c r="AK67" s="618">
        <v>42235</v>
      </c>
      <c r="AL67" s="27">
        <v>1</v>
      </c>
      <c r="AM67" s="27"/>
      <c r="AN67" s="27"/>
      <c r="AO67" s="27"/>
      <c r="AP67" s="27"/>
      <c r="AQ67" s="27"/>
      <c r="AR67" s="27"/>
      <c r="AS67" s="324">
        <v>87.1</v>
      </c>
      <c r="AT67" s="24">
        <v>79.900000000000006</v>
      </c>
      <c r="AU67" s="24">
        <v>77.400000000000006</v>
      </c>
      <c r="AV67" s="24">
        <v>76.099999999999994</v>
      </c>
      <c r="AW67" s="352" t="s">
        <v>98</v>
      </c>
      <c r="AX67" s="24">
        <v>345</v>
      </c>
      <c r="AY67" s="355">
        <f>(1/(AX67/60))*60</f>
        <v>10.434782608695652</v>
      </c>
      <c r="AZ67" s="352" t="s">
        <v>99</v>
      </c>
      <c r="BA67" s="24">
        <v>676</v>
      </c>
      <c r="BB67" s="355">
        <f>(1/(BA67/60))*60</f>
        <v>5.3254437869822482</v>
      </c>
      <c r="BC67" s="24" t="s">
        <v>100</v>
      </c>
      <c r="BD67" s="478" t="s">
        <v>44</v>
      </c>
      <c r="BE67" s="6"/>
    </row>
    <row r="68" spans="1:57" ht="15.75" customHeight="1" x14ac:dyDescent="0.25">
      <c r="A68" s="635"/>
      <c r="B68" s="670"/>
      <c r="C68" s="673"/>
      <c r="D68" s="209">
        <v>2</v>
      </c>
      <c r="E68" s="339"/>
      <c r="F68" s="339"/>
      <c r="G68" s="209">
        <v>270</v>
      </c>
      <c r="H68" s="209">
        <v>270</v>
      </c>
      <c r="I68" s="209">
        <v>170</v>
      </c>
      <c r="J68" s="209">
        <v>250</v>
      </c>
      <c r="K68" s="35"/>
      <c r="L68" s="209">
        <v>47</v>
      </c>
      <c r="M68" s="209">
        <v>46</v>
      </c>
      <c r="N68" s="221">
        <v>45</v>
      </c>
      <c r="O68" s="33" t="s">
        <v>120</v>
      </c>
      <c r="P68" s="173">
        <v>98</v>
      </c>
      <c r="Q68" s="173">
        <v>34</v>
      </c>
      <c r="R68" s="173">
        <v>61</v>
      </c>
      <c r="S68" s="173">
        <v>92</v>
      </c>
      <c r="T68" s="173">
        <v>76</v>
      </c>
      <c r="U68" s="173">
        <v>94</v>
      </c>
      <c r="V68" s="173">
        <v>62</v>
      </c>
      <c r="W68" s="173">
        <v>72</v>
      </c>
      <c r="X68" s="173">
        <v>0</v>
      </c>
      <c r="Y68" s="173">
        <v>100</v>
      </c>
      <c r="Z68" s="173">
        <v>28</v>
      </c>
      <c r="AA68" s="564">
        <v>100</v>
      </c>
      <c r="AB68" s="564"/>
      <c r="AC68" s="564"/>
      <c r="AD68" s="566"/>
      <c r="AE68" s="182" t="s">
        <v>124</v>
      </c>
      <c r="AF68" s="566" t="s">
        <v>130</v>
      </c>
      <c r="AG68" s="567"/>
      <c r="AH68" s="568"/>
      <c r="AI68" s="137"/>
      <c r="AJ68" s="614"/>
      <c r="AK68" s="619"/>
      <c r="AL68" s="213">
        <v>2</v>
      </c>
      <c r="AM68" s="213"/>
      <c r="AN68" s="213"/>
      <c r="AO68" s="213"/>
      <c r="AP68" s="213"/>
      <c r="AQ68" s="213"/>
      <c r="AR68" s="213"/>
      <c r="AS68" s="6"/>
      <c r="AT68" s="6"/>
      <c r="AU68" s="6"/>
      <c r="AV68" s="6"/>
      <c r="AW68" s="48"/>
      <c r="AX68" s="6"/>
      <c r="AY68" s="6"/>
      <c r="AZ68" s="6"/>
      <c r="BA68" s="6"/>
      <c r="BB68" s="6"/>
      <c r="BC68" s="6"/>
      <c r="BD68" s="479"/>
      <c r="BE68" s="6"/>
    </row>
    <row r="69" spans="1:57" ht="15.75" customHeight="1" x14ac:dyDescent="0.25">
      <c r="A69" s="635"/>
      <c r="B69" s="670"/>
      <c r="C69" s="673"/>
      <c r="D69" s="209">
        <v>3</v>
      </c>
      <c r="E69" s="339"/>
      <c r="F69" s="339"/>
      <c r="G69" s="209">
        <v>170</v>
      </c>
      <c r="H69" s="209">
        <v>300</v>
      </c>
      <c r="I69" s="209">
        <v>190</v>
      </c>
      <c r="J69" s="209">
        <v>150</v>
      </c>
      <c r="K69" s="35"/>
      <c r="L69" s="209">
        <v>47</v>
      </c>
      <c r="M69" s="209">
        <v>45</v>
      </c>
      <c r="N69" s="221">
        <v>45</v>
      </c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6"/>
      <c r="AI69" s="137"/>
      <c r="AJ69" s="614"/>
      <c r="AK69" s="619"/>
      <c r="AL69" s="213">
        <v>3</v>
      </c>
      <c r="AM69" s="213"/>
      <c r="AN69" s="213"/>
      <c r="AO69" s="213"/>
      <c r="AP69" s="213"/>
      <c r="AQ69" s="213"/>
      <c r="AR69" s="213"/>
      <c r="AS69" s="6"/>
      <c r="AT69" s="6"/>
      <c r="AU69" s="6"/>
      <c r="AV69" s="6"/>
      <c r="AW69" s="48"/>
      <c r="AX69" s="6"/>
      <c r="AY69" s="6"/>
      <c r="AZ69" s="6"/>
      <c r="BA69" s="6"/>
      <c r="BB69" s="6"/>
      <c r="BC69" s="6"/>
      <c r="BD69" s="476"/>
      <c r="BE69" s="6"/>
    </row>
    <row r="70" spans="1:57" ht="15.75" customHeight="1" x14ac:dyDescent="0.25">
      <c r="A70" s="635"/>
      <c r="B70" s="670"/>
      <c r="C70" s="673"/>
      <c r="D70" s="209">
        <v>4</v>
      </c>
      <c r="E70" s="339"/>
      <c r="F70" s="339"/>
      <c r="G70" s="209">
        <v>260</v>
      </c>
      <c r="H70" s="209">
        <v>280</v>
      </c>
      <c r="I70" s="209">
        <v>210</v>
      </c>
      <c r="J70" s="209">
        <v>290</v>
      </c>
      <c r="K70" s="35"/>
      <c r="L70" s="209">
        <v>48</v>
      </c>
      <c r="M70" s="209">
        <v>47</v>
      </c>
      <c r="N70" s="221">
        <v>46</v>
      </c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6"/>
      <c r="AI70" s="137"/>
      <c r="AJ70" s="614"/>
      <c r="AK70" s="619"/>
      <c r="AL70" s="213">
        <v>4</v>
      </c>
      <c r="AM70" s="213"/>
      <c r="AN70" s="213"/>
      <c r="AO70" s="213"/>
      <c r="AP70" s="213"/>
      <c r="AQ70" s="213"/>
      <c r="AR70" s="213"/>
      <c r="AS70" s="6"/>
      <c r="AT70" s="6"/>
      <c r="AU70" s="6"/>
      <c r="AV70" s="6"/>
      <c r="AW70" s="48"/>
      <c r="AX70" s="6"/>
      <c r="AY70" s="6"/>
      <c r="AZ70" s="6"/>
      <c r="BA70" s="6"/>
      <c r="BB70" s="6"/>
      <c r="BC70" s="6"/>
      <c r="BD70" s="476"/>
      <c r="BE70" s="6"/>
    </row>
    <row r="71" spans="1:57" ht="15.75" customHeight="1" x14ac:dyDescent="0.25">
      <c r="A71" s="635"/>
      <c r="B71" s="670"/>
      <c r="C71" s="673"/>
      <c r="D71" s="209">
        <v>5</v>
      </c>
      <c r="E71" s="339"/>
      <c r="F71" s="339"/>
      <c r="G71" s="209">
        <v>230</v>
      </c>
      <c r="H71" s="209">
        <v>260</v>
      </c>
      <c r="I71" s="209">
        <v>200</v>
      </c>
      <c r="J71" s="209">
        <v>300</v>
      </c>
      <c r="K71" s="35"/>
      <c r="L71" s="209">
        <v>48</v>
      </c>
      <c r="M71" s="209">
        <v>47</v>
      </c>
      <c r="N71" s="221">
        <v>46</v>
      </c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6"/>
      <c r="AI71" s="137"/>
      <c r="AJ71" s="614"/>
      <c r="AK71" s="619"/>
      <c r="AL71" s="213">
        <v>5</v>
      </c>
      <c r="AM71" s="213"/>
      <c r="AN71" s="213"/>
      <c r="AO71" s="213"/>
      <c r="AP71" s="213"/>
      <c r="AQ71" s="213"/>
      <c r="AR71" s="213"/>
      <c r="AS71" s="6"/>
      <c r="AT71" s="6"/>
      <c r="AU71" s="6"/>
      <c r="AV71" s="6"/>
      <c r="AW71" s="48"/>
      <c r="AX71" s="6"/>
      <c r="AY71" s="6"/>
      <c r="AZ71" s="6"/>
      <c r="BA71" s="6"/>
      <c r="BB71" s="6"/>
      <c r="BC71" s="6"/>
      <c r="BD71" s="476"/>
      <c r="BE71" s="6"/>
    </row>
    <row r="72" spans="1:57" ht="15.75" customHeight="1" x14ac:dyDescent="0.25">
      <c r="A72" s="635"/>
      <c r="B72" s="670"/>
      <c r="C72" s="673"/>
      <c r="D72" s="209">
        <v>6</v>
      </c>
      <c r="E72" s="339"/>
      <c r="F72" s="339"/>
      <c r="G72" s="209">
        <v>190</v>
      </c>
      <c r="H72" s="209">
        <v>260</v>
      </c>
      <c r="I72" s="209">
        <v>240</v>
      </c>
      <c r="J72" s="209">
        <v>240</v>
      </c>
      <c r="K72" s="35"/>
      <c r="L72" s="209">
        <v>48</v>
      </c>
      <c r="M72" s="209">
        <v>46</v>
      </c>
      <c r="N72" s="221">
        <v>45</v>
      </c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6"/>
      <c r="AI72" s="137"/>
      <c r="AJ72" s="614"/>
      <c r="AK72" s="619"/>
      <c r="AL72" s="213">
        <v>6</v>
      </c>
      <c r="AM72" s="213"/>
      <c r="AN72" s="213"/>
      <c r="AO72" s="213"/>
      <c r="AP72" s="213"/>
      <c r="AQ72" s="213"/>
      <c r="AR72" s="213"/>
      <c r="AS72" s="6"/>
      <c r="AT72" s="6"/>
      <c r="AU72" s="6"/>
      <c r="AV72" s="6"/>
      <c r="AW72" s="48"/>
      <c r="AX72" s="6"/>
      <c r="AY72" s="6"/>
      <c r="AZ72" s="6"/>
      <c r="BA72" s="6"/>
      <c r="BB72" s="6"/>
      <c r="BC72" s="6"/>
      <c r="BD72" s="476"/>
      <c r="BE72" s="6"/>
    </row>
    <row r="73" spans="1:57" ht="15.75" customHeight="1" x14ac:dyDescent="0.25">
      <c r="A73" s="635"/>
      <c r="B73" s="670"/>
      <c r="C73" s="673"/>
      <c r="D73" s="209">
        <v>7</v>
      </c>
      <c r="E73" s="339"/>
      <c r="F73" s="339"/>
      <c r="G73" s="209">
        <v>190</v>
      </c>
      <c r="H73" s="209">
        <v>230</v>
      </c>
      <c r="I73" s="209">
        <v>230</v>
      </c>
      <c r="J73" s="209">
        <v>270</v>
      </c>
      <c r="K73" s="35"/>
      <c r="L73" s="209">
        <v>48</v>
      </c>
      <c r="M73" s="209">
        <v>46</v>
      </c>
      <c r="N73" s="221">
        <v>46</v>
      </c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6"/>
      <c r="AI73" s="137"/>
      <c r="AJ73" s="614"/>
      <c r="AK73" s="619"/>
      <c r="AL73" s="213">
        <v>7</v>
      </c>
      <c r="AM73" s="35"/>
      <c r="AN73" s="35"/>
      <c r="AO73" s="213"/>
      <c r="AP73" s="213"/>
      <c r="AQ73" s="213"/>
      <c r="AR73" s="213"/>
      <c r="AS73" s="6"/>
      <c r="AT73" s="6"/>
      <c r="AU73" s="6"/>
      <c r="AV73" s="6"/>
      <c r="AW73" s="48"/>
      <c r="AX73" s="6"/>
      <c r="AY73" s="6"/>
      <c r="AZ73" s="6"/>
      <c r="BA73" s="6"/>
      <c r="BB73" s="6"/>
      <c r="BC73" s="6"/>
      <c r="BD73" s="476"/>
      <c r="BE73" s="6"/>
    </row>
    <row r="74" spans="1:57" ht="15.75" customHeight="1" x14ac:dyDescent="0.25">
      <c r="A74" s="635"/>
      <c r="B74" s="670"/>
      <c r="C74" s="673"/>
      <c r="D74" s="209">
        <v>8</v>
      </c>
      <c r="E74" s="339"/>
      <c r="F74" s="339"/>
      <c r="G74" s="209">
        <v>150</v>
      </c>
      <c r="H74" s="209">
        <v>250</v>
      </c>
      <c r="I74" s="209">
        <v>210</v>
      </c>
      <c r="J74" s="209">
        <v>290</v>
      </c>
      <c r="K74" s="35"/>
      <c r="L74" s="209">
        <v>48</v>
      </c>
      <c r="M74" s="209">
        <v>47</v>
      </c>
      <c r="N74" s="221">
        <v>46</v>
      </c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6"/>
      <c r="AI74" s="137"/>
      <c r="AJ74" s="614"/>
      <c r="AK74" s="619"/>
      <c r="AL74" s="213">
        <v>8</v>
      </c>
      <c r="AM74" s="213"/>
      <c r="AN74" s="213"/>
      <c r="AO74" s="213"/>
      <c r="AP74" s="213"/>
      <c r="AQ74" s="213"/>
      <c r="AR74" s="213"/>
      <c r="AS74" s="6"/>
      <c r="AT74" s="6"/>
      <c r="AU74" s="6"/>
      <c r="AV74" s="6"/>
      <c r="AW74" s="48"/>
      <c r="AX74" s="6"/>
      <c r="AY74" s="6"/>
      <c r="AZ74" s="6"/>
      <c r="BA74" s="6"/>
      <c r="BB74" s="6"/>
      <c r="BC74" s="6"/>
      <c r="BD74" s="476"/>
      <c r="BE74" s="6"/>
    </row>
    <row r="75" spans="1:57" ht="15.75" customHeight="1" x14ac:dyDescent="0.25">
      <c r="A75" s="635"/>
      <c r="B75" s="670"/>
      <c r="C75" s="673"/>
      <c r="D75" s="209">
        <v>9</v>
      </c>
      <c r="E75" s="339"/>
      <c r="F75" s="339"/>
      <c r="G75" s="209">
        <v>200</v>
      </c>
      <c r="H75" s="209">
        <v>260</v>
      </c>
      <c r="I75" s="209">
        <v>230</v>
      </c>
      <c r="J75" s="209">
        <v>270</v>
      </c>
      <c r="K75" s="35"/>
      <c r="L75" s="209">
        <v>48</v>
      </c>
      <c r="M75" s="209">
        <v>46</v>
      </c>
      <c r="N75" s="221">
        <v>46</v>
      </c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6"/>
      <c r="AI75" s="137"/>
      <c r="AJ75" s="614"/>
      <c r="AK75" s="619"/>
      <c r="AL75" s="213">
        <v>9</v>
      </c>
      <c r="AM75" s="213"/>
      <c r="AN75" s="213"/>
      <c r="AO75" s="213"/>
      <c r="AP75" s="213"/>
      <c r="AQ75" s="213"/>
      <c r="AR75" s="213"/>
      <c r="AS75" s="6"/>
      <c r="AT75" s="6"/>
      <c r="AU75" s="6"/>
      <c r="AV75" s="6"/>
      <c r="AW75" s="48"/>
      <c r="AX75" s="6"/>
      <c r="AY75" s="6"/>
      <c r="AZ75" s="6"/>
      <c r="BA75" s="6"/>
      <c r="BB75" s="6"/>
      <c r="BC75" s="6"/>
      <c r="BD75" s="476"/>
      <c r="BE75" s="6"/>
    </row>
    <row r="76" spans="1:57" ht="15.75" customHeight="1" thickBot="1" x14ac:dyDescent="0.3">
      <c r="A76" s="635"/>
      <c r="B76" s="671"/>
      <c r="C76" s="674"/>
      <c r="D76" s="1">
        <v>10</v>
      </c>
      <c r="E76" s="341"/>
      <c r="F76" s="341"/>
      <c r="G76" s="1">
        <v>170</v>
      </c>
      <c r="H76" s="1">
        <v>250</v>
      </c>
      <c r="I76" s="1">
        <v>230</v>
      </c>
      <c r="J76" s="1">
        <v>170</v>
      </c>
      <c r="K76" s="18"/>
      <c r="L76" s="1">
        <v>48</v>
      </c>
      <c r="M76" s="1">
        <v>46</v>
      </c>
      <c r="N76" s="507">
        <v>45</v>
      </c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8"/>
      <c r="AI76" s="137"/>
      <c r="AJ76" s="615"/>
      <c r="AK76" s="637"/>
      <c r="AL76" s="214">
        <v>10</v>
      </c>
      <c r="AM76" s="214"/>
      <c r="AN76" s="214"/>
      <c r="AO76" s="214"/>
      <c r="AP76" s="214"/>
      <c r="AQ76" s="214"/>
      <c r="AR76" s="214"/>
      <c r="AS76" s="14"/>
      <c r="AT76" s="14"/>
      <c r="AU76" s="14"/>
      <c r="AV76" s="14"/>
      <c r="AW76" s="57"/>
      <c r="AX76" s="14"/>
      <c r="AY76" s="14"/>
      <c r="AZ76" s="14"/>
      <c r="BA76" s="14"/>
      <c r="BB76" s="14"/>
      <c r="BC76" s="14"/>
      <c r="BD76" s="480"/>
      <c r="BE76" s="6"/>
    </row>
    <row r="77" spans="1:57" ht="15.75" customHeight="1" x14ac:dyDescent="0.25">
      <c r="A77" s="635"/>
      <c r="B77" s="669" t="s">
        <v>85</v>
      </c>
      <c r="C77" s="672">
        <v>42111</v>
      </c>
      <c r="D77" s="24">
        <v>1</v>
      </c>
      <c r="E77" s="330"/>
      <c r="F77" s="330"/>
      <c r="G77" s="24">
        <v>210</v>
      </c>
      <c r="H77" s="24">
        <v>230</v>
      </c>
      <c r="I77" s="24">
        <v>175</v>
      </c>
      <c r="J77" s="24">
        <v>175</v>
      </c>
      <c r="K77" s="58"/>
      <c r="L77" s="24">
        <v>46</v>
      </c>
      <c r="M77" s="24">
        <v>45</v>
      </c>
      <c r="N77" s="401">
        <v>45</v>
      </c>
      <c r="O77" s="100" t="s">
        <v>119</v>
      </c>
      <c r="P77" s="191">
        <v>0.28000000000000003</v>
      </c>
      <c r="Q77" s="191">
        <v>204</v>
      </c>
      <c r="R77" s="191">
        <v>198</v>
      </c>
      <c r="S77" s="191">
        <v>88.5</v>
      </c>
      <c r="T77" s="191">
        <v>5.3</v>
      </c>
      <c r="U77" s="191">
        <v>15.5</v>
      </c>
      <c r="V77" s="191">
        <v>1.07</v>
      </c>
      <c r="W77" s="191">
        <v>703</v>
      </c>
      <c r="X77" s="70">
        <v>5.2</v>
      </c>
      <c r="Y77" s="191">
        <v>10.199999999999999</v>
      </c>
      <c r="Z77" s="191">
        <v>59.7</v>
      </c>
      <c r="AA77" s="191">
        <v>145</v>
      </c>
      <c r="AB77" s="191">
        <v>9.3000000000000007</v>
      </c>
      <c r="AC77" s="191">
        <v>8.1999999999999993</v>
      </c>
      <c r="AD77" s="187">
        <v>2.7</v>
      </c>
      <c r="AE77" s="61">
        <v>80</v>
      </c>
      <c r="AF77" s="27">
        <v>48</v>
      </c>
      <c r="AG77" s="27">
        <v>43</v>
      </c>
      <c r="AH77" s="81">
        <v>9</v>
      </c>
      <c r="AI77" s="141"/>
      <c r="AJ77" s="613" t="s">
        <v>85</v>
      </c>
      <c r="AK77" s="618">
        <v>42235</v>
      </c>
      <c r="AL77" s="26">
        <v>1</v>
      </c>
      <c r="AM77" s="27"/>
      <c r="AN77" s="27"/>
      <c r="AO77" s="27"/>
      <c r="AP77" s="27"/>
      <c r="AQ77" s="27"/>
      <c r="AR77" s="27"/>
      <c r="AS77" s="24">
        <v>83.1</v>
      </c>
      <c r="AT77" s="24">
        <v>76.599999999999994</v>
      </c>
      <c r="AU77" s="24">
        <v>75.900000000000006</v>
      </c>
      <c r="AV77" s="24">
        <v>75.599999999999994</v>
      </c>
      <c r="AW77" s="352" t="s">
        <v>101</v>
      </c>
      <c r="AX77" s="24">
        <v>271</v>
      </c>
      <c r="AY77" s="355">
        <f>(1/(AX77/60))*60</f>
        <v>13.284132841328413</v>
      </c>
      <c r="AZ77" s="352" t="s">
        <v>102</v>
      </c>
      <c r="BA77" s="24">
        <v>417</v>
      </c>
      <c r="BB77" s="355">
        <f>(1/(BA77/60))*60</f>
        <v>8.6330935251798557</v>
      </c>
      <c r="BC77" s="24" t="s">
        <v>100</v>
      </c>
      <c r="BD77" s="478" t="s">
        <v>44</v>
      </c>
      <c r="BE77" s="6"/>
    </row>
    <row r="78" spans="1:57" ht="15.75" customHeight="1" x14ac:dyDescent="0.25">
      <c r="A78" s="635"/>
      <c r="B78" s="670"/>
      <c r="C78" s="673"/>
      <c r="D78" s="209">
        <v>2</v>
      </c>
      <c r="E78" s="339"/>
      <c r="F78" s="339"/>
      <c r="G78" s="209">
        <v>170</v>
      </c>
      <c r="H78" s="209">
        <v>170</v>
      </c>
      <c r="I78" s="209">
        <v>250</v>
      </c>
      <c r="J78" s="209">
        <v>220</v>
      </c>
      <c r="K78" s="35"/>
      <c r="L78" s="209">
        <v>47</v>
      </c>
      <c r="M78" s="209">
        <v>46</v>
      </c>
      <c r="N78" s="221">
        <v>46</v>
      </c>
      <c r="O78" s="33" t="s">
        <v>120</v>
      </c>
      <c r="P78" s="173">
        <v>99</v>
      </c>
      <c r="Q78" s="173">
        <v>36</v>
      </c>
      <c r="R78" s="173">
        <v>84</v>
      </c>
      <c r="S78" s="173">
        <v>97</v>
      </c>
      <c r="T78" s="173">
        <v>92</v>
      </c>
      <c r="U78" s="173">
        <v>100</v>
      </c>
      <c r="V78" s="173">
        <v>96</v>
      </c>
      <c r="W78" s="173">
        <v>78</v>
      </c>
      <c r="X78" s="173">
        <v>0</v>
      </c>
      <c r="Y78" s="173">
        <v>100</v>
      </c>
      <c r="Z78" s="173">
        <v>85</v>
      </c>
      <c r="AA78" s="564">
        <v>100</v>
      </c>
      <c r="AB78" s="564"/>
      <c r="AC78" s="564"/>
      <c r="AD78" s="566"/>
      <c r="AE78" s="182" t="s">
        <v>123</v>
      </c>
      <c r="AF78" s="566" t="s">
        <v>130</v>
      </c>
      <c r="AG78" s="567"/>
      <c r="AH78" s="568"/>
      <c r="AI78" s="137"/>
      <c r="AJ78" s="614"/>
      <c r="AK78" s="619"/>
      <c r="AL78" s="425">
        <v>2</v>
      </c>
      <c r="AM78" s="213"/>
      <c r="AN78" s="213"/>
      <c r="AO78" s="213"/>
      <c r="AP78" s="213"/>
      <c r="AQ78" s="213"/>
      <c r="AR78" s="213"/>
      <c r="AS78" s="6"/>
      <c r="AT78" s="6"/>
      <c r="AU78" s="6"/>
      <c r="AV78" s="6"/>
      <c r="AW78" s="48"/>
      <c r="AX78" s="6"/>
      <c r="AY78" s="6"/>
      <c r="AZ78" s="6"/>
      <c r="BA78" s="6"/>
      <c r="BB78" s="6"/>
      <c r="BC78" s="6"/>
      <c r="BD78" s="476"/>
      <c r="BE78" s="6"/>
    </row>
    <row r="79" spans="1:57" ht="15.75" customHeight="1" x14ac:dyDescent="0.25">
      <c r="A79" s="635"/>
      <c r="B79" s="670"/>
      <c r="C79" s="673"/>
      <c r="D79" s="209">
        <v>3</v>
      </c>
      <c r="E79" s="339"/>
      <c r="F79" s="339"/>
      <c r="G79" s="209">
        <v>200</v>
      </c>
      <c r="H79" s="209">
        <v>200</v>
      </c>
      <c r="I79" s="209">
        <v>210</v>
      </c>
      <c r="J79" s="209">
        <v>230</v>
      </c>
      <c r="K79" s="35"/>
      <c r="L79" s="209">
        <v>47</v>
      </c>
      <c r="M79" s="209">
        <v>46</v>
      </c>
      <c r="N79" s="221">
        <v>45</v>
      </c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6"/>
      <c r="AI79" s="137"/>
      <c r="AJ79" s="614"/>
      <c r="AK79" s="619"/>
      <c r="AL79" s="425">
        <v>3</v>
      </c>
      <c r="AM79" s="213"/>
      <c r="AN79" s="213"/>
      <c r="AO79" s="213"/>
      <c r="AP79" s="213"/>
      <c r="AQ79" s="213"/>
      <c r="AR79" s="213"/>
      <c r="AS79" s="6"/>
      <c r="AT79" s="6"/>
      <c r="AU79" s="6"/>
      <c r="AV79" s="6"/>
      <c r="AW79" s="48"/>
      <c r="AX79" s="6"/>
      <c r="AY79" s="6"/>
      <c r="AZ79" s="6"/>
      <c r="BA79" s="6"/>
      <c r="BB79" s="6"/>
      <c r="BC79" s="6"/>
      <c r="BD79" s="476"/>
      <c r="BE79" s="6"/>
    </row>
    <row r="80" spans="1:57" ht="15.75" customHeight="1" x14ac:dyDescent="0.25">
      <c r="A80" s="635"/>
      <c r="B80" s="670"/>
      <c r="C80" s="673"/>
      <c r="D80" s="209">
        <v>4</v>
      </c>
      <c r="E80" s="339"/>
      <c r="F80" s="339"/>
      <c r="G80" s="209">
        <v>150</v>
      </c>
      <c r="H80" s="209">
        <v>100</v>
      </c>
      <c r="I80" s="209">
        <v>170</v>
      </c>
      <c r="J80" s="209">
        <v>150</v>
      </c>
      <c r="K80" s="35"/>
      <c r="L80" s="209">
        <v>47</v>
      </c>
      <c r="M80" s="209">
        <v>46</v>
      </c>
      <c r="N80" s="221">
        <v>45</v>
      </c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6"/>
      <c r="AI80" s="137"/>
      <c r="AJ80" s="614"/>
      <c r="AK80" s="619"/>
      <c r="AL80" s="425">
        <v>4</v>
      </c>
      <c r="AM80" s="213"/>
      <c r="AN80" s="213"/>
      <c r="AO80" s="213"/>
      <c r="AP80" s="213"/>
      <c r="AQ80" s="213"/>
      <c r="AR80" s="213"/>
      <c r="AS80" s="6"/>
      <c r="AT80" s="6"/>
      <c r="AU80" s="6"/>
      <c r="AV80" s="6"/>
      <c r="AW80" s="48"/>
      <c r="AX80" s="6"/>
      <c r="AY80" s="6"/>
      <c r="AZ80" s="6"/>
      <c r="BA80" s="6"/>
      <c r="BB80" s="6"/>
      <c r="BC80" s="6"/>
      <c r="BD80" s="476"/>
      <c r="BE80" s="6"/>
    </row>
    <row r="81" spans="1:57" ht="15.75" customHeight="1" x14ac:dyDescent="0.25">
      <c r="A81" s="635"/>
      <c r="B81" s="670"/>
      <c r="C81" s="673"/>
      <c r="D81" s="209">
        <v>5</v>
      </c>
      <c r="E81" s="339"/>
      <c r="F81" s="339"/>
      <c r="G81" s="209">
        <v>250</v>
      </c>
      <c r="H81" s="209">
        <v>230</v>
      </c>
      <c r="I81" s="209">
        <v>110</v>
      </c>
      <c r="J81" s="209">
        <v>110</v>
      </c>
      <c r="K81" s="35"/>
      <c r="L81" s="209">
        <v>44</v>
      </c>
      <c r="M81" s="209">
        <v>43</v>
      </c>
      <c r="N81" s="221">
        <v>43</v>
      </c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6"/>
      <c r="AI81" s="137"/>
      <c r="AJ81" s="614"/>
      <c r="AK81" s="619"/>
      <c r="AL81" s="425">
        <v>5</v>
      </c>
      <c r="AM81" s="213"/>
      <c r="AN81" s="213"/>
      <c r="AO81" s="213"/>
      <c r="AP81" s="213"/>
      <c r="AQ81" s="213"/>
      <c r="AR81" s="213"/>
      <c r="AS81" s="6"/>
      <c r="AT81" s="6"/>
      <c r="AU81" s="6"/>
      <c r="AV81" s="6"/>
      <c r="AW81" s="48"/>
      <c r="AX81" s="6"/>
      <c r="AY81" s="6"/>
      <c r="AZ81" s="6"/>
      <c r="BA81" s="6"/>
      <c r="BB81" s="6"/>
      <c r="BC81" s="6"/>
      <c r="BD81" s="476"/>
      <c r="BE81" s="6"/>
    </row>
    <row r="82" spans="1:57" ht="15.75" customHeight="1" x14ac:dyDescent="0.25">
      <c r="A82" s="635"/>
      <c r="B82" s="670"/>
      <c r="C82" s="673"/>
      <c r="D82" s="209">
        <v>6</v>
      </c>
      <c r="E82" s="339"/>
      <c r="F82" s="339"/>
      <c r="G82" s="209">
        <v>200</v>
      </c>
      <c r="H82" s="209">
        <v>200</v>
      </c>
      <c r="I82" s="209">
        <v>200</v>
      </c>
      <c r="J82" s="209">
        <v>210</v>
      </c>
      <c r="K82" s="35"/>
      <c r="L82" s="209">
        <v>46</v>
      </c>
      <c r="M82" s="209">
        <v>45</v>
      </c>
      <c r="N82" s="221">
        <v>45</v>
      </c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6"/>
      <c r="AI82" s="137"/>
      <c r="AJ82" s="614"/>
      <c r="AK82" s="619"/>
      <c r="AL82" s="425">
        <v>6</v>
      </c>
      <c r="AM82" s="213"/>
      <c r="AN82" s="213"/>
      <c r="AO82" s="213"/>
      <c r="AP82" s="213"/>
      <c r="AQ82" s="213"/>
      <c r="AR82" s="213"/>
      <c r="AS82" s="6"/>
      <c r="AT82" s="6"/>
      <c r="AU82" s="6"/>
      <c r="AV82" s="6"/>
      <c r="AW82" s="48"/>
      <c r="AX82" s="6"/>
      <c r="AY82" s="6"/>
      <c r="AZ82" s="6"/>
      <c r="BA82" s="6"/>
      <c r="BB82" s="6"/>
      <c r="BC82" s="6"/>
      <c r="BD82" s="476"/>
      <c r="BE82" s="6"/>
    </row>
    <row r="83" spans="1:57" ht="15.75" customHeight="1" x14ac:dyDescent="0.25">
      <c r="A83" s="635"/>
      <c r="B83" s="670"/>
      <c r="C83" s="673"/>
      <c r="D83" s="209">
        <v>7</v>
      </c>
      <c r="E83" s="339"/>
      <c r="F83" s="339"/>
      <c r="G83" s="209">
        <v>250</v>
      </c>
      <c r="H83" s="209">
        <v>250</v>
      </c>
      <c r="I83" s="209">
        <v>210</v>
      </c>
      <c r="J83" s="209">
        <v>270</v>
      </c>
      <c r="K83" s="35"/>
      <c r="L83" s="209">
        <v>48</v>
      </c>
      <c r="M83" s="209">
        <v>46</v>
      </c>
      <c r="N83" s="221">
        <v>45</v>
      </c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6"/>
      <c r="AI83" s="137"/>
      <c r="AJ83" s="614"/>
      <c r="AK83" s="619"/>
      <c r="AL83" s="425">
        <v>7</v>
      </c>
      <c r="AM83" s="35"/>
      <c r="AN83" s="35"/>
      <c r="AO83" s="213"/>
      <c r="AP83" s="213"/>
      <c r="AQ83" s="213"/>
      <c r="AR83" s="213"/>
      <c r="AS83" s="6"/>
      <c r="AT83" s="6"/>
      <c r="AU83" s="6"/>
      <c r="AV83" s="6"/>
      <c r="AW83" s="48"/>
      <c r="AX83" s="6"/>
      <c r="AY83" s="6"/>
      <c r="AZ83" s="6"/>
      <c r="BA83" s="6"/>
      <c r="BB83" s="6"/>
      <c r="BC83" s="6"/>
      <c r="BD83" s="476"/>
      <c r="BE83" s="6"/>
    </row>
    <row r="84" spans="1:57" ht="15.75" customHeight="1" x14ac:dyDescent="0.25">
      <c r="A84" s="635"/>
      <c r="B84" s="670"/>
      <c r="C84" s="673"/>
      <c r="D84" s="209">
        <v>8</v>
      </c>
      <c r="E84" s="339"/>
      <c r="F84" s="339"/>
      <c r="G84" s="209">
        <v>175</v>
      </c>
      <c r="H84" s="209">
        <v>200</v>
      </c>
      <c r="I84" s="209">
        <v>170</v>
      </c>
      <c r="J84" s="209">
        <v>210</v>
      </c>
      <c r="K84" s="35"/>
      <c r="L84" s="209">
        <v>48</v>
      </c>
      <c r="M84" s="209">
        <v>47</v>
      </c>
      <c r="N84" s="221">
        <v>46</v>
      </c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6"/>
      <c r="AI84" s="137"/>
      <c r="AJ84" s="614"/>
      <c r="AK84" s="619"/>
      <c r="AL84" s="425">
        <v>8</v>
      </c>
      <c r="AM84" s="213"/>
      <c r="AN84" s="213"/>
      <c r="AO84" s="213"/>
      <c r="AP84" s="213"/>
      <c r="AQ84" s="213"/>
      <c r="AR84" s="213"/>
      <c r="AS84" s="6"/>
      <c r="AT84" s="6"/>
      <c r="AU84" s="6"/>
      <c r="AV84" s="6"/>
      <c r="AW84" s="48"/>
      <c r="AX84" s="6"/>
      <c r="AY84" s="6"/>
      <c r="AZ84" s="6"/>
      <c r="BA84" s="6"/>
      <c r="BB84" s="6"/>
      <c r="BC84" s="6"/>
      <c r="BD84" s="476"/>
      <c r="BE84" s="6"/>
    </row>
    <row r="85" spans="1:57" ht="15.75" customHeight="1" x14ac:dyDescent="0.25">
      <c r="A85" s="635"/>
      <c r="B85" s="670"/>
      <c r="C85" s="673"/>
      <c r="D85" s="209">
        <v>9</v>
      </c>
      <c r="E85" s="339"/>
      <c r="F85" s="339"/>
      <c r="G85" s="209">
        <v>150</v>
      </c>
      <c r="H85" s="209">
        <v>275</v>
      </c>
      <c r="I85" s="209">
        <v>170</v>
      </c>
      <c r="J85" s="209">
        <v>230</v>
      </c>
      <c r="K85" s="35"/>
      <c r="L85" s="209">
        <v>49</v>
      </c>
      <c r="M85" s="209">
        <v>47</v>
      </c>
      <c r="N85" s="221">
        <v>46</v>
      </c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6"/>
      <c r="AI85" s="137"/>
      <c r="AJ85" s="614"/>
      <c r="AK85" s="619"/>
      <c r="AL85" s="425">
        <v>9</v>
      </c>
      <c r="AM85" s="213"/>
      <c r="AN85" s="213"/>
      <c r="AO85" s="213"/>
      <c r="AP85" s="213"/>
      <c r="AQ85" s="213"/>
      <c r="AR85" s="213"/>
      <c r="AS85" s="6"/>
      <c r="AT85" s="6"/>
      <c r="AU85" s="6"/>
      <c r="AV85" s="6"/>
      <c r="AW85" s="48"/>
      <c r="AX85" s="6"/>
      <c r="AY85" s="6"/>
      <c r="AZ85" s="6"/>
      <c r="BA85" s="6"/>
      <c r="BB85" s="6"/>
      <c r="BC85" s="6"/>
      <c r="BD85" s="476"/>
      <c r="BE85" s="6"/>
    </row>
    <row r="86" spans="1:57" ht="15.75" customHeight="1" thickBot="1" x14ac:dyDescent="0.3">
      <c r="A86" s="635"/>
      <c r="B86" s="671"/>
      <c r="C86" s="674"/>
      <c r="D86" s="1">
        <v>10</v>
      </c>
      <c r="E86" s="341"/>
      <c r="F86" s="341"/>
      <c r="G86" s="1">
        <v>150</v>
      </c>
      <c r="H86" s="1">
        <v>250</v>
      </c>
      <c r="I86" s="1">
        <v>140</v>
      </c>
      <c r="J86" s="1">
        <v>250</v>
      </c>
      <c r="K86" s="18"/>
      <c r="L86" s="1">
        <v>46</v>
      </c>
      <c r="M86" s="1">
        <v>46</v>
      </c>
      <c r="N86" s="507">
        <v>45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8"/>
      <c r="AI86" s="138"/>
      <c r="AJ86" s="615"/>
      <c r="AK86" s="637"/>
      <c r="AL86" s="4">
        <v>10</v>
      </c>
      <c r="AM86" s="214"/>
      <c r="AN86" s="214"/>
      <c r="AO86" s="214"/>
      <c r="AP86" s="214"/>
      <c r="AQ86" s="214"/>
      <c r="AR86" s="214"/>
      <c r="AS86" s="14"/>
      <c r="AT86" s="14"/>
      <c r="AU86" s="14"/>
      <c r="AV86" s="14"/>
      <c r="AW86" s="57"/>
      <c r="AX86" s="14"/>
      <c r="AY86" s="14"/>
      <c r="AZ86" s="14"/>
      <c r="BA86" s="14"/>
      <c r="BB86" s="14"/>
      <c r="BC86" s="14"/>
      <c r="BD86" s="480"/>
      <c r="BE86" s="6"/>
    </row>
    <row r="87" spans="1:57" x14ac:dyDescent="0.25">
      <c r="A87" s="635"/>
      <c r="B87" s="670" t="s">
        <v>86</v>
      </c>
      <c r="C87" s="673">
        <v>42111</v>
      </c>
      <c r="D87" s="49">
        <v>1</v>
      </c>
      <c r="E87" s="339"/>
      <c r="F87" s="339"/>
      <c r="G87" s="49">
        <v>150</v>
      </c>
      <c r="H87" s="49">
        <v>230</v>
      </c>
      <c r="I87" s="49">
        <v>180</v>
      </c>
      <c r="J87" s="49">
        <v>230</v>
      </c>
      <c r="K87" s="35"/>
      <c r="L87" s="49">
        <v>44</v>
      </c>
      <c r="M87" s="49">
        <v>44</v>
      </c>
      <c r="N87" s="55">
        <v>43</v>
      </c>
      <c r="O87" s="261" t="s">
        <v>119</v>
      </c>
      <c r="P87" s="182">
        <v>0.27</v>
      </c>
      <c r="Q87" s="182">
        <v>201</v>
      </c>
      <c r="R87" s="182">
        <v>239</v>
      </c>
      <c r="S87" s="182">
        <v>91.5</v>
      </c>
      <c r="T87" s="182">
        <v>5</v>
      </c>
      <c r="U87" s="182">
        <v>14.9</v>
      </c>
      <c r="V87" s="182">
        <v>0.79</v>
      </c>
      <c r="W87" s="182">
        <v>740</v>
      </c>
      <c r="X87" s="203">
        <v>5.6</v>
      </c>
      <c r="Y87" s="182">
        <v>8.3000000000000007</v>
      </c>
      <c r="Z87" s="182">
        <v>29.2</v>
      </c>
      <c r="AA87" s="182">
        <v>142</v>
      </c>
      <c r="AB87" s="182">
        <v>6.7</v>
      </c>
      <c r="AC87" s="182">
        <v>5.8</v>
      </c>
      <c r="AD87" s="179">
        <v>1.3</v>
      </c>
      <c r="AE87" s="176">
        <v>75</v>
      </c>
      <c r="AF87" s="174">
        <v>49</v>
      </c>
      <c r="AG87" s="174">
        <v>43</v>
      </c>
      <c r="AH87" s="196">
        <v>8</v>
      </c>
      <c r="AI87" s="141"/>
      <c r="AJ87" s="613" t="s">
        <v>86</v>
      </c>
      <c r="AK87" s="681" t="s">
        <v>103</v>
      </c>
      <c r="AL87" s="425">
        <v>1</v>
      </c>
      <c r="AM87" s="213"/>
      <c r="AN87" s="213"/>
      <c r="AO87" s="213"/>
      <c r="AP87" s="213"/>
      <c r="AQ87" s="213"/>
      <c r="AR87" s="213"/>
      <c r="AS87" s="49">
        <v>79.3</v>
      </c>
      <c r="AT87" s="49">
        <v>74.8</v>
      </c>
      <c r="AU87" s="49">
        <v>74.3</v>
      </c>
      <c r="AV87" s="49">
        <v>73.900000000000006</v>
      </c>
      <c r="AW87" s="52" t="s">
        <v>104</v>
      </c>
      <c r="AX87" s="49" t="s">
        <v>104</v>
      </c>
      <c r="AY87" s="53" t="s">
        <v>104</v>
      </c>
      <c r="AZ87" s="52" t="s">
        <v>105</v>
      </c>
      <c r="BA87" s="49">
        <v>662</v>
      </c>
      <c r="BB87" s="53">
        <f>(1/(BA87/60))*60</f>
        <v>5.4380664652567976</v>
      </c>
      <c r="BC87" s="49" t="s">
        <v>67</v>
      </c>
      <c r="BD87" s="481" t="s">
        <v>44</v>
      </c>
      <c r="BE87" s="6"/>
    </row>
    <row r="88" spans="1:57" x14ac:dyDescent="0.25">
      <c r="A88" s="635"/>
      <c r="B88" s="670"/>
      <c r="C88" s="673"/>
      <c r="D88" s="209">
        <v>2</v>
      </c>
      <c r="E88" s="339"/>
      <c r="F88" s="339"/>
      <c r="G88" s="209">
        <v>210</v>
      </c>
      <c r="H88" s="209">
        <v>210</v>
      </c>
      <c r="I88" s="209">
        <v>210</v>
      </c>
      <c r="J88" s="209">
        <v>290</v>
      </c>
      <c r="K88" s="35"/>
      <c r="L88" s="209">
        <v>44</v>
      </c>
      <c r="M88" s="209">
        <v>44</v>
      </c>
      <c r="N88" s="221">
        <v>43</v>
      </c>
      <c r="O88" s="33" t="s">
        <v>120</v>
      </c>
      <c r="P88" s="173">
        <v>98</v>
      </c>
      <c r="Q88" s="173">
        <v>37</v>
      </c>
      <c r="R88" s="173">
        <v>71</v>
      </c>
      <c r="S88" s="173">
        <v>98</v>
      </c>
      <c r="T88" s="173">
        <v>88</v>
      </c>
      <c r="U88" s="173">
        <v>99</v>
      </c>
      <c r="V88" s="173">
        <v>75</v>
      </c>
      <c r="W88" s="173">
        <v>84</v>
      </c>
      <c r="X88" s="173">
        <v>26</v>
      </c>
      <c r="Y88" s="173">
        <v>100</v>
      </c>
      <c r="Z88" s="173">
        <v>29</v>
      </c>
      <c r="AA88" s="566">
        <v>100</v>
      </c>
      <c r="AB88" s="567"/>
      <c r="AC88" s="567"/>
      <c r="AD88" s="573"/>
      <c r="AE88" s="182" t="s">
        <v>123</v>
      </c>
      <c r="AF88" s="566" t="s">
        <v>130</v>
      </c>
      <c r="AG88" s="567"/>
      <c r="AH88" s="567"/>
      <c r="AI88" s="137"/>
      <c r="AJ88" s="614"/>
      <c r="AK88" s="681"/>
      <c r="AL88" s="425">
        <v>2</v>
      </c>
      <c r="AM88" s="213"/>
      <c r="AN88" s="213"/>
      <c r="AO88" s="213"/>
      <c r="AP88" s="213"/>
      <c r="AQ88" s="213"/>
      <c r="AR88" s="213"/>
      <c r="AS88" s="6"/>
      <c r="AT88" s="6"/>
      <c r="AU88" s="6"/>
      <c r="AV88" s="6"/>
      <c r="AW88" s="48"/>
      <c r="AX88" s="6"/>
      <c r="AY88" s="6"/>
      <c r="AZ88" s="6"/>
      <c r="BA88" s="6"/>
      <c r="BB88" s="6"/>
      <c r="BC88" s="6"/>
      <c r="BD88" s="476"/>
      <c r="BE88" s="6"/>
    </row>
    <row r="89" spans="1:57" ht="15.75" customHeight="1" x14ac:dyDescent="0.25">
      <c r="A89" s="635"/>
      <c r="B89" s="670"/>
      <c r="C89" s="673"/>
      <c r="D89" s="209">
        <v>3</v>
      </c>
      <c r="E89" s="339"/>
      <c r="F89" s="339"/>
      <c r="G89" s="209">
        <v>200</v>
      </c>
      <c r="H89" s="209">
        <v>230</v>
      </c>
      <c r="I89" s="209">
        <v>280</v>
      </c>
      <c r="J89" s="209">
        <v>200</v>
      </c>
      <c r="K89" s="35"/>
      <c r="L89" s="209">
        <v>44</v>
      </c>
      <c r="M89" s="209">
        <v>44</v>
      </c>
      <c r="N89" s="221">
        <v>44</v>
      </c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37"/>
      <c r="AJ89" s="614"/>
      <c r="AK89" s="681"/>
      <c r="AL89" s="425">
        <v>3</v>
      </c>
      <c r="AM89" s="213"/>
      <c r="AN89" s="213"/>
      <c r="AO89" s="213"/>
      <c r="AP89" s="213"/>
      <c r="AQ89" s="213"/>
      <c r="AR89" s="213"/>
      <c r="AS89" s="6"/>
      <c r="AT89" s="6"/>
      <c r="AU89" s="6"/>
      <c r="AV89" s="6"/>
      <c r="AW89" s="48"/>
      <c r="AX89" s="6"/>
      <c r="AY89" s="6"/>
      <c r="AZ89" s="6"/>
      <c r="BA89" s="6"/>
      <c r="BB89" s="6"/>
      <c r="BC89" s="6"/>
      <c r="BD89" s="476"/>
      <c r="BE89" s="6"/>
    </row>
    <row r="90" spans="1:57" ht="15.75" customHeight="1" x14ac:dyDescent="0.25">
      <c r="A90" s="635"/>
      <c r="B90" s="670"/>
      <c r="C90" s="673"/>
      <c r="D90" s="209">
        <v>4</v>
      </c>
      <c r="E90" s="339"/>
      <c r="F90" s="339"/>
      <c r="G90" s="209">
        <v>200</v>
      </c>
      <c r="H90" s="209">
        <v>290</v>
      </c>
      <c r="I90" s="209">
        <v>200</v>
      </c>
      <c r="J90" s="209">
        <v>250</v>
      </c>
      <c r="K90" s="35"/>
      <c r="L90" s="209">
        <v>46</v>
      </c>
      <c r="M90" s="209">
        <v>45</v>
      </c>
      <c r="N90" s="221">
        <v>44</v>
      </c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37"/>
      <c r="AJ90" s="614"/>
      <c r="AK90" s="681"/>
      <c r="AL90" s="425">
        <v>4</v>
      </c>
      <c r="AM90" s="213"/>
      <c r="AN90" s="213"/>
      <c r="AO90" s="213"/>
      <c r="AP90" s="213"/>
      <c r="AQ90" s="213"/>
      <c r="AR90" s="213"/>
      <c r="AS90" s="6"/>
      <c r="AT90" s="6"/>
      <c r="AU90" s="6"/>
      <c r="AV90" s="6"/>
      <c r="AW90" s="48"/>
      <c r="AX90" s="6"/>
      <c r="AY90" s="6"/>
      <c r="AZ90" s="6"/>
      <c r="BA90" s="6"/>
      <c r="BB90" s="6"/>
      <c r="BC90" s="6"/>
      <c r="BD90" s="476"/>
      <c r="BE90" s="6"/>
    </row>
    <row r="91" spans="1:57" ht="15.75" customHeight="1" x14ac:dyDescent="0.25">
      <c r="A91" s="635"/>
      <c r="B91" s="670"/>
      <c r="C91" s="673"/>
      <c r="D91" s="209">
        <v>5</v>
      </c>
      <c r="E91" s="339"/>
      <c r="F91" s="339"/>
      <c r="G91" s="209">
        <v>150</v>
      </c>
      <c r="H91" s="209">
        <v>150</v>
      </c>
      <c r="I91" s="209">
        <v>200</v>
      </c>
      <c r="J91" s="209">
        <v>200</v>
      </c>
      <c r="K91" s="35"/>
      <c r="L91" s="209">
        <v>45</v>
      </c>
      <c r="M91" s="209">
        <v>44</v>
      </c>
      <c r="N91" s="221">
        <v>44</v>
      </c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37"/>
      <c r="AJ91" s="614"/>
      <c r="AK91" s="681"/>
      <c r="AL91" s="425">
        <v>5</v>
      </c>
      <c r="AM91" s="213"/>
      <c r="AN91" s="213"/>
      <c r="AO91" s="213"/>
      <c r="AP91" s="213"/>
      <c r="AQ91" s="213"/>
      <c r="AR91" s="213"/>
      <c r="AS91" s="6"/>
      <c r="AT91" s="6"/>
      <c r="AU91" s="6"/>
      <c r="AV91" s="6"/>
      <c r="AW91" s="48"/>
      <c r="AX91" s="6"/>
      <c r="AY91" s="6"/>
      <c r="AZ91" s="6"/>
      <c r="BA91" s="6"/>
      <c r="BB91" s="6"/>
      <c r="BC91" s="6"/>
      <c r="BD91" s="476"/>
      <c r="BE91" s="6"/>
    </row>
    <row r="92" spans="1:57" ht="15.75" customHeight="1" x14ac:dyDescent="0.25">
      <c r="A92" s="635"/>
      <c r="B92" s="670"/>
      <c r="C92" s="673"/>
      <c r="D92" s="209">
        <v>6</v>
      </c>
      <c r="E92" s="339"/>
      <c r="F92" s="339"/>
      <c r="G92" s="209">
        <v>290</v>
      </c>
      <c r="H92" s="209">
        <v>250</v>
      </c>
      <c r="I92" s="209">
        <v>170</v>
      </c>
      <c r="J92" s="209">
        <v>170</v>
      </c>
      <c r="K92" s="35"/>
      <c r="L92" s="209">
        <v>44</v>
      </c>
      <c r="M92" s="209">
        <v>44</v>
      </c>
      <c r="N92" s="221">
        <v>43</v>
      </c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37"/>
      <c r="AJ92" s="614"/>
      <c r="AK92" s="681"/>
      <c r="AL92" s="425">
        <v>6</v>
      </c>
      <c r="AM92" s="213"/>
      <c r="AN92" s="213"/>
      <c r="AO92" s="213"/>
      <c r="AP92" s="213"/>
      <c r="AQ92" s="213"/>
      <c r="AR92" s="213"/>
      <c r="AS92" s="6"/>
      <c r="AT92" s="6"/>
      <c r="AU92" s="6"/>
      <c r="AV92" s="6"/>
      <c r="AW92" s="48"/>
      <c r="AX92" s="6"/>
      <c r="AY92" s="6"/>
      <c r="AZ92" s="6"/>
      <c r="BA92" s="6"/>
      <c r="BB92" s="6"/>
      <c r="BC92" s="6"/>
      <c r="BD92" s="476"/>
      <c r="BE92" s="6"/>
    </row>
    <row r="93" spans="1:57" ht="15.75" customHeight="1" x14ac:dyDescent="0.25">
      <c r="A93" s="635"/>
      <c r="B93" s="670"/>
      <c r="C93" s="673"/>
      <c r="D93" s="209">
        <v>7</v>
      </c>
      <c r="E93" s="339"/>
      <c r="F93" s="339"/>
      <c r="G93" s="209">
        <v>210</v>
      </c>
      <c r="H93" s="209" t="s">
        <v>34</v>
      </c>
      <c r="I93" s="209">
        <v>180</v>
      </c>
      <c r="J93" s="209">
        <v>210</v>
      </c>
      <c r="K93" s="35"/>
      <c r="L93" s="209">
        <v>45</v>
      </c>
      <c r="M93" s="209">
        <v>44</v>
      </c>
      <c r="N93" s="221">
        <v>44</v>
      </c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37"/>
      <c r="AJ93" s="614"/>
      <c r="AK93" s="681"/>
      <c r="AL93" s="425">
        <v>7</v>
      </c>
      <c r="AM93" s="35"/>
      <c r="AN93" s="35"/>
      <c r="AO93" s="213"/>
      <c r="AP93" s="213"/>
      <c r="AQ93" s="213"/>
      <c r="AR93" s="213"/>
      <c r="AS93" s="6"/>
      <c r="AT93" s="6"/>
      <c r="AU93" s="6"/>
      <c r="AV93" s="6"/>
      <c r="AW93" s="48"/>
      <c r="AX93" s="6"/>
      <c r="AY93" s="6"/>
      <c r="AZ93" s="6"/>
      <c r="BA93" s="6"/>
      <c r="BB93" s="6"/>
      <c r="BC93" s="6"/>
      <c r="BD93" s="476"/>
      <c r="BE93" s="6"/>
    </row>
    <row r="94" spans="1:57" ht="15.75" customHeight="1" x14ac:dyDescent="0.25">
      <c r="A94" s="635"/>
      <c r="B94" s="670"/>
      <c r="C94" s="673"/>
      <c r="D94" s="209">
        <v>8</v>
      </c>
      <c r="E94" s="339"/>
      <c r="F94" s="339"/>
      <c r="G94" s="209">
        <v>210</v>
      </c>
      <c r="H94" s="209">
        <v>250</v>
      </c>
      <c r="I94" s="209">
        <v>300</v>
      </c>
      <c r="J94" s="209">
        <v>300</v>
      </c>
      <c r="K94" s="35"/>
      <c r="L94" s="209">
        <v>45</v>
      </c>
      <c r="M94" s="209">
        <v>44</v>
      </c>
      <c r="N94" s="221">
        <v>44</v>
      </c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37"/>
      <c r="AJ94" s="614"/>
      <c r="AK94" s="681"/>
      <c r="AL94" s="425">
        <v>8</v>
      </c>
      <c r="AM94" s="213"/>
      <c r="AN94" s="213"/>
      <c r="AO94" s="213"/>
      <c r="AP94" s="213"/>
      <c r="AQ94" s="213"/>
      <c r="AR94" s="213"/>
      <c r="AS94" s="6"/>
      <c r="AT94" s="6"/>
      <c r="AU94" s="6"/>
      <c r="AV94" s="6"/>
      <c r="AW94" s="48"/>
      <c r="AX94" s="6"/>
      <c r="AY94" s="6"/>
      <c r="AZ94" s="6"/>
      <c r="BA94" s="6"/>
      <c r="BB94" s="6"/>
      <c r="BC94" s="6"/>
      <c r="BD94" s="476"/>
      <c r="BE94" s="6"/>
    </row>
    <row r="95" spans="1:57" ht="15.75" customHeight="1" x14ac:dyDescent="0.25">
      <c r="A95" s="635"/>
      <c r="B95" s="670"/>
      <c r="C95" s="673"/>
      <c r="D95" s="209">
        <v>9</v>
      </c>
      <c r="E95" s="339"/>
      <c r="F95" s="339"/>
      <c r="G95" s="209">
        <v>200</v>
      </c>
      <c r="H95" s="209">
        <v>200</v>
      </c>
      <c r="I95" s="209">
        <v>190</v>
      </c>
      <c r="J95" s="209" t="s">
        <v>34</v>
      </c>
      <c r="K95" s="35"/>
      <c r="L95" s="209">
        <v>46</v>
      </c>
      <c r="M95" s="209">
        <v>45</v>
      </c>
      <c r="N95" s="221">
        <v>45</v>
      </c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37"/>
      <c r="AJ95" s="614"/>
      <c r="AK95" s="681"/>
      <c r="AL95" s="425">
        <v>9</v>
      </c>
      <c r="AM95" s="213"/>
      <c r="AN95" s="213"/>
      <c r="AO95" s="213"/>
      <c r="AP95" s="213"/>
      <c r="AQ95" s="213"/>
      <c r="AR95" s="213"/>
      <c r="AS95" s="6"/>
      <c r="AT95" s="6"/>
      <c r="AU95" s="6"/>
      <c r="AV95" s="6"/>
      <c r="AW95" s="48"/>
      <c r="AX95" s="6"/>
      <c r="AY95" s="6"/>
      <c r="AZ95" s="6"/>
      <c r="BA95" s="6"/>
      <c r="BB95" s="6"/>
      <c r="BC95" s="6"/>
      <c r="BD95" s="476"/>
      <c r="BE95" s="6"/>
    </row>
    <row r="96" spans="1:57" ht="16.5" customHeight="1" thickBot="1" x14ac:dyDescent="0.3">
      <c r="A96" s="636"/>
      <c r="B96" s="671"/>
      <c r="C96" s="674"/>
      <c r="D96" s="244">
        <v>10</v>
      </c>
      <c r="E96" s="339"/>
      <c r="F96" s="339"/>
      <c r="G96" s="1">
        <v>200</v>
      </c>
      <c r="H96" s="35">
        <v>240</v>
      </c>
      <c r="I96" s="244">
        <v>180</v>
      </c>
      <c r="J96" s="35">
        <v>300</v>
      </c>
      <c r="K96" s="35"/>
      <c r="L96" s="35">
        <v>47</v>
      </c>
      <c r="M96" s="35">
        <v>46</v>
      </c>
      <c r="N96" s="514">
        <v>46</v>
      </c>
      <c r="O96" s="115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38"/>
      <c r="AJ96" s="615"/>
      <c r="AK96" s="682"/>
      <c r="AL96" s="4">
        <v>10</v>
      </c>
      <c r="AM96" s="214"/>
      <c r="AN96" s="214"/>
      <c r="AO96" s="214"/>
      <c r="AP96" s="214"/>
      <c r="AQ96" s="214"/>
      <c r="AR96" s="214"/>
      <c r="AS96" s="14"/>
      <c r="AT96" s="14"/>
      <c r="AU96" s="14"/>
      <c r="AV96" s="14"/>
      <c r="AW96" s="57"/>
      <c r="AX96" s="14"/>
      <c r="AY96" s="14"/>
      <c r="AZ96" s="14"/>
      <c r="BA96" s="14"/>
      <c r="BB96" s="14"/>
      <c r="BC96" s="14"/>
      <c r="BD96" s="480"/>
      <c r="BE96" s="6"/>
    </row>
    <row r="97" spans="1:59" ht="15.75" x14ac:dyDescent="0.25">
      <c r="A97" s="86"/>
      <c r="B97" s="107"/>
      <c r="C97" s="88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23"/>
      <c r="O97" s="26"/>
      <c r="P97" s="578" t="s">
        <v>108</v>
      </c>
      <c r="Q97" s="559"/>
      <c r="R97" s="559"/>
      <c r="S97" s="579"/>
      <c r="T97" s="578" t="s">
        <v>109</v>
      </c>
      <c r="U97" s="559"/>
      <c r="V97" s="559"/>
      <c r="W97" s="579"/>
      <c r="X97" s="559" t="s">
        <v>111</v>
      </c>
      <c r="Y97" s="559"/>
      <c r="Z97" s="559"/>
      <c r="AA97" s="559"/>
      <c r="AB97" s="559"/>
      <c r="AC97" s="559"/>
      <c r="AD97" s="559"/>
      <c r="AE97" s="607" t="s">
        <v>185</v>
      </c>
      <c r="AF97" s="187"/>
      <c r="AG97" s="188"/>
      <c r="AH97" s="329"/>
      <c r="AI97" s="463" t="s">
        <v>199</v>
      </c>
      <c r="AJ97" s="474"/>
      <c r="AK97" s="475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38"/>
      <c r="BC97" s="6"/>
      <c r="BD97" s="340"/>
      <c r="BE97" s="6"/>
      <c r="BF97" s="228"/>
      <c r="BG97" s="228"/>
    </row>
    <row r="98" spans="1:59" ht="15.75" x14ac:dyDescent="0.25">
      <c r="A98" s="84"/>
      <c r="B98" s="280"/>
      <c r="C98" s="67"/>
      <c r="D98" s="82"/>
      <c r="E98" s="564" t="s">
        <v>78</v>
      </c>
      <c r="F98" s="564"/>
      <c r="G98" s="574" t="s">
        <v>132</v>
      </c>
      <c r="H98" s="564"/>
      <c r="I98" s="598" t="s">
        <v>187</v>
      </c>
      <c r="J98" s="599"/>
      <c r="K98" s="569" t="s">
        <v>178</v>
      </c>
      <c r="L98" s="564" t="s">
        <v>48</v>
      </c>
      <c r="M98" s="564"/>
      <c r="N98" s="602"/>
      <c r="O98" s="604" t="s">
        <v>186</v>
      </c>
      <c r="P98" s="569" t="s">
        <v>157</v>
      </c>
      <c r="Q98" s="569" t="s">
        <v>158</v>
      </c>
      <c r="R98" s="569" t="s">
        <v>159</v>
      </c>
      <c r="S98" s="569" t="s">
        <v>160</v>
      </c>
      <c r="T98" s="569" t="s">
        <v>161</v>
      </c>
      <c r="U98" s="569" t="s">
        <v>162</v>
      </c>
      <c r="V98" s="560" t="s">
        <v>110</v>
      </c>
      <c r="W98" s="569" t="s">
        <v>163</v>
      </c>
      <c r="X98" s="560" t="s">
        <v>112</v>
      </c>
      <c r="Y98" s="560" t="s">
        <v>113</v>
      </c>
      <c r="Z98" s="560" t="s">
        <v>114</v>
      </c>
      <c r="AA98" s="560" t="s">
        <v>115</v>
      </c>
      <c r="AB98" s="560" t="s">
        <v>116</v>
      </c>
      <c r="AC98" s="560" t="s">
        <v>117</v>
      </c>
      <c r="AD98" s="571" t="s">
        <v>118</v>
      </c>
      <c r="AE98" s="590"/>
      <c r="AF98" s="566" t="s">
        <v>128</v>
      </c>
      <c r="AG98" s="567"/>
      <c r="AH98" s="568"/>
      <c r="AI98" s="278" t="s">
        <v>106</v>
      </c>
      <c r="AJ98" s="280"/>
      <c r="AK98" s="67"/>
      <c r="AL98" s="82"/>
      <c r="AM98" s="564" t="s">
        <v>78</v>
      </c>
      <c r="AN98" s="564"/>
      <c r="AO98" s="574" t="s">
        <v>132</v>
      </c>
      <c r="AP98" s="564"/>
      <c r="AQ98" s="574" t="s">
        <v>187</v>
      </c>
      <c r="AR98" s="564"/>
      <c r="AS98" s="569" t="s">
        <v>178</v>
      </c>
      <c r="AT98" s="564" t="s">
        <v>48</v>
      </c>
      <c r="AU98" s="564"/>
      <c r="AV98" s="564"/>
      <c r="AW98" s="562" t="s">
        <v>15</v>
      </c>
      <c r="AX98" s="562"/>
      <c r="AY98" s="562"/>
      <c r="AZ98" s="562" t="s">
        <v>19</v>
      </c>
      <c r="BA98" s="562"/>
      <c r="BB98" s="563"/>
      <c r="BC98" s="6"/>
      <c r="BD98" s="340"/>
      <c r="BE98" s="6"/>
      <c r="BF98" s="228"/>
      <c r="BG98" s="228"/>
    </row>
    <row r="99" spans="1:59" ht="16.5" customHeight="1" thickBot="1" x14ac:dyDescent="0.3">
      <c r="A99" s="85"/>
      <c r="B99" s="265" t="s">
        <v>154</v>
      </c>
      <c r="C99" s="266" t="s">
        <v>180</v>
      </c>
      <c r="D99" s="216" t="s">
        <v>0</v>
      </c>
      <c r="E99" s="218" t="s">
        <v>80</v>
      </c>
      <c r="F99" s="425" t="s">
        <v>79</v>
      </c>
      <c r="G99" s="213" t="s">
        <v>1</v>
      </c>
      <c r="H99" s="213" t="s">
        <v>2</v>
      </c>
      <c r="I99" s="213" t="s">
        <v>1</v>
      </c>
      <c r="J99" s="213" t="s">
        <v>2</v>
      </c>
      <c r="K99" s="590"/>
      <c r="L99" s="213" t="s">
        <v>3</v>
      </c>
      <c r="M99" s="213" t="s">
        <v>4</v>
      </c>
      <c r="N99" s="515" t="s">
        <v>5</v>
      </c>
      <c r="O99" s="605"/>
      <c r="P99" s="570"/>
      <c r="Q99" s="570"/>
      <c r="R99" s="570"/>
      <c r="S99" s="570"/>
      <c r="T99" s="606"/>
      <c r="U99" s="570"/>
      <c r="V99" s="561"/>
      <c r="W99" s="570"/>
      <c r="X99" s="561"/>
      <c r="Y99" s="561"/>
      <c r="Z99" s="561"/>
      <c r="AA99" s="561"/>
      <c r="AB99" s="561"/>
      <c r="AC99" s="561"/>
      <c r="AD99" s="572"/>
      <c r="AE99" s="570"/>
      <c r="AF99" s="28" t="s">
        <v>125</v>
      </c>
      <c r="AG99" s="28" t="s">
        <v>126</v>
      </c>
      <c r="AH99" s="29" t="s">
        <v>127</v>
      </c>
      <c r="AI99" s="93" t="s">
        <v>131</v>
      </c>
      <c r="AJ99" s="259" t="s">
        <v>154</v>
      </c>
      <c r="AK99" s="260" t="s">
        <v>180</v>
      </c>
      <c r="AL99" s="217" t="s">
        <v>0</v>
      </c>
      <c r="AM99" s="28" t="s">
        <v>80</v>
      </c>
      <c r="AN99" s="4" t="s">
        <v>79</v>
      </c>
      <c r="AO99" s="214" t="s">
        <v>1</v>
      </c>
      <c r="AP99" s="214" t="s">
        <v>2</v>
      </c>
      <c r="AQ99" s="214" t="s">
        <v>1</v>
      </c>
      <c r="AR99" s="214" t="s">
        <v>2</v>
      </c>
      <c r="AS99" s="570"/>
      <c r="AT99" s="214" t="s">
        <v>3</v>
      </c>
      <c r="AU99" s="214" t="s">
        <v>4</v>
      </c>
      <c r="AV99" s="214" t="s">
        <v>5</v>
      </c>
      <c r="AW99" s="18" t="s">
        <v>17</v>
      </c>
      <c r="AX99" s="18" t="s">
        <v>16</v>
      </c>
      <c r="AY99" s="13" t="s">
        <v>189</v>
      </c>
      <c r="AZ99" s="18" t="s">
        <v>17</v>
      </c>
      <c r="BA99" s="18" t="s">
        <v>16</v>
      </c>
      <c r="BB99" s="21" t="s">
        <v>189</v>
      </c>
      <c r="BC99" s="6"/>
      <c r="BD99" s="6"/>
      <c r="BE99" s="6"/>
      <c r="BF99" s="6"/>
      <c r="BG99" s="6"/>
    </row>
    <row r="100" spans="1:59" ht="15.75" customHeight="1" x14ac:dyDescent="0.25">
      <c r="A100" s="631" t="s">
        <v>38</v>
      </c>
      <c r="B100" s="666" t="s">
        <v>31</v>
      </c>
      <c r="C100" s="19"/>
      <c r="D100" s="191">
        <v>1</v>
      </c>
      <c r="E100" s="369"/>
      <c r="F100" s="370"/>
      <c r="G100" s="61"/>
      <c r="H100" s="26"/>
      <c r="I100" s="61"/>
      <c r="J100" s="26"/>
      <c r="K100" s="27"/>
      <c r="L100" s="61"/>
      <c r="M100" s="19"/>
      <c r="N100" s="81"/>
      <c r="O100" s="100" t="s">
        <v>119</v>
      </c>
      <c r="P100" s="191">
        <v>0.28000000000000003</v>
      </c>
      <c r="Q100" s="191">
        <v>138</v>
      </c>
      <c r="R100" s="191">
        <v>228</v>
      </c>
      <c r="S100" s="191">
        <v>78.5</v>
      </c>
      <c r="T100" s="191">
        <v>8.4</v>
      </c>
      <c r="U100" s="191">
        <v>23.4</v>
      </c>
      <c r="V100" s="191">
        <v>0.82</v>
      </c>
      <c r="W100" s="191">
        <v>894</v>
      </c>
      <c r="X100" s="70">
        <v>4.2</v>
      </c>
      <c r="Y100" s="191">
        <v>9.6</v>
      </c>
      <c r="Z100" s="191">
        <v>55.8</v>
      </c>
      <c r="AA100" s="191">
        <v>29</v>
      </c>
      <c r="AB100" s="70">
        <v>24.5</v>
      </c>
      <c r="AC100" s="191">
        <v>4.8</v>
      </c>
      <c r="AD100" s="187">
        <v>0.8</v>
      </c>
      <c r="AE100" s="61">
        <v>79</v>
      </c>
      <c r="AF100" s="27">
        <v>48</v>
      </c>
      <c r="AG100" s="27">
        <v>44</v>
      </c>
      <c r="AH100" s="81">
        <v>8</v>
      </c>
      <c r="AI100" s="135">
        <v>4.5</v>
      </c>
      <c r="AJ100" s="678" t="s">
        <v>31</v>
      </c>
      <c r="AK100" s="683">
        <v>42229</v>
      </c>
      <c r="AL100" s="26">
        <v>1</v>
      </c>
      <c r="AM100" s="27"/>
      <c r="AN100" s="27"/>
      <c r="AO100" s="27">
        <v>100</v>
      </c>
      <c r="AP100" s="27">
        <v>200</v>
      </c>
      <c r="AQ100" s="27">
        <v>100</v>
      </c>
      <c r="AR100" s="27">
        <v>150</v>
      </c>
      <c r="AS100" s="27"/>
      <c r="AT100" s="27">
        <v>64.400000000000006</v>
      </c>
      <c r="AU100" s="27">
        <v>64</v>
      </c>
      <c r="AV100" s="27">
        <v>63.3</v>
      </c>
      <c r="AW100" s="371">
        <v>0.12013888888888889</v>
      </c>
      <c r="AX100" s="58">
        <v>173</v>
      </c>
      <c r="AY100" s="372">
        <f>(1/(AX100/60))*60</f>
        <v>20.809248554913296</v>
      </c>
      <c r="AZ100" s="373">
        <v>0.14722222222222223</v>
      </c>
      <c r="BA100" s="19">
        <v>212</v>
      </c>
      <c r="BB100" s="468">
        <f>(1/(BA100/60))*60</f>
        <v>16.981132075471699</v>
      </c>
      <c r="BC100" s="228"/>
      <c r="BD100" s="377"/>
      <c r="BE100" s="228"/>
      <c r="BF100" s="228"/>
      <c r="BG100" s="228"/>
    </row>
    <row r="101" spans="1:59" ht="15.75" customHeight="1" x14ac:dyDescent="0.25">
      <c r="A101" s="632"/>
      <c r="B101" s="667"/>
      <c r="C101" s="208"/>
      <c r="D101" s="210">
        <v>2</v>
      </c>
      <c r="E101" s="374"/>
      <c r="F101" s="375"/>
      <c r="G101" s="216"/>
      <c r="H101" s="425"/>
      <c r="I101" s="216"/>
      <c r="J101" s="425"/>
      <c r="K101" s="213"/>
      <c r="L101" s="216"/>
      <c r="M101" s="228"/>
      <c r="N101" s="77"/>
      <c r="O101" s="33" t="s">
        <v>120</v>
      </c>
      <c r="P101" s="173">
        <v>99</v>
      </c>
      <c r="Q101" s="173">
        <v>66</v>
      </c>
      <c r="R101" s="173">
        <v>75</v>
      </c>
      <c r="S101" s="173">
        <v>94</v>
      </c>
      <c r="T101" s="173">
        <v>100</v>
      </c>
      <c r="U101" s="173">
        <v>100</v>
      </c>
      <c r="V101" s="173">
        <v>79</v>
      </c>
      <c r="W101" s="173">
        <v>97</v>
      </c>
      <c r="X101" s="173">
        <v>0</v>
      </c>
      <c r="Y101" s="173">
        <v>100</v>
      </c>
      <c r="Z101" s="173">
        <v>81</v>
      </c>
      <c r="AA101" s="564">
        <v>56</v>
      </c>
      <c r="AB101" s="564"/>
      <c r="AC101" s="564"/>
      <c r="AD101" s="566"/>
      <c r="AE101" s="182" t="s">
        <v>152</v>
      </c>
      <c r="AF101" s="566" t="s">
        <v>130</v>
      </c>
      <c r="AG101" s="567"/>
      <c r="AH101" s="568"/>
      <c r="AI101" s="95">
        <v>42230</v>
      </c>
      <c r="AJ101" s="679"/>
      <c r="AK101" s="684"/>
      <c r="AL101" s="425">
        <v>2</v>
      </c>
      <c r="AM101" s="213"/>
      <c r="AN101" s="213"/>
      <c r="AO101" s="213">
        <v>125</v>
      </c>
      <c r="AP101" s="213">
        <v>225</v>
      </c>
      <c r="AQ101" s="213">
        <v>150</v>
      </c>
      <c r="AR101" s="213">
        <v>150</v>
      </c>
      <c r="AS101" s="213"/>
      <c r="AT101" s="213">
        <v>64</v>
      </c>
      <c r="AU101" s="213">
        <v>63.7</v>
      </c>
      <c r="AV101" s="213">
        <v>63.1</v>
      </c>
      <c r="AW101" s="90">
        <v>0.46458333333333335</v>
      </c>
      <c r="AX101" s="35">
        <v>669</v>
      </c>
      <c r="AY101" s="108">
        <f>(1/(AX101/60))*60</f>
        <v>5.3811659192825108</v>
      </c>
      <c r="AZ101" s="376">
        <v>0.4861111111111111</v>
      </c>
      <c r="BA101" s="228">
        <v>700</v>
      </c>
      <c r="BB101" s="469">
        <f>(1/(BA101/60))*60</f>
        <v>5.1428571428571432</v>
      </c>
      <c r="BC101" s="228"/>
      <c r="BD101" s="377"/>
      <c r="BE101" s="228"/>
      <c r="BF101" s="228"/>
      <c r="BG101" s="228"/>
    </row>
    <row r="102" spans="1:59" ht="15.75" customHeight="1" x14ac:dyDescent="0.25">
      <c r="A102" s="632"/>
      <c r="B102" s="667"/>
      <c r="C102" s="228"/>
      <c r="D102" s="210">
        <v>3</v>
      </c>
      <c r="E102" s="374"/>
      <c r="F102" s="375"/>
      <c r="G102" s="216"/>
      <c r="H102" s="425"/>
      <c r="I102" s="216"/>
      <c r="J102" s="425"/>
      <c r="K102" s="213"/>
      <c r="L102" s="216"/>
      <c r="M102" s="228"/>
      <c r="N102" s="77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6"/>
      <c r="AI102" s="137"/>
      <c r="AJ102" s="679"/>
      <c r="AK102" s="684"/>
      <c r="AL102" s="425">
        <v>3</v>
      </c>
      <c r="AM102" s="213"/>
      <c r="AN102" s="213"/>
      <c r="AO102" s="213">
        <v>150</v>
      </c>
      <c r="AP102" s="213">
        <v>250</v>
      </c>
      <c r="AQ102" s="213">
        <v>100</v>
      </c>
      <c r="AR102" s="213">
        <v>250</v>
      </c>
      <c r="AS102" s="213"/>
      <c r="AT102" s="213">
        <v>64.599999999999994</v>
      </c>
      <c r="AU102" s="213">
        <v>63.5</v>
      </c>
      <c r="AV102" s="213">
        <v>63</v>
      </c>
      <c r="AW102" s="90">
        <v>7.9861111111111105E-2</v>
      </c>
      <c r="AX102" s="35">
        <v>115</v>
      </c>
      <c r="AY102" s="108">
        <f>(1/(AX102/60))*60</f>
        <v>31.304347826086957</v>
      </c>
      <c r="AZ102" s="378">
        <v>0.14930555555555555</v>
      </c>
      <c r="BA102" s="49">
        <v>215</v>
      </c>
      <c r="BB102" s="470">
        <f>(1/(BA102/60))*60</f>
        <v>16.744186046511629</v>
      </c>
      <c r="BC102" s="228"/>
      <c r="BD102" s="377"/>
      <c r="BE102" s="228"/>
      <c r="BF102" s="228"/>
      <c r="BG102" s="228"/>
    </row>
    <row r="103" spans="1:59" ht="15.75" customHeight="1" x14ac:dyDescent="0.25">
      <c r="A103" s="632"/>
      <c r="B103" s="667"/>
      <c r="C103" s="228"/>
      <c r="D103" s="210">
        <v>4</v>
      </c>
      <c r="E103" s="374"/>
      <c r="F103" s="375"/>
      <c r="G103" s="216"/>
      <c r="H103" s="425"/>
      <c r="I103" s="216"/>
      <c r="J103" s="425"/>
      <c r="K103" s="213"/>
      <c r="L103" s="216"/>
      <c r="M103" s="228"/>
      <c r="N103" s="77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6"/>
      <c r="AI103" s="137"/>
      <c r="AJ103" s="679"/>
      <c r="AK103" s="684"/>
      <c r="AL103" s="425">
        <v>4</v>
      </c>
      <c r="AM103" s="216"/>
      <c r="AN103" s="216"/>
      <c r="AO103" s="213">
        <v>100</v>
      </c>
      <c r="AP103" s="213">
        <v>175</v>
      </c>
      <c r="AQ103" s="213">
        <v>150</v>
      </c>
      <c r="AR103" s="213">
        <v>250</v>
      </c>
      <c r="AS103" s="213"/>
      <c r="AT103" s="213">
        <v>65.400000000000006</v>
      </c>
      <c r="AU103" s="213">
        <v>64.2</v>
      </c>
      <c r="AV103" s="216">
        <v>63.5</v>
      </c>
      <c r="AW103" s="219"/>
      <c r="AX103" s="66"/>
      <c r="AY103" s="9"/>
      <c r="AZ103" s="228"/>
      <c r="BA103" s="228"/>
      <c r="BB103" s="77"/>
      <c r="BC103" s="228"/>
      <c r="BD103" s="377"/>
      <c r="BE103" s="228"/>
      <c r="BF103" s="228"/>
      <c r="BG103" s="228"/>
    </row>
    <row r="104" spans="1:59" ht="15.75" customHeight="1" x14ac:dyDescent="0.25">
      <c r="A104" s="632"/>
      <c r="B104" s="667"/>
      <c r="C104" s="228"/>
      <c r="D104" s="210">
        <v>5</v>
      </c>
      <c r="E104" s="374"/>
      <c r="F104" s="375"/>
      <c r="G104" s="216"/>
      <c r="H104" s="425"/>
      <c r="I104" s="216"/>
      <c r="J104" s="425"/>
      <c r="K104" s="213"/>
      <c r="L104" s="216"/>
      <c r="M104" s="228"/>
      <c r="N104" s="77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6"/>
      <c r="AI104" s="137"/>
      <c r="AJ104" s="679"/>
      <c r="AK104" s="684"/>
      <c r="AL104" s="425">
        <v>5</v>
      </c>
      <c r="AM104" s="216"/>
      <c r="AN104" s="216"/>
      <c r="AO104" s="213">
        <v>150</v>
      </c>
      <c r="AP104" s="213">
        <v>250</v>
      </c>
      <c r="AQ104" s="213">
        <v>100</v>
      </c>
      <c r="AR104" s="213">
        <v>200</v>
      </c>
      <c r="AS104" s="213"/>
      <c r="AT104" s="213">
        <v>65.5</v>
      </c>
      <c r="AU104" s="213">
        <v>63.7</v>
      </c>
      <c r="AV104" s="216">
        <v>63.1</v>
      </c>
      <c r="AW104" s="216"/>
      <c r="AX104" s="228"/>
      <c r="AY104" s="425"/>
      <c r="AZ104" s="228"/>
      <c r="BA104" s="228"/>
      <c r="BB104" s="77"/>
      <c r="BC104" s="228"/>
      <c r="BD104" s="377"/>
      <c r="BE104" s="228"/>
      <c r="BF104" s="228"/>
      <c r="BG104" s="228"/>
    </row>
    <row r="105" spans="1:59" ht="15.75" customHeight="1" x14ac:dyDescent="0.25">
      <c r="A105" s="632"/>
      <c r="B105" s="667"/>
      <c r="C105" s="228"/>
      <c r="D105" s="210">
        <v>6</v>
      </c>
      <c r="E105" s="374"/>
      <c r="F105" s="375"/>
      <c r="G105" s="216"/>
      <c r="H105" s="425"/>
      <c r="I105" s="216"/>
      <c r="J105" s="425"/>
      <c r="K105" s="213"/>
      <c r="L105" s="216"/>
      <c r="M105" s="228"/>
      <c r="N105" s="77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6"/>
      <c r="AI105" s="137"/>
      <c r="AJ105" s="679"/>
      <c r="AK105" s="684"/>
      <c r="AL105" s="425">
        <v>6</v>
      </c>
      <c r="AM105" s="216"/>
      <c r="AN105" s="216"/>
      <c r="AO105" s="213">
        <v>200</v>
      </c>
      <c r="AP105" s="213">
        <v>300</v>
      </c>
      <c r="AQ105" s="213">
        <v>175</v>
      </c>
      <c r="AR105" s="213">
        <v>250</v>
      </c>
      <c r="AS105" s="213"/>
      <c r="AT105" s="213">
        <v>65.099999999999994</v>
      </c>
      <c r="AU105" s="213">
        <v>63.9</v>
      </c>
      <c r="AV105" s="216">
        <v>63.3</v>
      </c>
      <c r="AW105" s="216"/>
      <c r="AX105" s="228"/>
      <c r="AY105" s="425"/>
      <c r="AZ105" s="228"/>
      <c r="BA105" s="228"/>
      <c r="BB105" s="77"/>
      <c r="BC105" s="228"/>
      <c r="BD105" s="377"/>
      <c r="BE105" s="228"/>
      <c r="BF105" s="228"/>
      <c r="BG105" s="228"/>
    </row>
    <row r="106" spans="1:59" ht="15.75" customHeight="1" x14ac:dyDescent="0.25">
      <c r="A106" s="632"/>
      <c r="B106" s="667"/>
      <c r="C106" s="228"/>
      <c r="D106" s="210">
        <v>7</v>
      </c>
      <c r="E106" s="339"/>
      <c r="F106" s="379"/>
      <c r="G106" s="216"/>
      <c r="H106" s="425"/>
      <c r="I106" s="216"/>
      <c r="J106" s="425"/>
      <c r="K106" s="213"/>
      <c r="L106" s="216"/>
      <c r="M106" s="228"/>
      <c r="N106" s="38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6"/>
      <c r="AI106" s="137"/>
      <c r="AJ106" s="679"/>
      <c r="AK106" s="684"/>
      <c r="AL106" s="425">
        <v>7</v>
      </c>
      <c r="AM106" s="47"/>
      <c r="AN106" s="47"/>
      <c r="AO106" s="213">
        <v>100</v>
      </c>
      <c r="AP106" s="213">
        <v>150</v>
      </c>
      <c r="AQ106" s="213">
        <v>150</v>
      </c>
      <c r="AR106" s="213">
        <v>225</v>
      </c>
      <c r="AS106" s="213"/>
      <c r="AT106" s="213">
        <v>64.400000000000006</v>
      </c>
      <c r="AU106" s="213">
        <v>63.7</v>
      </c>
      <c r="AV106" s="47">
        <v>63.1</v>
      </c>
      <c r="AW106" s="216"/>
      <c r="AX106" s="228"/>
      <c r="AY106" s="425"/>
      <c r="AZ106" s="228"/>
      <c r="BA106" s="228"/>
      <c r="BB106" s="77"/>
      <c r="BC106" s="228"/>
      <c r="BD106" s="377"/>
      <c r="BE106" s="228"/>
      <c r="BF106" s="228"/>
      <c r="BG106" s="228"/>
    </row>
    <row r="107" spans="1:59" ht="15.75" customHeight="1" x14ac:dyDescent="0.25">
      <c r="A107" s="632"/>
      <c r="B107" s="667"/>
      <c r="C107" s="228"/>
      <c r="D107" s="210">
        <v>8</v>
      </c>
      <c r="E107" s="374"/>
      <c r="F107" s="375"/>
      <c r="G107" s="216"/>
      <c r="H107" s="425"/>
      <c r="I107" s="216"/>
      <c r="J107" s="425"/>
      <c r="K107" s="213"/>
      <c r="L107" s="216"/>
      <c r="M107" s="228"/>
      <c r="N107" s="77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6"/>
      <c r="AI107" s="137"/>
      <c r="AJ107" s="679"/>
      <c r="AK107" s="684"/>
      <c r="AL107" s="425">
        <v>8</v>
      </c>
      <c r="AM107" s="216"/>
      <c r="AN107" s="216"/>
      <c r="AO107" s="213">
        <v>75</v>
      </c>
      <c r="AP107" s="213">
        <v>100</v>
      </c>
      <c r="AQ107" s="213">
        <v>75</v>
      </c>
      <c r="AR107" s="213">
        <v>125</v>
      </c>
      <c r="AS107" s="213"/>
      <c r="AT107" s="213">
        <v>65.5</v>
      </c>
      <c r="AU107" s="213">
        <v>64.599999999999994</v>
      </c>
      <c r="AV107" s="216">
        <v>64</v>
      </c>
      <c r="AW107" s="216"/>
      <c r="AX107" s="228"/>
      <c r="AY107" s="425"/>
      <c r="AZ107" s="228"/>
      <c r="BA107" s="228"/>
      <c r="BB107" s="77"/>
      <c r="BC107" s="228"/>
      <c r="BD107" s="377"/>
      <c r="BE107" s="228"/>
      <c r="BF107" s="228"/>
      <c r="BG107" s="228"/>
    </row>
    <row r="108" spans="1:59" ht="15.75" customHeight="1" x14ac:dyDescent="0.25">
      <c r="A108" s="632"/>
      <c r="B108" s="667"/>
      <c r="C108" s="228"/>
      <c r="D108" s="210">
        <v>9</v>
      </c>
      <c r="E108" s="374"/>
      <c r="F108" s="375"/>
      <c r="G108" s="216"/>
      <c r="H108" s="425"/>
      <c r="I108" s="216"/>
      <c r="J108" s="425"/>
      <c r="K108" s="213"/>
      <c r="L108" s="216"/>
      <c r="M108" s="228"/>
      <c r="N108" s="77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6"/>
      <c r="AI108" s="137"/>
      <c r="AJ108" s="679"/>
      <c r="AK108" s="684"/>
      <c r="AL108" s="425">
        <v>9</v>
      </c>
      <c r="AM108" s="216"/>
      <c r="AN108" s="216"/>
      <c r="AO108" s="213">
        <v>75</v>
      </c>
      <c r="AP108" s="213">
        <v>100</v>
      </c>
      <c r="AQ108" s="213">
        <v>75</v>
      </c>
      <c r="AR108" s="213">
        <v>125</v>
      </c>
      <c r="AS108" s="213"/>
      <c r="AT108" s="213">
        <v>64.599999999999994</v>
      </c>
      <c r="AU108" s="213">
        <v>63.9</v>
      </c>
      <c r="AV108" s="216">
        <v>63.7</v>
      </c>
      <c r="AW108" s="216"/>
      <c r="AX108" s="228"/>
      <c r="AY108" s="425"/>
      <c r="AZ108" s="228"/>
      <c r="BA108" s="228"/>
      <c r="BB108" s="77"/>
      <c r="BC108" s="228"/>
      <c r="BD108" s="377"/>
      <c r="BE108" s="228"/>
      <c r="BF108" s="228"/>
      <c r="BG108" s="228"/>
    </row>
    <row r="109" spans="1:59" ht="15.75" customHeight="1" thickBot="1" x14ac:dyDescent="0.3">
      <c r="A109" s="632"/>
      <c r="B109" s="667"/>
      <c r="C109" s="228"/>
      <c r="D109" s="218">
        <v>10</v>
      </c>
      <c r="E109" s="374"/>
      <c r="F109" s="375"/>
      <c r="G109" s="216"/>
      <c r="H109" s="425"/>
      <c r="I109" s="216"/>
      <c r="J109" s="425"/>
      <c r="K109" s="213"/>
      <c r="L109" s="216"/>
      <c r="M109" s="228"/>
      <c r="N109" s="77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6"/>
      <c r="AI109" s="137"/>
      <c r="AJ109" s="680"/>
      <c r="AK109" s="685"/>
      <c r="AL109" s="4">
        <v>10</v>
      </c>
      <c r="AM109" s="217"/>
      <c r="AN109" s="217"/>
      <c r="AO109" s="214">
        <v>75</v>
      </c>
      <c r="AP109" s="214">
        <v>150</v>
      </c>
      <c r="AQ109" s="214">
        <v>100</v>
      </c>
      <c r="AR109" s="214">
        <v>125</v>
      </c>
      <c r="AS109" s="214"/>
      <c r="AT109" s="214">
        <v>64.599999999999994</v>
      </c>
      <c r="AU109" s="214">
        <v>64</v>
      </c>
      <c r="AV109" s="217">
        <v>63.9</v>
      </c>
      <c r="AW109" s="217"/>
      <c r="AX109" s="193"/>
      <c r="AY109" s="4"/>
      <c r="AZ109" s="193"/>
      <c r="BA109" s="193"/>
      <c r="BB109" s="194"/>
      <c r="BC109" s="228"/>
      <c r="BD109" s="377"/>
      <c r="BE109" s="228"/>
      <c r="BF109" s="228"/>
      <c r="BG109" s="228"/>
    </row>
    <row r="110" spans="1:59" ht="15.75" customHeight="1" x14ac:dyDescent="0.25">
      <c r="A110" s="632"/>
      <c r="B110" s="666" t="s">
        <v>32</v>
      </c>
      <c r="C110" s="19"/>
      <c r="D110" s="191">
        <v>1</v>
      </c>
      <c r="E110" s="369"/>
      <c r="F110" s="370"/>
      <c r="G110" s="61"/>
      <c r="H110" s="26"/>
      <c r="I110" s="61"/>
      <c r="J110" s="26"/>
      <c r="K110" s="27"/>
      <c r="L110" s="61"/>
      <c r="M110" s="19"/>
      <c r="N110" s="81"/>
      <c r="O110" s="100" t="s">
        <v>119</v>
      </c>
      <c r="P110" s="191">
        <v>0.38</v>
      </c>
      <c r="Q110" s="191">
        <v>125</v>
      </c>
      <c r="R110" s="191">
        <v>213</v>
      </c>
      <c r="S110" s="191">
        <v>79.400000000000006</v>
      </c>
      <c r="T110" s="191">
        <v>9.3000000000000007</v>
      </c>
      <c r="U110" s="191">
        <v>5.0999999999999996</v>
      </c>
      <c r="V110" s="191">
        <v>0.99</v>
      </c>
      <c r="W110" s="191">
        <v>850</v>
      </c>
      <c r="X110" s="70">
        <v>4.4000000000000004</v>
      </c>
      <c r="Y110" s="191">
        <v>13.2</v>
      </c>
      <c r="Z110" s="191">
        <v>63.8</v>
      </c>
      <c r="AA110" s="191">
        <v>40</v>
      </c>
      <c r="AB110" s="191">
        <v>13</v>
      </c>
      <c r="AC110" s="191">
        <v>34.799999999999997</v>
      </c>
      <c r="AD110" s="187">
        <v>0.7</v>
      </c>
      <c r="AE110" s="61">
        <v>79</v>
      </c>
      <c r="AF110" s="27">
        <v>42</v>
      </c>
      <c r="AG110" s="27">
        <v>46</v>
      </c>
      <c r="AH110" s="81">
        <v>12</v>
      </c>
      <c r="AI110" s="300">
        <v>1</v>
      </c>
      <c r="AJ110" s="679" t="s">
        <v>32</v>
      </c>
      <c r="AK110" s="675">
        <v>42230</v>
      </c>
      <c r="AL110" s="26">
        <v>1</v>
      </c>
      <c r="AM110" s="27"/>
      <c r="AN110" s="27"/>
      <c r="AO110" s="27">
        <v>50</v>
      </c>
      <c r="AP110" s="27">
        <v>50</v>
      </c>
      <c r="AQ110" s="27">
        <v>125</v>
      </c>
      <c r="AR110" s="27">
        <v>150</v>
      </c>
      <c r="AS110" s="27"/>
      <c r="AT110" s="27">
        <v>63.4</v>
      </c>
      <c r="AU110" s="27">
        <v>62.6</v>
      </c>
      <c r="AV110" s="27">
        <v>62.2</v>
      </c>
      <c r="AW110" s="380" t="s">
        <v>7</v>
      </c>
      <c r="AX110" s="58">
        <v>1120</v>
      </c>
      <c r="AY110" s="372">
        <f>(1/(AX110/60))*60</f>
        <v>3.214285714285714</v>
      </c>
      <c r="AZ110" s="381" t="s">
        <v>8</v>
      </c>
      <c r="BA110" s="19">
        <v>660</v>
      </c>
      <c r="BB110" s="468">
        <f>(1/(BA110/60))*60</f>
        <v>5.454545454545455</v>
      </c>
      <c r="BC110" s="228"/>
      <c r="BD110" s="377"/>
      <c r="BE110" s="228"/>
      <c r="BF110" s="228"/>
      <c r="BG110" s="228"/>
    </row>
    <row r="111" spans="1:59" ht="15.75" customHeight="1" x14ac:dyDescent="0.25">
      <c r="A111" s="632"/>
      <c r="B111" s="667"/>
      <c r="C111" s="208"/>
      <c r="D111" s="210">
        <v>2</v>
      </c>
      <c r="E111" s="374"/>
      <c r="F111" s="375"/>
      <c r="G111" s="216"/>
      <c r="H111" s="425"/>
      <c r="I111" s="216"/>
      <c r="J111" s="425"/>
      <c r="K111" s="213"/>
      <c r="L111" s="216"/>
      <c r="M111" s="228"/>
      <c r="N111" s="77"/>
      <c r="O111" s="33" t="s">
        <v>120</v>
      </c>
      <c r="P111" s="173">
        <v>100</v>
      </c>
      <c r="Q111" s="173">
        <v>71</v>
      </c>
      <c r="R111" s="173">
        <v>79</v>
      </c>
      <c r="S111" s="173">
        <v>94</v>
      </c>
      <c r="T111" s="173">
        <v>100</v>
      </c>
      <c r="U111" s="173">
        <v>32</v>
      </c>
      <c r="V111" s="173">
        <v>92</v>
      </c>
      <c r="W111" s="173">
        <v>95</v>
      </c>
      <c r="X111" s="173">
        <v>0</v>
      </c>
      <c r="Y111" s="173">
        <v>100</v>
      </c>
      <c r="Z111" s="173">
        <v>89</v>
      </c>
      <c r="AA111" s="564">
        <v>100</v>
      </c>
      <c r="AB111" s="564"/>
      <c r="AC111" s="564"/>
      <c r="AD111" s="566"/>
      <c r="AE111" s="182" t="s">
        <v>123</v>
      </c>
      <c r="AF111" s="566" t="s">
        <v>130</v>
      </c>
      <c r="AG111" s="567"/>
      <c r="AH111" s="568"/>
      <c r="AI111" s="95">
        <v>42230</v>
      </c>
      <c r="AJ111" s="679"/>
      <c r="AK111" s="676"/>
      <c r="AL111" s="425">
        <v>2</v>
      </c>
      <c r="AM111" s="213"/>
      <c r="AN111" s="213"/>
      <c r="AO111" s="213">
        <v>100</v>
      </c>
      <c r="AP111" s="213">
        <v>200</v>
      </c>
      <c r="AQ111" s="213">
        <v>100</v>
      </c>
      <c r="AR111" s="213">
        <v>150</v>
      </c>
      <c r="AS111" s="213"/>
      <c r="AT111" s="213">
        <v>64.8</v>
      </c>
      <c r="AU111" s="213">
        <v>63.3</v>
      </c>
      <c r="AV111" s="213">
        <v>62.8</v>
      </c>
      <c r="AW111" s="91" t="s">
        <v>6</v>
      </c>
      <c r="AX111" s="49">
        <v>2100</v>
      </c>
      <c r="AY111" s="109">
        <f>(1/(AX111/60))*60</f>
        <v>1.7142857142857142</v>
      </c>
      <c r="AZ111" s="63" t="s">
        <v>20</v>
      </c>
      <c r="BA111" s="67">
        <v>798</v>
      </c>
      <c r="BB111" s="470">
        <f>(1/(BA111/60))*60</f>
        <v>4.5112781954887211</v>
      </c>
      <c r="BC111" s="31"/>
      <c r="BD111" s="31"/>
      <c r="BE111" s="31"/>
      <c r="BF111" s="31"/>
      <c r="BG111" s="31"/>
    </row>
    <row r="112" spans="1:59" ht="15.75" customHeight="1" x14ac:dyDescent="0.25">
      <c r="A112" s="632"/>
      <c r="B112" s="667"/>
      <c r="C112" s="228"/>
      <c r="D112" s="210">
        <v>3</v>
      </c>
      <c r="E112" s="374"/>
      <c r="F112" s="375"/>
      <c r="G112" s="216"/>
      <c r="H112" s="425"/>
      <c r="I112" s="216"/>
      <c r="J112" s="425"/>
      <c r="K112" s="213"/>
      <c r="L112" s="216"/>
      <c r="M112" s="228"/>
      <c r="N112" s="77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6"/>
      <c r="AI112" s="137"/>
      <c r="AJ112" s="679"/>
      <c r="AK112" s="676"/>
      <c r="AL112" s="425">
        <v>3</v>
      </c>
      <c r="AM112" s="216"/>
      <c r="AN112" s="216"/>
      <c r="AO112" s="213">
        <v>150</v>
      </c>
      <c r="AP112" s="213">
        <v>250</v>
      </c>
      <c r="AQ112" s="213">
        <v>100</v>
      </c>
      <c r="AR112" s="213">
        <v>275</v>
      </c>
      <c r="AS112" s="213"/>
      <c r="AT112" s="213">
        <v>63.7</v>
      </c>
      <c r="AU112" s="213">
        <v>63</v>
      </c>
      <c r="AV112" s="216">
        <v>62.6</v>
      </c>
      <c r="AW112" s="216"/>
      <c r="AX112" s="228"/>
      <c r="AY112" s="425"/>
      <c r="AZ112" s="655" t="s">
        <v>151</v>
      </c>
      <c r="BA112" s="655"/>
      <c r="BB112" s="656"/>
      <c r="BC112" s="31"/>
      <c r="BD112" s="31"/>
      <c r="BE112" s="31"/>
      <c r="BF112" s="228"/>
      <c r="BG112" s="228"/>
    </row>
    <row r="113" spans="1:59" ht="15.75" customHeight="1" x14ac:dyDescent="0.25">
      <c r="A113" s="632"/>
      <c r="B113" s="667"/>
      <c r="C113" s="228"/>
      <c r="D113" s="210">
        <v>4</v>
      </c>
      <c r="E113" s="374"/>
      <c r="F113" s="375"/>
      <c r="G113" s="216"/>
      <c r="H113" s="425"/>
      <c r="I113" s="216"/>
      <c r="J113" s="425"/>
      <c r="K113" s="213"/>
      <c r="L113" s="216"/>
      <c r="M113" s="228"/>
      <c r="N113" s="77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6"/>
      <c r="AI113" s="137"/>
      <c r="AJ113" s="679"/>
      <c r="AK113" s="676"/>
      <c r="AL113" s="425">
        <v>4</v>
      </c>
      <c r="AM113" s="216"/>
      <c r="AN113" s="216"/>
      <c r="AO113" s="213">
        <v>100</v>
      </c>
      <c r="AP113" s="213">
        <v>175</v>
      </c>
      <c r="AQ113" s="213">
        <v>150</v>
      </c>
      <c r="AR113" s="213">
        <v>200</v>
      </c>
      <c r="AS113" s="213"/>
      <c r="AT113" s="213">
        <v>64.599999999999994</v>
      </c>
      <c r="AU113" s="213">
        <v>63.5</v>
      </c>
      <c r="AV113" s="216">
        <v>63.1</v>
      </c>
      <c r="AW113" s="216"/>
      <c r="AX113" s="228"/>
      <c r="AY113" s="425"/>
      <c r="AZ113" s="655"/>
      <c r="BA113" s="655"/>
      <c r="BB113" s="656"/>
      <c r="BC113" s="228"/>
      <c r="BD113" s="377"/>
      <c r="BE113" s="228"/>
      <c r="BF113" s="228"/>
      <c r="BG113" s="228"/>
    </row>
    <row r="114" spans="1:59" ht="15.75" customHeight="1" x14ac:dyDescent="0.25">
      <c r="A114" s="632"/>
      <c r="B114" s="667"/>
      <c r="C114" s="228"/>
      <c r="D114" s="210">
        <v>5</v>
      </c>
      <c r="E114" s="374"/>
      <c r="F114" s="375"/>
      <c r="G114" s="216"/>
      <c r="H114" s="425"/>
      <c r="I114" s="216"/>
      <c r="J114" s="425"/>
      <c r="K114" s="213"/>
      <c r="L114" s="216"/>
      <c r="M114" s="228"/>
      <c r="N114" s="77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6"/>
      <c r="AI114" s="137"/>
      <c r="AJ114" s="679"/>
      <c r="AK114" s="676"/>
      <c r="AL114" s="425">
        <v>5</v>
      </c>
      <c r="AM114" s="216"/>
      <c r="AN114" s="216"/>
      <c r="AO114" s="213">
        <v>75</v>
      </c>
      <c r="AP114" s="213">
        <v>200</v>
      </c>
      <c r="AQ114" s="213">
        <v>100</v>
      </c>
      <c r="AR114" s="213">
        <v>175</v>
      </c>
      <c r="AS114" s="213"/>
      <c r="AT114" s="213">
        <v>64.599999999999994</v>
      </c>
      <c r="AU114" s="213">
        <v>63.7</v>
      </c>
      <c r="AV114" s="216">
        <v>63.5</v>
      </c>
      <c r="AW114" s="216"/>
      <c r="AX114" s="228"/>
      <c r="AY114" s="425"/>
      <c r="AZ114" s="655"/>
      <c r="BA114" s="655"/>
      <c r="BB114" s="656"/>
      <c r="BC114" s="228"/>
      <c r="BD114" s="377"/>
      <c r="BE114" s="228"/>
      <c r="BF114" s="228"/>
      <c r="BG114" s="228"/>
    </row>
    <row r="115" spans="1:59" ht="15.75" customHeight="1" x14ac:dyDescent="0.25">
      <c r="A115" s="632"/>
      <c r="B115" s="667"/>
      <c r="C115" s="228"/>
      <c r="D115" s="210">
        <v>6</v>
      </c>
      <c r="E115" s="374"/>
      <c r="F115" s="375"/>
      <c r="G115" s="216"/>
      <c r="H115" s="425"/>
      <c r="I115" s="216"/>
      <c r="J115" s="425"/>
      <c r="K115" s="213"/>
      <c r="L115" s="216"/>
      <c r="M115" s="228"/>
      <c r="N115" s="77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6"/>
      <c r="AI115" s="137"/>
      <c r="AJ115" s="679"/>
      <c r="AK115" s="676"/>
      <c r="AL115" s="425">
        <v>6</v>
      </c>
      <c r="AM115" s="216"/>
      <c r="AN115" s="216"/>
      <c r="AO115" s="213">
        <v>125</v>
      </c>
      <c r="AP115" s="213">
        <v>225</v>
      </c>
      <c r="AQ115" s="213">
        <v>125</v>
      </c>
      <c r="AR115" s="213">
        <v>200</v>
      </c>
      <c r="AS115" s="213"/>
      <c r="AT115" s="213">
        <v>63.7</v>
      </c>
      <c r="AU115" s="213">
        <v>62.8</v>
      </c>
      <c r="AV115" s="216">
        <v>63.5</v>
      </c>
      <c r="AW115" s="216"/>
      <c r="AX115" s="228"/>
      <c r="AY115" s="425"/>
      <c r="AZ115" s="655"/>
      <c r="BA115" s="655"/>
      <c r="BB115" s="656"/>
      <c r="BC115" s="228"/>
      <c r="BD115" s="377"/>
      <c r="BE115" s="228"/>
      <c r="BF115" s="228"/>
      <c r="BG115" s="228"/>
    </row>
    <row r="116" spans="1:59" ht="15.75" customHeight="1" x14ac:dyDescent="0.25">
      <c r="A116" s="632"/>
      <c r="B116" s="667"/>
      <c r="C116" s="228"/>
      <c r="D116" s="210">
        <v>7</v>
      </c>
      <c r="E116" s="339"/>
      <c r="F116" s="379"/>
      <c r="G116" s="216"/>
      <c r="H116" s="425"/>
      <c r="I116" s="216"/>
      <c r="J116" s="425"/>
      <c r="K116" s="213"/>
      <c r="L116" s="216"/>
      <c r="M116" s="228"/>
      <c r="N116" s="38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6"/>
      <c r="AI116" s="137"/>
      <c r="AJ116" s="679"/>
      <c r="AK116" s="676"/>
      <c r="AL116" s="425">
        <v>7</v>
      </c>
      <c r="AM116" s="47"/>
      <c r="AN116" s="47"/>
      <c r="AO116" s="213">
        <v>100</v>
      </c>
      <c r="AP116" s="213">
        <v>225</v>
      </c>
      <c r="AQ116" s="213">
        <v>75</v>
      </c>
      <c r="AR116" s="213">
        <v>175</v>
      </c>
      <c r="AS116" s="213"/>
      <c r="AT116" s="213">
        <v>64</v>
      </c>
      <c r="AU116" s="213">
        <v>63.5</v>
      </c>
      <c r="AV116" s="47">
        <v>63.1</v>
      </c>
      <c r="AW116" s="216"/>
      <c r="AX116" s="228"/>
      <c r="AY116" s="425"/>
      <c r="AZ116" s="228"/>
      <c r="BA116" s="228"/>
      <c r="BB116" s="77"/>
      <c r="BC116" s="228"/>
      <c r="BD116" s="377"/>
      <c r="BE116" s="228"/>
      <c r="BF116" s="228"/>
      <c r="BG116" s="228"/>
    </row>
    <row r="117" spans="1:59" ht="15.75" customHeight="1" x14ac:dyDescent="0.25">
      <c r="A117" s="632"/>
      <c r="B117" s="667"/>
      <c r="C117" s="228"/>
      <c r="D117" s="210">
        <v>8</v>
      </c>
      <c r="E117" s="374"/>
      <c r="F117" s="375"/>
      <c r="G117" s="216"/>
      <c r="H117" s="425"/>
      <c r="I117" s="216"/>
      <c r="J117" s="425"/>
      <c r="K117" s="213"/>
      <c r="L117" s="216"/>
      <c r="M117" s="228"/>
      <c r="N117" s="77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6"/>
      <c r="AI117" s="137"/>
      <c r="AJ117" s="679"/>
      <c r="AK117" s="676"/>
      <c r="AL117" s="425">
        <v>8</v>
      </c>
      <c r="AM117" s="216"/>
      <c r="AN117" s="216"/>
      <c r="AO117" s="213">
        <v>150</v>
      </c>
      <c r="AP117" s="213">
        <v>225</v>
      </c>
      <c r="AQ117" s="213">
        <v>125</v>
      </c>
      <c r="AR117" s="213">
        <v>275</v>
      </c>
      <c r="AS117" s="213"/>
      <c r="AT117" s="213">
        <v>64.7</v>
      </c>
      <c r="AU117" s="213">
        <v>64</v>
      </c>
      <c r="AV117" s="216">
        <v>63.5</v>
      </c>
      <c r="AW117" s="216"/>
      <c r="AX117" s="228"/>
      <c r="AY117" s="425"/>
      <c r="AZ117" s="228"/>
      <c r="BA117" s="228"/>
      <c r="BB117" s="77"/>
      <c r="BC117" s="228"/>
      <c r="BD117" s="377"/>
      <c r="BE117" s="228"/>
      <c r="BF117" s="228"/>
      <c r="BG117" s="228"/>
    </row>
    <row r="118" spans="1:59" ht="15.75" customHeight="1" x14ac:dyDescent="0.25">
      <c r="A118" s="632"/>
      <c r="B118" s="667"/>
      <c r="C118" s="228"/>
      <c r="D118" s="210">
        <v>9</v>
      </c>
      <c r="E118" s="374"/>
      <c r="F118" s="375"/>
      <c r="G118" s="216"/>
      <c r="H118" s="425"/>
      <c r="I118" s="216"/>
      <c r="J118" s="425"/>
      <c r="K118" s="213"/>
      <c r="L118" s="216"/>
      <c r="M118" s="228"/>
      <c r="N118" s="77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6"/>
      <c r="AI118" s="137"/>
      <c r="AJ118" s="679"/>
      <c r="AK118" s="676"/>
      <c r="AL118" s="425">
        <v>9</v>
      </c>
      <c r="AM118" s="216"/>
      <c r="AN118" s="216"/>
      <c r="AO118" s="213">
        <v>125</v>
      </c>
      <c r="AP118" s="213">
        <v>200</v>
      </c>
      <c r="AQ118" s="213">
        <v>75</v>
      </c>
      <c r="AR118" s="213">
        <v>225</v>
      </c>
      <c r="AS118" s="213"/>
      <c r="AT118" s="213">
        <v>64.599999999999994</v>
      </c>
      <c r="AU118" s="213">
        <v>64</v>
      </c>
      <c r="AV118" s="216">
        <v>63.4</v>
      </c>
      <c r="AW118" s="216"/>
      <c r="AX118" s="228"/>
      <c r="AY118" s="425"/>
      <c r="AZ118" s="228"/>
      <c r="BA118" s="228"/>
      <c r="BB118" s="77"/>
      <c r="BC118" s="228"/>
      <c r="BD118" s="377"/>
      <c r="BE118" s="228"/>
      <c r="BF118" s="228"/>
      <c r="BG118" s="228"/>
    </row>
    <row r="119" spans="1:59" ht="15.75" customHeight="1" thickBot="1" x14ac:dyDescent="0.3">
      <c r="A119" s="632"/>
      <c r="B119" s="668"/>
      <c r="C119" s="193"/>
      <c r="D119" s="28">
        <v>10</v>
      </c>
      <c r="E119" s="382"/>
      <c r="F119" s="383"/>
      <c r="G119" s="217"/>
      <c r="H119" s="4"/>
      <c r="I119" s="217"/>
      <c r="J119" s="4"/>
      <c r="K119" s="214"/>
      <c r="L119" s="217"/>
      <c r="M119" s="193"/>
      <c r="N119" s="194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8"/>
      <c r="AI119" s="138"/>
      <c r="AJ119" s="680"/>
      <c r="AK119" s="677"/>
      <c r="AL119" s="4">
        <v>10</v>
      </c>
      <c r="AM119" s="217"/>
      <c r="AN119" s="217"/>
      <c r="AO119" s="214">
        <v>150</v>
      </c>
      <c r="AP119" s="214">
        <v>275</v>
      </c>
      <c r="AQ119" s="214">
        <v>150</v>
      </c>
      <c r="AR119" s="214">
        <v>250</v>
      </c>
      <c r="AS119" s="214"/>
      <c r="AT119" s="214">
        <v>64.8</v>
      </c>
      <c r="AU119" s="214">
        <v>63.7</v>
      </c>
      <c r="AV119" s="217">
        <v>63.5</v>
      </c>
      <c r="AW119" s="217"/>
      <c r="AX119" s="193"/>
      <c r="AY119" s="4"/>
      <c r="AZ119" s="193"/>
      <c r="BA119" s="193"/>
      <c r="BB119" s="194"/>
      <c r="BC119" s="228"/>
      <c r="BD119" s="377"/>
      <c r="BE119" s="228"/>
      <c r="BF119" s="228"/>
      <c r="BG119" s="228"/>
    </row>
    <row r="120" spans="1:59" ht="15.75" customHeight="1" x14ac:dyDescent="0.25">
      <c r="A120" s="632"/>
      <c r="B120" s="667" t="s">
        <v>33</v>
      </c>
      <c r="C120" s="228"/>
      <c r="D120" s="222">
        <v>1</v>
      </c>
      <c r="E120" s="374"/>
      <c r="F120" s="375"/>
      <c r="G120" s="216"/>
      <c r="H120" s="425"/>
      <c r="I120" s="216"/>
      <c r="J120" s="425"/>
      <c r="K120" s="213"/>
      <c r="L120" s="216"/>
      <c r="M120" s="228"/>
      <c r="N120" s="77"/>
      <c r="O120" s="261" t="s">
        <v>119</v>
      </c>
      <c r="P120" s="182">
        <v>0.33</v>
      </c>
      <c r="Q120" s="182">
        <v>106</v>
      </c>
      <c r="R120" s="182">
        <v>200</v>
      </c>
      <c r="S120" s="182">
        <v>84.6</v>
      </c>
      <c r="T120" s="182">
        <v>8.6</v>
      </c>
      <c r="U120" s="182">
        <v>5.4</v>
      </c>
      <c r="V120" s="182">
        <v>0.91</v>
      </c>
      <c r="W120" s="182">
        <v>716</v>
      </c>
      <c r="X120" s="203">
        <v>4.4000000000000004</v>
      </c>
      <c r="Y120" s="182">
        <v>13</v>
      </c>
      <c r="Z120" s="182">
        <v>78.099999999999994</v>
      </c>
      <c r="AA120" s="182">
        <v>60</v>
      </c>
      <c r="AB120" s="182">
        <v>16</v>
      </c>
      <c r="AC120" s="182">
        <v>16.100000000000001</v>
      </c>
      <c r="AD120" s="179">
        <v>2.2000000000000002</v>
      </c>
      <c r="AE120" s="176">
        <v>80</v>
      </c>
      <c r="AF120" s="174">
        <v>47</v>
      </c>
      <c r="AG120" s="174">
        <v>44</v>
      </c>
      <c r="AH120" s="77">
        <v>9</v>
      </c>
      <c r="AI120" s="139">
        <v>3</v>
      </c>
      <c r="AJ120" s="678" t="s">
        <v>33</v>
      </c>
      <c r="AK120" s="675">
        <v>42230</v>
      </c>
      <c r="AL120" s="26">
        <v>1</v>
      </c>
      <c r="AM120" s="27"/>
      <c r="AN120" s="27"/>
      <c r="AO120" s="27">
        <v>100</v>
      </c>
      <c r="AP120" s="27">
        <v>200</v>
      </c>
      <c r="AQ120" s="27">
        <v>125</v>
      </c>
      <c r="AR120" s="27">
        <v>150</v>
      </c>
      <c r="AS120" s="27"/>
      <c r="AT120" s="27">
        <v>63.1</v>
      </c>
      <c r="AU120" s="27">
        <v>62.1</v>
      </c>
      <c r="AV120" s="27">
        <v>62.1</v>
      </c>
      <c r="AW120" s="380" t="s">
        <v>9</v>
      </c>
      <c r="AX120" s="58">
        <v>325</v>
      </c>
      <c r="AY120" s="372">
        <f>(1/(AX120/60))*60</f>
        <v>11.076923076923077</v>
      </c>
      <c r="AZ120" s="381" t="s">
        <v>10</v>
      </c>
      <c r="BA120" s="27">
        <v>380</v>
      </c>
      <c r="BB120" s="471">
        <f>(1/(BA120/60))*60</f>
        <v>9.4736842105263168</v>
      </c>
      <c r="BC120" s="228"/>
      <c r="BD120" s="377"/>
      <c r="BE120" s="228"/>
      <c r="BF120" s="228"/>
      <c r="BG120" s="228"/>
    </row>
    <row r="121" spans="1:59" ht="15.75" customHeight="1" x14ac:dyDescent="0.25">
      <c r="A121" s="632"/>
      <c r="B121" s="667"/>
      <c r="C121" s="208"/>
      <c r="D121" s="210">
        <v>2</v>
      </c>
      <c r="E121" s="374"/>
      <c r="F121" s="375"/>
      <c r="G121" s="216"/>
      <c r="H121" s="425"/>
      <c r="I121" s="216"/>
      <c r="J121" s="425"/>
      <c r="K121" s="213"/>
      <c r="L121" s="216"/>
      <c r="M121" s="228"/>
      <c r="N121" s="77"/>
      <c r="O121" s="33" t="s">
        <v>120</v>
      </c>
      <c r="P121" s="173">
        <v>100</v>
      </c>
      <c r="Q121" s="173">
        <v>79</v>
      </c>
      <c r="R121" s="173">
        <v>83</v>
      </c>
      <c r="S121" s="173">
        <v>96</v>
      </c>
      <c r="T121" s="173">
        <v>100</v>
      </c>
      <c r="U121" s="173">
        <v>35</v>
      </c>
      <c r="V121" s="173">
        <v>87</v>
      </c>
      <c r="W121" s="173">
        <v>81</v>
      </c>
      <c r="X121" s="173">
        <v>0</v>
      </c>
      <c r="Y121" s="173">
        <v>100</v>
      </c>
      <c r="Z121" s="173">
        <v>100</v>
      </c>
      <c r="AA121" s="564">
        <v>100</v>
      </c>
      <c r="AB121" s="564"/>
      <c r="AC121" s="564"/>
      <c r="AD121" s="566"/>
      <c r="AE121" s="182" t="s">
        <v>123</v>
      </c>
      <c r="AF121" s="566" t="s">
        <v>130</v>
      </c>
      <c r="AG121" s="567"/>
      <c r="AH121" s="568"/>
      <c r="AI121" s="114">
        <v>42230</v>
      </c>
      <c r="AJ121" s="679"/>
      <c r="AK121" s="676"/>
      <c r="AL121" s="425">
        <v>2</v>
      </c>
      <c r="AM121" s="213"/>
      <c r="AN121" s="213"/>
      <c r="AO121" s="213">
        <v>150</v>
      </c>
      <c r="AP121" s="213">
        <v>250</v>
      </c>
      <c r="AQ121" s="213">
        <v>100</v>
      </c>
      <c r="AR121" s="213">
        <v>150</v>
      </c>
      <c r="AS121" s="213"/>
      <c r="AT121" s="213">
        <v>61.9</v>
      </c>
      <c r="AU121" s="213">
        <v>61.7</v>
      </c>
      <c r="AV121" s="213">
        <v>61.7</v>
      </c>
      <c r="AW121" s="92" t="s">
        <v>11</v>
      </c>
      <c r="AX121" s="35">
        <v>150</v>
      </c>
      <c r="AY121" s="213">
        <f>(1/(AX121/60))*60</f>
        <v>24</v>
      </c>
      <c r="AZ121" s="68" t="s">
        <v>12</v>
      </c>
      <c r="BA121" s="213">
        <v>170</v>
      </c>
      <c r="BB121" s="472">
        <f>(1/(BA121/60))*60</f>
        <v>21.176470588235293</v>
      </c>
      <c r="BC121" s="228"/>
      <c r="BD121" s="377"/>
      <c r="BE121" s="228"/>
      <c r="BF121" s="228"/>
      <c r="BG121" s="228"/>
    </row>
    <row r="122" spans="1:59" ht="15.75" customHeight="1" x14ac:dyDescent="0.25">
      <c r="A122" s="632"/>
      <c r="B122" s="667"/>
      <c r="C122" s="228"/>
      <c r="D122" s="210">
        <v>3</v>
      </c>
      <c r="E122" s="374"/>
      <c r="F122" s="375"/>
      <c r="G122" s="216"/>
      <c r="H122" s="425"/>
      <c r="I122" s="216"/>
      <c r="J122" s="425"/>
      <c r="K122" s="213"/>
      <c r="L122" s="216"/>
      <c r="M122" s="228"/>
      <c r="N122" s="77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6"/>
      <c r="AI122" s="140"/>
      <c r="AJ122" s="679"/>
      <c r="AK122" s="676"/>
      <c r="AL122" s="425">
        <v>3</v>
      </c>
      <c r="AM122" s="213"/>
      <c r="AN122" s="213"/>
      <c r="AO122" s="213">
        <v>175</v>
      </c>
      <c r="AP122" s="213">
        <v>250</v>
      </c>
      <c r="AQ122" s="213">
        <v>200</v>
      </c>
      <c r="AR122" s="213">
        <v>250</v>
      </c>
      <c r="AS122" s="213"/>
      <c r="AT122" s="213">
        <v>62.6</v>
      </c>
      <c r="AU122" s="213">
        <v>62.2</v>
      </c>
      <c r="AV122" s="213">
        <v>62.2</v>
      </c>
      <c r="AW122" s="91" t="s">
        <v>13</v>
      </c>
      <c r="AX122" s="49">
        <v>220</v>
      </c>
      <c r="AY122" s="109">
        <f>(1/(AX122/60))*60</f>
        <v>16.363636363636367</v>
      </c>
      <c r="AZ122" s="63" t="s">
        <v>14</v>
      </c>
      <c r="BA122" s="222">
        <v>240</v>
      </c>
      <c r="BB122" s="473">
        <f>(1/(BA122/60))*60</f>
        <v>15</v>
      </c>
      <c r="BC122" s="228"/>
      <c r="BD122" s="377"/>
      <c r="BE122" s="228"/>
      <c r="BF122" s="228"/>
      <c r="BG122" s="228"/>
    </row>
    <row r="123" spans="1:59" ht="15.75" customHeight="1" x14ac:dyDescent="0.25">
      <c r="A123" s="632"/>
      <c r="B123" s="667"/>
      <c r="C123" s="228"/>
      <c r="D123" s="210">
        <v>4</v>
      </c>
      <c r="E123" s="374"/>
      <c r="F123" s="375"/>
      <c r="G123" s="216"/>
      <c r="H123" s="425"/>
      <c r="I123" s="216"/>
      <c r="J123" s="425"/>
      <c r="K123" s="213"/>
      <c r="L123" s="216"/>
      <c r="M123" s="228"/>
      <c r="N123" s="77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6"/>
      <c r="AI123" s="137"/>
      <c r="AJ123" s="679"/>
      <c r="AK123" s="676"/>
      <c r="AL123" s="425">
        <v>4</v>
      </c>
      <c r="AM123" s="216"/>
      <c r="AN123" s="216"/>
      <c r="AO123" s="213">
        <v>125</v>
      </c>
      <c r="AP123" s="213">
        <v>200</v>
      </c>
      <c r="AQ123" s="213">
        <v>150</v>
      </c>
      <c r="AR123" s="213">
        <v>250</v>
      </c>
      <c r="AS123" s="213"/>
      <c r="AT123" s="213">
        <v>62.4</v>
      </c>
      <c r="AU123" s="213">
        <v>61.9</v>
      </c>
      <c r="AV123" s="216">
        <v>619</v>
      </c>
      <c r="AW123" s="219"/>
      <c r="AX123" s="66"/>
      <c r="AY123" s="9"/>
      <c r="AZ123" s="228"/>
      <c r="BA123" s="228"/>
      <c r="BB123" s="77"/>
      <c r="BC123" s="228"/>
      <c r="BD123" s="377"/>
      <c r="BE123" s="228"/>
      <c r="BF123" s="228"/>
      <c r="BG123" s="228"/>
    </row>
    <row r="124" spans="1:59" ht="15.75" customHeight="1" x14ac:dyDescent="0.25">
      <c r="A124" s="632"/>
      <c r="B124" s="667"/>
      <c r="C124" s="228"/>
      <c r="D124" s="210">
        <v>5</v>
      </c>
      <c r="E124" s="374"/>
      <c r="F124" s="375"/>
      <c r="G124" s="216"/>
      <c r="H124" s="425"/>
      <c r="I124" s="216"/>
      <c r="J124" s="425"/>
      <c r="K124" s="213"/>
      <c r="L124" s="216"/>
      <c r="M124" s="228"/>
      <c r="N124" s="77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6"/>
      <c r="AI124" s="137"/>
      <c r="AJ124" s="679"/>
      <c r="AK124" s="676"/>
      <c r="AL124" s="425">
        <v>5</v>
      </c>
      <c r="AM124" s="216"/>
      <c r="AN124" s="216"/>
      <c r="AO124" s="213">
        <v>100</v>
      </c>
      <c r="AP124" s="213">
        <v>150</v>
      </c>
      <c r="AQ124" s="213">
        <v>100</v>
      </c>
      <c r="AR124" s="213">
        <v>250</v>
      </c>
      <c r="AS124" s="213"/>
      <c r="AT124" s="213">
        <v>61.9</v>
      </c>
      <c r="AU124" s="213">
        <v>61.7</v>
      </c>
      <c r="AV124" s="216">
        <v>61.7</v>
      </c>
      <c r="AW124" s="216"/>
      <c r="AX124" s="228"/>
      <c r="AY124" s="425"/>
      <c r="AZ124" s="228"/>
      <c r="BA124" s="228"/>
      <c r="BB124" s="77"/>
      <c r="BC124" s="228"/>
      <c r="BD124" s="377"/>
      <c r="BE124" s="228"/>
      <c r="BF124" s="228"/>
      <c r="BG124" s="228"/>
    </row>
    <row r="125" spans="1:59" ht="15.75" customHeight="1" x14ac:dyDescent="0.25">
      <c r="A125" s="632"/>
      <c r="B125" s="667"/>
      <c r="C125" s="228"/>
      <c r="D125" s="210">
        <v>6</v>
      </c>
      <c r="E125" s="374"/>
      <c r="F125" s="375"/>
      <c r="G125" s="216"/>
      <c r="H125" s="425"/>
      <c r="I125" s="216"/>
      <c r="J125" s="425"/>
      <c r="K125" s="213"/>
      <c r="L125" s="216"/>
      <c r="M125" s="228"/>
      <c r="N125" s="77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6"/>
      <c r="AI125" s="137"/>
      <c r="AJ125" s="679"/>
      <c r="AK125" s="676"/>
      <c r="AL125" s="425">
        <v>6</v>
      </c>
      <c r="AM125" s="216"/>
      <c r="AN125" s="216"/>
      <c r="AO125" s="213">
        <v>50</v>
      </c>
      <c r="AP125" s="213">
        <v>100</v>
      </c>
      <c r="AQ125" s="213">
        <v>50</v>
      </c>
      <c r="AR125" s="213">
        <v>150</v>
      </c>
      <c r="AS125" s="213"/>
      <c r="AT125" s="213">
        <v>62.2</v>
      </c>
      <c r="AU125" s="213">
        <v>62</v>
      </c>
      <c r="AV125" s="216">
        <v>61.9</v>
      </c>
      <c r="AW125" s="216"/>
      <c r="AX125" s="228"/>
      <c r="AY125" s="425"/>
      <c r="AZ125" s="228"/>
      <c r="BA125" s="228"/>
      <c r="BB125" s="77"/>
      <c r="BC125" s="228"/>
      <c r="BD125" s="377"/>
      <c r="BE125" s="228"/>
      <c r="BF125" s="228"/>
      <c r="BG125" s="228"/>
    </row>
    <row r="126" spans="1:59" ht="15.75" customHeight="1" x14ac:dyDescent="0.25">
      <c r="A126" s="632"/>
      <c r="B126" s="667"/>
      <c r="C126" s="228"/>
      <c r="D126" s="210">
        <v>7</v>
      </c>
      <c r="E126" s="339"/>
      <c r="F126" s="379"/>
      <c r="G126" s="216"/>
      <c r="H126" s="425"/>
      <c r="I126" s="216"/>
      <c r="J126" s="425"/>
      <c r="K126" s="213"/>
      <c r="L126" s="216"/>
      <c r="M126" s="228"/>
      <c r="N126" s="38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6"/>
      <c r="AI126" s="137"/>
      <c r="AJ126" s="679"/>
      <c r="AK126" s="676"/>
      <c r="AL126" s="425">
        <v>7</v>
      </c>
      <c r="AM126" s="47"/>
      <c r="AN126" s="47"/>
      <c r="AO126" s="213">
        <v>50</v>
      </c>
      <c r="AP126" s="213">
        <v>200</v>
      </c>
      <c r="AQ126" s="213">
        <v>50</v>
      </c>
      <c r="AR126" s="213">
        <v>175</v>
      </c>
      <c r="AS126" s="213"/>
      <c r="AT126" s="213">
        <v>63.5</v>
      </c>
      <c r="AU126" s="213">
        <v>62.8</v>
      </c>
      <c r="AV126" s="47">
        <v>62.6</v>
      </c>
      <c r="AW126" s="216"/>
      <c r="AX126" s="228"/>
      <c r="AY126" s="425"/>
      <c r="AZ126" s="228"/>
      <c r="BA126" s="228"/>
      <c r="BB126" s="77"/>
      <c r="BC126" s="228"/>
      <c r="BD126" s="377"/>
      <c r="BE126" s="228"/>
      <c r="BF126" s="228"/>
      <c r="BG126" s="228"/>
    </row>
    <row r="127" spans="1:59" ht="15.75" customHeight="1" x14ac:dyDescent="0.25">
      <c r="A127" s="632"/>
      <c r="B127" s="667"/>
      <c r="C127" s="228"/>
      <c r="D127" s="210">
        <v>8</v>
      </c>
      <c r="E127" s="374"/>
      <c r="F127" s="375"/>
      <c r="G127" s="216"/>
      <c r="H127" s="425"/>
      <c r="I127" s="216"/>
      <c r="J127" s="425"/>
      <c r="K127" s="213"/>
      <c r="L127" s="216"/>
      <c r="M127" s="228"/>
      <c r="N127" s="77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6"/>
      <c r="AI127" s="137"/>
      <c r="AJ127" s="679"/>
      <c r="AK127" s="676"/>
      <c r="AL127" s="425">
        <v>8</v>
      </c>
      <c r="AM127" s="216"/>
      <c r="AN127" s="216"/>
      <c r="AO127" s="213">
        <v>50</v>
      </c>
      <c r="AP127" s="213">
        <v>75</v>
      </c>
      <c r="AQ127" s="213">
        <v>75</v>
      </c>
      <c r="AR127" s="213">
        <v>150</v>
      </c>
      <c r="AS127" s="213"/>
      <c r="AT127" s="213">
        <v>63.9</v>
      </c>
      <c r="AU127" s="213">
        <v>62.8</v>
      </c>
      <c r="AV127" s="216">
        <v>62.6</v>
      </c>
      <c r="AW127" s="216"/>
      <c r="AX127" s="228"/>
      <c r="AY127" s="425"/>
      <c r="AZ127" s="228"/>
      <c r="BA127" s="228"/>
      <c r="BB127" s="77"/>
      <c r="BC127" s="228"/>
      <c r="BD127" s="377"/>
      <c r="BE127" s="228"/>
      <c r="BF127" s="228"/>
      <c r="BG127" s="228"/>
    </row>
    <row r="128" spans="1:59" ht="15.75" customHeight="1" x14ac:dyDescent="0.25">
      <c r="A128" s="632"/>
      <c r="B128" s="667"/>
      <c r="C128" s="228"/>
      <c r="D128" s="210">
        <v>9</v>
      </c>
      <c r="E128" s="374"/>
      <c r="F128" s="375"/>
      <c r="G128" s="216"/>
      <c r="H128" s="425"/>
      <c r="I128" s="216"/>
      <c r="J128" s="425"/>
      <c r="K128" s="213"/>
      <c r="L128" s="216"/>
      <c r="M128" s="228"/>
      <c r="N128" s="77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6"/>
      <c r="AI128" s="137"/>
      <c r="AJ128" s="679"/>
      <c r="AK128" s="676"/>
      <c r="AL128" s="425">
        <v>9</v>
      </c>
      <c r="AM128" s="216"/>
      <c r="AN128" s="216"/>
      <c r="AO128" s="213">
        <v>50</v>
      </c>
      <c r="AP128" s="213">
        <v>75</v>
      </c>
      <c r="AQ128" s="213">
        <v>100</v>
      </c>
      <c r="AR128" s="213">
        <v>100</v>
      </c>
      <c r="AS128" s="213"/>
      <c r="AT128" s="213">
        <v>64</v>
      </c>
      <c r="AU128" s="213">
        <v>63.7</v>
      </c>
      <c r="AV128" s="216">
        <v>63.7</v>
      </c>
      <c r="AW128" s="216"/>
      <c r="AX128" s="228"/>
      <c r="AY128" s="425"/>
      <c r="AZ128" s="228"/>
      <c r="BA128" s="228"/>
      <c r="BB128" s="77"/>
      <c r="BC128" s="228"/>
      <c r="BD128" s="377"/>
      <c r="BE128" s="228"/>
      <c r="BF128" s="228"/>
      <c r="BG128" s="228"/>
    </row>
    <row r="129" spans="1:59" ht="16.5" customHeight="1" thickBot="1" x14ac:dyDescent="0.3">
      <c r="A129" s="633"/>
      <c r="B129" s="668"/>
      <c r="C129" s="193"/>
      <c r="D129" s="28">
        <v>10</v>
      </c>
      <c r="E129" s="382"/>
      <c r="F129" s="383"/>
      <c r="G129" s="217"/>
      <c r="H129" s="4"/>
      <c r="I129" s="217"/>
      <c r="J129" s="4"/>
      <c r="K129" s="214"/>
      <c r="L129" s="217"/>
      <c r="M129" s="193"/>
      <c r="N129" s="194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8"/>
      <c r="AI129" s="138"/>
      <c r="AJ129" s="680"/>
      <c r="AK129" s="677"/>
      <c r="AL129" s="4">
        <v>10</v>
      </c>
      <c r="AM129" s="217"/>
      <c r="AN129" s="217"/>
      <c r="AO129" s="214">
        <v>100</v>
      </c>
      <c r="AP129" s="214">
        <v>100</v>
      </c>
      <c r="AQ129" s="214">
        <v>75</v>
      </c>
      <c r="AR129" s="214">
        <v>75</v>
      </c>
      <c r="AS129" s="214"/>
      <c r="AT129" s="214">
        <v>64</v>
      </c>
      <c r="AU129" s="214">
        <v>63.1</v>
      </c>
      <c r="AV129" s="217">
        <v>63</v>
      </c>
      <c r="AW129" s="217"/>
      <c r="AX129" s="193"/>
      <c r="AY129" s="4"/>
      <c r="AZ129" s="193"/>
      <c r="BA129" s="193"/>
      <c r="BB129" s="194"/>
      <c r="BC129" s="228"/>
      <c r="BD129" s="377"/>
      <c r="BE129" s="228"/>
      <c r="BF129" s="228"/>
      <c r="BG129" s="228"/>
    </row>
    <row r="130" spans="1:59" x14ac:dyDescent="0.25">
      <c r="BC130" s="228"/>
      <c r="BD130" s="377"/>
      <c r="BE130" s="228"/>
      <c r="BF130" s="228"/>
      <c r="BG130" s="228"/>
    </row>
  </sheetData>
  <mergeCells count="176">
    <mergeCell ref="AJ24:AJ43"/>
    <mergeCell ref="AK24:AK33"/>
    <mergeCell ref="AK34:AK43"/>
    <mergeCell ref="AJ44:AJ63"/>
    <mergeCell ref="AK44:AK53"/>
    <mergeCell ref="AK54:AK63"/>
    <mergeCell ref="AJ4:AJ23"/>
    <mergeCell ref="AK4:AK13"/>
    <mergeCell ref="AK14:AK23"/>
    <mergeCell ref="AJ110:AJ119"/>
    <mergeCell ref="AJ67:AJ76"/>
    <mergeCell ref="AJ77:AJ86"/>
    <mergeCell ref="AJ87:AJ96"/>
    <mergeCell ref="AK67:AK76"/>
    <mergeCell ref="AK77:AK86"/>
    <mergeCell ref="AK87:AK96"/>
    <mergeCell ref="AJ100:AJ109"/>
    <mergeCell ref="AK110:AK119"/>
    <mergeCell ref="AK100:AK109"/>
    <mergeCell ref="AA35:AD35"/>
    <mergeCell ref="AF35:AH35"/>
    <mergeCell ref="B24:B43"/>
    <mergeCell ref="C54:C63"/>
    <mergeCell ref="AA55:AD55"/>
    <mergeCell ref="AF55:AH55"/>
    <mergeCell ref="B44:B63"/>
    <mergeCell ref="K35:K38"/>
    <mergeCell ref="K55:K58"/>
    <mergeCell ref="A67:A96"/>
    <mergeCell ref="B100:B109"/>
    <mergeCell ref="B110:B119"/>
    <mergeCell ref="B120:B129"/>
    <mergeCell ref="A100:A129"/>
    <mergeCell ref="AS98:AS99"/>
    <mergeCell ref="B67:B76"/>
    <mergeCell ref="C67:C76"/>
    <mergeCell ref="B77:B86"/>
    <mergeCell ref="C77:C86"/>
    <mergeCell ref="B87:B96"/>
    <mergeCell ref="C87:C96"/>
    <mergeCell ref="K98:K99"/>
    <mergeCell ref="AE97:AE99"/>
    <mergeCell ref="O98:O99"/>
    <mergeCell ref="P98:P99"/>
    <mergeCell ref="Q98:Q99"/>
    <mergeCell ref="R98:R99"/>
    <mergeCell ref="S98:S99"/>
    <mergeCell ref="T98:T99"/>
    <mergeCell ref="U98:U99"/>
    <mergeCell ref="W98:W99"/>
    <mergeCell ref="AK120:AK129"/>
    <mergeCell ref="AJ120:AJ129"/>
    <mergeCell ref="S65:S66"/>
    <mergeCell ref="T65:T66"/>
    <mergeCell ref="U65:U66"/>
    <mergeCell ref="W65:W66"/>
    <mergeCell ref="AS65:AS66"/>
    <mergeCell ref="K65:K66"/>
    <mergeCell ref="O65:O66"/>
    <mergeCell ref="P65:P66"/>
    <mergeCell ref="Q65:Q66"/>
    <mergeCell ref="R65:R66"/>
    <mergeCell ref="X65:X66"/>
    <mergeCell ref="Y65:Y66"/>
    <mergeCell ref="Z65:Z66"/>
    <mergeCell ref="AA65:AA66"/>
    <mergeCell ref="AB65:AB66"/>
    <mergeCell ref="AC65:AC66"/>
    <mergeCell ref="AD65:AD66"/>
    <mergeCell ref="AE64:AE66"/>
    <mergeCell ref="AA2:AA3"/>
    <mergeCell ref="AB2:AB3"/>
    <mergeCell ref="AC2:AC3"/>
    <mergeCell ref="E2:F2"/>
    <mergeCell ref="BC1:BD1"/>
    <mergeCell ref="AS2:AS3"/>
    <mergeCell ref="BC2:BC3"/>
    <mergeCell ref="BD2:BD3"/>
    <mergeCell ref="AE1:AE3"/>
    <mergeCell ref="O2:O3"/>
    <mergeCell ref="P2:P3"/>
    <mergeCell ref="Q2:Q3"/>
    <mergeCell ref="R2:R3"/>
    <mergeCell ref="S2:S3"/>
    <mergeCell ref="T2:T3"/>
    <mergeCell ref="U2:U3"/>
    <mergeCell ref="W2:W3"/>
    <mergeCell ref="AT2:AV2"/>
    <mergeCell ref="AW2:AY2"/>
    <mergeCell ref="AZ2:BB2"/>
    <mergeCell ref="P1:S1"/>
    <mergeCell ref="T1:W1"/>
    <mergeCell ref="X1:AD1"/>
    <mergeCell ref="B4:B23"/>
    <mergeCell ref="K15:K18"/>
    <mergeCell ref="K19:K23"/>
    <mergeCell ref="K2:K3"/>
    <mergeCell ref="C4:C13"/>
    <mergeCell ref="C24:C33"/>
    <mergeCell ref="C44:C53"/>
    <mergeCell ref="C14:C23"/>
    <mergeCell ref="C34:C43"/>
    <mergeCell ref="G2:H2"/>
    <mergeCell ref="I2:J2"/>
    <mergeCell ref="A4:A63"/>
    <mergeCell ref="AA121:AD121"/>
    <mergeCell ref="AF121:AH121"/>
    <mergeCell ref="AB98:AB99"/>
    <mergeCell ref="AC98:AC99"/>
    <mergeCell ref="AD98:AD99"/>
    <mergeCell ref="AF98:AH98"/>
    <mergeCell ref="AA101:AD101"/>
    <mergeCell ref="AF101:AH101"/>
    <mergeCell ref="AA78:AD78"/>
    <mergeCell ref="AF78:AH78"/>
    <mergeCell ref="AA88:AD88"/>
    <mergeCell ref="AF88:AH88"/>
    <mergeCell ref="X97:AD97"/>
    <mergeCell ref="Y98:Y99"/>
    <mergeCell ref="Z98:Z99"/>
    <mergeCell ref="AA98:AA99"/>
    <mergeCell ref="AA111:AD111"/>
    <mergeCell ref="AF111:AH111"/>
    <mergeCell ref="X64:AD64"/>
    <mergeCell ref="AF65:AH65"/>
    <mergeCell ref="AA68:AD68"/>
    <mergeCell ref="AF68:AH68"/>
    <mergeCell ref="AA15:AD15"/>
    <mergeCell ref="I65:J65"/>
    <mergeCell ref="L65:N65"/>
    <mergeCell ref="P97:S97"/>
    <mergeCell ref="T97:W97"/>
    <mergeCell ref="V98:V99"/>
    <mergeCell ref="X98:X99"/>
    <mergeCell ref="AT65:AV65"/>
    <mergeCell ref="E65:F65"/>
    <mergeCell ref="AD2:AD3"/>
    <mergeCell ref="AF2:AH2"/>
    <mergeCell ref="AA5:AD5"/>
    <mergeCell ref="AF5:AH5"/>
    <mergeCell ref="AA25:AD25"/>
    <mergeCell ref="AF25:AH25"/>
    <mergeCell ref="AA45:AD45"/>
    <mergeCell ref="AF45:AH45"/>
    <mergeCell ref="P64:S64"/>
    <mergeCell ref="T64:W64"/>
    <mergeCell ref="AF15:AH15"/>
    <mergeCell ref="L2:N2"/>
    <mergeCell ref="V2:V3"/>
    <mergeCell ref="X2:X3"/>
    <mergeCell ref="Y2:Y3"/>
    <mergeCell ref="Z2:Z3"/>
    <mergeCell ref="AZ112:BB115"/>
    <mergeCell ref="K39:K41"/>
    <mergeCell ref="K59:K61"/>
    <mergeCell ref="A1:A3"/>
    <mergeCell ref="AZ98:BB98"/>
    <mergeCell ref="AM2:AN2"/>
    <mergeCell ref="AO2:AP2"/>
    <mergeCell ref="AQ2:AR2"/>
    <mergeCell ref="AM65:AN65"/>
    <mergeCell ref="AO65:AP65"/>
    <mergeCell ref="AQ65:AR65"/>
    <mergeCell ref="AM98:AN98"/>
    <mergeCell ref="AO98:AP98"/>
    <mergeCell ref="AQ98:AR98"/>
    <mergeCell ref="AT98:AV98"/>
    <mergeCell ref="AW98:AY98"/>
    <mergeCell ref="E98:F98"/>
    <mergeCell ref="V65:V66"/>
    <mergeCell ref="AW65:AY65"/>
    <mergeCell ref="AZ65:BB65"/>
    <mergeCell ref="G98:H98"/>
    <mergeCell ref="I98:J98"/>
    <mergeCell ref="L98:N98"/>
    <mergeCell ref="G65:H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99"/>
  <sheetViews>
    <sheetView topLeftCell="A64" zoomScale="75" zoomScaleNormal="75" workbookViewId="0">
      <pane xSplit="10050" topLeftCell="AG1" activePane="topRight"/>
      <selection activeCell="B87" sqref="B87:B96"/>
      <selection pane="topRight" activeCell="P120" sqref="P120:AI120"/>
    </sheetView>
  </sheetViews>
  <sheetFormatPr defaultRowHeight="15" x14ac:dyDescent="0.25"/>
  <cols>
    <col min="1" max="1" width="19" style="25" bestFit="1" customWidth="1"/>
    <col min="2" max="2" width="13.7109375" style="25" bestFit="1" customWidth="1"/>
    <col min="3" max="3" width="13.7109375" style="25" customWidth="1"/>
    <col min="4" max="4" width="11.28515625" style="25" bestFit="1" customWidth="1"/>
    <col min="5" max="5" width="13.7109375" style="25" bestFit="1" customWidth="1"/>
    <col min="6" max="6" width="13" style="25" bestFit="1" customWidth="1"/>
    <col min="7" max="10" width="9.7109375" style="25" customWidth="1"/>
    <col min="11" max="11" width="14.42578125" style="25" customWidth="1"/>
    <col min="12" max="14" width="7" style="25" customWidth="1"/>
    <col min="15" max="15" width="12.5703125" style="25" customWidth="1"/>
    <col min="16" max="16" width="18.42578125" style="25" bestFit="1" customWidth="1"/>
    <col min="17" max="17" width="12" style="25" bestFit="1" customWidth="1"/>
    <col min="18" max="18" width="14.42578125" style="25" bestFit="1" customWidth="1"/>
    <col min="19" max="19" width="13.28515625" style="25" bestFit="1" customWidth="1"/>
    <col min="20" max="20" width="10.42578125" style="25" bestFit="1" customWidth="1"/>
    <col min="21" max="21" width="16.140625" style="25" bestFit="1" customWidth="1"/>
    <col min="22" max="22" width="14" style="25" bestFit="1" customWidth="1"/>
    <col min="23" max="23" width="9.7109375" style="25" customWidth="1"/>
    <col min="24" max="24" width="5.140625" style="25" customWidth="1"/>
    <col min="25" max="25" width="7.28515625" style="25" customWidth="1"/>
    <col min="26" max="27" width="8.7109375" style="25" customWidth="1"/>
    <col min="28" max="29" width="6.42578125" style="25" customWidth="1"/>
    <col min="30" max="30" width="5.85546875" style="25" customWidth="1"/>
    <col min="31" max="31" width="11.5703125" style="25" bestFit="1" customWidth="1"/>
    <col min="32" max="34" width="9" style="25" customWidth="1"/>
    <col min="35" max="35" width="17.28515625" style="25" bestFit="1" customWidth="1"/>
    <col min="36" max="36" width="7.7109375" style="25" customWidth="1"/>
    <col min="37" max="37" width="14.140625" style="25" customWidth="1"/>
    <col min="38" max="38" width="11.28515625" style="25" bestFit="1" customWidth="1"/>
    <col min="39" max="39" width="14.5703125" style="25" customWidth="1"/>
    <col min="40" max="40" width="12.7109375" style="25" customWidth="1"/>
    <col min="41" max="44" width="9.140625" style="25" customWidth="1"/>
    <col min="45" max="45" width="14.42578125" style="25" customWidth="1"/>
    <col min="46" max="47" width="7" style="25" customWidth="1"/>
    <col min="48" max="48" width="7.5703125" style="25" customWidth="1"/>
    <col min="49" max="49" width="9" style="25" customWidth="1"/>
    <col min="50" max="50" width="11.5703125" style="25" customWidth="1"/>
    <col min="51" max="51" width="8" style="25" customWidth="1"/>
    <col min="52" max="52" width="9" style="98" customWidth="1"/>
    <col min="53" max="53" width="11.5703125" style="25" bestFit="1" customWidth="1"/>
    <col min="54" max="54" width="10.42578125" style="25" customWidth="1"/>
    <col min="55" max="55" width="22.7109375" style="25" customWidth="1"/>
    <col min="56" max="56" width="11.85546875" style="25" bestFit="1" customWidth="1"/>
    <col min="57" max="57" width="13.28515625" style="25" bestFit="1" customWidth="1"/>
    <col min="58" max="58" width="13.28515625" style="25" customWidth="1"/>
    <col min="59" max="59" width="17.28515625" style="25" customWidth="1"/>
    <col min="60" max="60" width="17.28515625" style="25" bestFit="1" customWidth="1"/>
    <col min="61" max="16384" width="9.140625" style="25"/>
  </cols>
  <sheetData>
    <row r="1" spans="1:63" ht="15" customHeight="1" x14ac:dyDescent="0.25">
      <c r="A1" s="657" t="s">
        <v>68</v>
      </c>
      <c r="B1" s="197"/>
      <c r="C1" s="19"/>
      <c r="D1" s="19"/>
      <c r="E1" s="79"/>
      <c r="F1" s="79"/>
      <c r="G1" s="79"/>
      <c r="H1" s="79"/>
      <c r="I1" s="79"/>
      <c r="J1" s="79"/>
      <c r="K1" s="129"/>
      <c r="L1" s="79"/>
      <c r="M1" s="79"/>
      <c r="N1" s="79"/>
      <c r="O1" s="502"/>
      <c r="P1" s="578" t="s">
        <v>108</v>
      </c>
      <c r="Q1" s="559"/>
      <c r="R1" s="559"/>
      <c r="S1" s="579"/>
      <c r="T1" s="578" t="s">
        <v>109</v>
      </c>
      <c r="U1" s="559"/>
      <c r="V1" s="559"/>
      <c r="W1" s="579"/>
      <c r="X1" s="559" t="s">
        <v>111</v>
      </c>
      <c r="Y1" s="559"/>
      <c r="Z1" s="559"/>
      <c r="AA1" s="559"/>
      <c r="AB1" s="559"/>
      <c r="AC1" s="559"/>
      <c r="AD1" s="713"/>
      <c r="AE1" s="711" t="s">
        <v>185</v>
      </c>
      <c r="AF1" s="78"/>
      <c r="AG1" s="79"/>
      <c r="AH1" s="80"/>
      <c r="AI1" s="464" t="s">
        <v>199</v>
      </c>
      <c r="AJ1" s="274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589" t="s">
        <v>201</v>
      </c>
      <c r="BD1" s="589"/>
      <c r="BE1" s="129"/>
      <c r="BF1" s="281"/>
      <c r="BG1" s="72" t="s">
        <v>170</v>
      </c>
      <c r="BH1" s="463" t="s">
        <v>199</v>
      </c>
      <c r="BI1" s="490"/>
      <c r="BJ1" s="491"/>
      <c r="BK1" s="491"/>
    </row>
    <row r="2" spans="1:63" ht="18" customHeight="1" x14ac:dyDescent="0.25">
      <c r="A2" s="658"/>
      <c r="B2" s="198"/>
      <c r="C2" s="196"/>
      <c r="D2" s="87"/>
      <c r="E2" s="594" t="s">
        <v>78</v>
      </c>
      <c r="F2" s="595"/>
      <c r="G2" s="596" t="s">
        <v>132</v>
      </c>
      <c r="H2" s="597"/>
      <c r="I2" s="598" t="s">
        <v>187</v>
      </c>
      <c r="J2" s="599"/>
      <c r="K2" s="569" t="s">
        <v>178</v>
      </c>
      <c r="L2" s="600" t="s">
        <v>176</v>
      </c>
      <c r="M2" s="597"/>
      <c r="N2" s="594"/>
      <c r="O2" s="714" t="s">
        <v>186</v>
      </c>
      <c r="P2" s="569" t="s">
        <v>157</v>
      </c>
      <c r="Q2" s="569" t="s">
        <v>158</v>
      </c>
      <c r="R2" s="569" t="s">
        <v>159</v>
      </c>
      <c r="S2" s="569" t="s">
        <v>160</v>
      </c>
      <c r="T2" s="569" t="s">
        <v>161</v>
      </c>
      <c r="U2" s="569" t="s">
        <v>162</v>
      </c>
      <c r="V2" s="560" t="s">
        <v>110</v>
      </c>
      <c r="W2" s="569" t="s">
        <v>163</v>
      </c>
      <c r="X2" s="560" t="s">
        <v>112</v>
      </c>
      <c r="Y2" s="560" t="s">
        <v>113</v>
      </c>
      <c r="Z2" s="560" t="s">
        <v>114</v>
      </c>
      <c r="AA2" s="560" t="s">
        <v>115</v>
      </c>
      <c r="AB2" s="560" t="s">
        <v>116</v>
      </c>
      <c r="AC2" s="560" t="s">
        <v>117</v>
      </c>
      <c r="AD2" s="710" t="s">
        <v>118</v>
      </c>
      <c r="AE2" s="712"/>
      <c r="AF2" s="566" t="s">
        <v>128</v>
      </c>
      <c r="AG2" s="567"/>
      <c r="AH2" s="568"/>
      <c r="AI2" s="198" t="s">
        <v>106</v>
      </c>
      <c r="AJ2" s="198"/>
      <c r="AK2" s="196"/>
      <c r="AL2" s="87"/>
      <c r="AM2" s="564" t="s">
        <v>78</v>
      </c>
      <c r="AN2" s="564"/>
      <c r="AO2" s="566" t="s">
        <v>132</v>
      </c>
      <c r="AP2" s="573"/>
      <c r="AQ2" s="574" t="s">
        <v>187</v>
      </c>
      <c r="AR2" s="564"/>
      <c r="AS2" s="569" t="s">
        <v>178</v>
      </c>
      <c r="AT2" s="565" t="s">
        <v>45</v>
      </c>
      <c r="AU2" s="565"/>
      <c r="AV2" s="565"/>
      <c r="AW2" s="564" t="s">
        <v>15</v>
      </c>
      <c r="AX2" s="564"/>
      <c r="AY2" s="564"/>
      <c r="AZ2" s="564" t="s">
        <v>19</v>
      </c>
      <c r="BA2" s="564"/>
      <c r="BB2" s="566"/>
      <c r="BC2" s="593" t="s">
        <v>202</v>
      </c>
      <c r="BD2" s="591" t="s">
        <v>188</v>
      </c>
      <c r="BE2" s="195"/>
      <c r="BF2" s="45"/>
      <c r="BG2" s="73" t="s">
        <v>106</v>
      </c>
      <c r="BH2" s="73" t="s">
        <v>106</v>
      </c>
      <c r="BI2" s="492"/>
      <c r="BJ2" s="493"/>
      <c r="BK2" s="493"/>
    </row>
    <row r="3" spans="1:63" ht="15.75" thickBot="1" x14ac:dyDescent="0.3">
      <c r="A3" s="659"/>
      <c r="B3" s="232" t="s">
        <v>154</v>
      </c>
      <c r="C3" s="262" t="s">
        <v>180</v>
      </c>
      <c r="D3" s="66" t="s">
        <v>0</v>
      </c>
      <c r="E3" s="185" t="s">
        <v>80</v>
      </c>
      <c r="F3" s="185" t="s">
        <v>79</v>
      </c>
      <c r="G3" s="185" t="s">
        <v>1</v>
      </c>
      <c r="H3" s="185" t="s">
        <v>2</v>
      </c>
      <c r="I3" s="234" t="s">
        <v>1</v>
      </c>
      <c r="J3" s="185" t="s">
        <v>2</v>
      </c>
      <c r="K3" s="570"/>
      <c r="L3" s="185" t="s">
        <v>3</v>
      </c>
      <c r="M3" s="185" t="s">
        <v>4</v>
      </c>
      <c r="N3" s="219" t="s">
        <v>5</v>
      </c>
      <c r="O3" s="715"/>
      <c r="P3" s="570"/>
      <c r="Q3" s="570"/>
      <c r="R3" s="570"/>
      <c r="S3" s="570"/>
      <c r="T3" s="606"/>
      <c r="U3" s="570"/>
      <c r="V3" s="561"/>
      <c r="W3" s="570"/>
      <c r="X3" s="561"/>
      <c r="Y3" s="561"/>
      <c r="Z3" s="561"/>
      <c r="AA3" s="561"/>
      <c r="AB3" s="561"/>
      <c r="AC3" s="561"/>
      <c r="AD3" s="716"/>
      <c r="AE3" s="665"/>
      <c r="AF3" s="28" t="s">
        <v>125</v>
      </c>
      <c r="AG3" s="28" t="s">
        <v>126</v>
      </c>
      <c r="AH3" s="29" t="s">
        <v>127</v>
      </c>
      <c r="AI3" s="106" t="s">
        <v>131</v>
      </c>
      <c r="AJ3" s="240" t="s">
        <v>154</v>
      </c>
      <c r="AK3" s="241" t="s">
        <v>180</v>
      </c>
      <c r="AL3" s="185" t="s">
        <v>0</v>
      </c>
      <c r="AM3" s="185" t="s">
        <v>80</v>
      </c>
      <c r="AN3" s="185" t="s">
        <v>79</v>
      </c>
      <c r="AO3" s="185" t="s">
        <v>1</v>
      </c>
      <c r="AP3" s="185" t="s">
        <v>2</v>
      </c>
      <c r="AQ3" s="185" t="s">
        <v>1</v>
      </c>
      <c r="AR3" s="185" t="s">
        <v>2</v>
      </c>
      <c r="AS3" s="590"/>
      <c r="AT3" s="246" t="s">
        <v>3</v>
      </c>
      <c r="AU3" s="185" t="s">
        <v>4</v>
      </c>
      <c r="AV3" s="185" t="s">
        <v>5</v>
      </c>
      <c r="AW3" s="247" t="s">
        <v>17</v>
      </c>
      <c r="AX3" s="246" t="s">
        <v>16</v>
      </c>
      <c r="AY3" s="246" t="s">
        <v>189</v>
      </c>
      <c r="AZ3" s="246" t="s">
        <v>17</v>
      </c>
      <c r="BA3" s="246" t="s">
        <v>16</v>
      </c>
      <c r="BB3" s="246" t="s">
        <v>189</v>
      </c>
      <c r="BC3" s="590"/>
      <c r="BD3" s="592"/>
      <c r="BE3" s="246" t="s">
        <v>46</v>
      </c>
      <c r="BF3" s="248" t="s">
        <v>47</v>
      </c>
      <c r="BG3" s="293" t="s">
        <v>131</v>
      </c>
      <c r="BH3" s="293" t="s">
        <v>131</v>
      </c>
      <c r="BI3" s="31"/>
      <c r="BJ3" s="31"/>
      <c r="BK3" s="31"/>
    </row>
    <row r="4" spans="1:63" ht="15.75" customHeight="1" x14ac:dyDescent="0.25">
      <c r="A4" s="638" t="s">
        <v>37</v>
      </c>
      <c r="B4" s="613" t="s">
        <v>29</v>
      </c>
      <c r="C4" s="623">
        <v>42110</v>
      </c>
      <c r="D4" s="37">
        <v>1</v>
      </c>
      <c r="E4" s="37">
        <v>41.967950000000002</v>
      </c>
      <c r="F4" s="58">
        <v>-71.976399999999998</v>
      </c>
      <c r="G4" s="37">
        <v>240</v>
      </c>
      <c r="H4" s="58">
        <v>280</v>
      </c>
      <c r="I4" s="37">
        <v>200</v>
      </c>
      <c r="J4" s="58">
        <v>280</v>
      </c>
      <c r="K4" s="58"/>
      <c r="L4" s="58">
        <v>48</v>
      </c>
      <c r="M4" s="58">
        <v>46</v>
      </c>
      <c r="N4" s="321">
        <v>44</v>
      </c>
      <c r="O4" s="69" t="s">
        <v>119</v>
      </c>
      <c r="P4" s="191">
        <v>0.23</v>
      </c>
      <c r="Q4" s="191">
        <v>238</v>
      </c>
      <c r="R4" s="191">
        <v>291</v>
      </c>
      <c r="S4" s="191">
        <v>80.3</v>
      </c>
      <c r="T4" s="191">
        <v>3.4</v>
      </c>
      <c r="U4" s="191">
        <v>9</v>
      </c>
      <c r="V4" s="191">
        <v>0.53</v>
      </c>
      <c r="W4" s="191">
        <v>517</v>
      </c>
      <c r="X4" s="70">
        <v>6.1</v>
      </c>
      <c r="Y4" s="191">
        <v>9.3000000000000007</v>
      </c>
      <c r="Z4" s="191">
        <v>124.8</v>
      </c>
      <c r="AA4" s="191">
        <v>150</v>
      </c>
      <c r="AB4" s="191">
        <v>4.5999999999999996</v>
      </c>
      <c r="AC4" s="191">
        <v>4.5</v>
      </c>
      <c r="AD4" s="146">
        <v>1.2</v>
      </c>
      <c r="AE4" s="19">
        <v>70</v>
      </c>
      <c r="AF4" s="27">
        <v>57</v>
      </c>
      <c r="AG4" s="27">
        <v>34</v>
      </c>
      <c r="AH4" s="19">
        <v>9</v>
      </c>
      <c r="AI4" s="94">
        <v>21.1</v>
      </c>
      <c r="AJ4" s="686" t="s">
        <v>29</v>
      </c>
      <c r="AK4" s="717">
        <v>42233</v>
      </c>
      <c r="AL4" s="27">
        <v>1</v>
      </c>
      <c r="AM4" s="27"/>
      <c r="AN4" s="27"/>
      <c r="AO4" s="27"/>
      <c r="AP4" s="27"/>
      <c r="AQ4" s="27"/>
      <c r="AR4" s="27"/>
      <c r="AS4" s="441">
        <v>92.3</v>
      </c>
      <c r="AT4" s="442">
        <v>70</v>
      </c>
      <c r="AU4" s="388">
        <v>69.099999999999994</v>
      </c>
      <c r="AV4" s="443">
        <v>68.5</v>
      </c>
      <c r="AW4" s="444" t="s">
        <v>121</v>
      </c>
      <c r="AX4" s="435">
        <v>89</v>
      </c>
      <c r="AY4" s="445">
        <f>(1/(AX4/60))*(60)</f>
        <v>40.449438202247187</v>
      </c>
      <c r="AZ4" s="444" t="s">
        <v>8</v>
      </c>
      <c r="BA4" s="446">
        <v>660</v>
      </c>
      <c r="BB4" s="445">
        <f>(1/(BA4/60))*(60)</f>
        <v>5.454545454545455</v>
      </c>
      <c r="BC4" s="447">
        <v>68</v>
      </c>
      <c r="BD4" s="526">
        <f>SUM(BC4/50)*43560</f>
        <v>59241.600000000006</v>
      </c>
      <c r="BE4" s="448" t="s">
        <v>44</v>
      </c>
      <c r="BF4" s="449" t="s">
        <v>122</v>
      </c>
      <c r="BG4" s="167">
        <v>1526</v>
      </c>
      <c r="BH4" s="94">
        <v>18</v>
      </c>
    </row>
    <row r="5" spans="1:63" x14ac:dyDescent="0.25">
      <c r="A5" s="639"/>
      <c r="B5" s="614"/>
      <c r="C5" s="624"/>
      <c r="D5" s="181">
        <v>2</v>
      </c>
      <c r="E5" s="181">
        <v>41.96828</v>
      </c>
      <c r="F5" s="181">
        <v>-71.976389999999995</v>
      </c>
      <c r="G5" s="181">
        <v>250</v>
      </c>
      <c r="H5" s="181">
        <v>260</v>
      </c>
      <c r="I5" s="181">
        <v>220</v>
      </c>
      <c r="J5" s="181">
        <v>220</v>
      </c>
      <c r="K5" s="35"/>
      <c r="L5" s="181">
        <v>46</v>
      </c>
      <c r="M5" s="181">
        <v>44</v>
      </c>
      <c r="N5" s="211">
        <v>44</v>
      </c>
      <c r="O5" s="17" t="s">
        <v>120</v>
      </c>
      <c r="P5" s="218">
        <v>92</v>
      </c>
      <c r="Q5" s="218">
        <v>23</v>
      </c>
      <c r="R5" s="218">
        <v>60</v>
      </c>
      <c r="S5" s="218">
        <v>81</v>
      </c>
      <c r="T5" s="218">
        <v>57</v>
      </c>
      <c r="U5" s="218">
        <v>51</v>
      </c>
      <c r="V5" s="218">
        <v>40</v>
      </c>
      <c r="W5" s="218">
        <v>54</v>
      </c>
      <c r="X5" s="218">
        <v>78</v>
      </c>
      <c r="Y5" s="218">
        <v>100</v>
      </c>
      <c r="Z5" s="218">
        <v>100</v>
      </c>
      <c r="AA5" s="587">
        <v>100</v>
      </c>
      <c r="AB5" s="587"/>
      <c r="AC5" s="587"/>
      <c r="AD5" s="709"/>
      <c r="AE5" s="220" t="s">
        <v>124</v>
      </c>
      <c r="AF5" s="566" t="s">
        <v>129</v>
      </c>
      <c r="AG5" s="567"/>
      <c r="AH5" s="567"/>
      <c r="AI5" s="95">
        <v>42172</v>
      </c>
      <c r="AJ5" s="687"/>
      <c r="AK5" s="718"/>
      <c r="AL5" s="173">
        <v>2</v>
      </c>
      <c r="AM5" s="174"/>
      <c r="AN5" s="174"/>
      <c r="AO5" s="174"/>
      <c r="AP5" s="174"/>
      <c r="AQ5" s="174"/>
      <c r="AR5" s="174"/>
      <c r="AS5" s="39"/>
      <c r="AT5" s="111"/>
      <c r="AU5" s="111"/>
      <c r="AV5" s="111"/>
      <c r="AW5" s="41"/>
      <c r="AX5" s="6"/>
      <c r="AY5" s="42"/>
      <c r="AZ5" s="41"/>
      <c r="BA5" s="43"/>
      <c r="BB5" s="42"/>
      <c r="BC5" s="44"/>
      <c r="BD5" s="42"/>
      <c r="BE5" s="195"/>
      <c r="BF5" s="45"/>
      <c r="BG5" s="239">
        <v>42592</v>
      </c>
      <c r="BH5" s="95">
        <v>42592</v>
      </c>
    </row>
    <row r="6" spans="1:63" x14ac:dyDescent="0.25">
      <c r="A6" s="639"/>
      <c r="B6" s="614"/>
      <c r="C6" s="624"/>
      <c r="D6" s="181">
        <v>3</v>
      </c>
      <c r="E6" s="181">
        <v>41.968179999999997</v>
      </c>
      <c r="F6" s="181">
        <v>-71.975939999999994</v>
      </c>
      <c r="G6" s="181">
        <v>250</v>
      </c>
      <c r="H6" s="181">
        <v>300</v>
      </c>
      <c r="I6" s="181">
        <v>270</v>
      </c>
      <c r="J6" s="181" t="s">
        <v>34</v>
      </c>
      <c r="K6" s="35"/>
      <c r="L6" s="181">
        <v>44</v>
      </c>
      <c r="M6" s="181">
        <v>44</v>
      </c>
      <c r="N6" s="211">
        <v>43</v>
      </c>
      <c r="O6" s="125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503"/>
      <c r="AE6" s="122"/>
      <c r="AF6" s="115"/>
      <c r="AG6" s="115"/>
      <c r="AH6" s="116"/>
      <c r="AI6" s="119"/>
      <c r="AJ6" s="687"/>
      <c r="AK6" s="718"/>
      <c r="AL6" s="173">
        <v>3</v>
      </c>
      <c r="AM6" s="174"/>
      <c r="AN6" s="174"/>
      <c r="AO6" s="174"/>
      <c r="AP6" s="174"/>
      <c r="AQ6" s="174"/>
      <c r="AR6" s="174"/>
      <c r="AS6" s="39"/>
      <c r="AT6" s="112"/>
      <c r="AU6" s="112"/>
      <c r="AV6" s="112"/>
      <c r="AW6" s="41"/>
      <c r="AX6" s="6"/>
      <c r="AY6" s="42"/>
      <c r="AZ6" s="41"/>
      <c r="BA6" s="43"/>
      <c r="BB6" s="42"/>
      <c r="BC6" s="44"/>
      <c r="BD6" s="42"/>
      <c r="BE6" s="195"/>
      <c r="BF6" s="45"/>
      <c r="BG6" s="198"/>
      <c r="BH6" s="84"/>
    </row>
    <row r="7" spans="1:63" x14ac:dyDescent="0.25">
      <c r="A7" s="639"/>
      <c r="B7" s="614"/>
      <c r="C7" s="624"/>
      <c r="D7" s="181">
        <v>4</v>
      </c>
      <c r="E7" s="181">
        <v>41.968470000000003</v>
      </c>
      <c r="F7" s="181">
        <v>-71.975719999999995</v>
      </c>
      <c r="G7" s="181">
        <v>200</v>
      </c>
      <c r="H7" s="181">
        <v>300</v>
      </c>
      <c r="I7" s="181">
        <v>220</v>
      </c>
      <c r="J7" s="181">
        <v>300</v>
      </c>
      <c r="K7" s="35"/>
      <c r="L7" s="181">
        <v>46</v>
      </c>
      <c r="M7" s="181">
        <v>45</v>
      </c>
      <c r="N7" s="211">
        <v>44</v>
      </c>
      <c r="O7" s="123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6"/>
      <c r="AE7" s="115"/>
      <c r="AF7" s="115"/>
      <c r="AG7" s="115"/>
      <c r="AH7" s="116"/>
      <c r="AI7" s="119"/>
      <c r="AJ7" s="687"/>
      <c r="AK7" s="718"/>
      <c r="AL7" s="173">
        <v>4</v>
      </c>
      <c r="AM7" s="174"/>
      <c r="AN7" s="174"/>
      <c r="AO7" s="174"/>
      <c r="AP7" s="174"/>
      <c r="AQ7" s="174"/>
      <c r="AR7" s="174"/>
      <c r="AS7" s="47"/>
      <c r="AT7" s="35"/>
      <c r="AU7" s="35"/>
      <c r="AV7" s="35"/>
      <c r="AW7" s="48"/>
      <c r="AX7" s="6"/>
      <c r="AY7" s="6"/>
      <c r="AZ7" s="48"/>
      <c r="BA7" s="6"/>
      <c r="BB7" s="6"/>
      <c r="BC7" s="6"/>
      <c r="BD7" s="6"/>
      <c r="BE7" s="6"/>
      <c r="BF7" s="38"/>
      <c r="BG7" s="198"/>
      <c r="BH7" s="84"/>
    </row>
    <row r="8" spans="1:63" x14ac:dyDescent="0.25">
      <c r="A8" s="639"/>
      <c r="B8" s="614"/>
      <c r="C8" s="624"/>
      <c r="D8" s="181">
        <v>5</v>
      </c>
      <c r="E8" s="181">
        <v>41.968240000000002</v>
      </c>
      <c r="F8" s="181">
        <v>-71.975539999999995</v>
      </c>
      <c r="G8" s="181">
        <v>200</v>
      </c>
      <c r="H8" s="181" t="s">
        <v>34</v>
      </c>
      <c r="I8" s="181">
        <v>250</v>
      </c>
      <c r="J8" s="181" t="s">
        <v>34</v>
      </c>
      <c r="K8" s="35"/>
      <c r="L8" s="181">
        <v>44</v>
      </c>
      <c r="M8" s="181">
        <v>42</v>
      </c>
      <c r="N8" s="211">
        <v>42</v>
      </c>
      <c r="O8" s="123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5"/>
      <c r="AF8" s="115"/>
      <c r="AG8" s="115"/>
      <c r="AH8" s="116"/>
      <c r="AI8" s="119"/>
      <c r="AJ8" s="687"/>
      <c r="AK8" s="718"/>
      <c r="AL8" s="173">
        <v>5</v>
      </c>
      <c r="AM8" s="174"/>
      <c r="AN8" s="174"/>
      <c r="AO8" s="174"/>
      <c r="AP8" s="174"/>
      <c r="AQ8" s="174"/>
      <c r="AR8" s="174"/>
      <c r="AS8" s="47"/>
      <c r="AT8" s="35"/>
      <c r="AU8" s="35"/>
      <c r="AV8" s="35"/>
      <c r="AW8" s="48"/>
      <c r="AX8" s="6"/>
      <c r="AY8" s="6"/>
      <c r="AZ8" s="48"/>
      <c r="BA8" s="6"/>
      <c r="BB8" s="6"/>
      <c r="BC8" s="6"/>
      <c r="BD8" s="6"/>
      <c r="BE8" s="6"/>
      <c r="BF8" s="38"/>
      <c r="BG8" s="198"/>
      <c r="BH8" s="84"/>
    </row>
    <row r="9" spans="1:63" x14ac:dyDescent="0.25">
      <c r="A9" s="639"/>
      <c r="B9" s="614"/>
      <c r="C9" s="624"/>
      <c r="D9" s="181">
        <v>6</v>
      </c>
      <c r="E9" s="181">
        <v>41.96772</v>
      </c>
      <c r="F9" s="181">
        <v>-71.975650000000002</v>
      </c>
      <c r="G9" s="181">
        <v>200</v>
      </c>
      <c r="H9" s="181">
        <v>290</v>
      </c>
      <c r="I9" s="181">
        <v>170</v>
      </c>
      <c r="J9" s="181">
        <v>300</v>
      </c>
      <c r="K9" s="35"/>
      <c r="L9" s="181">
        <v>43</v>
      </c>
      <c r="M9" s="181">
        <v>42</v>
      </c>
      <c r="N9" s="211">
        <v>41</v>
      </c>
      <c r="O9" s="123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6"/>
      <c r="AE9" s="115"/>
      <c r="AF9" s="115"/>
      <c r="AG9" s="115"/>
      <c r="AH9" s="116"/>
      <c r="AI9" s="119"/>
      <c r="AJ9" s="687"/>
      <c r="AK9" s="718"/>
      <c r="AL9" s="173">
        <v>6</v>
      </c>
      <c r="AM9" s="174"/>
      <c r="AN9" s="174"/>
      <c r="AO9" s="174"/>
      <c r="AP9" s="174"/>
      <c r="AQ9" s="174"/>
      <c r="AR9" s="174"/>
      <c r="AS9" s="6"/>
      <c r="AT9" s="35"/>
      <c r="AU9" s="35"/>
      <c r="AV9" s="35"/>
      <c r="AW9" s="48"/>
      <c r="AX9" s="6"/>
      <c r="AY9" s="6"/>
      <c r="AZ9" s="48"/>
      <c r="BA9" s="6"/>
      <c r="BB9" s="6"/>
      <c r="BC9" s="6"/>
      <c r="BD9" s="6"/>
      <c r="BE9" s="6"/>
      <c r="BF9" s="38"/>
      <c r="BG9" s="198"/>
      <c r="BH9" s="84"/>
    </row>
    <row r="10" spans="1:63" x14ac:dyDescent="0.25">
      <c r="A10" s="639"/>
      <c r="B10" s="614"/>
      <c r="C10" s="624"/>
      <c r="D10" s="181">
        <v>7</v>
      </c>
      <c r="E10" s="181">
        <v>41.967559999999999</v>
      </c>
      <c r="F10" s="181">
        <v>-71.975369999999998</v>
      </c>
      <c r="G10" s="181">
        <v>200</v>
      </c>
      <c r="H10" s="181">
        <v>270</v>
      </c>
      <c r="I10" s="181">
        <v>240</v>
      </c>
      <c r="J10" s="181" t="s">
        <v>34</v>
      </c>
      <c r="K10" s="35"/>
      <c r="L10" s="181">
        <v>42</v>
      </c>
      <c r="M10" s="181">
        <v>41</v>
      </c>
      <c r="N10" s="211">
        <v>41</v>
      </c>
      <c r="O10" s="123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6"/>
      <c r="AE10" s="115"/>
      <c r="AF10" s="115"/>
      <c r="AG10" s="115"/>
      <c r="AH10" s="116"/>
      <c r="AI10" s="119"/>
      <c r="AJ10" s="687"/>
      <c r="AK10" s="718"/>
      <c r="AL10" s="173">
        <v>7</v>
      </c>
      <c r="AM10" s="35"/>
      <c r="AN10" s="35"/>
      <c r="AO10" s="174"/>
      <c r="AP10" s="174"/>
      <c r="AQ10" s="174"/>
      <c r="AR10" s="174"/>
      <c r="AS10" s="6"/>
      <c r="AT10" s="35"/>
      <c r="AU10" s="35"/>
      <c r="AV10" s="35"/>
      <c r="AW10" s="48"/>
      <c r="AX10" s="6"/>
      <c r="AY10" s="6"/>
      <c r="AZ10" s="48"/>
      <c r="BA10" s="6"/>
      <c r="BB10" s="6"/>
      <c r="BC10" s="6"/>
      <c r="BD10" s="6"/>
      <c r="BE10" s="6"/>
      <c r="BF10" s="38"/>
      <c r="BG10" s="198"/>
      <c r="BH10" s="84"/>
    </row>
    <row r="11" spans="1:63" x14ac:dyDescent="0.25">
      <c r="A11" s="639"/>
      <c r="B11" s="614"/>
      <c r="C11" s="624"/>
      <c r="D11" s="181">
        <v>8</v>
      </c>
      <c r="E11" s="181">
        <v>41.967489999999998</v>
      </c>
      <c r="F11" s="181">
        <v>-71.97587</v>
      </c>
      <c r="G11" s="181">
        <v>170</v>
      </c>
      <c r="H11" s="181" t="s">
        <v>34</v>
      </c>
      <c r="I11" s="181">
        <v>200</v>
      </c>
      <c r="J11" s="181">
        <v>300</v>
      </c>
      <c r="K11" s="35"/>
      <c r="L11" s="181">
        <v>44</v>
      </c>
      <c r="M11" s="181">
        <v>42</v>
      </c>
      <c r="N11" s="211">
        <v>42</v>
      </c>
      <c r="O11" s="123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6"/>
      <c r="AE11" s="115"/>
      <c r="AF11" s="115"/>
      <c r="AG11" s="115"/>
      <c r="AH11" s="116"/>
      <c r="AI11" s="119"/>
      <c r="AJ11" s="687"/>
      <c r="AK11" s="718"/>
      <c r="AL11" s="173">
        <v>8</v>
      </c>
      <c r="AM11" s="174"/>
      <c r="AN11" s="174"/>
      <c r="AO11" s="174"/>
      <c r="AP11" s="174"/>
      <c r="AQ11" s="174"/>
      <c r="AR11" s="174"/>
      <c r="AS11" s="6"/>
      <c r="AT11" s="35"/>
      <c r="AU11" s="35"/>
      <c r="AV11" s="35"/>
      <c r="AW11" s="48"/>
      <c r="AX11" s="6"/>
      <c r="AY11" s="6"/>
      <c r="AZ11" s="48"/>
      <c r="BA11" s="6"/>
      <c r="BB11" s="6"/>
      <c r="BC11" s="6"/>
      <c r="BD11" s="6"/>
      <c r="BE11" s="6"/>
      <c r="BF11" s="38"/>
      <c r="BG11" s="198"/>
      <c r="BH11" s="84"/>
    </row>
    <row r="12" spans="1:63" x14ac:dyDescent="0.25">
      <c r="A12" s="639"/>
      <c r="B12" s="614"/>
      <c r="C12" s="624"/>
      <c r="D12" s="181">
        <v>9</v>
      </c>
      <c r="E12" s="181">
        <v>41.967379999999999</v>
      </c>
      <c r="F12" s="181">
        <v>-71.976070000000007</v>
      </c>
      <c r="G12" s="181">
        <v>200</v>
      </c>
      <c r="H12" s="181" t="s">
        <v>34</v>
      </c>
      <c r="I12" s="181">
        <v>240</v>
      </c>
      <c r="J12" s="181">
        <v>300</v>
      </c>
      <c r="K12" s="35"/>
      <c r="L12" s="181">
        <v>45</v>
      </c>
      <c r="M12" s="181">
        <v>42</v>
      </c>
      <c r="N12" s="211">
        <v>42</v>
      </c>
      <c r="O12" s="123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6"/>
      <c r="AE12" s="115"/>
      <c r="AF12" s="115"/>
      <c r="AG12" s="115"/>
      <c r="AH12" s="116"/>
      <c r="AI12" s="119"/>
      <c r="AJ12" s="687"/>
      <c r="AK12" s="718"/>
      <c r="AL12" s="173">
        <v>9</v>
      </c>
      <c r="AM12" s="174"/>
      <c r="AN12" s="174"/>
      <c r="AO12" s="174"/>
      <c r="AP12" s="174"/>
      <c r="AQ12" s="174"/>
      <c r="AR12" s="174"/>
      <c r="AS12" s="6"/>
      <c r="AT12" s="35"/>
      <c r="AU12" s="35"/>
      <c r="AV12" s="35"/>
      <c r="AW12" s="48"/>
      <c r="AX12" s="6"/>
      <c r="AY12" s="6"/>
      <c r="AZ12" s="48"/>
      <c r="BA12" s="6"/>
      <c r="BB12" s="6"/>
      <c r="BC12" s="6"/>
      <c r="BD12" s="6"/>
      <c r="BE12" s="6"/>
      <c r="BF12" s="38"/>
      <c r="BG12" s="198"/>
      <c r="BH12" s="84"/>
    </row>
    <row r="13" spans="1:63" ht="15.75" thickBot="1" x14ac:dyDescent="0.3">
      <c r="A13" s="639"/>
      <c r="B13" s="614"/>
      <c r="C13" s="625"/>
      <c r="D13" s="1">
        <v>10</v>
      </c>
      <c r="E13" s="1">
        <v>41.967689999999997</v>
      </c>
      <c r="F13" s="1">
        <v>-71.976140000000001</v>
      </c>
      <c r="G13" s="1">
        <v>160</v>
      </c>
      <c r="H13" s="1">
        <v>200</v>
      </c>
      <c r="I13" s="1">
        <v>180</v>
      </c>
      <c r="J13" s="1">
        <v>280</v>
      </c>
      <c r="K13" s="18"/>
      <c r="L13" s="1">
        <v>45</v>
      </c>
      <c r="M13" s="1">
        <v>45</v>
      </c>
      <c r="N13" s="225">
        <v>42</v>
      </c>
      <c r="O13" s="123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5"/>
      <c r="AF13" s="115"/>
      <c r="AG13" s="115"/>
      <c r="AH13" s="116"/>
      <c r="AI13" s="119"/>
      <c r="AJ13" s="687"/>
      <c r="AK13" s="718"/>
      <c r="AL13" s="213">
        <v>10</v>
      </c>
      <c r="AM13" s="213"/>
      <c r="AN13" s="213"/>
      <c r="AO13" s="213"/>
      <c r="AP13" s="213"/>
      <c r="AQ13" s="213"/>
      <c r="AR13" s="213"/>
      <c r="AS13" s="6"/>
      <c r="AT13" s="35"/>
      <c r="AU13" s="35"/>
      <c r="AV13" s="35"/>
      <c r="AW13" s="48"/>
      <c r="AX13" s="6"/>
      <c r="AY13" s="6"/>
      <c r="AZ13" s="48"/>
      <c r="BA13" s="6"/>
      <c r="BB13" s="6"/>
      <c r="BC13" s="6"/>
      <c r="BD13" s="6"/>
      <c r="BE13" s="6"/>
      <c r="BF13" s="38"/>
      <c r="BG13" s="199"/>
      <c r="BH13" s="85"/>
    </row>
    <row r="14" spans="1:63" x14ac:dyDescent="0.25">
      <c r="A14" s="639"/>
      <c r="B14" s="614"/>
      <c r="C14" s="623">
        <v>42471</v>
      </c>
      <c r="D14" s="37">
        <v>1</v>
      </c>
      <c r="E14" s="311">
        <v>41.967500000000001</v>
      </c>
      <c r="F14" s="312">
        <v>-71.976370000000003</v>
      </c>
      <c r="G14" s="37">
        <v>300</v>
      </c>
      <c r="H14" s="58">
        <v>300</v>
      </c>
      <c r="I14" s="37">
        <v>300</v>
      </c>
      <c r="J14" s="58">
        <v>300</v>
      </c>
      <c r="K14" s="290" t="s">
        <v>191</v>
      </c>
      <c r="L14" s="316">
        <v>35.4</v>
      </c>
      <c r="M14" s="316">
        <v>34.9</v>
      </c>
      <c r="N14" s="497">
        <v>34.9</v>
      </c>
      <c r="O14" s="69" t="s">
        <v>119</v>
      </c>
      <c r="P14" s="191">
        <v>0.23</v>
      </c>
      <c r="Q14" s="191">
        <v>260</v>
      </c>
      <c r="R14" s="191">
        <v>290</v>
      </c>
      <c r="S14" s="191">
        <v>42.3</v>
      </c>
      <c r="T14" s="191">
        <v>3.9</v>
      </c>
      <c r="U14" s="191">
        <v>10.4</v>
      </c>
      <c r="V14" s="191">
        <v>0.5</v>
      </c>
      <c r="W14" s="191">
        <v>726</v>
      </c>
      <c r="X14" s="70">
        <v>6.5</v>
      </c>
      <c r="Y14" s="191">
        <v>11.8</v>
      </c>
      <c r="Z14" s="191">
        <v>164.9</v>
      </c>
      <c r="AA14" s="191">
        <v>198</v>
      </c>
      <c r="AB14" s="191">
        <v>5.5</v>
      </c>
      <c r="AC14" s="191">
        <v>4.8</v>
      </c>
      <c r="AD14" s="146">
        <v>2.1</v>
      </c>
      <c r="AE14" s="19">
        <v>77</v>
      </c>
      <c r="AF14" s="27">
        <v>58</v>
      </c>
      <c r="AG14" s="27">
        <v>36</v>
      </c>
      <c r="AH14" s="19">
        <v>5</v>
      </c>
      <c r="AI14" s="94">
        <v>18.399999999999999</v>
      </c>
      <c r="AJ14" s="687"/>
      <c r="AK14" s="717">
        <v>42612</v>
      </c>
      <c r="AL14" s="27">
        <v>1</v>
      </c>
      <c r="AM14" s="27"/>
      <c r="AN14" s="27"/>
      <c r="AO14" s="27"/>
      <c r="AP14" s="27"/>
      <c r="AQ14" s="27"/>
      <c r="AR14" s="27"/>
      <c r="AS14" s="525"/>
      <c r="AT14" s="331"/>
      <c r="AU14" s="332"/>
      <c r="AV14" s="332"/>
      <c r="AW14" s="456"/>
      <c r="AX14" s="36"/>
      <c r="AY14" s="457"/>
      <c r="AZ14" s="456"/>
      <c r="BA14" s="336"/>
      <c r="BB14" s="457"/>
      <c r="BC14" s="392">
        <v>33</v>
      </c>
      <c r="BD14" s="393">
        <f>SUM(BC14/50)*43560</f>
        <v>28749.600000000002</v>
      </c>
      <c r="BE14" s="448" t="s">
        <v>44</v>
      </c>
      <c r="BF14" s="449" t="s">
        <v>122</v>
      </c>
      <c r="BG14" s="167"/>
      <c r="BH14" s="94"/>
    </row>
    <row r="15" spans="1:63" x14ac:dyDescent="0.25">
      <c r="A15" s="639"/>
      <c r="B15" s="614"/>
      <c r="C15" s="624"/>
      <c r="D15" s="181">
        <v>2</v>
      </c>
      <c r="E15" s="313">
        <v>41.967750000000002</v>
      </c>
      <c r="F15" s="295">
        <v>-71.976209999999995</v>
      </c>
      <c r="G15" s="192">
        <v>250</v>
      </c>
      <c r="H15" s="181">
        <v>300</v>
      </c>
      <c r="I15" s="181">
        <v>250</v>
      </c>
      <c r="J15" s="190">
        <v>300</v>
      </c>
      <c r="K15" s="328" t="s">
        <v>196</v>
      </c>
      <c r="L15" s="317">
        <v>37.4</v>
      </c>
      <c r="M15" s="318">
        <v>35.6</v>
      </c>
      <c r="N15" s="498">
        <v>35.200000000000003</v>
      </c>
      <c r="O15" s="17" t="s">
        <v>120</v>
      </c>
      <c r="P15" s="218">
        <v>92</v>
      </c>
      <c r="Q15" s="218">
        <v>12</v>
      </c>
      <c r="R15" s="218">
        <v>53</v>
      </c>
      <c r="S15" s="218">
        <v>54</v>
      </c>
      <c r="T15" s="218">
        <v>98</v>
      </c>
      <c r="U15" s="218">
        <v>88</v>
      </c>
      <c r="V15" s="218">
        <v>36</v>
      </c>
      <c r="W15" s="218">
        <v>91</v>
      </c>
      <c r="X15" s="218">
        <v>100</v>
      </c>
      <c r="Y15" s="218">
        <v>100</v>
      </c>
      <c r="Z15" s="218">
        <v>100</v>
      </c>
      <c r="AA15" s="587">
        <v>100</v>
      </c>
      <c r="AB15" s="587"/>
      <c r="AC15" s="587"/>
      <c r="AD15" s="709"/>
      <c r="AE15" s="237" t="s">
        <v>177</v>
      </c>
      <c r="AF15" s="566" t="s">
        <v>129</v>
      </c>
      <c r="AG15" s="567"/>
      <c r="AH15" s="567"/>
      <c r="AI15" s="95"/>
      <c r="AJ15" s="687"/>
      <c r="AK15" s="719"/>
      <c r="AL15" s="210">
        <v>2</v>
      </c>
      <c r="AM15" s="213"/>
      <c r="AN15" s="213"/>
      <c r="AO15" s="213"/>
      <c r="AP15" s="213"/>
      <c r="AQ15" s="213"/>
      <c r="AR15" s="213"/>
      <c r="AS15" s="112"/>
      <c r="AT15" s="40"/>
      <c r="AU15" s="112"/>
      <c r="AV15" s="112"/>
      <c r="AW15" s="41"/>
      <c r="AX15" s="6"/>
      <c r="AY15" s="42"/>
      <c r="AZ15" s="41"/>
      <c r="BA15" s="43"/>
      <c r="BB15" s="42"/>
      <c r="BC15" s="348">
        <v>37</v>
      </c>
      <c r="BD15" s="349">
        <f>SUM(BC15/50)*43560</f>
        <v>32234.399999999998</v>
      </c>
      <c r="BE15" s="227"/>
      <c r="BF15" s="45"/>
      <c r="BG15" s="239">
        <v>42612</v>
      </c>
      <c r="BH15" s="95">
        <v>42612</v>
      </c>
    </row>
    <row r="16" spans="1:63" ht="15" customHeight="1" x14ac:dyDescent="0.25">
      <c r="A16" s="639"/>
      <c r="B16" s="614"/>
      <c r="C16" s="624"/>
      <c r="D16" s="181">
        <v>3</v>
      </c>
      <c r="E16" s="313">
        <v>41.968110000000003</v>
      </c>
      <c r="F16" s="295">
        <v>-71.976029999999994</v>
      </c>
      <c r="G16" s="192">
        <v>250</v>
      </c>
      <c r="H16" s="181">
        <v>300</v>
      </c>
      <c r="I16" s="181">
        <v>250</v>
      </c>
      <c r="J16" s="190">
        <v>300</v>
      </c>
      <c r="K16" s="603" t="s">
        <v>197</v>
      </c>
      <c r="L16" s="317">
        <v>35.6</v>
      </c>
      <c r="M16" s="318">
        <v>35.200000000000003</v>
      </c>
      <c r="N16" s="498">
        <v>35.200000000000003</v>
      </c>
      <c r="O16" s="125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503"/>
      <c r="AE16" s="122"/>
      <c r="AF16" s="115"/>
      <c r="AG16" s="115"/>
      <c r="AH16" s="116"/>
      <c r="AI16" s="119"/>
      <c r="AJ16" s="687"/>
      <c r="AK16" s="719"/>
      <c r="AL16" s="210">
        <v>3</v>
      </c>
      <c r="AM16" s="213"/>
      <c r="AN16" s="213"/>
      <c r="AO16" s="213"/>
      <c r="AP16" s="213"/>
      <c r="AQ16" s="213"/>
      <c r="AR16" s="213"/>
      <c r="AS16" s="112"/>
      <c r="AT16" s="524"/>
      <c r="AU16" s="112"/>
      <c r="AV16" s="112"/>
      <c r="AW16" s="41"/>
      <c r="AX16" s="6"/>
      <c r="AY16" s="42"/>
      <c r="AZ16" s="41"/>
      <c r="BA16" s="43"/>
      <c r="BB16" s="42"/>
      <c r="BC16" s="348">
        <v>36</v>
      </c>
      <c r="BD16" s="349">
        <f>SUM(BC16/50)*43560</f>
        <v>31363.199999999997</v>
      </c>
      <c r="BE16" s="227"/>
      <c r="BF16" s="45"/>
      <c r="BG16" s="198"/>
      <c r="BH16" s="84"/>
    </row>
    <row r="17" spans="1:60" x14ac:dyDescent="0.25">
      <c r="A17" s="639"/>
      <c r="B17" s="614"/>
      <c r="C17" s="624"/>
      <c r="D17" s="181">
        <v>4</v>
      </c>
      <c r="E17" s="313">
        <v>41.968249999999998</v>
      </c>
      <c r="F17" s="295">
        <v>-71.976230000000001</v>
      </c>
      <c r="G17" s="192">
        <v>250</v>
      </c>
      <c r="H17" s="181">
        <v>300</v>
      </c>
      <c r="I17" s="181">
        <v>250</v>
      </c>
      <c r="J17" s="190">
        <v>300</v>
      </c>
      <c r="K17" s="603"/>
      <c r="L17" s="317">
        <v>37.6</v>
      </c>
      <c r="M17" s="318">
        <v>35.6</v>
      </c>
      <c r="N17" s="498">
        <v>35.200000000000003</v>
      </c>
      <c r="O17" s="123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6"/>
      <c r="AE17" s="115"/>
      <c r="AF17" s="115"/>
      <c r="AG17" s="115"/>
      <c r="AH17" s="116"/>
      <c r="AI17" s="119"/>
      <c r="AJ17" s="687"/>
      <c r="AK17" s="719"/>
      <c r="AL17" s="210">
        <v>4</v>
      </c>
      <c r="AM17" s="213"/>
      <c r="AN17" s="213"/>
      <c r="AO17" s="213"/>
      <c r="AP17" s="213"/>
      <c r="AQ17" s="213"/>
      <c r="AR17" s="213"/>
      <c r="AS17" s="35"/>
      <c r="AT17" s="244"/>
      <c r="AU17" s="35"/>
      <c r="AV17" s="35"/>
      <c r="AW17" s="48"/>
      <c r="AX17" s="6"/>
      <c r="AY17" s="6"/>
      <c r="AZ17" s="48"/>
      <c r="BA17" s="6"/>
      <c r="BB17" s="6"/>
      <c r="BC17" s="209">
        <v>37</v>
      </c>
      <c r="BD17" s="362">
        <f>SUM(BC17/50)*43560</f>
        <v>32234.399999999998</v>
      </c>
      <c r="BE17" s="6"/>
      <c r="BF17" s="38"/>
      <c r="BG17" s="198"/>
      <c r="BH17" s="84"/>
    </row>
    <row r="18" spans="1:60" x14ac:dyDescent="0.25">
      <c r="A18" s="639"/>
      <c r="B18" s="614"/>
      <c r="C18" s="624"/>
      <c r="D18" s="181">
        <v>5</v>
      </c>
      <c r="E18" s="313">
        <v>41.968389999999999</v>
      </c>
      <c r="F18" s="295">
        <v>-71.975750000000005</v>
      </c>
      <c r="G18" s="192">
        <v>250</v>
      </c>
      <c r="H18" s="181">
        <v>250</v>
      </c>
      <c r="I18" s="181">
        <v>250</v>
      </c>
      <c r="J18" s="190">
        <v>300</v>
      </c>
      <c r="K18" s="603"/>
      <c r="L18" s="317">
        <v>36.1</v>
      </c>
      <c r="M18" s="318">
        <v>35.6</v>
      </c>
      <c r="N18" s="498">
        <v>35.200000000000003</v>
      </c>
      <c r="O18" s="123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6"/>
      <c r="AE18" s="115"/>
      <c r="AF18" s="115"/>
      <c r="AG18" s="115"/>
      <c r="AH18" s="116"/>
      <c r="AI18" s="119"/>
      <c r="AJ18" s="687"/>
      <c r="AK18" s="719"/>
      <c r="AL18" s="210">
        <v>5</v>
      </c>
      <c r="AM18" s="213"/>
      <c r="AN18" s="213"/>
      <c r="AO18" s="213"/>
      <c r="AP18" s="213"/>
      <c r="AQ18" s="213"/>
      <c r="AR18" s="213"/>
      <c r="AS18" s="35"/>
      <c r="AT18" s="244"/>
      <c r="AU18" s="35"/>
      <c r="AV18" s="35"/>
      <c r="AW18" s="48"/>
      <c r="AX18" s="6"/>
      <c r="AY18" s="6"/>
      <c r="AZ18" s="48"/>
      <c r="BA18" s="6"/>
      <c r="BB18" s="6"/>
      <c r="BC18" s="6"/>
      <c r="BD18" s="6"/>
      <c r="BE18" s="6"/>
      <c r="BF18" s="38"/>
      <c r="BG18" s="198"/>
      <c r="BH18" s="84"/>
    </row>
    <row r="19" spans="1:60" x14ac:dyDescent="0.25">
      <c r="A19" s="639"/>
      <c r="B19" s="614"/>
      <c r="C19" s="624"/>
      <c r="D19" s="181">
        <v>6</v>
      </c>
      <c r="E19" s="313">
        <v>41.968089999999997</v>
      </c>
      <c r="F19" s="295">
        <v>-71.975560000000002</v>
      </c>
      <c r="G19" s="192">
        <v>250</v>
      </c>
      <c r="H19" s="181">
        <v>250</v>
      </c>
      <c r="I19" s="181">
        <v>250</v>
      </c>
      <c r="J19" s="190">
        <v>250</v>
      </c>
      <c r="K19" s="544"/>
      <c r="L19" s="317">
        <v>36.9</v>
      </c>
      <c r="M19" s="318">
        <v>36.299999999999997</v>
      </c>
      <c r="N19" s="498">
        <v>35.799999999999997</v>
      </c>
      <c r="O19" s="123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6"/>
      <c r="AE19" s="115"/>
      <c r="AF19" s="115"/>
      <c r="AG19" s="115"/>
      <c r="AH19" s="116"/>
      <c r="AI19" s="119"/>
      <c r="AJ19" s="687"/>
      <c r="AK19" s="719"/>
      <c r="AL19" s="210">
        <v>6</v>
      </c>
      <c r="AM19" s="213"/>
      <c r="AN19" s="213"/>
      <c r="AO19" s="213"/>
      <c r="AP19" s="213"/>
      <c r="AQ19" s="213"/>
      <c r="AR19" s="213"/>
      <c r="AS19" s="244"/>
      <c r="AT19" s="244"/>
      <c r="AU19" s="35"/>
      <c r="AV19" s="35"/>
      <c r="AW19" s="48"/>
      <c r="AX19" s="6"/>
      <c r="AY19" s="6"/>
      <c r="AZ19" s="48"/>
      <c r="BA19" s="6"/>
      <c r="BB19" s="6"/>
      <c r="BC19" s="6"/>
      <c r="BD19" s="6"/>
      <c r="BE19" s="6"/>
      <c r="BF19" s="38"/>
      <c r="BG19" s="198"/>
      <c r="BH19" s="84"/>
    </row>
    <row r="20" spans="1:60" x14ac:dyDescent="0.25">
      <c r="A20" s="639"/>
      <c r="B20" s="614"/>
      <c r="C20" s="624"/>
      <c r="D20" s="181">
        <v>7</v>
      </c>
      <c r="E20" s="313">
        <v>41.967829999999999</v>
      </c>
      <c r="F20" s="295">
        <v>-71.975399999999993</v>
      </c>
      <c r="G20" s="192">
        <v>250</v>
      </c>
      <c r="H20" s="181">
        <v>250</v>
      </c>
      <c r="I20" s="181">
        <v>250</v>
      </c>
      <c r="J20" s="190">
        <v>300</v>
      </c>
      <c r="K20" s="544"/>
      <c r="L20" s="317">
        <v>36.700000000000003</v>
      </c>
      <c r="M20" s="318">
        <v>36.1</v>
      </c>
      <c r="N20" s="498">
        <v>35.6</v>
      </c>
      <c r="O20" s="123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6"/>
      <c r="AE20" s="115"/>
      <c r="AF20" s="115"/>
      <c r="AG20" s="115"/>
      <c r="AH20" s="116"/>
      <c r="AI20" s="119"/>
      <c r="AJ20" s="687"/>
      <c r="AK20" s="719"/>
      <c r="AL20" s="210">
        <v>7</v>
      </c>
      <c r="AM20" s="35"/>
      <c r="AN20" s="35"/>
      <c r="AO20" s="213"/>
      <c r="AP20" s="213"/>
      <c r="AQ20" s="213"/>
      <c r="AR20" s="213"/>
      <c r="AS20" s="244"/>
      <c r="AT20" s="244"/>
      <c r="AU20" s="35"/>
      <c r="AV20" s="35"/>
      <c r="AW20" s="48"/>
      <c r="AX20" s="6"/>
      <c r="AY20" s="6"/>
      <c r="AZ20" s="48"/>
      <c r="BA20" s="6"/>
      <c r="BB20" s="6"/>
      <c r="BC20" s="6"/>
      <c r="BD20" s="6"/>
      <c r="BE20" s="6"/>
      <c r="BF20" s="38"/>
      <c r="BG20" s="198"/>
      <c r="BH20" s="84"/>
    </row>
    <row r="21" spans="1:60" x14ac:dyDescent="0.25">
      <c r="A21" s="639"/>
      <c r="B21" s="614"/>
      <c r="C21" s="624"/>
      <c r="D21" s="181">
        <v>8</v>
      </c>
      <c r="E21" s="313">
        <v>41.967529999999996</v>
      </c>
      <c r="F21" s="295">
        <v>-71.975260000000006</v>
      </c>
      <c r="G21" s="192">
        <v>250</v>
      </c>
      <c r="H21" s="181">
        <v>300</v>
      </c>
      <c r="I21" s="181">
        <v>250</v>
      </c>
      <c r="J21" s="190">
        <v>300</v>
      </c>
      <c r="K21" s="544"/>
      <c r="L21" s="317">
        <v>36.1</v>
      </c>
      <c r="M21" s="318">
        <v>35.6</v>
      </c>
      <c r="N21" s="498">
        <v>35.200000000000003</v>
      </c>
      <c r="O21" s="123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6"/>
      <c r="AE21" s="115"/>
      <c r="AF21" s="115"/>
      <c r="AG21" s="115"/>
      <c r="AH21" s="116"/>
      <c r="AI21" s="119"/>
      <c r="AJ21" s="687"/>
      <c r="AK21" s="719"/>
      <c r="AL21" s="210">
        <v>8</v>
      </c>
      <c r="AM21" s="213"/>
      <c r="AN21" s="213"/>
      <c r="AO21" s="213"/>
      <c r="AP21" s="213"/>
      <c r="AQ21" s="213"/>
      <c r="AR21" s="213"/>
      <c r="AS21" s="244"/>
      <c r="AT21" s="244"/>
      <c r="AU21" s="35"/>
      <c r="AV21" s="35"/>
      <c r="AW21" s="48"/>
      <c r="AX21" s="6"/>
      <c r="AY21" s="6"/>
      <c r="AZ21" s="48"/>
      <c r="BA21" s="6"/>
      <c r="BB21" s="6"/>
      <c r="BC21" s="6"/>
      <c r="BD21" s="6"/>
      <c r="BE21" s="6"/>
      <c r="BF21" s="38"/>
      <c r="BG21" s="198"/>
      <c r="BH21" s="84"/>
    </row>
    <row r="22" spans="1:60" x14ac:dyDescent="0.25">
      <c r="A22" s="639"/>
      <c r="B22" s="614"/>
      <c r="C22" s="624"/>
      <c r="D22" s="181">
        <v>9</v>
      </c>
      <c r="E22" s="313">
        <v>41.96734</v>
      </c>
      <c r="F22" s="295">
        <v>-71.975650000000002</v>
      </c>
      <c r="G22" s="192">
        <v>250</v>
      </c>
      <c r="H22" s="181">
        <v>250</v>
      </c>
      <c r="I22" s="181">
        <v>250</v>
      </c>
      <c r="J22" s="190">
        <v>250</v>
      </c>
      <c r="K22" s="544"/>
      <c r="L22" s="317">
        <v>37</v>
      </c>
      <c r="M22" s="318">
        <v>36.5</v>
      </c>
      <c r="N22" s="498">
        <v>35.799999999999997</v>
      </c>
      <c r="O22" s="123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6"/>
      <c r="AE22" s="115"/>
      <c r="AF22" s="115"/>
      <c r="AG22" s="115"/>
      <c r="AH22" s="116"/>
      <c r="AI22" s="119"/>
      <c r="AJ22" s="687"/>
      <c r="AK22" s="719"/>
      <c r="AL22" s="210">
        <v>9</v>
      </c>
      <c r="AM22" s="213"/>
      <c r="AN22" s="213"/>
      <c r="AO22" s="213"/>
      <c r="AP22" s="213"/>
      <c r="AQ22" s="213"/>
      <c r="AR22" s="213"/>
      <c r="AS22" s="244"/>
      <c r="AT22" s="244"/>
      <c r="AU22" s="35"/>
      <c r="AV22" s="35"/>
      <c r="AW22" s="48"/>
      <c r="AX22" s="6"/>
      <c r="AY22" s="6"/>
      <c r="AZ22" s="48"/>
      <c r="BA22" s="6"/>
      <c r="BB22" s="6"/>
      <c r="BC22" s="6"/>
      <c r="BD22" s="6"/>
      <c r="BE22" s="6"/>
      <c r="BF22" s="38"/>
      <c r="BG22" s="198"/>
      <c r="BH22" s="84"/>
    </row>
    <row r="23" spans="1:60" ht="15.75" thickBot="1" x14ac:dyDescent="0.3">
      <c r="A23" s="639"/>
      <c r="B23" s="615"/>
      <c r="C23" s="625"/>
      <c r="D23" s="1">
        <v>10</v>
      </c>
      <c r="E23" s="314">
        <v>41.967489999999998</v>
      </c>
      <c r="F23" s="289">
        <v>-71.975999999999999</v>
      </c>
      <c r="G23" s="2">
        <v>250</v>
      </c>
      <c r="H23" s="1">
        <v>300</v>
      </c>
      <c r="I23" s="1">
        <v>300</v>
      </c>
      <c r="J23" s="1">
        <v>300</v>
      </c>
      <c r="K23" s="545"/>
      <c r="L23" s="319">
        <v>37.200000000000003</v>
      </c>
      <c r="M23" s="319">
        <v>36.700000000000003</v>
      </c>
      <c r="N23" s="499">
        <v>36.1</v>
      </c>
      <c r="O23" s="126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7"/>
      <c r="AF23" s="117"/>
      <c r="AG23" s="117"/>
      <c r="AH23" s="118"/>
      <c r="AI23" s="121"/>
      <c r="AJ23" s="688"/>
      <c r="AK23" s="720"/>
      <c r="AL23" s="214">
        <v>10</v>
      </c>
      <c r="AM23" s="214"/>
      <c r="AN23" s="214"/>
      <c r="AO23" s="214"/>
      <c r="AP23" s="214"/>
      <c r="AQ23" s="214"/>
      <c r="AR23" s="214"/>
      <c r="AS23" s="14"/>
      <c r="AT23" s="18"/>
      <c r="AU23" s="18"/>
      <c r="AV23" s="18"/>
      <c r="AW23" s="57"/>
      <c r="AX23" s="14"/>
      <c r="AY23" s="14"/>
      <c r="AZ23" s="57"/>
      <c r="BA23" s="14"/>
      <c r="BB23" s="14"/>
      <c r="BC23" s="14"/>
      <c r="BD23" s="14"/>
      <c r="BE23" s="14"/>
      <c r="BF23" s="16"/>
      <c r="BG23" s="199"/>
      <c r="BH23" s="85"/>
    </row>
    <row r="24" spans="1:60" x14ac:dyDescent="0.25">
      <c r="A24" s="639"/>
      <c r="B24" s="628" t="s">
        <v>74</v>
      </c>
      <c r="C24" s="624">
        <v>42110</v>
      </c>
      <c r="D24" s="49">
        <v>1</v>
      </c>
      <c r="E24" s="320">
        <v>41.966349999999998</v>
      </c>
      <c r="F24" s="320">
        <v>-71.975999999999999</v>
      </c>
      <c r="G24" s="49">
        <v>170</v>
      </c>
      <c r="H24" s="49">
        <v>270</v>
      </c>
      <c r="I24" s="49">
        <v>210</v>
      </c>
      <c r="J24" s="49">
        <v>300</v>
      </c>
      <c r="K24" s="35"/>
      <c r="L24" s="49">
        <v>45</v>
      </c>
      <c r="M24" s="49">
        <v>43</v>
      </c>
      <c r="N24" s="110">
        <v>42</v>
      </c>
      <c r="O24" s="148" t="s">
        <v>119</v>
      </c>
      <c r="P24" s="222">
        <v>0.25</v>
      </c>
      <c r="Q24" s="222">
        <v>213</v>
      </c>
      <c r="R24" s="222">
        <v>279</v>
      </c>
      <c r="S24" s="222">
        <v>86.6</v>
      </c>
      <c r="T24" s="222">
        <v>3</v>
      </c>
      <c r="U24" s="222">
        <v>8.4</v>
      </c>
      <c r="V24" s="222">
        <v>0.47</v>
      </c>
      <c r="W24" s="222">
        <v>522</v>
      </c>
      <c r="X24" s="203">
        <v>5.6</v>
      </c>
      <c r="Y24" s="222">
        <v>10.1</v>
      </c>
      <c r="Z24" s="222">
        <v>84.4</v>
      </c>
      <c r="AA24" s="222">
        <v>123</v>
      </c>
      <c r="AB24" s="222">
        <v>5.7</v>
      </c>
      <c r="AC24" s="222">
        <v>5.0999999999999996</v>
      </c>
      <c r="AD24" s="223">
        <v>2.5</v>
      </c>
      <c r="AE24" s="425">
        <v>66</v>
      </c>
      <c r="AF24" s="182">
        <v>55</v>
      </c>
      <c r="AG24" s="182">
        <v>37</v>
      </c>
      <c r="AH24" s="183">
        <v>8</v>
      </c>
      <c r="AI24" s="294">
        <v>23.4</v>
      </c>
      <c r="AJ24" s="614" t="s">
        <v>74</v>
      </c>
      <c r="AK24" s="623">
        <v>42233</v>
      </c>
      <c r="AL24" s="26">
        <v>1</v>
      </c>
      <c r="AM24" s="27"/>
      <c r="AN24" s="27"/>
      <c r="AO24" s="27"/>
      <c r="AP24" s="27"/>
      <c r="AQ24" s="27"/>
      <c r="AR24" s="27"/>
      <c r="AS24" s="321">
        <v>88.9</v>
      </c>
      <c r="AT24" s="58">
        <v>70.900000000000006</v>
      </c>
      <c r="AU24" s="58">
        <v>70.2</v>
      </c>
      <c r="AV24" s="58">
        <v>69.7</v>
      </c>
      <c r="AW24" s="436" t="s">
        <v>135</v>
      </c>
      <c r="AX24" s="439">
        <v>15</v>
      </c>
      <c r="AY24" s="58">
        <f xml:space="preserve"> (1/(AX24/60))*60</f>
        <v>240</v>
      </c>
      <c r="AZ24" s="437" t="s">
        <v>93</v>
      </c>
      <c r="BA24" s="58">
        <v>74</v>
      </c>
      <c r="BB24" s="419">
        <f>(1/(BA24/60))*60</f>
        <v>48.648648648648646</v>
      </c>
      <c r="BC24" s="440">
        <v>62</v>
      </c>
      <c r="BD24" s="532">
        <f>SUM(BC24/50)*43560</f>
        <v>54014.400000000001</v>
      </c>
      <c r="BE24" s="543" t="s">
        <v>44</v>
      </c>
      <c r="BF24" s="23" t="s">
        <v>140</v>
      </c>
      <c r="BG24" s="67">
        <v>1648</v>
      </c>
      <c r="BH24" s="294">
        <v>12</v>
      </c>
    </row>
    <row r="25" spans="1:60" x14ac:dyDescent="0.25">
      <c r="A25" s="639"/>
      <c r="B25" s="629"/>
      <c r="C25" s="624"/>
      <c r="D25" s="181">
        <v>2</v>
      </c>
      <c r="E25" s="313">
        <v>41.966140000000003</v>
      </c>
      <c r="F25" s="313">
        <v>-71.975740000000002</v>
      </c>
      <c r="G25" s="181">
        <v>220</v>
      </c>
      <c r="H25" s="181">
        <v>240</v>
      </c>
      <c r="I25" s="181">
        <v>210</v>
      </c>
      <c r="J25" s="181">
        <v>280</v>
      </c>
      <c r="K25" s="35"/>
      <c r="L25" s="181">
        <v>46</v>
      </c>
      <c r="M25" s="181">
        <v>44</v>
      </c>
      <c r="N25" s="211">
        <v>43</v>
      </c>
      <c r="O25" s="17" t="s">
        <v>120</v>
      </c>
      <c r="P25" s="218">
        <v>96</v>
      </c>
      <c r="Q25" s="218">
        <v>32</v>
      </c>
      <c r="R25" s="218">
        <v>66</v>
      </c>
      <c r="S25" s="218">
        <v>87</v>
      </c>
      <c r="T25" s="218">
        <v>47</v>
      </c>
      <c r="U25" s="218">
        <v>45</v>
      </c>
      <c r="V25" s="218">
        <v>34</v>
      </c>
      <c r="W25" s="218">
        <v>55</v>
      </c>
      <c r="X25" s="218">
        <v>28</v>
      </c>
      <c r="Y25" s="218">
        <v>100</v>
      </c>
      <c r="Z25" s="218">
        <v>100</v>
      </c>
      <c r="AA25" s="587">
        <v>100</v>
      </c>
      <c r="AB25" s="587"/>
      <c r="AC25" s="587"/>
      <c r="AD25" s="709"/>
      <c r="AE25" s="220" t="s">
        <v>124</v>
      </c>
      <c r="AF25" s="566" t="s">
        <v>129</v>
      </c>
      <c r="AG25" s="567"/>
      <c r="AH25" s="568"/>
      <c r="AI25" s="95">
        <v>42172</v>
      </c>
      <c r="AJ25" s="614"/>
      <c r="AK25" s="624"/>
      <c r="AL25" s="210">
        <v>2</v>
      </c>
      <c r="AM25" s="213"/>
      <c r="AN25" s="213"/>
      <c r="AO25" s="213"/>
      <c r="AP25" s="213"/>
      <c r="AQ25" s="213"/>
      <c r="AR25" s="213"/>
      <c r="AS25" s="211">
        <v>86</v>
      </c>
      <c r="AT25" s="209">
        <v>70.3</v>
      </c>
      <c r="AU25" s="209">
        <v>69.400000000000006</v>
      </c>
      <c r="AV25" s="209">
        <v>68.7</v>
      </c>
      <c r="AW25" s="527" t="s">
        <v>136</v>
      </c>
      <c r="AX25" s="359">
        <v>52</v>
      </c>
      <c r="AY25" s="60">
        <f>(1/(AX25/60))*60</f>
        <v>69.230769230769226</v>
      </c>
      <c r="AZ25" s="358" t="s">
        <v>134</v>
      </c>
      <c r="BA25" s="209">
        <v>211</v>
      </c>
      <c r="BB25" s="60">
        <f>(1/(BA25/60))*60</f>
        <v>17.061611374407583</v>
      </c>
      <c r="BC25" s="361">
        <v>56</v>
      </c>
      <c r="BD25" s="362">
        <f>SUM(BC25/50)*43560</f>
        <v>48787.200000000004</v>
      </c>
      <c r="BE25" s="209" t="s">
        <v>44</v>
      </c>
      <c r="BF25" s="296"/>
      <c r="BG25" s="239">
        <v>42592</v>
      </c>
      <c r="BH25" s="95">
        <v>42592</v>
      </c>
    </row>
    <row r="26" spans="1:60" x14ac:dyDescent="0.25">
      <c r="A26" s="639"/>
      <c r="B26" s="629"/>
      <c r="C26" s="624"/>
      <c r="D26" s="181">
        <v>3</v>
      </c>
      <c r="E26" s="313">
        <v>41.965699999999998</v>
      </c>
      <c r="F26" s="313">
        <v>-71.975669999999994</v>
      </c>
      <c r="G26" s="181">
        <v>160</v>
      </c>
      <c r="H26" s="181">
        <v>250</v>
      </c>
      <c r="I26" s="181">
        <v>160</v>
      </c>
      <c r="J26" s="181">
        <v>240</v>
      </c>
      <c r="K26" s="35"/>
      <c r="L26" s="181">
        <v>45</v>
      </c>
      <c r="M26" s="181">
        <v>43</v>
      </c>
      <c r="N26" s="211">
        <v>43</v>
      </c>
      <c r="O26" s="125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503"/>
      <c r="AE26" s="122"/>
      <c r="AF26" s="115"/>
      <c r="AG26" s="115"/>
      <c r="AH26" s="116"/>
      <c r="AI26" s="119"/>
      <c r="AJ26" s="614"/>
      <c r="AK26" s="624"/>
      <c r="AL26" s="210">
        <v>3</v>
      </c>
      <c r="AM26" s="213"/>
      <c r="AN26" s="213"/>
      <c r="AO26" s="213"/>
      <c r="AP26" s="213"/>
      <c r="AQ26" s="213"/>
      <c r="AR26" s="213"/>
      <c r="AS26" s="6"/>
      <c r="AT26" s="35"/>
      <c r="AU26" s="35"/>
      <c r="AV26" s="35"/>
      <c r="AW26" s="48"/>
      <c r="AX26" s="6"/>
      <c r="AY26" s="6"/>
      <c r="AZ26" s="48"/>
      <c r="BA26" s="6"/>
      <c r="BB26" s="6"/>
      <c r="BC26" s="6"/>
      <c r="BD26" s="6"/>
      <c r="BE26" s="6"/>
      <c r="BF26" s="38"/>
      <c r="BG26" s="228"/>
      <c r="BH26" s="84"/>
    </row>
    <row r="27" spans="1:60" x14ac:dyDescent="0.25">
      <c r="A27" s="639"/>
      <c r="B27" s="629"/>
      <c r="C27" s="624"/>
      <c r="D27" s="181">
        <v>4</v>
      </c>
      <c r="E27" s="313">
        <v>41.96537</v>
      </c>
      <c r="F27" s="313">
        <v>-71.975399999999993</v>
      </c>
      <c r="G27" s="181">
        <v>140</v>
      </c>
      <c r="H27" s="181">
        <v>280</v>
      </c>
      <c r="I27" s="181">
        <v>160</v>
      </c>
      <c r="J27" s="181">
        <v>250</v>
      </c>
      <c r="K27" s="35"/>
      <c r="L27" s="181">
        <v>44</v>
      </c>
      <c r="M27" s="181">
        <v>43</v>
      </c>
      <c r="N27" s="211">
        <v>42</v>
      </c>
      <c r="O27" s="123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6"/>
      <c r="AE27" s="115"/>
      <c r="AF27" s="115"/>
      <c r="AG27" s="115"/>
      <c r="AH27" s="116"/>
      <c r="AI27" s="119"/>
      <c r="AJ27" s="614"/>
      <c r="AK27" s="624"/>
      <c r="AL27" s="210">
        <v>4</v>
      </c>
      <c r="AM27" s="213"/>
      <c r="AN27" s="213"/>
      <c r="AO27" s="213"/>
      <c r="AP27" s="213"/>
      <c r="AQ27" s="213"/>
      <c r="AR27" s="213"/>
      <c r="AS27" s="6"/>
      <c r="AT27" s="35"/>
      <c r="AU27" s="35"/>
      <c r="AV27" s="35"/>
      <c r="AW27" s="48"/>
      <c r="AX27" s="6"/>
      <c r="AY27" s="6"/>
      <c r="AZ27" s="48"/>
      <c r="BA27" s="6"/>
      <c r="BB27" s="6"/>
      <c r="BC27" s="6"/>
      <c r="BD27" s="6"/>
      <c r="BE27" s="6"/>
      <c r="BF27" s="38"/>
      <c r="BG27" s="228"/>
      <c r="BH27" s="84"/>
    </row>
    <row r="28" spans="1:60" x14ac:dyDescent="0.25">
      <c r="A28" s="639"/>
      <c r="B28" s="629"/>
      <c r="C28" s="624"/>
      <c r="D28" s="181">
        <v>5</v>
      </c>
      <c r="E28" s="313">
        <v>41.964910000000003</v>
      </c>
      <c r="F28" s="313">
        <v>-71.975539999999995</v>
      </c>
      <c r="G28" s="181">
        <v>210</v>
      </c>
      <c r="H28" s="181">
        <v>280</v>
      </c>
      <c r="I28" s="181">
        <v>240</v>
      </c>
      <c r="J28" s="181">
        <v>260</v>
      </c>
      <c r="K28" s="35"/>
      <c r="L28" s="181">
        <v>48</v>
      </c>
      <c r="M28" s="181">
        <v>46</v>
      </c>
      <c r="N28" s="211">
        <v>44</v>
      </c>
      <c r="O28" s="123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6"/>
      <c r="AE28" s="115"/>
      <c r="AF28" s="115"/>
      <c r="AG28" s="115"/>
      <c r="AH28" s="116"/>
      <c r="AI28" s="119"/>
      <c r="AJ28" s="614"/>
      <c r="AK28" s="624"/>
      <c r="AL28" s="210">
        <v>5</v>
      </c>
      <c r="AM28" s="213"/>
      <c r="AN28" s="213"/>
      <c r="AO28" s="213"/>
      <c r="AP28" s="213"/>
      <c r="AQ28" s="213"/>
      <c r="AR28" s="213"/>
      <c r="AS28" s="6"/>
      <c r="AT28" s="35"/>
      <c r="AU28" s="35"/>
      <c r="AV28" s="35"/>
      <c r="AW28" s="48"/>
      <c r="AX28" s="6"/>
      <c r="AY28" s="6"/>
      <c r="AZ28" s="48"/>
      <c r="BA28" s="6"/>
      <c r="BB28" s="6"/>
      <c r="BC28" s="6"/>
      <c r="BD28" s="6"/>
      <c r="BE28" s="6"/>
      <c r="BF28" s="38"/>
      <c r="BG28" s="228"/>
      <c r="BH28" s="84"/>
    </row>
    <row r="29" spans="1:60" x14ac:dyDescent="0.25">
      <c r="A29" s="639"/>
      <c r="B29" s="629"/>
      <c r="C29" s="624"/>
      <c r="D29" s="181">
        <v>6</v>
      </c>
      <c r="E29" s="313">
        <v>41.9649</v>
      </c>
      <c r="F29" s="313">
        <v>-71.975059999999999</v>
      </c>
      <c r="G29" s="181">
        <v>140</v>
      </c>
      <c r="H29" s="181">
        <v>280</v>
      </c>
      <c r="I29" s="181">
        <v>170</v>
      </c>
      <c r="J29" s="181" t="s">
        <v>34</v>
      </c>
      <c r="K29" s="35"/>
      <c r="L29" s="181">
        <v>48</v>
      </c>
      <c r="M29" s="181">
        <v>45</v>
      </c>
      <c r="N29" s="211">
        <v>44</v>
      </c>
      <c r="O29" s="123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6"/>
      <c r="AE29" s="115"/>
      <c r="AF29" s="115"/>
      <c r="AG29" s="115"/>
      <c r="AH29" s="116"/>
      <c r="AI29" s="119"/>
      <c r="AJ29" s="614"/>
      <c r="AK29" s="624"/>
      <c r="AL29" s="210">
        <v>6</v>
      </c>
      <c r="AM29" s="213"/>
      <c r="AN29" s="213"/>
      <c r="AO29" s="213"/>
      <c r="AP29" s="213"/>
      <c r="AQ29" s="213"/>
      <c r="AR29" s="213"/>
      <c r="AS29" s="6"/>
      <c r="AT29" s="35"/>
      <c r="AU29" s="35"/>
      <c r="AV29" s="35"/>
      <c r="AW29" s="48"/>
      <c r="AX29" s="6"/>
      <c r="AY29" s="6"/>
      <c r="AZ29" s="48"/>
      <c r="BA29" s="6"/>
      <c r="BB29" s="6"/>
      <c r="BC29" s="6"/>
      <c r="BD29" s="6"/>
      <c r="BE29" s="6"/>
      <c r="BF29" s="38"/>
      <c r="BG29" s="228"/>
      <c r="BH29" s="84"/>
    </row>
    <row r="30" spans="1:60" x14ac:dyDescent="0.25">
      <c r="A30" s="639"/>
      <c r="B30" s="629"/>
      <c r="C30" s="624"/>
      <c r="D30" s="181">
        <v>7</v>
      </c>
      <c r="E30" s="313">
        <v>41.965179999999997</v>
      </c>
      <c r="F30" s="313">
        <v>-71.974819999999994</v>
      </c>
      <c r="G30" s="181">
        <v>180</v>
      </c>
      <c r="H30" s="181">
        <v>250</v>
      </c>
      <c r="I30" s="181">
        <v>210</v>
      </c>
      <c r="J30" s="181">
        <v>260</v>
      </c>
      <c r="K30" s="35"/>
      <c r="L30" s="181">
        <v>47</v>
      </c>
      <c r="M30" s="181">
        <v>45</v>
      </c>
      <c r="N30" s="211">
        <v>44</v>
      </c>
      <c r="O30" s="123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6"/>
      <c r="AE30" s="115"/>
      <c r="AF30" s="115"/>
      <c r="AG30" s="115"/>
      <c r="AH30" s="116"/>
      <c r="AI30" s="119"/>
      <c r="AJ30" s="614"/>
      <c r="AK30" s="624"/>
      <c r="AL30" s="210">
        <v>7</v>
      </c>
      <c r="AM30" s="35"/>
      <c r="AN30" s="35"/>
      <c r="AO30" s="213"/>
      <c r="AP30" s="213"/>
      <c r="AQ30" s="213"/>
      <c r="AR30" s="213"/>
      <c r="AS30" s="6"/>
      <c r="AT30" s="35"/>
      <c r="AU30" s="35"/>
      <c r="AV30" s="35"/>
      <c r="AW30" s="48"/>
      <c r="AX30" s="6"/>
      <c r="AY30" s="6"/>
      <c r="AZ30" s="48"/>
      <c r="BA30" s="6"/>
      <c r="BB30" s="6"/>
      <c r="BC30" s="6"/>
      <c r="BD30" s="6"/>
      <c r="BE30" s="6"/>
      <c r="BF30" s="38"/>
      <c r="BG30" s="228"/>
      <c r="BH30" s="84"/>
    </row>
    <row r="31" spans="1:60" x14ac:dyDescent="0.25">
      <c r="A31" s="639"/>
      <c r="B31" s="629"/>
      <c r="C31" s="624"/>
      <c r="D31" s="181">
        <v>8</v>
      </c>
      <c r="E31" s="313">
        <v>41.965449999999997</v>
      </c>
      <c r="F31" s="313">
        <v>-71.975070000000002</v>
      </c>
      <c r="G31" s="181">
        <v>250</v>
      </c>
      <c r="H31" s="181">
        <v>260</v>
      </c>
      <c r="I31" s="181">
        <v>190</v>
      </c>
      <c r="J31" s="181">
        <v>270</v>
      </c>
      <c r="K31" s="35"/>
      <c r="L31" s="181">
        <v>48</v>
      </c>
      <c r="M31" s="181">
        <v>45</v>
      </c>
      <c r="N31" s="211">
        <v>44</v>
      </c>
      <c r="O31" s="123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6"/>
      <c r="AE31" s="115"/>
      <c r="AF31" s="115"/>
      <c r="AG31" s="115"/>
      <c r="AH31" s="116"/>
      <c r="AI31" s="119"/>
      <c r="AJ31" s="614"/>
      <c r="AK31" s="624"/>
      <c r="AL31" s="210">
        <v>8</v>
      </c>
      <c r="AM31" s="213"/>
      <c r="AN31" s="213"/>
      <c r="AO31" s="213"/>
      <c r="AP31" s="213"/>
      <c r="AQ31" s="213"/>
      <c r="AR31" s="213"/>
      <c r="AS31" s="6"/>
      <c r="AT31" s="35"/>
      <c r="AU31" s="35"/>
      <c r="AV31" s="35"/>
      <c r="AW31" s="48"/>
      <c r="AX31" s="6"/>
      <c r="AY31" s="6"/>
      <c r="AZ31" s="48"/>
      <c r="BA31" s="6"/>
      <c r="BB31" s="6"/>
      <c r="BC31" s="6"/>
      <c r="BD31" s="6"/>
      <c r="BE31" s="6"/>
      <c r="BF31" s="38"/>
      <c r="BG31" s="228"/>
      <c r="BH31" s="84"/>
    </row>
    <row r="32" spans="1:60" x14ac:dyDescent="0.25">
      <c r="A32" s="639"/>
      <c r="B32" s="629"/>
      <c r="C32" s="624"/>
      <c r="D32" s="181">
        <v>9</v>
      </c>
      <c r="E32" s="313">
        <v>41.965789999999998</v>
      </c>
      <c r="F32" s="313">
        <v>-71.974850000000004</v>
      </c>
      <c r="G32" s="181">
        <v>250</v>
      </c>
      <c r="H32" s="181">
        <v>300</v>
      </c>
      <c r="I32" s="181">
        <v>250</v>
      </c>
      <c r="J32" s="181">
        <v>280</v>
      </c>
      <c r="K32" s="35"/>
      <c r="L32" s="181">
        <v>50</v>
      </c>
      <c r="M32" s="181">
        <v>46</v>
      </c>
      <c r="N32" s="211">
        <v>44</v>
      </c>
      <c r="O32" s="123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6"/>
      <c r="AE32" s="115"/>
      <c r="AF32" s="115"/>
      <c r="AG32" s="115"/>
      <c r="AH32" s="116"/>
      <c r="AI32" s="119"/>
      <c r="AJ32" s="614"/>
      <c r="AK32" s="624"/>
      <c r="AL32" s="210">
        <v>9</v>
      </c>
      <c r="AM32" s="213"/>
      <c r="AN32" s="213"/>
      <c r="AO32" s="213"/>
      <c r="AP32" s="213"/>
      <c r="AQ32" s="213"/>
      <c r="AR32" s="213"/>
      <c r="AS32" s="6"/>
      <c r="AT32" s="35"/>
      <c r="AU32" s="35"/>
      <c r="AV32" s="35"/>
      <c r="AW32" s="48"/>
      <c r="AX32" s="6"/>
      <c r="AY32" s="6"/>
      <c r="AZ32" s="48"/>
      <c r="BA32" s="6"/>
      <c r="BB32" s="6"/>
      <c r="BC32" s="6"/>
      <c r="BD32" s="6"/>
      <c r="BE32" s="6"/>
      <c r="BF32" s="38"/>
      <c r="BG32" s="228"/>
      <c r="BH32" s="84"/>
    </row>
    <row r="33" spans="1:60" ht="15.75" thickBot="1" x14ac:dyDescent="0.3">
      <c r="A33" s="639"/>
      <c r="B33" s="629"/>
      <c r="C33" s="624"/>
      <c r="D33" s="10">
        <v>10</v>
      </c>
      <c r="E33" s="396">
        <v>41.966209999999997</v>
      </c>
      <c r="F33" s="396">
        <v>-71.975229999999996</v>
      </c>
      <c r="G33" s="10">
        <v>210</v>
      </c>
      <c r="H33" s="10">
        <v>290</v>
      </c>
      <c r="I33" s="10">
        <v>300</v>
      </c>
      <c r="J33" s="10">
        <v>300</v>
      </c>
      <c r="K33" s="35"/>
      <c r="L33" s="10">
        <v>47</v>
      </c>
      <c r="M33" s="10">
        <v>45</v>
      </c>
      <c r="N33" s="297">
        <v>44</v>
      </c>
      <c r="O33" s="123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6"/>
      <c r="AE33" s="115"/>
      <c r="AF33" s="115"/>
      <c r="AG33" s="115"/>
      <c r="AH33" s="116"/>
      <c r="AI33" s="119"/>
      <c r="AJ33" s="614"/>
      <c r="AK33" s="625"/>
      <c r="AL33" s="4">
        <v>10</v>
      </c>
      <c r="AM33" s="214"/>
      <c r="AN33" s="214"/>
      <c r="AO33" s="214"/>
      <c r="AP33" s="214"/>
      <c r="AQ33" s="214"/>
      <c r="AR33" s="214"/>
      <c r="AS33" s="14"/>
      <c r="AT33" s="18"/>
      <c r="AU33" s="18"/>
      <c r="AV33" s="18"/>
      <c r="AW33" s="57"/>
      <c r="AX33" s="14"/>
      <c r="AY33" s="14"/>
      <c r="AZ33" s="57"/>
      <c r="BA33" s="14"/>
      <c r="BB33" s="14"/>
      <c r="BC33" s="14"/>
      <c r="BD33" s="14"/>
      <c r="BE33" s="14"/>
      <c r="BF33" s="16"/>
      <c r="BG33" s="228"/>
      <c r="BH33" s="84"/>
    </row>
    <row r="34" spans="1:60" x14ac:dyDescent="0.25">
      <c r="A34" s="639"/>
      <c r="B34" s="629"/>
      <c r="C34" s="623">
        <v>42471</v>
      </c>
      <c r="D34" s="24">
        <v>1</v>
      </c>
      <c r="E34" s="191">
        <v>41.966340000000002</v>
      </c>
      <c r="F34" s="24">
        <v>-71.975880000000004</v>
      </c>
      <c r="G34" s="24">
        <v>250</v>
      </c>
      <c r="H34" s="24">
        <v>250</v>
      </c>
      <c r="I34" s="24">
        <v>250</v>
      </c>
      <c r="J34" s="24">
        <v>250</v>
      </c>
      <c r="K34" s="290" t="s">
        <v>191</v>
      </c>
      <c r="L34" s="323">
        <v>40.6</v>
      </c>
      <c r="M34" s="323">
        <v>38.299999999999997</v>
      </c>
      <c r="N34" s="500">
        <v>37</v>
      </c>
      <c r="O34" s="69" t="s">
        <v>119</v>
      </c>
      <c r="P34" s="191">
        <v>0.2</v>
      </c>
      <c r="Q34" s="191">
        <v>225</v>
      </c>
      <c r="R34" s="191">
        <v>265</v>
      </c>
      <c r="S34" s="191">
        <v>29.7</v>
      </c>
      <c r="T34" s="191">
        <v>3.3</v>
      </c>
      <c r="U34" s="191">
        <v>8.6</v>
      </c>
      <c r="V34" s="191">
        <v>0.5</v>
      </c>
      <c r="W34" s="191">
        <v>660</v>
      </c>
      <c r="X34" s="70">
        <v>6.2</v>
      </c>
      <c r="Y34" s="191">
        <v>12.3</v>
      </c>
      <c r="Z34" s="191">
        <v>99.9</v>
      </c>
      <c r="AA34" s="191">
        <v>142.9</v>
      </c>
      <c r="AB34" s="191">
        <v>5.5</v>
      </c>
      <c r="AC34" s="191">
        <v>5.0999999999999996</v>
      </c>
      <c r="AD34" s="146">
        <v>3.4</v>
      </c>
      <c r="AE34" s="26">
        <v>72</v>
      </c>
      <c r="AF34" s="191">
        <v>59</v>
      </c>
      <c r="AG34" s="191">
        <v>35</v>
      </c>
      <c r="AH34" s="146">
        <v>5</v>
      </c>
      <c r="AI34" s="94">
        <v>32.6</v>
      </c>
      <c r="AJ34" s="614"/>
      <c r="AK34" s="623">
        <v>42612</v>
      </c>
      <c r="AL34" s="26">
        <v>1</v>
      </c>
      <c r="AM34" s="27"/>
      <c r="AN34" s="27"/>
      <c r="AO34" s="27"/>
      <c r="AP34" s="27"/>
      <c r="AQ34" s="27"/>
      <c r="AR34" s="27"/>
      <c r="AS34" s="37"/>
      <c r="AT34" s="36"/>
      <c r="AU34" s="58"/>
      <c r="AV34" s="36"/>
      <c r="AW34" s="529"/>
      <c r="AX34" s="461"/>
      <c r="AY34" s="36"/>
      <c r="AZ34" s="460"/>
      <c r="BA34" s="36"/>
      <c r="BB34" s="462"/>
      <c r="BC34" s="440">
        <v>32</v>
      </c>
      <c r="BD34" s="532">
        <f>SUM(BC34/50)*43560</f>
        <v>27878.400000000001</v>
      </c>
      <c r="BE34" s="58" t="s">
        <v>44</v>
      </c>
      <c r="BF34" s="23"/>
      <c r="BG34" s="212"/>
      <c r="BH34" s="94"/>
    </row>
    <row r="35" spans="1:60" x14ac:dyDescent="0.25">
      <c r="A35" s="639"/>
      <c r="B35" s="629"/>
      <c r="C35" s="624"/>
      <c r="D35" s="181">
        <v>2</v>
      </c>
      <c r="E35" s="173">
        <v>41.965980000000002</v>
      </c>
      <c r="F35" s="181">
        <v>-71.975880000000004</v>
      </c>
      <c r="G35" s="181">
        <v>250</v>
      </c>
      <c r="H35" s="181">
        <v>300</v>
      </c>
      <c r="I35" s="181">
        <v>250</v>
      </c>
      <c r="J35" s="181">
        <v>300</v>
      </c>
      <c r="K35" s="328" t="s">
        <v>196</v>
      </c>
      <c r="L35" s="318">
        <v>40.299999999999997</v>
      </c>
      <c r="M35" s="318">
        <v>38.299999999999997</v>
      </c>
      <c r="N35" s="498">
        <v>37.4</v>
      </c>
      <c r="O35" s="17" t="s">
        <v>120</v>
      </c>
      <c r="P35" s="218">
        <v>84</v>
      </c>
      <c r="Q35" s="218">
        <v>23</v>
      </c>
      <c r="R35" s="218">
        <v>62</v>
      </c>
      <c r="S35" s="218">
        <v>32</v>
      </c>
      <c r="T35" s="218">
        <v>95</v>
      </c>
      <c r="U35" s="218">
        <v>73</v>
      </c>
      <c r="V35" s="218">
        <v>31</v>
      </c>
      <c r="W35" s="218">
        <v>85</v>
      </c>
      <c r="X35" s="218">
        <v>84</v>
      </c>
      <c r="Y35" s="218">
        <v>100</v>
      </c>
      <c r="Z35" s="218">
        <v>100</v>
      </c>
      <c r="AA35" s="587">
        <v>100</v>
      </c>
      <c r="AB35" s="587"/>
      <c r="AC35" s="587"/>
      <c r="AD35" s="709"/>
      <c r="AE35" s="237" t="s">
        <v>177</v>
      </c>
      <c r="AF35" s="598" t="s">
        <v>129</v>
      </c>
      <c r="AG35" s="567"/>
      <c r="AH35" s="568"/>
      <c r="AI35" s="95"/>
      <c r="AJ35" s="614"/>
      <c r="AK35" s="626"/>
      <c r="AL35" s="210">
        <v>2</v>
      </c>
      <c r="AM35" s="213"/>
      <c r="AN35" s="213"/>
      <c r="AO35" s="213"/>
      <c r="AP35" s="213"/>
      <c r="AQ35" s="213"/>
      <c r="AR35" s="213"/>
      <c r="AS35" s="244"/>
      <c r="AT35" s="6"/>
      <c r="AU35" s="35"/>
      <c r="AV35" s="6"/>
      <c r="AW35" s="528"/>
      <c r="AX35" s="102"/>
      <c r="AY35" s="103"/>
      <c r="AZ35" s="48"/>
      <c r="BA35" s="6"/>
      <c r="BB35" s="103"/>
      <c r="BC35" s="530">
        <v>31</v>
      </c>
      <c r="BD35" s="531">
        <f>SUM(BC35/50)*43560</f>
        <v>27007.200000000001</v>
      </c>
      <c r="BE35" s="209" t="s">
        <v>44</v>
      </c>
      <c r="BF35" s="38"/>
      <c r="BG35" s="482">
        <v>42612</v>
      </c>
      <c r="BH35" s="95">
        <v>42612</v>
      </c>
    </row>
    <row r="36" spans="1:60" ht="15" customHeight="1" x14ac:dyDescent="0.25">
      <c r="A36" s="639"/>
      <c r="B36" s="629"/>
      <c r="C36" s="624"/>
      <c r="D36" s="181">
        <v>3</v>
      </c>
      <c r="E36" s="173">
        <v>41.96566</v>
      </c>
      <c r="F36" s="181">
        <v>-71.975489999999994</v>
      </c>
      <c r="G36" s="181">
        <v>250</v>
      </c>
      <c r="H36" s="181">
        <v>250</v>
      </c>
      <c r="I36" s="181">
        <v>250</v>
      </c>
      <c r="J36" s="181">
        <v>250</v>
      </c>
      <c r="K36" s="603" t="s">
        <v>197</v>
      </c>
      <c r="L36" s="318">
        <v>40.1</v>
      </c>
      <c r="M36" s="318">
        <v>38.5</v>
      </c>
      <c r="N36" s="498">
        <v>37.6</v>
      </c>
      <c r="O36" s="125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503"/>
      <c r="AE36" s="122"/>
      <c r="AF36" s="115"/>
      <c r="AG36" s="115"/>
      <c r="AH36" s="116"/>
      <c r="AI36" s="119"/>
      <c r="AJ36" s="614"/>
      <c r="AK36" s="626"/>
      <c r="AL36" s="210">
        <v>3</v>
      </c>
      <c r="AM36" s="213"/>
      <c r="AN36" s="213"/>
      <c r="AO36" s="213"/>
      <c r="AP36" s="213"/>
      <c r="AQ36" s="213"/>
      <c r="AR36" s="213"/>
      <c r="AS36" s="244"/>
      <c r="AT36" s="6"/>
      <c r="AU36" s="35"/>
      <c r="AV36" s="6"/>
      <c r="AW36" s="528"/>
      <c r="AX36" s="6"/>
      <c r="AY36" s="6"/>
      <c r="AZ36" s="48"/>
      <c r="BA36" s="6"/>
      <c r="BB36" s="6"/>
      <c r="BC36" s="209">
        <v>29</v>
      </c>
      <c r="BD36" s="362">
        <f>SUM(BC36/50)*43560</f>
        <v>25264.799999999999</v>
      </c>
      <c r="BE36" s="209" t="s">
        <v>44</v>
      </c>
      <c r="BF36" s="38"/>
      <c r="BG36" s="228"/>
      <c r="BH36" s="84"/>
    </row>
    <row r="37" spans="1:60" x14ac:dyDescent="0.25">
      <c r="A37" s="639"/>
      <c r="B37" s="629"/>
      <c r="C37" s="624"/>
      <c r="D37" s="181">
        <v>4</v>
      </c>
      <c r="E37" s="173">
        <v>41.965179999999997</v>
      </c>
      <c r="F37" s="181">
        <v>-71.97533</v>
      </c>
      <c r="G37" s="181">
        <v>200</v>
      </c>
      <c r="H37" s="181">
        <v>250</v>
      </c>
      <c r="I37" s="181">
        <v>150</v>
      </c>
      <c r="J37" s="181">
        <v>200</v>
      </c>
      <c r="K37" s="603"/>
      <c r="L37" s="318">
        <v>40.1</v>
      </c>
      <c r="M37" s="318">
        <v>38.1</v>
      </c>
      <c r="N37" s="498">
        <v>37.4</v>
      </c>
      <c r="O37" s="123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6"/>
      <c r="AE37" s="115"/>
      <c r="AF37" s="115"/>
      <c r="AG37" s="115"/>
      <c r="AH37" s="116"/>
      <c r="AI37" s="119"/>
      <c r="AJ37" s="614"/>
      <c r="AK37" s="626"/>
      <c r="AL37" s="210">
        <v>4</v>
      </c>
      <c r="AM37" s="213"/>
      <c r="AN37" s="213"/>
      <c r="AO37" s="213"/>
      <c r="AP37" s="213"/>
      <c r="AQ37" s="213"/>
      <c r="AR37" s="213"/>
      <c r="AS37" s="6"/>
      <c r="AT37" s="35"/>
      <c r="AU37" s="35"/>
      <c r="AV37" s="35"/>
      <c r="AW37" s="48"/>
      <c r="AX37" s="6"/>
      <c r="AY37" s="6"/>
      <c r="AZ37" s="48"/>
      <c r="BA37" s="6"/>
      <c r="BB37" s="6"/>
      <c r="BC37" s="209">
        <v>29</v>
      </c>
      <c r="BD37" s="362">
        <f>SUM(BC37/50)*43560</f>
        <v>25264.799999999999</v>
      </c>
      <c r="BE37" s="209" t="s">
        <v>44</v>
      </c>
      <c r="BF37" s="38"/>
      <c r="BG37" s="228"/>
      <c r="BH37" s="84"/>
    </row>
    <row r="38" spans="1:60" x14ac:dyDescent="0.25">
      <c r="A38" s="639"/>
      <c r="B38" s="629"/>
      <c r="C38" s="624"/>
      <c r="D38" s="181">
        <v>5</v>
      </c>
      <c r="E38" s="173">
        <v>41.964820000000003</v>
      </c>
      <c r="F38" s="181">
        <v>-71.975319999999996</v>
      </c>
      <c r="G38" s="181">
        <v>200</v>
      </c>
      <c r="H38" s="181">
        <v>250</v>
      </c>
      <c r="I38" s="181">
        <v>200</v>
      </c>
      <c r="J38" s="181">
        <v>250</v>
      </c>
      <c r="K38" s="603"/>
      <c r="L38" s="318">
        <v>40.5</v>
      </c>
      <c r="M38" s="318">
        <v>39.700000000000003</v>
      </c>
      <c r="N38" s="498">
        <v>38.799999999999997</v>
      </c>
      <c r="O38" s="123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6"/>
      <c r="AE38" s="115"/>
      <c r="AF38" s="115"/>
      <c r="AG38" s="115"/>
      <c r="AH38" s="116"/>
      <c r="AI38" s="119"/>
      <c r="AJ38" s="614"/>
      <c r="AK38" s="626"/>
      <c r="AL38" s="210">
        <v>5</v>
      </c>
      <c r="AM38" s="213"/>
      <c r="AN38" s="213"/>
      <c r="AO38" s="213"/>
      <c r="AP38" s="213"/>
      <c r="AQ38" s="213"/>
      <c r="AR38" s="213"/>
      <c r="AS38" s="6"/>
      <c r="AT38" s="35"/>
      <c r="AU38" s="35"/>
      <c r="AV38" s="35"/>
      <c r="AW38" s="48"/>
      <c r="AX38" s="6"/>
      <c r="AY38" s="6"/>
      <c r="AZ38" s="48"/>
      <c r="BA38" s="6"/>
      <c r="BB38" s="6"/>
      <c r="BC38" s="6"/>
      <c r="BD38" s="6"/>
      <c r="BE38" s="6"/>
      <c r="BF38" s="38"/>
      <c r="BG38" s="228"/>
      <c r="BH38" s="84"/>
    </row>
    <row r="39" spans="1:60" x14ac:dyDescent="0.25">
      <c r="A39" s="639"/>
      <c r="B39" s="629"/>
      <c r="C39" s="624"/>
      <c r="D39" s="181">
        <v>6</v>
      </c>
      <c r="E39" s="173">
        <v>41.965049999999998</v>
      </c>
      <c r="F39" s="181">
        <v>-71.974980000000002</v>
      </c>
      <c r="G39" s="181">
        <v>250</v>
      </c>
      <c r="H39" s="181">
        <v>250</v>
      </c>
      <c r="I39" s="181">
        <v>250</v>
      </c>
      <c r="J39" s="181">
        <v>300</v>
      </c>
      <c r="K39" s="544"/>
      <c r="L39" s="318">
        <v>40.1</v>
      </c>
      <c r="M39" s="318">
        <v>39.700000000000003</v>
      </c>
      <c r="N39" s="498">
        <v>38.5</v>
      </c>
      <c r="O39" s="123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6"/>
      <c r="AE39" s="115"/>
      <c r="AF39" s="115"/>
      <c r="AG39" s="115"/>
      <c r="AH39" s="116"/>
      <c r="AI39" s="119"/>
      <c r="AJ39" s="614"/>
      <c r="AK39" s="626"/>
      <c r="AL39" s="210">
        <v>6</v>
      </c>
      <c r="AM39" s="213"/>
      <c r="AN39" s="213"/>
      <c r="AO39" s="213"/>
      <c r="AP39" s="213"/>
      <c r="AQ39" s="213"/>
      <c r="AR39" s="213"/>
      <c r="AS39" s="6"/>
      <c r="AT39" s="35"/>
      <c r="AU39" s="35"/>
      <c r="AV39" s="35"/>
      <c r="AW39" s="48"/>
      <c r="AX39" s="6"/>
      <c r="AY39" s="6"/>
      <c r="AZ39" s="48"/>
      <c r="BA39" s="6"/>
      <c r="BB39" s="6"/>
      <c r="BC39" s="6"/>
      <c r="BD39" s="6"/>
      <c r="BE39" s="6"/>
      <c r="BF39" s="38"/>
      <c r="BG39" s="228"/>
      <c r="BH39" s="84"/>
    </row>
    <row r="40" spans="1:60" x14ac:dyDescent="0.25">
      <c r="A40" s="639"/>
      <c r="B40" s="629"/>
      <c r="C40" s="624"/>
      <c r="D40" s="181">
        <v>7</v>
      </c>
      <c r="E40" s="173">
        <v>41.965350000000001</v>
      </c>
      <c r="F40" s="181">
        <v>-71.974850000000004</v>
      </c>
      <c r="G40" s="181">
        <v>200</v>
      </c>
      <c r="H40" s="181">
        <v>250</v>
      </c>
      <c r="I40" s="181">
        <v>200</v>
      </c>
      <c r="J40" s="181">
        <v>250</v>
      </c>
      <c r="K40" s="544"/>
      <c r="L40" s="318">
        <v>40.299999999999997</v>
      </c>
      <c r="M40" s="318">
        <v>38.799999999999997</v>
      </c>
      <c r="N40" s="498">
        <v>37.799999999999997</v>
      </c>
      <c r="O40" s="123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6"/>
      <c r="AE40" s="115"/>
      <c r="AF40" s="115"/>
      <c r="AG40" s="115"/>
      <c r="AH40" s="116"/>
      <c r="AI40" s="119"/>
      <c r="AJ40" s="614"/>
      <c r="AK40" s="626"/>
      <c r="AL40" s="210">
        <v>7</v>
      </c>
      <c r="AM40" s="35"/>
      <c r="AN40" s="35"/>
      <c r="AO40" s="213"/>
      <c r="AP40" s="213"/>
      <c r="AQ40" s="213"/>
      <c r="AR40" s="213"/>
      <c r="AS40" s="6"/>
      <c r="AT40" s="35"/>
      <c r="AU40" s="35"/>
      <c r="AV40" s="35"/>
      <c r="AW40" s="48"/>
      <c r="AX40" s="6"/>
      <c r="AY40" s="6"/>
      <c r="AZ40" s="48"/>
      <c r="BA40" s="6"/>
      <c r="BB40" s="6"/>
      <c r="BC40" s="6"/>
      <c r="BD40" s="6"/>
      <c r="BE40" s="6"/>
      <c r="BF40" s="38"/>
      <c r="BG40" s="228"/>
      <c r="BH40" s="84"/>
    </row>
    <row r="41" spans="1:60" x14ac:dyDescent="0.25">
      <c r="A41" s="639"/>
      <c r="B41" s="629"/>
      <c r="C41" s="624"/>
      <c r="D41" s="181">
        <v>8</v>
      </c>
      <c r="E41" s="173">
        <v>41.965769999999999</v>
      </c>
      <c r="F41" s="181">
        <v>-71.975290000000001</v>
      </c>
      <c r="G41" s="181">
        <v>200</v>
      </c>
      <c r="H41" s="181">
        <v>250</v>
      </c>
      <c r="I41" s="181">
        <v>200</v>
      </c>
      <c r="J41" s="181">
        <v>250</v>
      </c>
      <c r="K41" s="544"/>
      <c r="L41" s="318">
        <v>40.299999999999997</v>
      </c>
      <c r="M41" s="318">
        <v>39</v>
      </c>
      <c r="N41" s="498">
        <v>37.9</v>
      </c>
      <c r="O41" s="123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6"/>
      <c r="AE41" s="115"/>
      <c r="AF41" s="115"/>
      <c r="AG41" s="115"/>
      <c r="AH41" s="116"/>
      <c r="AI41" s="119"/>
      <c r="AJ41" s="614"/>
      <c r="AK41" s="626"/>
      <c r="AL41" s="210">
        <v>8</v>
      </c>
      <c r="AM41" s="213"/>
      <c r="AN41" s="213"/>
      <c r="AO41" s="213"/>
      <c r="AP41" s="213"/>
      <c r="AQ41" s="213"/>
      <c r="AR41" s="213"/>
      <c r="AS41" s="6"/>
      <c r="AT41" s="35"/>
      <c r="AU41" s="35"/>
      <c r="AV41" s="35"/>
      <c r="AW41" s="48"/>
      <c r="AX41" s="6"/>
      <c r="AY41" s="6"/>
      <c r="AZ41" s="48"/>
      <c r="BA41" s="6"/>
      <c r="BB41" s="6"/>
      <c r="BC41" s="6"/>
      <c r="BD41" s="6"/>
      <c r="BE41" s="6"/>
      <c r="BF41" s="38"/>
      <c r="BG41" s="228"/>
      <c r="BH41" s="84"/>
    </row>
    <row r="42" spans="1:60" x14ac:dyDescent="0.25">
      <c r="A42" s="639"/>
      <c r="B42" s="629"/>
      <c r="C42" s="624"/>
      <c r="D42" s="181">
        <v>9</v>
      </c>
      <c r="E42" s="173">
        <v>41.966299999999997</v>
      </c>
      <c r="F42" s="181">
        <v>-71.975170000000006</v>
      </c>
      <c r="G42" s="181">
        <v>200</v>
      </c>
      <c r="H42" s="181">
        <v>250</v>
      </c>
      <c r="I42" s="181">
        <v>250</v>
      </c>
      <c r="J42" s="181">
        <v>300</v>
      </c>
      <c r="K42" s="544"/>
      <c r="L42" s="318">
        <v>39.9</v>
      </c>
      <c r="M42" s="318">
        <v>38.700000000000003</v>
      </c>
      <c r="N42" s="498">
        <v>37.9</v>
      </c>
      <c r="O42" s="123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6"/>
      <c r="AE42" s="115"/>
      <c r="AF42" s="115"/>
      <c r="AG42" s="115"/>
      <c r="AH42" s="116"/>
      <c r="AI42" s="119"/>
      <c r="AJ42" s="614"/>
      <c r="AK42" s="626"/>
      <c r="AL42" s="210">
        <v>9</v>
      </c>
      <c r="AM42" s="213"/>
      <c r="AN42" s="213"/>
      <c r="AO42" s="213"/>
      <c r="AP42" s="213"/>
      <c r="AQ42" s="213"/>
      <c r="AR42" s="213"/>
      <c r="AS42" s="6"/>
      <c r="AT42" s="35"/>
      <c r="AU42" s="35"/>
      <c r="AV42" s="35"/>
      <c r="AW42" s="48"/>
      <c r="AX42" s="6"/>
      <c r="AY42" s="6"/>
      <c r="AZ42" s="48"/>
      <c r="BA42" s="6"/>
      <c r="BB42" s="6"/>
      <c r="BC42" s="6"/>
      <c r="BD42" s="6"/>
      <c r="BE42" s="6"/>
      <c r="BF42" s="38"/>
      <c r="BG42" s="228"/>
      <c r="BH42" s="84"/>
    </row>
    <row r="43" spans="1:60" ht="15.75" thickBot="1" x14ac:dyDescent="0.3">
      <c r="A43" s="639"/>
      <c r="B43" s="629"/>
      <c r="C43" s="625"/>
      <c r="D43" s="1">
        <v>10</v>
      </c>
      <c r="E43" s="28">
        <v>41.96613</v>
      </c>
      <c r="F43" s="1">
        <v>-71.975480000000005</v>
      </c>
      <c r="G43" s="1">
        <v>200</v>
      </c>
      <c r="H43" s="1">
        <v>250</v>
      </c>
      <c r="I43" s="1">
        <v>200</v>
      </c>
      <c r="J43" s="1">
        <v>250</v>
      </c>
      <c r="K43" s="545"/>
      <c r="L43" s="319">
        <v>40.299999999999997</v>
      </c>
      <c r="M43" s="319">
        <v>39.4</v>
      </c>
      <c r="N43" s="499">
        <v>38.299999999999997</v>
      </c>
      <c r="O43" s="126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8"/>
      <c r="AE43" s="117"/>
      <c r="AF43" s="117"/>
      <c r="AG43" s="117"/>
      <c r="AH43" s="118"/>
      <c r="AI43" s="121"/>
      <c r="AJ43" s="615"/>
      <c r="AK43" s="627"/>
      <c r="AL43" s="4">
        <v>10</v>
      </c>
      <c r="AM43" s="214"/>
      <c r="AN43" s="214"/>
      <c r="AO43" s="214"/>
      <c r="AP43" s="214"/>
      <c r="AQ43" s="214"/>
      <c r="AR43" s="214"/>
      <c r="AS43" s="14"/>
      <c r="AT43" s="18"/>
      <c r="AU43" s="18"/>
      <c r="AV43" s="18"/>
      <c r="AW43" s="57"/>
      <c r="AX43" s="14"/>
      <c r="AY43" s="14"/>
      <c r="AZ43" s="57"/>
      <c r="BA43" s="14"/>
      <c r="BB43" s="14"/>
      <c r="BC43" s="14"/>
      <c r="BD43" s="14"/>
      <c r="BE43" s="14"/>
      <c r="BF43" s="16"/>
      <c r="BG43" s="193"/>
      <c r="BH43" s="85"/>
    </row>
    <row r="44" spans="1:60" ht="15" customHeight="1" x14ac:dyDescent="0.25">
      <c r="A44" s="639"/>
      <c r="B44" s="613" t="s">
        <v>28</v>
      </c>
      <c r="C44" s="624">
        <v>42110</v>
      </c>
      <c r="D44" s="49">
        <v>1</v>
      </c>
      <c r="E44" s="49">
        <v>41.962910000000001</v>
      </c>
      <c r="F44" s="49">
        <v>-71.974410000000006</v>
      </c>
      <c r="G44" s="49">
        <v>200</v>
      </c>
      <c r="H44" s="49">
        <v>280</v>
      </c>
      <c r="I44" s="49">
        <v>180</v>
      </c>
      <c r="J44" s="49">
        <v>270</v>
      </c>
      <c r="K44" s="35"/>
      <c r="L44" s="49">
        <v>47</v>
      </c>
      <c r="M44" s="49">
        <v>46</v>
      </c>
      <c r="N44" s="110">
        <v>45</v>
      </c>
      <c r="O44" s="148" t="s">
        <v>119</v>
      </c>
      <c r="P44" s="222">
        <v>0.24</v>
      </c>
      <c r="Q44" s="222">
        <v>158</v>
      </c>
      <c r="R44" s="222">
        <v>268</v>
      </c>
      <c r="S44" s="222">
        <v>78.099999999999994</v>
      </c>
      <c r="T44" s="222">
        <v>3.3</v>
      </c>
      <c r="U44" s="222">
        <v>8.9</v>
      </c>
      <c r="V44" s="222">
        <v>0.52</v>
      </c>
      <c r="W44" s="222">
        <v>532</v>
      </c>
      <c r="X44" s="203">
        <v>5.8</v>
      </c>
      <c r="Y44" s="222">
        <v>10</v>
      </c>
      <c r="Z44" s="222">
        <v>93.5</v>
      </c>
      <c r="AA44" s="222">
        <v>151</v>
      </c>
      <c r="AB44" s="222">
        <v>5.4</v>
      </c>
      <c r="AC44" s="222">
        <v>6.4</v>
      </c>
      <c r="AD44" s="223">
        <v>2.1</v>
      </c>
      <c r="AE44" s="425">
        <v>71</v>
      </c>
      <c r="AF44" s="180">
        <v>56</v>
      </c>
      <c r="AG44" s="182">
        <v>37</v>
      </c>
      <c r="AH44" s="183">
        <v>7</v>
      </c>
      <c r="AI44" s="294">
        <v>22.6</v>
      </c>
      <c r="AJ44" s="613" t="s">
        <v>28</v>
      </c>
      <c r="AK44" s="623">
        <v>42233</v>
      </c>
      <c r="AL44" s="26">
        <v>1</v>
      </c>
      <c r="AM44" s="27"/>
      <c r="AN44" s="27"/>
      <c r="AO44" s="27"/>
      <c r="AP44" s="27"/>
      <c r="AQ44" s="27"/>
      <c r="AR44" s="27"/>
      <c r="AS44" s="321">
        <v>77</v>
      </c>
      <c r="AT44" s="58">
        <v>69.099999999999994</v>
      </c>
      <c r="AU44" s="58">
        <v>68.7</v>
      </c>
      <c r="AV44" s="58">
        <v>77</v>
      </c>
      <c r="AW44" s="436" t="s">
        <v>133</v>
      </c>
      <c r="AX44" s="58">
        <v>224</v>
      </c>
      <c r="AY44" s="419">
        <f>(1/(AX44/60))*60</f>
        <v>16.071428571428569</v>
      </c>
      <c r="AZ44" s="437" t="s">
        <v>137</v>
      </c>
      <c r="BA44" s="419">
        <v>711</v>
      </c>
      <c r="BB44" s="419">
        <f>(1/(BA44/60))*60</f>
        <v>5.0632911392405058</v>
      </c>
      <c r="BC44" s="438">
        <v>68</v>
      </c>
      <c r="BD44" s="532">
        <f>SUM(BC44/50)*43560</f>
        <v>59241.600000000006</v>
      </c>
      <c r="BE44" s="321" t="s">
        <v>44</v>
      </c>
      <c r="BF44" s="692" t="s">
        <v>205</v>
      </c>
      <c r="BG44" s="81">
        <v>282</v>
      </c>
      <c r="BH44" s="86">
        <v>16</v>
      </c>
    </row>
    <row r="45" spans="1:60" x14ac:dyDescent="0.25">
      <c r="A45" s="639"/>
      <c r="B45" s="614"/>
      <c r="C45" s="624"/>
      <c r="D45" s="59">
        <v>2</v>
      </c>
      <c r="E45" s="59">
        <v>41.962719999999997</v>
      </c>
      <c r="F45" s="181">
        <v>-71.975040000000007</v>
      </c>
      <c r="G45" s="59">
        <v>180</v>
      </c>
      <c r="H45" s="59">
        <v>240</v>
      </c>
      <c r="I45" s="59">
        <v>180</v>
      </c>
      <c r="J45" s="59">
        <v>270</v>
      </c>
      <c r="K45" s="35"/>
      <c r="L45" s="59">
        <v>46</v>
      </c>
      <c r="M45" s="59">
        <v>46</v>
      </c>
      <c r="N45" s="211">
        <v>45</v>
      </c>
      <c r="O45" s="17" t="s">
        <v>120</v>
      </c>
      <c r="P45" s="218">
        <v>94</v>
      </c>
      <c r="Q45" s="218">
        <v>57</v>
      </c>
      <c r="R45" s="218">
        <v>70</v>
      </c>
      <c r="S45" s="218">
        <v>78</v>
      </c>
      <c r="T45" s="218">
        <v>56</v>
      </c>
      <c r="U45" s="218">
        <v>50</v>
      </c>
      <c r="V45" s="218">
        <v>39</v>
      </c>
      <c r="W45" s="218">
        <v>57</v>
      </c>
      <c r="X45" s="218">
        <v>49</v>
      </c>
      <c r="Y45" s="218">
        <v>100</v>
      </c>
      <c r="Z45" s="218">
        <v>100</v>
      </c>
      <c r="AA45" s="587">
        <v>100</v>
      </c>
      <c r="AB45" s="587"/>
      <c r="AC45" s="587"/>
      <c r="AD45" s="709"/>
      <c r="AE45" s="220" t="s">
        <v>123</v>
      </c>
      <c r="AF45" s="566" t="s">
        <v>129</v>
      </c>
      <c r="AG45" s="567"/>
      <c r="AH45" s="568"/>
      <c r="AI45" s="95">
        <v>42172</v>
      </c>
      <c r="AJ45" s="614"/>
      <c r="AK45" s="624"/>
      <c r="AL45" s="210">
        <v>2</v>
      </c>
      <c r="AM45" s="213"/>
      <c r="AN45" s="213"/>
      <c r="AO45" s="213"/>
      <c r="AP45" s="213"/>
      <c r="AQ45" s="213"/>
      <c r="AR45" s="213"/>
      <c r="AS45" s="209">
        <v>82</v>
      </c>
      <c r="AT45" s="209">
        <v>68.900000000000006</v>
      </c>
      <c r="AU45" s="209">
        <v>68.5</v>
      </c>
      <c r="AV45" s="209">
        <v>68.2</v>
      </c>
      <c r="AW45" s="358" t="s">
        <v>138</v>
      </c>
      <c r="AX45" s="209">
        <v>130</v>
      </c>
      <c r="AY45" s="209">
        <f>(1/(AX45/60))*60</f>
        <v>27.692307692307693</v>
      </c>
      <c r="AZ45" s="358" t="s">
        <v>139</v>
      </c>
      <c r="BA45" s="60">
        <v>471</v>
      </c>
      <c r="BB45" s="60">
        <f>(1/(BA45/60))*60</f>
        <v>7.6433121019108281</v>
      </c>
      <c r="BC45" s="365">
        <v>66</v>
      </c>
      <c r="BD45" s="362">
        <f>SUM(BC45/50)*43560</f>
        <v>57499.200000000004</v>
      </c>
      <c r="BE45" s="211" t="s">
        <v>44</v>
      </c>
      <c r="BF45" s="693"/>
      <c r="BG45" s="239">
        <v>42592</v>
      </c>
      <c r="BH45" s="95">
        <v>42592</v>
      </c>
    </row>
    <row r="46" spans="1:60" x14ac:dyDescent="0.25">
      <c r="A46" s="639"/>
      <c r="B46" s="614"/>
      <c r="C46" s="624"/>
      <c r="D46" s="59">
        <v>3</v>
      </c>
      <c r="E46" s="59">
        <v>41.962409999999998</v>
      </c>
      <c r="F46" s="181">
        <v>-71.974869999999996</v>
      </c>
      <c r="G46" s="59">
        <v>140</v>
      </c>
      <c r="H46" s="59">
        <v>300</v>
      </c>
      <c r="I46" s="59">
        <v>180</v>
      </c>
      <c r="J46" s="59">
        <v>240</v>
      </c>
      <c r="K46" s="35"/>
      <c r="L46" s="59">
        <v>47</v>
      </c>
      <c r="M46" s="59">
        <v>46</v>
      </c>
      <c r="N46" s="211">
        <v>45</v>
      </c>
      <c r="O46" s="125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503"/>
      <c r="AE46" s="122"/>
      <c r="AF46" s="115"/>
      <c r="AG46" s="115"/>
      <c r="AH46" s="116"/>
      <c r="AI46" s="119"/>
      <c r="AJ46" s="614"/>
      <c r="AK46" s="624"/>
      <c r="AL46" s="210">
        <v>3</v>
      </c>
      <c r="AM46" s="213"/>
      <c r="AN46" s="213"/>
      <c r="AO46" s="213"/>
      <c r="AP46" s="213"/>
      <c r="AQ46" s="213"/>
      <c r="AR46" s="213"/>
      <c r="AS46" s="6"/>
      <c r="AT46" s="35"/>
      <c r="AU46" s="35"/>
      <c r="AV46" s="35"/>
      <c r="AW46" s="48"/>
      <c r="AX46" s="6"/>
      <c r="AY46" s="6"/>
      <c r="AZ46" s="48"/>
      <c r="BA46" s="6"/>
      <c r="BB46" s="6"/>
      <c r="BC46" s="6"/>
      <c r="BD46" s="6"/>
      <c r="BE46" s="6"/>
      <c r="BF46" s="693"/>
      <c r="BG46" s="77"/>
      <c r="BH46" s="84"/>
    </row>
    <row r="47" spans="1:60" x14ac:dyDescent="0.25">
      <c r="A47" s="639"/>
      <c r="B47" s="614"/>
      <c r="C47" s="624"/>
      <c r="D47" s="59">
        <v>4</v>
      </c>
      <c r="E47" s="59">
        <v>41.962490000000003</v>
      </c>
      <c r="F47" s="181">
        <v>-71.974069999999998</v>
      </c>
      <c r="G47" s="59">
        <v>200</v>
      </c>
      <c r="H47" s="59">
        <v>250</v>
      </c>
      <c r="I47" s="59">
        <v>200</v>
      </c>
      <c r="J47" s="59">
        <v>300</v>
      </c>
      <c r="K47" s="35"/>
      <c r="L47" s="59">
        <v>46</v>
      </c>
      <c r="M47" s="59">
        <v>46</v>
      </c>
      <c r="N47" s="211">
        <v>45</v>
      </c>
      <c r="O47" s="123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6"/>
      <c r="AE47" s="115"/>
      <c r="AF47" s="115"/>
      <c r="AG47" s="115"/>
      <c r="AH47" s="116"/>
      <c r="AI47" s="119"/>
      <c r="AJ47" s="614"/>
      <c r="AK47" s="624"/>
      <c r="AL47" s="210">
        <v>4</v>
      </c>
      <c r="AM47" s="213"/>
      <c r="AN47" s="213"/>
      <c r="AO47" s="213"/>
      <c r="AP47" s="213"/>
      <c r="AQ47" s="213"/>
      <c r="AR47" s="213"/>
      <c r="AS47" s="6"/>
      <c r="AT47" s="35"/>
      <c r="AU47" s="35"/>
      <c r="AV47" s="35"/>
      <c r="AW47" s="48"/>
      <c r="AX47" s="6"/>
      <c r="AY47" s="6"/>
      <c r="AZ47" s="48"/>
      <c r="BA47" s="6"/>
      <c r="BB47" s="6"/>
      <c r="BC47" s="6"/>
      <c r="BD47" s="6"/>
      <c r="BE47" s="6"/>
      <c r="BF47" s="693"/>
      <c r="BG47" s="77"/>
      <c r="BH47" s="84"/>
    </row>
    <row r="48" spans="1:60" x14ac:dyDescent="0.25">
      <c r="A48" s="639"/>
      <c r="B48" s="614"/>
      <c r="C48" s="624"/>
      <c r="D48" s="59">
        <v>5</v>
      </c>
      <c r="E48" s="59">
        <v>41.961849999999998</v>
      </c>
      <c r="F48" s="181">
        <v>-71.974360000000004</v>
      </c>
      <c r="G48" s="59">
        <v>100</v>
      </c>
      <c r="H48" s="59">
        <v>250</v>
      </c>
      <c r="I48" s="59">
        <v>100</v>
      </c>
      <c r="J48" s="59">
        <v>150</v>
      </c>
      <c r="K48" s="35"/>
      <c r="L48" s="59">
        <v>46</v>
      </c>
      <c r="M48" s="59">
        <v>46</v>
      </c>
      <c r="N48" s="211">
        <v>45</v>
      </c>
      <c r="O48" s="123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6"/>
      <c r="AE48" s="115"/>
      <c r="AF48" s="115"/>
      <c r="AG48" s="115"/>
      <c r="AH48" s="116"/>
      <c r="AI48" s="119"/>
      <c r="AJ48" s="614"/>
      <c r="AK48" s="624"/>
      <c r="AL48" s="210">
        <v>5</v>
      </c>
      <c r="AM48" s="213"/>
      <c r="AN48" s="213"/>
      <c r="AO48" s="213"/>
      <c r="AP48" s="213"/>
      <c r="AQ48" s="213"/>
      <c r="AR48" s="213"/>
      <c r="AS48" s="6"/>
      <c r="AT48" s="35"/>
      <c r="AU48" s="35"/>
      <c r="AV48" s="35"/>
      <c r="AW48" s="48"/>
      <c r="AX48" s="6"/>
      <c r="AY48" s="6"/>
      <c r="AZ48" s="48"/>
      <c r="BA48" s="6"/>
      <c r="BB48" s="6"/>
      <c r="BC48" s="6"/>
      <c r="BD48" s="6"/>
      <c r="BE48" s="6"/>
      <c r="BF48" s="694"/>
      <c r="BG48" s="77"/>
      <c r="BH48" s="84"/>
    </row>
    <row r="49" spans="1:60" x14ac:dyDescent="0.25">
      <c r="A49" s="639"/>
      <c r="B49" s="614"/>
      <c r="C49" s="624"/>
      <c r="D49" s="59">
        <v>6</v>
      </c>
      <c r="E49" s="59">
        <v>41.961599999999997</v>
      </c>
      <c r="F49" s="181">
        <v>-71.974369999999993</v>
      </c>
      <c r="G49" s="59">
        <v>100</v>
      </c>
      <c r="H49" s="59">
        <v>275</v>
      </c>
      <c r="I49" s="59">
        <v>75</v>
      </c>
      <c r="J49" s="59">
        <v>300</v>
      </c>
      <c r="K49" s="35"/>
      <c r="L49" s="59">
        <v>46</v>
      </c>
      <c r="M49" s="59">
        <v>46</v>
      </c>
      <c r="N49" s="211">
        <v>45</v>
      </c>
      <c r="O49" s="123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6"/>
      <c r="AE49" s="115"/>
      <c r="AF49" s="115"/>
      <c r="AG49" s="115"/>
      <c r="AH49" s="116"/>
      <c r="AI49" s="119"/>
      <c r="AJ49" s="614"/>
      <c r="AK49" s="624"/>
      <c r="AL49" s="210">
        <v>6</v>
      </c>
      <c r="AM49" s="213"/>
      <c r="AN49" s="213"/>
      <c r="AO49" s="213"/>
      <c r="AP49" s="213"/>
      <c r="AQ49" s="213"/>
      <c r="AR49" s="213"/>
      <c r="AS49" s="6"/>
      <c r="AT49" s="35"/>
      <c r="AU49" s="35"/>
      <c r="AV49" s="35"/>
      <c r="AW49" s="48"/>
      <c r="AX49" s="6"/>
      <c r="AY49" s="6"/>
      <c r="AZ49" s="48"/>
      <c r="BA49" s="6"/>
      <c r="BB49" s="6"/>
      <c r="BC49" s="6"/>
      <c r="BD49" s="6"/>
      <c r="BE49" s="6"/>
      <c r="BF49" s="38"/>
      <c r="BG49" s="77"/>
      <c r="BH49" s="84"/>
    </row>
    <row r="50" spans="1:60" x14ac:dyDescent="0.25">
      <c r="A50" s="639"/>
      <c r="B50" s="614"/>
      <c r="C50" s="624"/>
      <c r="D50" s="59">
        <v>7</v>
      </c>
      <c r="E50" s="59">
        <v>41.960439999999998</v>
      </c>
      <c r="F50" s="181">
        <v>-71.973799999999997</v>
      </c>
      <c r="G50" s="59">
        <v>100</v>
      </c>
      <c r="H50" s="59">
        <v>200</v>
      </c>
      <c r="I50" s="59">
        <v>100</v>
      </c>
      <c r="J50" s="59">
        <v>250</v>
      </c>
      <c r="K50" s="35"/>
      <c r="L50" s="59">
        <v>46</v>
      </c>
      <c r="M50" s="59">
        <v>45</v>
      </c>
      <c r="N50" s="211">
        <v>45</v>
      </c>
      <c r="O50" s="123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6"/>
      <c r="AE50" s="115"/>
      <c r="AF50" s="115"/>
      <c r="AG50" s="115"/>
      <c r="AH50" s="116"/>
      <c r="AI50" s="119"/>
      <c r="AJ50" s="614"/>
      <c r="AK50" s="624"/>
      <c r="AL50" s="210">
        <v>7</v>
      </c>
      <c r="AM50" s="35"/>
      <c r="AN50" s="35"/>
      <c r="AO50" s="213"/>
      <c r="AP50" s="213"/>
      <c r="AQ50" s="213"/>
      <c r="AR50" s="213"/>
      <c r="AS50" s="6"/>
      <c r="AT50" s="35"/>
      <c r="AU50" s="35"/>
      <c r="AV50" s="35"/>
      <c r="AW50" s="48"/>
      <c r="AX50" s="6"/>
      <c r="AY50" s="6"/>
      <c r="AZ50" s="48"/>
      <c r="BA50" s="6"/>
      <c r="BB50" s="6"/>
      <c r="BC50" s="6"/>
      <c r="BD50" s="6"/>
      <c r="BE50" s="6"/>
      <c r="BF50" s="38"/>
      <c r="BG50" s="77"/>
      <c r="BH50" s="84"/>
    </row>
    <row r="51" spans="1:60" x14ac:dyDescent="0.25">
      <c r="A51" s="639"/>
      <c r="B51" s="614"/>
      <c r="C51" s="624"/>
      <c r="D51" s="59">
        <v>8</v>
      </c>
      <c r="E51" s="59">
        <v>41.961260000000003</v>
      </c>
      <c r="F51" s="181">
        <v>-71.973590000000002</v>
      </c>
      <c r="G51" s="59">
        <v>150</v>
      </c>
      <c r="H51" s="59">
        <v>275</v>
      </c>
      <c r="I51" s="59">
        <v>150</v>
      </c>
      <c r="J51" s="59">
        <v>250</v>
      </c>
      <c r="K51" s="35"/>
      <c r="L51" s="59">
        <v>46</v>
      </c>
      <c r="M51" s="59">
        <v>45</v>
      </c>
      <c r="N51" s="211">
        <v>44</v>
      </c>
      <c r="O51" s="123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6"/>
      <c r="AE51" s="115"/>
      <c r="AF51" s="115"/>
      <c r="AG51" s="115"/>
      <c r="AH51" s="116"/>
      <c r="AI51" s="119"/>
      <c r="AJ51" s="614"/>
      <c r="AK51" s="624"/>
      <c r="AL51" s="210">
        <v>8</v>
      </c>
      <c r="AM51" s="213"/>
      <c r="AN51" s="213"/>
      <c r="AO51" s="213"/>
      <c r="AP51" s="213"/>
      <c r="AQ51" s="213"/>
      <c r="AR51" s="213"/>
      <c r="AS51" s="6"/>
      <c r="AT51" s="35"/>
      <c r="AU51" s="35"/>
      <c r="AV51" s="35"/>
      <c r="AW51" s="48"/>
      <c r="AX51" s="6"/>
      <c r="AY51" s="6"/>
      <c r="AZ51" s="48"/>
      <c r="BA51" s="6"/>
      <c r="BB51" s="6"/>
      <c r="BC51" s="6"/>
      <c r="BD51" s="6"/>
      <c r="BE51" s="6"/>
      <c r="BF51" s="38"/>
      <c r="BG51" s="77"/>
      <c r="BH51" s="84"/>
    </row>
    <row r="52" spans="1:60" x14ac:dyDescent="0.25">
      <c r="A52" s="639"/>
      <c r="B52" s="614"/>
      <c r="C52" s="624"/>
      <c r="D52" s="59">
        <v>9</v>
      </c>
      <c r="E52" s="59">
        <v>41.961039999999997</v>
      </c>
      <c r="F52" s="181">
        <v>-71.972909999999999</v>
      </c>
      <c r="G52" s="59">
        <v>150</v>
      </c>
      <c r="H52" s="59">
        <v>250</v>
      </c>
      <c r="I52" s="59">
        <v>150</v>
      </c>
      <c r="J52" s="59">
        <v>250</v>
      </c>
      <c r="K52" s="35"/>
      <c r="L52" s="59">
        <v>46</v>
      </c>
      <c r="M52" s="59">
        <v>45</v>
      </c>
      <c r="N52" s="211">
        <v>44</v>
      </c>
      <c r="O52" s="123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6"/>
      <c r="AE52" s="115"/>
      <c r="AF52" s="115"/>
      <c r="AG52" s="115"/>
      <c r="AH52" s="116"/>
      <c r="AI52" s="119"/>
      <c r="AJ52" s="614"/>
      <c r="AK52" s="624"/>
      <c r="AL52" s="210">
        <v>9</v>
      </c>
      <c r="AM52" s="213"/>
      <c r="AN52" s="213"/>
      <c r="AO52" s="213"/>
      <c r="AP52" s="213"/>
      <c r="AQ52" s="213"/>
      <c r="AR52" s="213"/>
      <c r="AS52" s="6"/>
      <c r="AT52" s="35"/>
      <c r="AU52" s="35"/>
      <c r="AV52" s="35"/>
      <c r="AW52" s="48"/>
      <c r="AX52" s="6"/>
      <c r="AY52" s="6"/>
      <c r="AZ52" s="48"/>
      <c r="BA52" s="6"/>
      <c r="BB52" s="6"/>
      <c r="BC52" s="6"/>
      <c r="BD52" s="6"/>
      <c r="BE52" s="6"/>
      <c r="BF52" s="38"/>
      <c r="BG52" s="77"/>
      <c r="BH52" s="84"/>
    </row>
    <row r="53" spans="1:60" ht="15.75" thickBot="1" x14ac:dyDescent="0.3">
      <c r="A53" s="639"/>
      <c r="B53" s="614"/>
      <c r="C53" s="624"/>
      <c r="D53" s="34">
        <v>10</v>
      </c>
      <c r="E53" s="6">
        <v>41.961660000000002</v>
      </c>
      <c r="F53" s="35">
        <v>-71.973309999999998</v>
      </c>
      <c r="G53" s="34">
        <v>75</v>
      </c>
      <c r="H53" s="35">
        <v>300</v>
      </c>
      <c r="I53" s="34">
        <v>175</v>
      </c>
      <c r="J53" s="35">
        <v>250</v>
      </c>
      <c r="K53" s="18"/>
      <c r="L53" s="35">
        <v>46</v>
      </c>
      <c r="M53" s="35">
        <v>45</v>
      </c>
      <c r="N53" s="47">
        <v>45</v>
      </c>
      <c r="O53" s="126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8"/>
      <c r="AE53" s="117"/>
      <c r="AF53" s="117"/>
      <c r="AG53" s="117"/>
      <c r="AH53" s="118"/>
      <c r="AI53" s="121"/>
      <c r="AJ53" s="614"/>
      <c r="AK53" s="625"/>
      <c r="AL53" s="4">
        <v>10</v>
      </c>
      <c r="AM53" s="214"/>
      <c r="AN53" s="214"/>
      <c r="AO53" s="214"/>
      <c r="AP53" s="214"/>
      <c r="AQ53" s="214"/>
      <c r="AR53" s="214"/>
      <c r="AS53" s="14"/>
      <c r="AT53" s="18"/>
      <c r="AU53" s="18"/>
      <c r="AV53" s="18"/>
      <c r="AW53" s="57"/>
      <c r="AX53" s="14"/>
      <c r="AY53" s="14"/>
      <c r="AZ53" s="57"/>
      <c r="BA53" s="14"/>
      <c r="BB53" s="14"/>
      <c r="BC53" s="14"/>
      <c r="BD53" s="14"/>
      <c r="BE53" s="14"/>
      <c r="BF53" s="16"/>
      <c r="BG53" s="194"/>
      <c r="BH53" s="85"/>
    </row>
    <row r="54" spans="1:60" x14ac:dyDescent="0.25">
      <c r="A54" s="639"/>
      <c r="B54" s="614"/>
      <c r="C54" s="623">
        <v>42471</v>
      </c>
      <c r="D54" s="24">
        <v>1</v>
      </c>
      <c r="E54" s="312">
        <v>41.962499999999999</v>
      </c>
      <c r="F54" s="325">
        <v>-71.974069999999998</v>
      </c>
      <c r="G54" s="24">
        <v>250</v>
      </c>
      <c r="H54" s="24">
        <v>300</v>
      </c>
      <c r="I54" s="24">
        <v>250</v>
      </c>
      <c r="J54" s="24">
        <v>300</v>
      </c>
      <c r="K54" s="290" t="s">
        <v>191</v>
      </c>
      <c r="L54" s="323">
        <v>39.700000000000003</v>
      </c>
      <c r="M54" s="323">
        <v>39.200000000000003</v>
      </c>
      <c r="N54" s="500">
        <v>38.299999999999997</v>
      </c>
      <c r="O54" s="71" t="s">
        <v>119</v>
      </c>
      <c r="P54" s="210">
        <v>0.2</v>
      </c>
      <c r="Q54" s="210">
        <v>225</v>
      </c>
      <c r="R54" s="210">
        <v>270</v>
      </c>
      <c r="S54" s="210">
        <v>27.8</v>
      </c>
      <c r="T54" s="210">
        <v>3.3</v>
      </c>
      <c r="U54" s="210">
        <v>9.1</v>
      </c>
      <c r="V54" s="210">
        <v>0.4</v>
      </c>
      <c r="W54" s="210">
        <v>630</v>
      </c>
      <c r="X54" s="30">
        <v>6.3</v>
      </c>
      <c r="Y54" s="210">
        <v>10.3</v>
      </c>
      <c r="Z54" s="210">
        <v>106.2</v>
      </c>
      <c r="AA54" s="210">
        <v>167.6</v>
      </c>
      <c r="AB54" s="210">
        <v>4.5999999999999996</v>
      </c>
      <c r="AC54" s="210">
        <v>5.4</v>
      </c>
      <c r="AD54" s="224">
        <v>2.2999999999999998</v>
      </c>
      <c r="AE54" s="9">
        <v>73</v>
      </c>
      <c r="AF54" s="178">
        <v>58</v>
      </c>
      <c r="AG54" s="173">
        <v>36</v>
      </c>
      <c r="AH54" s="184">
        <v>5</v>
      </c>
      <c r="AI54" s="96"/>
      <c r="AJ54" s="614"/>
      <c r="AK54" s="623">
        <v>42622</v>
      </c>
      <c r="AL54" s="26">
        <v>1</v>
      </c>
      <c r="AM54" s="27"/>
      <c r="AN54" s="27"/>
      <c r="AO54" s="27"/>
      <c r="AP54" s="27"/>
      <c r="AQ54" s="27"/>
      <c r="AR54" s="61"/>
      <c r="AS54" s="58"/>
      <c r="AT54" s="58"/>
      <c r="AU54" s="36"/>
      <c r="AV54" s="58"/>
      <c r="AW54" s="460"/>
      <c r="AX54" s="36"/>
      <c r="AY54" s="462"/>
      <c r="AZ54" s="460"/>
      <c r="BA54" s="462"/>
      <c r="BB54" s="534"/>
      <c r="BC54" s="535">
        <v>32</v>
      </c>
      <c r="BD54" s="357">
        <f>SUM(BC54/50)*43560</f>
        <v>27878.400000000001</v>
      </c>
      <c r="BE54" s="24" t="s">
        <v>44</v>
      </c>
      <c r="BF54" s="23"/>
      <c r="BG54" s="276">
        <v>58.5</v>
      </c>
      <c r="BH54" s="130">
        <v>21</v>
      </c>
    </row>
    <row r="55" spans="1:60" x14ac:dyDescent="0.25">
      <c r="A55" s="639"/>
      <c r="B55" s="614"/>
      <c r="C55" s="624"/>
      <c r="D55" s="181">
        <v>2</v>
      </c>
      <c r="E55" s="295">
        <v>41.962919999999997</v>
      </c>
      <c r="F55" s="326">
        <v>-71.974699999999999</v>
      </c>
      <c r="G55" s="181">
        <v>250</v>
      </c>
      <c r="H55" s="181">
        <v>300</v>
      </c>
      <c r="I55" s="181">
        <v>250</v>
      </c>
      <c r="J55" s="181">
        <v>300</v>
      </c>
      <c r="K55" s="328" t="s">
        <v>196</v>
      </c>
      <c r="L55" s="318">
        <v>40.1</v>
      </c>
      <c r="M55" s="318">
        <v>38.700000000000003</v>
      </c>
      <c r="N55" s="498">
        <v>37.6</v>
      </c>
      <c r="O55" s="17" t="s">
        <v>120</v>
      </c>
      <c r="P55" s="218">
        <v>83</v>
      </c>
      <c r="Q55" s="218">
        <v>23</v>
      </c>
      <c r="R55" s="218">
        <v>60</v>
      </c>
      <c r="S55" s="218">
        <v>29</v>
      </c>
      <c r="T55" s="218">
        <v>95</v>
      </c>
      <c r="U55" s="218">
        <v>78</v>
      </c>
      <c r="V55" s="218">
        <v>29</v>
      </c>
      <c r="W55" s="218">
        <v>81</v>
      </c>
      <c r="X55" s="218">
        <v>100</v>
      </c>
      <c r="Y55" s="218">
        <v>100</v>
      </c>
      <c r="Z55" s="218">
        <v>100</v>
      </c>
      <c r="AA55" s="587">
        <v>100</v>
      </c>
      <c r="AB55" s="587"/>
      <c r="AC55" s="587"/>
      <c r="AD55" s="709"/>
      <c r="AE55" s="237" t="s">
        <v>177</v>
      </c>
      <c r="AF55" s="566" t="s">
        <v>129</v>
      </c>
      <c r="AG55" s="567"/>
      <c r="AH55" s="568"/>
      <c r="AI55" s="95"/>
      <c r="AJ55" s="614"/>
      <c r="AK55" s="626"/>
      <c r="AL55" s="210">
        <v>2</v>
      </c>
      <c r="AM55" s="213"/>
      <c r="AN55" s="213"/>
      <c r="AO55" s="213"/>
      <c r="AP55" s="213"/>
      <c r="AQ55" s="213"/>
      <c r="AR55" s="216"/>
      <c r="AS55" s="35"/>
      <c r="AT55" s="35"/>
      <c r="AU55" s="6"/>
      <c r="AV55" s="35"/>
      <c r="AW55" s="48"/>
      <c r="AX55" s="6"/>
      <c r="AY55" s="6"/>
      <c r="AZ55" s="48"/>
      <c r="BA55" s="103"/>
      <c r="BB55" s="416"/>
      <c r="BC55" s="533">
        <v>31</v>
      </c>
      <c r="BD55" s="362">
        <f>SUM(BC55/50)*43560</f>
        <v>27007.200000000001</v>
      </c>
      <c r="BE55" s="209" t="s">
        <v>44</v>
      </c>
      <c r="BF55" s="38"/>
      <c r="BG55" s="95">
        <v>42622</v>
      </c>
      <c r="BH55" s="258">
        <v>42622</v>
      </c>
    </row>
    <row r="56" spans="1:60" ht="15" customHeight="1" x14ac:dyDescent="0.25">
      <c r="A56" s="639"/>
      <c r="B56" s="614"/>
      <c r="C56" s="624"/>
      <c r="D56" s="181">
        <v>3</v>
      </c>
      <c r="E56" s="295">
        <v>41.962330000000001</v>
      </c>
      <c r="F56" s="326">
        <v>-71.974940000000004</v>
      </c>
      <c r="G56" s="181">
        <v>250</v>
      </c>
      <c r="H56" s="181">
        <v>250</v>
      </c>
      <c r="I56" s="181">
        <v>250</v>
      </c>
      <c r="J56" s="181">
        <v>250</v>
      </c>
      <c r="K56" s="603" t="s">
        <v>198</v>
      </c>
      <c r="L56" s="318">
        <v>42.1</v>
      </c>
      <c r="M56" s="318">
        <v>39.700000000000003</v>
      </c>
      <c r="N56" s="498">
        <v>39</v>
      </c>
      <c r="O56" s="125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503"/>
      <c r="AE56" s="122"/>
      <c r="AF56" s="115"/>
      <c r="AG56" s="115"/>
      <c r="AH56" s="116"/>
      <c r="AI56" s="119"/>
      <c r="AJ56" s="614"/>
      <c r="AK56" s="626"/>
      <c r="AL56" s="210">
        <v>3</v>
      </c>
      <c r="AM56" s="213"/>
      <c r="AN56" s="213"/>
      <c r="AO56" s="213"/>
      <c r="AP56" s="213"/>
      <c r="AQ56" s="213"/>
      <c r="AR56" s="213"/>
      <c r="AS56" s="6"/>
      <c r="AT56" s="35"/>
      <c r="AU56" s="35"/>
      <c r="AV56" s="35"/>
      <c r="AW56" s="48"/>
      <c r="AX56" s="6"/>
      <c r="AY56" s="6"/>
      <c r="AZ56" s="48"/>
      <c r="BA56" s="6"/>
      <c r="BB56" s="6"/>
      <c r="BC56" s="209">
        <v>29</v>
      </c>
      <c r="BD56" s="362">
        <f>SUM(BC56/50)*43560</f>
        <v>25264.799999999999</v>
      </c>
      <c r="BE56" s="209" t="s">
        <v>44</v>
      </c>
      <c r="BF56" s="38"/>
      <c r="BG56" s="278"/>
      <c r="BH56" s="84"/>
    </row>
    <row r="57" spans="1:60" x14ac:dyDescent="0.25">
      <c r="A57" s="639"/>
      <c r="B57" s="614"/>
      <c r="C57" s="624"/>
      <c r="D57" s="181">
        <v>4</v>
      </c>
      <c r="E57" s="295">
        <v>41.961820000000003</v>
      </c>
      <c r="F57" s="313">
        <v>-71.974540000000005</v>
      </c>
      <c r="G57" s="181">
        <v>200</v>
      </c>
      <c r="H57" s="181">
        <v>250</v>
      </c>
      <c r="I57" s="181">
        <v>200</v>
      </c>
      <c r="J57" s="181">
        <v>250</v>
      </c>
      <c r="K57" s="603"/>
      <c r="L57" s="318">
        <v>41</v>
      </c>
      <c r="M57" s="318">
        <v>40.1</v>
      </c>
      <c r="N57" s="498">
        <v>39.200000000000003</v>
      </c>
      <c r="O57" s="123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6"/>
      <c r="AE57" s="115"/>
      <c r="AF57" s="115"/>
      <c r="AG57" s="115"/>
      <c r="AH57" s="116"/>
      <c r="AI57" s="119"/>
      <c r="AJ57" s="614"/>
      <c r="AK57" s="626"/>
      <c r="AL57" s="210">
        <v>4</v>
      </c>
      <c r="AM57" s="213"/>
      <c r="AN57" s="213"/>
      <c r="AO57" s="213"/>
      <c r="AP57" s="213"/>
      <c r="AQ57" s="213"/>
      <c r="AR57" s="213"/>
      <c r="AS57" s="6"/>
      <c r="AT57" s="35"/>
      <c r="AU57" s="35"/>
      <c r="AV57" s="35"/>
      <c r="AW57" s="48"/>
      <c r="AX57" s="6"/>
      <c r="AY57" s="6"/>
      <c r="AZ57" s="48"/>
      <c r="BA57" s="6"/>
      <c r="BB57" s="6"/>
      <c r="BC57" s="209">
        <v>29</v>
      </c>
      <c r="BD57" s="362">
        <f>SUM(BC57/50)*43560</f>
        <v>25264.799999999999</v>
      </c>
      <c r="BE57" s="209" t="s">
        <v>44</v>
      </c>
      <c r="BF57" s="38"/>
      <c r="BG57" s="278"/>
      <c r="BH57" s="84"/>
    </row>
    <row r="58" spans="1:60" x14ac:dyDescent="0.25">
      <c r="A58" s="639"/>
      <c r="B58" s="614"/>
      <c r="C58" s="624"/>
      <c r="D58" s="181">
        <v>5</v>
      </c>
      <c r="E58" s="295">
        <v>41.961509999999997</v>
      </c>
      <c r="F58" s="313">
        <v>-71.974029999999999</v>
      </c>
      <c r="G58" s="181">
        <v>200</v>
      </c>
      <c r="H58" s="181">
        <v>250</v>
      </c>
      <c r="I58" s="181">
        <v>200</v>
      </c>
      <c r="J58" s="181">
        <v>250</v>
      </c>
      <c r="K58" s="603"/>
      <c r="L58" s="318">
        <v>41</v>
      </c>
      <c r="M58" s="318">
        <v>39.4</v>
      </c>
      <c r="N58" s="498">
        <v>38.299999999999997</v>
      </c>
      <c r="O58" s="12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6"/>
      <c r="AE58" s="115"/>
      <c r="AF58" s="115"/>
      <c r="AG58" s="115"/>
      <c r="AH58" s="116"/>
      <c r="AI58" s="119"/>
      <c r="AJ58" s="614"/>
      <c r="AK58" s="626"/>
      <c r="AL58" s="210">
        <v>5</v>
      </c>
      <c r="AM58" s="213"/>
      <c r="AN58" s="213"/>
      <c r="AO58" s="213"/>
      <c r="AP58" s="213"/>
      <c r="AQ58" s="213"/>
      <c r="AR58" s="213"/>
      <c r="AS58" s="6"/>
      <c r="AT58" s="35"/>
      <c r="AU58" s="35"/>
      <c r="AV58" s="35"/>
      <c r="AW58" s="48"/>
      <c r="AX58" s="6"/>
      <c r="AY58" s="6"/>
      <c r="AZ58" s="48"/>
      <c r="BA58" s="6"/>
      <c r="BB58" s="6"/>
      <c r="BC58" s="6"/>
      <c r="BD58" s="6"/>
      <c r="BE58" s="6"/>
      <c r="BF58" s="38"/>
      <c r="BG58" s="278"/>
      <c r="BH58" s="84"/>
    </row>
    <row r="59" spans="1:60" x14ac:dyDescent="0.25">
      <c r="A59" s="639"/>
      <c r="B59" s="614"/>
      <c r="C59" s="624"/>
      <c r="D59" s="181">
        <v>6</v>
      </c>
      <c r="E59" s="295">
        <v>41.960999999999999</v>
      </c>
      <c r="F59" s="313">
        <v>-71.973799999999997</v>
      </c>
      <c r="G59" s="181">
        <v>250</v>
      </c>
      <c r="H59" s="181">
        <v>300</v>
      </c>
      <c r="I59" s="181">
        <v>250</v>
      </c>
      <c r="J59" s="181">
        <v>300</v>
      </c>
      <c r="K59" s="544"/>
      <c r="L59" s="318">
        <v>41.2</v>
      </c>
      <c r="M59" s="318">
        <v>39.200000000000003</v>
      </c>
      <c r="N59" s="498">
        <v>38.1</v>
      </c>
      <c r="O59" s="123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6"/>
      <c r="AE59" s="115"/>
      <c r="AF59" s="115"/>
      <c r="AG59" s="115"/>
      <c r="AH59" s="116"/>
      <c r="AI59" s="119"/>
      <c r="AJ59" s="614"/>
      <c r="AK59" s="626"/>
      <c r="AL59" s="210">
        <v>6</v>
      </c>
      <c r="AM59" s="213"/>
      <c r="AN59" s="213"/>
      <c r="AO59" s="213"/>
      <c r="AP59" s="213"/>
      <c r="AQ59" s="213"/>
      <c r="AR59" s="213"/>
      <c r="AS59" s="6"/>
      <c r="AT59" s="35"/>
      <c r="AU59" s="35"/>
      <c r="AV59" s="35"/>
      <c r="AW59" s="48"/>
      <c r="AX59" s="6"/>
      <c r="AY59" s="6"/>
      <c r="AZ59" s="48"/>
      <c r="BA59" s="6"/>
      <c r="BB59" s="6"/>
      <c r="BC59" s="6"/>
      <c r="BD59" s="6"/>
      <c r="BE59" s="6"/>
      <c r="BF59" s="38"/>
      <c r="BG59" s="278"/>
      <c r="BH59" s="84"/>
    </row>
    <row r="60" spans="1:60" x14ac:dyDescent="0.25">
      <c r="A60" s="639"/>
      <c r="B60" s="614"/>
      <c r="C60" s="624"/>
      <c r="D60" s="181">
        <v>7</v>
      </c>
      <c r="E60" s="295">
        <v>41.960799999999999</v>
      </c>
      <c r="F60" s="313">
        <v>-71.973299999999995</v>
      </c>
      <c r="G60" s="181">
        <v>200</v>
      </c>
      <c r="H60" s="181">
        <v>250</v>
      </c>
      <c r="I60" s="181">
        <v>200</v>
      </c>
      <c r="J60" s="181">
        <v>250</v>
      </c>
      <c r="K60" s="544"/>
      <c r="L60" s="318">
        <v>42.3</v>
      </c>
      <c r="M60" s="318">
        <v>40.1</v>
      </c>
      <c r="N60" s="498">
        <v>39.200000000000003</v>
      </c>
      <c r="O60" s="123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6"/>
      <c r="AE60" s="115"/>
      <c r="AF60" s="115"/>
      <c r="AG60" s="115"/>
      <c r="AH60" s="116"/>
      <c r="AI60" s="119"/>
      <c r="AJ60" s="614"/>
      <c r="AK60" s="626"/>
      <c r="AL60" s="210">
        <v>7</v>
      </c>
      <c r="AM60" s="35"/>
      <c r="AN60" s="35"/>
      <c r="AO60" s="213"/>
      <c r="AP60" s="213"/>
      <c r="AQ60" s="213"/>
      <c r="AR60" s="213"/>
      <c r="AS60" s="6"/>
      <c r="AT60" s="35"/>
      <c r="AU60" s="35"/>
      <c r="AV60" s="35"/>
      <c r="AW60" s="48"/>
      <c r="AX60" s="6"/>
      <c r="AY60" s="6"/>
      <c r="AZ60" s="48"/>
      <c r="BA60" s="6"/>
      <c r="BB60" s="6"/>
      <c r="BC60" s="6"/>
      <c r="BD60" s="6"/>
      <c r="BE60" s="6"/>
      <c r="BF60" s="38"/>
      <c r="BG60" s="278"/>
      <c r="BH60" s="84"/>
    </row>
    <row r="61" spans="1:60" x14ac:dyDescent="0.25">
      <c r="A61" s="639"/>
      <c r="B61" s="614"/>
      <c r="C61" s="624"/>
      <c r="D61" s="181">
        <v>8</v>
      </c>
      <c r="E61" s="295">
        <v>41.961069999999999</v>
      </c>
      <c r="F61" s="313">
        <v>-71.972809999999996</v>
      </c>
      <c r="G61" s="181">
        <v>250</v>
      </c>
      <c r="H61" s="181">
        <v>300</v>
      </c>
      <c r="I61" s="181">
        <v>250</v>
      </c>
      <c r="J61" s="181">
        <v>300</v>
      </c>
      <c r="K61" s="544"/>
      <c r="L61" s="318">
        <v>41.9</v>
      </c>
      <c r="M61" s="318">
        <v>39.4</v>
      </c>
      <c r="N61" s="498">
        <v>38.299999999999997</v>
      </c>
      <c r="O61" s="123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6"/>
      <c r="AE61" s="115"/>
      <c r="AF61" s="115"/>
      <c r="AG61" s="115"/>
      <c r="AH61" s="116"/>
      <c r="AI61" s="119"/>
      <c r="AJ61" s="614"/>
      <c r="AK61" s="626"/>
      <c r="AL61" s="210">
        <v>8</v>
      </c>
      <c r="AM61" s="213"/>
      <c r="AN61" s="213"/>
      <c r="AO61" s="213"/>
      <c r="AP61" s="213"/>
      <c r="AQ61" s="213"/>
      <c r="AR61" s="213"/>
      <c r="AS61" s="6"/>
      <c r="AT61" s="35"/>
      <c r="AU61" s="35"/>
      <c r="AV61" s="35"/>
      <c r="AW61" s="48"/>
      <c r="AX61" s="6"/>
      <c r="AY61" s="6"/>
      <c r="AZ61" s="48"/>
      <c r="BA61" s="6"/>
      <c r="BB61" s="6"/>
      <c r="BC61" s="6"/>
      <c r="BD61" s="6"/>
      <c r="BE61" s="6"/>
      <c r="BF61" s="38"/>
      <c r="BG61" s="278"/>
      <c r="BH61" s="84"/>
    </row>
    <row r="62" spans="1:60" x14ac:dyDescent="0.25">
      <c r="A62" s="639"/>
      <c r="B62" s="614"/>
      <c r="C62" s="624"/>
      <c r="D62" s="181">
        <v>9</v>
      </c>
      <c r="E62" s="295">
        <v>41.961419999999997</v>
      </c>
      <c r="F62" s="313">
        <v>-71.973460000000003</v>
      </c>
      <c r="G62" s="181">
        <v>200</v>
      </c>
      <c r="H62" s="181">
        <v>250</v>
      </c>
      <c r="I62" s="181">
        <v>200</v>
      </c>
      <c r="J62" s="181">
        <v>250</v>
      </c>
      <c r="K62" s="544"/>
      <c r="L62" s="318">
        <v>41.2</v>
      </c>
      <c r="M62" s="318">
        <v>40.1</v>
      </c>
      <c r="N62" s="498">
        <v>38.700000000000003</v>
      </c>
      <c r="O62" s="123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6"/>
      <c r="AE62" s="115"/>
      <c r="AF62" s="115"/>
      <c r="AG62" s="115"/>
      <c r="AH62" s="116"/>
      <c r="AI62" s="119"/>
      <c r="AJ62" s="614"/>
      <c r="AK62" s="626"/>
      <c r="AL62" s="210">
        <v>9</v>
      </c>
      <c r="AM62" s="213"/>
      <c r="AN62" s="213"/>
      <c r="AO62" s="213"/>
      <c r="AP62" s="213"/>
      <c r="AQ62" s="213"/>
      <c r="AR62" s="213"/>
      <c r="AS62" s="6"/>
      <c r="AT62" s="35"/>
      <c r="AU62" s="35"/>
      <c r="AV62" s="35"/>
      <c r="AW62" s="48"/>
      <c r="AX62" s="6"/>
      <c r="AY62" s="6"/>
      <c r="AZ62" s="48"/>
      <c r="BA62" s="6"/>
      <c r="BB62" s="6"/>
      <c r="BC62" s="6"/>
      <c r="BD62" s="6"/>
      <c r="BE62" s="6"/>
      <c r="BF62" s="38"/>
      <c r="BG62" s="278"/>
      <c r="BH62" s="84"/>
    </row>
    <row r="63" spans="1:60" ht="15.75" thickBot="1" x14ac:dyDescent="0.3">
      <c r="A63" s="639"/>
      <c r="B63" s="615"/>
      <c r="C63" s="625"/>
      <c r="D63" s="56">
        <v>10</v>
      </c>
      <c r="E63" s="289">
        <v>41.961849999999998</v>
      </c>
      <c r="F63" s="314">
        <v>-71.97363</v>
      </c>
      <c r="G63" s="1">
        <v>200</v>
      </c>
      <c r="H63" s="1">
        <v>250</v>
      </c>
      <c r="I63" s="56">
        <v>200</v>
      </c>
      <c r="J63" s="18">
        <v>250</v>
      </c>
      <c r="K63" s="545"/>
      <c r="L63" s="327">
        <v>41.5</v>
      </c>
      <c r="M63" s="327">
        <v>39.4</v>
      </c>
      <c r="N63" s="501">
        <v>38.799999999999997</v>
      </c>
      <c r="O63" s="126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8"/>
      <c r="AE63" s="117"/>
      <c r="AF63" s="117"/>
      <c r="AG63" s="117"/>
      <c r="AH63" s="118"/>
      <c r="AI63" s="121"/>
      <c r="AJ63" s="615"/>
      <c r="AK63" s="627"/>
      <c r="AL63" s="4">
        <v>10</v>
      </c>
      <c r="AM63" s="214"/>
      <c r="AN63" s="214"/>
      <c r="AO63" s="214"/>
      <c r="AP63" s="214"/>
      <c r="AQ63" s="214"/>
      <c r="AR63" s="214"/>
      <c r="AS63" s="14"/>
      <c r="AT63" s="18"/>
      <c r="AU63" s="18"/>
      <c r="AV63" s="18"/>
      <c r="AW63" s="57"/>
      <c r="AX63" s="14"/>
      <c r="AY63" s="14"/>
      <c r="AZ63" s="57"/>
      <c r="BA63" s="14"/>
      <c r="BB63" s="14"/>
      <c r="BC63" s="14"/>
      <c r="BD63" s="14"/>
      <c r="BE63" s="14"/>
      <c r="BF63" s="16"/>
      <c r="BG63" s="277"/>
      <c r="BH63" s="85"/>
    </row>
    <row r="64" spans="1:60" ht="15" customHeight="1" x14ac:dyDescent="0.25">
      <c r="A64" s="423"/>
      <c r="B64" s="89"/>
      <c r="C64" s="6"/>
      <c r="D64" s="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75"/>
      <c r="P64" s="578" t="s">
        <v>108</v>
      </c>
      <c r="Q64" s="559"/>
      <c r="R64" s="559"/>
      <c r="S64" s="579"/>
      <c r="T64" s="578" t="s">
        <v>109</v>
      </c>
      <c r="U64" s="559"/>
      <c r="V64" s="559"/>
      <c r="W64" s="579"/>
      <c r="X64" s="578" t="s">
        <v>111</v>
      </c>
      <c r="Y64" s="559"/>
      <c r="Z64" s="559"/>
      <c r="AA64" s="559"/>
      <c r="AB64" s="559"/>
      <c r="AC64" s="559"/>
      <c r="AD64" s="713"/>
      <c r="AE64" s="711" t="s">
        <v>185</v>
      </c>
      <c r="AF64" s="78"/>
      <c r="AG64" s="79"/>
      <c r="AH64" s="80"/>
      <c r="AI64" s="464" t="s">
        <v>199</v>
      </c>
      <c r="AJ64" s="539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540"/>
      <c r="AX64" s="282"/>
      <c r="AY64" s="282"/>
      <c r="AZ64" s="282"/>
      <c r="BA64" s="282"/>
      <c r="BB64" s="282"/>
      <c r="BC64" s="282"/>
      <c r="BD64" s="292"/>
      <c r="BE64" s="283"/>
      <c r="BF64" s="284"/>
      <c r="BG64" s="228"/>
    </row>
    <row r="65" spans="1:58" ht="15.75" customHeight="1" x14ac:dyDescent="0.25">
      <c r="A65" s="422"/>
      <c r="B65" s="198"/>
      <c r="C65" s="196"/>
      <c r="D65" s="87"/>
      <c r="E65" s="566" t="s">
        <v>78</v>
      </c>
      <c r="F65" s="573"/>
      <c r="G65" s="598" t="s">
        <v>132</v>
      </c>
      <c r="H65" s="599"/>
      <c r="I65" s="598" t="s">
        <v>187</v>
      </c>
      <c r="J65" s="599"/>
      <c r="K65" s="569" t="s">
        <v>178</v>
      </c>
      <c r="L65" s="566" t="s">
        <v>48</v>
      </c>
      <c r="M65" s="567"/>
      <c r="N65" s="567"/>
      <c r="O65" s="714" t="s">
        <v>186</v>
      </c>
      <c r="P65" s="569" t="s">
        <v>157</v>
      </c>
      <c r="Q65" s="569" t="s">
        <v>158</v>
      </c>
      <c r="R65" s="569" t="s">
        <v>159</v>
      </c>
      <c r="S65" s="569" t="s">
        <v>160</v>
      </c>
      <c r="T65" s="569" t="s">
        <v>161</v>
      </c>
      <c r="U65" s="569" t="s">
        <v>162</v>
      </c>
      <c r="V65" s="587" t="s">
        <v>110</v>
      </c>
      <c r="W65" s="569" t="s">
        <v>163</v>
      </c>
      <c r="X65" s="587" t="s">
        <v>112</v>
      </c>
      <c r="Y65" s="587" t="s">
        <v>113</v>
      </c>
      <c r="Z65" s="587" t="s">
        <v>114</v>
      </c>
      <c r="AA65" s="587" t="s">
        <v>115</v>
      </c>
      <c r="AB65" s="587" t="s">
        <v>116</v>
      </c>
      <c r="AC65" s="587" t="s">
        <v>117</v>
      </c>
      <c r="AD65" s="709" t="s">
        <v>118</v>
      </c>
      <c r="AE65" s="712"/>
      <c r="AF65" s="566" t="s">
        <v>128</v>
      </c>
      <c r="AG65" s="567"/>
      <c r="AH65" s="568"/>
      <c r="AI65" s="231" t="s">
        <v>106</v>
      </c>
      <c r="AJ65" s="231"/>
      <c r="AK65" s="228"/>
      <c r="AL65" s="87"/>
      <c r="AM65" s="566" t="s">
        <v>78</v>
      </c>
      <c r="AN65" s="573"/>
      <c r="AO65" s="566" t="s">
        <v>132</v>
      </c>
      <c r="AP65" s="573"/>
      <c r="AQ65" s="598" t="s">
        <v>187</v>
      </c>
      <c r="AR65" s="599"/>
      <c r="AS65" s="569" t="s">
        <v>178</v>
      </c>
      <c r="AT65" s="660" t="s">
        <v>45</v>
      </c>
      <c r="AU65" s="661"/>
      <c r="AV65" s="662"/>
      <c r="AW65" s="566" t="s">
        <v>15</v>
      </c>
      <c r="AX65" s="567"/>
      <c r="AY65" s="573"/>
      <c r="AZ65" s="566" t="s">
        <v>19</v>
      </c>
      <c r="BA65" s="567"/>
      <c r="BB65" s="573"/>
      <c r="BC65" s="284"/>
      <c r="BD65" s="291"/>
      <c r="BE65" s="285"/>
      <c r="BF65" s="284"/>
    </row>
    <row r="66" spans="1:58" ht="15.75" thickBot="1" x14ac:dyDescent="0.3">
      <c r="A66" s="424"/>
      <c r="B66" s="263" t="s">
        <v>154</v>
      </c>
      <c r="C66" s="426" t="s">
        <v>180</v>
      </c>
      <c r="D66" s="186" t="s">
        <v>0</v>
      </c>
      <c r="E66" s="185" t="s">
        <v>80</v>
      </c>
      <c r="F66" s="9" t="s">
        <v>79</v>
      </c>
      <c r="G66" s="185" t="s">
        <v>1</v>
      </c>
      <c r="H66" s="185" t="s">
        <v>2</v>
      </c>
      <c r="I66" s="185" t="s">
        <v>1</v>
      </c>
      <c r="J66" s="185" t="s">
        <v>2</v>
      </c>
      <c r="K66" s="590"/>
      <c r="L66" s="185" t="s">
        <v>3</v>
      </c>
      <c r="M66" s="185" t="s">
        <v>4</v>
      </c>
      <c r="N66" s="219" t="s">
        <v>5</v>
      </c>
      <c r="O66" s="728"/>
      <c r="P66" s="590"/>
      <c r="Q66" s="590"/>
      <c r="R66" s="590"/>
      <c r="S66" s="590"/>
      <c r="T66" s="590"/>
      <c r="U66" s="590"/>
      <c r="V66" s="560"/>
      <c r="W66" s="590"/>
      <c r="X66" s="560"/>
      <c r="Y66" s="560"/>
      <c r="Z66" s="560"/>
      <c r="AA66" s="560"/>
      <c r="AB66" s="560"/>
      <c r="AC66" s="560"/>
      <c r="AD66" s="710"/>
      <c r="AE66" s="712"/>
      <c r="AF66" s="185" t="s">
        <v>125</v>
      </c>
      <c r="AG66" s="185" t="s">
        <v>126</v>
      </c>
      <c r="AH66" s="273" t="s">
        <v>127</v>
      </c>
      <c r="AI66" s="131" t="s">
        <v>131</v>
      </c>
      <c r="AJ66" s="22" t="s">
        <v>154</v>
      </c>
      <c r="AK66" s="241" t="s">
        <v>180</v>
      </c>
      <c r="AL66" s="218" t="s">
        <v>0</v>
      </c>
      <c r="AM66" s="218" t="s">
        <v>80</v>
      </c>
      <c r="AN66" s="218" t="s">
        <v>79</v>
      </c>
      <c r="AO66" s="218" t="s">
        <v>1</v>
      </c>
      <c r="AP66" s="218" t="s">
        <v>2</v>
      </c>
      <c r="AQ66" s="218" t="s">
        <v>1</v>
      </c>
      <c r="AR66" s="218" t="s">
        <v>2</v>
      </c>
      <c r="AS66" s="590"/>
      <c r="AT66" s="251" t="s">
        <v>3</v>
      </c>
      <c r="AU66" s="218" t="s">
        <v>4</v>
      </c>
      <c r="AV66" s="218" t="s">
        <v>5</v>
      </c>
      <c r="AW66" s="247" t="s">
        <v>17</v>
      </c>
      <c r="AX66" s="251" t="s">
        <v>16</v>
      </c>
      <c r="AY66" s="251" t="s">
        <v>189</v>
      </c>
      <c r="AZ66" s="251" t="s">
        <v>17</v>
      </c>
      <c r="BA66" s="251" t="s">
        <v>16</v>
      </c>
      <c r="BB66" s="251" t="s">
        <v>189</v>
      </c>
      <c r="BC66" s="10" t="s">
        <v>61</v>
      </c>
      <c r="BD66" s="434" t="s">
        <v>46</v>
      </c>
      <c r="BE66" s="541" t="s">
        <v>47</v>
      </c>
      <c r="BF66" s="284"/>
    </row>
    <row r="67" spans="1:58" ht="15" customHeight="1" x14ac:dyDescent="0.25">
      <c r="A67" s="634" t="s">
        <v>41</v>
      </c>
      <c r="B67" s="613" t="s">
        <v>75</v>
      </c>
      <c r="C67" s="623">
        <v>42110</v>
      </c>
      <c r="D67" s="37">
        <v>1</v>
      </c>
      <c r="E67" s="58">
        <v>-71.974469999999997</v>
      </c>
      <c r="F67" s="58">
        <v>41.966329999999999</v>
      </c>
      <c r="G67" s="37">
        <v>300</v>
      </c>
      <c r="H67" s="58">
        <v>300</v>
      </c>
      <c r="I67" s="37">
        <v>240</v>
      </c>
      <c r="J67" s="58">
        <v>290</v>
      </c>
      <c r="K67" s="58"/>
      <c r="L67" s="58">
        <v>47</v>
      </c>
      <c r="M67" s="58">
        <v>46</v>
      </c>
      <c r="N67" s="321">
        <v>45</v>
      </c>
      <c r="O67" s="69" t="s">
        <v>119</v>
      </c>
      <c r="P67" s="191">
        <v>0.26</v>
      </c>
      <c r="Q67" s="191">
        <v>249</v>
      </c>
      <c r="R67" s="191">
        <v>294</v>
      </c>
      <c r="S67" s="191">
        <v>78.099999999999994</v>
      </c>
      <c r="T67" s="191">
        <v>3.9</v>
      </c>
      <c r="U67" s="191">
        <v>10.5</v>
      </c>
      <c r="V67" s="191">
        <v>1.08</v>
      </c>
      <c r="W67" s="191">
        <v>519</v>
      </c>
      <c r="X67" s="70">
        <v>5.8</v>
      </c>
      <c r="Y67" s="191">
        <v>7.1</v>
      </c>
      <c r="Z67" s="191">
        <v>102.2</v>
      </c>
      <c r="AA67" s="191">
        <v>188</v>
      </c>
      <c r="AB67" s="191">
        <v>9</v>
      </c>
      <c r="AC67" s="191">
        <v>9</v>
      </c>
      <c r="AD67" s="146">
        <v>1</v>
      </c>
      <c r="AE67" s="19">
        <v>74</v>
      </c>
      <c r="AF67" s="27">
        <v>52</v>
      </c>
      <c r="AG67" s="27">
        <v>39</v>
      </c>
      <c r="AH67" s="81">
        <v>9</v>
      </c>
      <c r="AI67" s="142"/>
      <c r="AJ67" s="613" t="s">
        <v>75</v>
      </c>
      <c r="AK67" s="623">
        <v>42243</v>
      </c>
      <c r="AL67" s="27">
        <v>1</v>
      </c>
      <c r="AM67" s="27"/>
      <c r="AN67" s="27"/>
      <c r="AO67" s="27"/>
      <c r="AP67" s="27"/>
      <c r="AQ67" s="27"/>
      <c r="AR67" s="27"/>
      <c r="AS67" s="435">
        <v>80.2</v>
      </c>
      <c r="AT67" s="24">
        <v>68.5</v>
      </c>
      <c r="AU67" s="324">
        <v>67.8</v>
      </c>
      <c r="AV67" s="24">
        <v>68.2</v>
      </c>
      <c r="AW67" s="352" t="s">
        <v>141</v>
      </c>
      <c r="AX67" s="355">
        <v>92</v>
      </c>
      <c r="AY67" s="355">
        <f>(1/(AX67/60))*60</f>
        <v>39.130434782608695</v>
      </c>
      <c r="AZ67" s="352" t="s">
        <v>142</v>
      </c>
      <c r="BA67" s="355">
        <v>329</v>
      </c>
      <c r="BB67" s="355">
        <f>(1/(BA67/60))*60</f>
        <v>10.94224924012158</v>
      </c>
      <c r="BC67" s="24" t="s">
        <v>143</v>
      </c>
      <c r="BD67" s="24" t="s">
        <v>44</v>
      </c>
      <c r="BE67" s="695" t="s">
        <v>144</v>
      </c>
      <c r="BF67" s="6"/>
    </row>
    <row r="68" spans="1:58" x14ac:dyDescent="0.25">
      <c r="A68" s="635"/>
      <c r="B68" s="614"/>
      <c r="C68" s="624"/>
      <c r="D68" s="181">
        <v>2</v>
      </c>
      <c r="E68" s="181">
        <v>-71.974540000000005</v>
      </c>
      <c r="F68" s="181">
        <v>41.965969999999999</v>
      </c>
      <c r="G68" s="181">
        <v>150</v>
      </c>
      <c r="H68" s="181">
        <v>180</v>
      </c>
      <c r="I68" s="181">
        <v>190</v>
      </c>
      <c r="J68" s="190">
        <v>260</v>
      </c>
      <c r="K68" s="35"/>
      <c r="L68" s="192">
        <v>47</v>
      </c>
      <c r="M68" s="181">
        <v>46</v>
      </c>
      <c r="N68" s="211">
        <v>45</v>
      </c>
      <c r="O68" s="71" t="s">
        <v>120</v>
      </c>
      <c r="P68" s="210">
        <v>97</v>
      </c>
      <c r="Q68" s="210">
        <v>19</v>
      </c>
      <c r="R68" s="210">
        <v>49</v>
      </c>
      <c r="S68" s="210">
        <v>93</v>
      </c>
      <c r="T68" s="210">
        <v>62</v>
      </c>
      <c r="U68" s="210">
        <v>88</v>
      </c>
      <c r="V68" s="210">
        <v>96</v>
      </c>
      <c r="W68" s="210">
        <v>41</v>
      </c>
      <c r="X68" s="210">
        <v>39</v>
      </c>
      <c r="Y68" s="210">
        <v>100</v>
      </c>
      <c r="Z68" s="210">
        <v>100</v>
      </c>
      <c r="AA68" s="566">
        <v>100</v>
      </c>
      <c r="AB68" s="567"/>
      <c r="AC68" s="567"/>
      <c r="AD68" s="568"/>
      <c r="AE68" s="220" t="s">
        <v>123</v>
      </c>
      <c r="AF68" s="566" t="s">
        <v>130</v>
      </c>
      <c r="AG68" s="567"/>
      <c r="AH68" s="568"/>
      <c r="AI68" s="119"/>
      <c r="AJ68" s="614"/>
      <c r="AK68" s="624"/>
      <c r="AL68" s="213">
        <v>2</v>
      </c>
      <c r="AM68" s="213"/>
      <c r="AN68" s="213"/>
      <c r="AO68" s="213"/>
      <c r="AP68" s="213"/>
      <c r="AQ68" s="213"/>
      <c r="AR68" s="213"/>
      <c r="AS68" s="6"/>
      <c r="AT68" s="35"/>
      <c r="AU68" s="10"/>
      <c r="AV68" s="10"/>
      <c r="AW68" s="48"/>
      <c r="AX68" s="6"/>
      <c r="AY68" s="11"/>
      <c r="AZ68" s="48"/>
      <c r="BA68" s="6"/>
      <c r="BB68" s="11"/>
      <c r="BC68" s="6"/>
      <c r="BD68" s="11"/>
      <c r="BE68" s="693"/>
      <c r="BF68" s="6"/>
    </row>
    <row r="69" spans="1:58" ht="15.75" customHeight="1" x14ac:dyDescent="0.25">
      <c r="A69" s="635"/>
      <c r="B69" s="614"/>
      <c r="C69" s="624"/>
      <c r="D69" s="181">
        <v>3</v>
      </c>
      <c r="E69" s="181">
        <v>-71.974109999999996</v>
      </c>
      <c r="F69" s="181">
        <v>41.965829999999997</v>
      </c>
      <c r="G69" s="181">
        <v>300</v>
      </c>
      <c r="H69" s="181" t="s">
        <v>34</v>
      </c>
      <c r="I69" s="181">
        <v>300</v>
      </c>
      <c r="J69" s="190" t="s">
        <v>34</v>
      </c>
      <c r="K69" s="35"/>
      <c r="L69" s="192">
        <v>44</v>
      </c>
      <c r="M69" s="181">
        <v>44</v>
      </c>
      <c r="N69" s="211">
        <v>43</v>
      </c>
      <c r="O69" s="123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6"/>
      <c r="AE69" s="115"/>
      <c r="AF69" s="115"/>
      <c r="AG69" s="115"/>
      <c r="AH69" s="116"/>
      <c r="AI69" s="119"/>
      <c r="AJ69" s="614"/>
      <c r="AK69" s="624"/>
      <c r="AL69" s="213">
        <v>3</v>
      </c>
      <c r="AM69" s="213"/>
      <c r="AN69" s="213"/>
      <c r="AO69" s="213"/>
      <c r="AP69" s="213"/>
      <c r="AQ69" s="213"/>
      <c r="AR69" s="213"/>
      <c r="AS69" s="6"/>
      <c r="AT69" s="35"/>
      <c r="AU69" s="35"/>
      <c r="AV69" s="35"/>
      <c r="AW69" s="48"/>
      <c r="AX69" s="6"/>
      <c r="AY69" s="244"/>
      <c r="AZ69" s="48"/>
      <c r="BA69" s="6"/>
      <c r="BB69" s="244"/>
      <c r="BC69" s="6"/>
      <c r="BD69" s="244"/>
      <c r="BE69" s="694"/>
      <c r="BF69" s="6"/>
    </row>
    <row r="70" spans="1:58" ht="15.75" customHeight="1" x14ac:dyDescent="0.25">
      <c r="A70" s="635"/>
      <c r="B70" s="614"/>
      <c r="C70" s="624"/>
      <c r="D70" s="181">
        <v>4</v>
      </c>
      <c r="E70" s="181">
        <v>-71.973879999999994</v>
      </c>
      <c r="F70" s="181">
        <v>41.965519999999998</v>
      </c>
      <c r="G70" s="181">
        <v>240</v>
      </c>
      <c r="H70" s="181" t="s">
        <v>34</v>
      </c>
      <c r="I70" s="181" t="s">
        <v>34</v>
      </c>
      <c r="J70" s="190" t="s">
        <v>34</v>
      </c>
      <c r="K70" s="35"/>
      <c r="L70" s="192">
        <v>46</v>
      </c>
      <c r="M70" s="181">
        <v>45</v>
      </c>
      <c r="N70" s="211">
        <v>45</v>
      </c>
      <c r="O70" s="123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6"/>
      <c r="AE70" s="115"/>
      <c r="AF70" s="115"/>
      <c r="AG70" s="115"/>
      <c r="AH70" s="116"/>
      <c r="AI70" s="119"/>
      <c r="AJ70" s="614"/>
      <c r="AK70" s="624"/>
      <c r="AL70" s="213">
        <v>4</v>
      </c>
      <c r="AM70" s="213"/>
      <c r="AN70" s="213"/>
      <c r="AO70" s="213"/>
      <c r="AP70" s="213"/>
      <c r="AQ70" s="213"/>
      <c r="AR70" s="213"/>
      <c r="AS70" s="6"/>
      <c r="AT70" s="35"/>
      <c r="AU70" s="35"/>
      <c r="AV70" s="35"/>
      <c r="AW70" s="48"/>
      <c r="AX70" s="6"/>
      <c r="AY70" s="244"/>
      <c r="AZ70" s="48"/>
      <c r="BA70" s="6"/>
      <c r="BB70" s="244"/>
      <c r="BC70" s="6"/>
      <c r="BD70" s="244"/>
      <c r="BE70" s="542"/>
      <c r="BF70" s="6"/>
    </row>
    <row r="71" spans="1:58" ht="15.75" customHeight="1" x14ac:dyDescent="0.25">
      <c r="A71" s="635"/>
      <c r="B71" s="614"/>
      <c r="C71" s="624"/>
      <c r="D71" s="181">
        <v>5</v>
      </c>
      <c r="E71" s="181">
        <v>-71.974000000000004</v>
      </c>
      <c r="F71" s="181">
        <v>41.9651</v>
      </c>
      <c r="G71" s="181">
        <v>150</v>
      </c>
      <c r="H71" s="181" t="s">
        <v>34</v>
      </c>
      <c r="I71" s="181">
        <v>200</v>
      </c>
      <c r="J71" s="190">
        <v>290</v>
      </c>
      <c r="K71" s="35"/>
      <c r="L71" s="192">
        <v>47</v>
      </c>
      <c r="M71" s="181">
        <v>46</v>
      </c>
      <c r="N71" s="211">
        <v>46</v>
      </c>
      <c r="O71" s="123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6"/>
      <c r="AE71" s="115"/>
      <c r="AF71" s="115"/>
      <c r="AG71" s="115"/>
      <c r="AH71" s="116"/>
      <c r="AI71" s="119"/>
      <c r="AJ71" s="614"/>
      <c r="AK71" s="624"/>
      <c r="AL71" s="213">
        <v>5</v>
      </c>
      <c r="AM71" s="213"/>
      <c r="AN71" s="213"/>
      <c r="AO71" s="213"/>
      <c r="AP71" s="213"/>
      <c r="AQ71" s="213"/>
      <c r="AR71" s="213"/>
      <c r="AS71" s="6"/>
      <c r="AT71" s="35"/>
      <c r="AU71" s="35"/>
      <c r="AV71" s="35"/>
      <c r="AW71" s="48"/>
      <c r="AX71" s="6"/>
      <c r="AY71" s="244"/>
      <c r="AZ71" s="48"/>
      <c r="BA71" s="6"/>
      <c r="BB71" s="244"/>
      <c r="BC71" s="6"/>
      <c r="BD71" s="244"/>
      <c r="BE71" s="542"/>
      <c r="BF71" s="6"/>
    </row>
    <row r="72" spans="1:58" ht="15.75" customHeight="1" x14ac:dyDescent="0.25">
      <c r="A72" s="635"/>
      <c r="B72" s="614"/>
      <c r="C72" s="624"/>
      <c r="D72" s="181">
        <v>6</v>
      </c>
      <c r="E72" s="181">
        <v>-71.973820000000003</v>
      </c>
      <c r="F72" s="181">
        <v>41.964750000000002</v>
      </c>
      <c r="G72" s="181">
        <v>150</v>
      </c>
      <c r="H72" s="181">
        <v>270</v>
      </c>
      <c r="I72" s="181">
        <v>150</v>
      </c>
      <c r="J72" s="190" t="s">
        <v>34</v>
      </c>
      <c r="K72" s="35"/>
      <c r="L72" s="192">
        <v>48</v>
      </c>
      <c r="M72" s="181">
        <v>47</v>
      </c>
      <c r="N72" s="211">
        <v>47</v>
      </c>
      <c r="O72" s="123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6"/>
      <c r="AE72" s="115"/>
      <c r="AF72" s="115"/>
      <c r="AG72" s="115"/>
      <c r="AH72" s="116"/>
      <c r="AI72" s="119"/>
      <c r="AJ72" s="614"/>
      <c r="AK72" s="624"/>
      <c r="AL72" s="213">
        <v>6</v>
      </c>
      <c r="AM72" s="213"/>
      <c r="AN72" s="213"/>
      <c r="AO72" s="213"/>
      <c r="AP72" s="213"/>
      <c r="AQ72" s="213"/>
      <c r="AR72" s="213"/>
      <c r="AS72" s="6"/>
      <c r="AT72" s="35"/>
      <c r="AU72" s="35"/>
      <c r="AV72" s="35"/>
      <c r="AW72" s="48"/>
      <c r="AX72" s="6"/>
      <c r="AY72" s="244"/>
      <c r="AZ72" s="48"/>
      <c r="BA72" s="6"/>
      <c r="BB72" s="244"/>
      <c r="BC72" s="6"/>
      <c r="BD72" s="244"/>
      <c r="BE72" s="38"/>
      <c r="BF72" s="6"/>
    </row>
    <row r="73" spans="1:58" ht="15.75" customHeight="1" x14ac:dyDescent="0.25">
      <c r="A73" s="635"/>
      <c r="B73" s="614"/>
      <c r="C73" s="624"/>
      <c r="D73" s="181">
        <v>7</v>
      </c>
      <c r="E73" s="181">
        <v>-71.973190000000002</v>
      </c>
      <c r="F73" s="181">
        <v>41.965220000000002</v>
      </c>
      <c r="G73" s="181">
        <v>300</v>
      </c>
      <c r="H73" s="181">
        <v>300</v>
      </c>
      <c r="I73" s="181">
        <v>240</v>
      </c>
      <c r="J73" s="190" t="s">
        <v>34</v>
      </c>
      <c r="K73" s="35"/>
      <c r="L73" s="192">
        <v>46</v>
      </c>
      <c r="M73" s="181">
        <v>45</v>
      </c>
      <c r="N73" s="211">
        <v>45</v>
      </c>
      <c r="O73" s="123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6"/>
      <c r="AE73" s="115"/>
      <c r="AF73" s="115"/>
      <c r="AG73" s="115"/>
      <c r="AH73" s="116"/>
      <c r="AI73" s="119"/>
      <c r="AJ73" s="614"/>
      <c r="AK73" s="624"/>
      <c r="AL73" s="213">
        <v>7</v>
      </c>
      <c r="AM73" s="35"/>
      <c r="AN73" s="35"/>
      <c r="AO73" s="213"/>
      <c r="AP73" s="213"/>
      <c r="AQ73" s="213"/>
      <c r="AR73" s="213"/>
      <c r="AS73" s="6"/>
      <c r="AT73" s="35"/>
      <c r="AU73" s="35"/>
      <c r="AV73" s="35"/>
      <c r="AW73" s="48"/>
      <c r="AX73" s="6"/>
      <c r="AY73" s="244"/>
      <c r="AZ73" s="48"/>
      <c r="BA73" s="6"/>
      <c r="BB73" s="244"/>
      <c r="BC73" s="6"/>
      <c r="BD73" s="244"/>
      <c r="BE73" s="38"/>
      <c r="BF73" s="6"/>
    </row>
    <row r="74" spans="1:58" ht="15.75" customHeight="1" x14ac:dyDescent="0.25">
      <c r="A74" s="635"/>
      <c r="B74" s="614"/>
      <c r="C74" s="624"/>
      <c r="D74" s="181">
        <v>8</v>
      </c>
      <c r="E74" s="181">
        <v>-71.973269999999999</v>
      </c>
      <c r="F74" s="181">
        <v>41.965519999999998</v>
      </c>
      <c r="G74" s="181">
        <v>250</v>
      </c>
      <c r="H74" s="181" t="s">
        <v>34</v>
      </c>
      <c r="I74" s="181">
        <v>150</v>
      </c>
      <c r="J74" s="190">
        <v>270</v>
      </c>
      <c r="K74" s="35"/>
      <c r="L74" s="192">
        <v>45</v>
      </c>
      <c r="M74" s="181">
        <v>45</v>
      </c>
      <c r="N74" s="211">
        <v>44</v>
      </c>
      <c r="O74" s="123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6"/>
      <c r="AE74" s="115"/>
      <c r="AF74" s="115"/>
      <c r="AG74" s="115"/>
      <c r="AH74" s="116"/>
      <c r="AI74" s="119"/>
      <c r="AJ74" s="614"/>
      <c r="AK74" s="624"/>
      <c r="AL74" s="213">
        <v>8</v>
      </c>
      <c r="AM74" s="213"/>
      <c r="AN74" s="213"/>
      <c r="AO74" s="213"/>
      <c r="AP74" s="213"/>
      <c r="AQ74" s="213"/>
      <c r="AR74" s="213"/>
      <c r="AS74" s="6"/>
      <c r="AT74" s="35"/>
      <c r="AU74" s="35"/>
      <c r="AV74" s="35"/>
      <c r="AW74" s="48"/>
      <c r="AX74" s="6"/>
      <c r="AY74" s="244"/>
      <c r="AZ74" s="48"/>
      <c r="BA74" s="6"/>
      <c r="BB74" s="244"/>
      <c r="BC74" s="6"/>
      <c r="BD74" s="244"/>
      <c r="BE74" s="38"/>
      <c r="BF74" s="6"/>
    </row>
    <row r="75" spans="1:58" ht="15.75" customHeight="1" x14ac:dyDescent="0.25">
      <c r="A75" s="635"/>
      <c r="B75" s="614"/>
      <c r="C75" s="624"/>
      <c r="D75" s="181">
        <v>9</v>
      </c>
      <c r="E75" s="181">
        <v>-71.973680000000002</v>
      </c>
      <c r="F75" s="181">
        <v>41.965670000000003</v>
      </c>
      <c r="G75" s="181">
        <v>200</v>
      </c>
      <c r="H75" s="181" t="s">
        <v>34</v>
      </c>
      <c r="I75" s="181">
        <v>250</v>
      </c>
      <c r="J75" s="190" t="s">
        <v>34</v>
      </c>
      <c r="K75" s="35"/>
      <c r="L75" s="192">
        <v>45</v>
      </c>
      <c r="M75" s="181">
        <v>45</v>
      </c>
      <c r="N75" s="211">
        <v>45</v>
      </c>
      <c r="O75" s="123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6"/>
      <c r="AE75" s="115"/>
      <c r="AF75" s="115"/>
      <c r="AG75" s="115"/>
      <c r="AH75" s="116"/>
      <c r="AI75" s="119"/>
      <c r="AJ75" s="614"/>
      <c r="AK75" s="624"/>
      <c r="AL75" s="213">
        <v>9</v>
      </c>
      <c r="AM75" s="213"/>
      <c r="AN75" s="213"/>
      <c r="AO75" s="213"/>
      <c r="AP75" s="213"/>
      <c r="AQ75" s="213"/>
      <c r="AR75" s="213"/>
      <c r="AS75" s="6"/>
      <c r="AT75" s="35"/>
      <c r="AU75" s="35"/>
      <c r="AV75" s="35"/>
      <c r="AW75" s="48"/>
      <c r="AX75" s="6"/>
      <c r="AY75" s="244"/>
      <c r="AZ75" s="48"/>
      <c r="BA75" s="6"/>
      <c r="BB75" s="244"/>
      <c r="BC75" s="6"/>
      <c r="BD75" s="244"/>
      <c r="BE75" s="38"/>
      <c r="BF75" s="6"/>
    </row>
    <row r="76" spans="1:58" ht="15.75" customHeight="1" thickBot="1" x14ac:dyDescent="0.3">
      <c r="A76" s="635"/>
      <c r="B76" s="615"/>
      <c r="C76" s="625"/>
      <c r="D76" s="1">
        <v>10</v>
      </c>
      <c r="E76" s="1">
        <v>-71.974010000000007</v>
      </c>
      <c r="F76" s="1">
        <v>41.966090000000001</v>
      </c>
      <c r="G76" s="1">
        <v>170</v>
      </c>
      <c r="H76" s="1">
        <v>270</v>
      </c>
      <c r="I76" s="1">
        <v>230</v>
      </c>
      <c r="J76" s="1" t="s">
        <v>34</v>
      </c>
      <c r="K76" s="18"/>
      <c r="L76" s="1">
        <v>44</v>
      </c>
      <c r="M76" s="1">
        <v>44</v>
      </c>
      <c r="N76" s="225">
        <v>44</v>
      </c>
      <c r="O76" s="126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8"/>
      <c r="AE76" s="117"/>
      <c r="AF76" s="117"/>
      <c r="AG76" s="117"/>
      <c r="AH76" s="118"/>
      <c r="AI76" s="121"/>
      <c r="AJ76" s="615"/>
      <c r="AK76" s="625"/>
      <c r="AL76" s="214">
        <v>10</v>
      </c>
      <c r="AM76" s="214"/>
      <c r="AN76" s="214"/>
      <c r="AO76" s="214"/>
      <c r="AP76" s="214"/>
      <c r="AQ76" s="214"/>
      <c r="AR76" s="214"/>
      <c r="AS76" s="14"/>
      <c r="AT76" s="18"/>
      <c r="AU76" s="18"/>
      <c r="AV76" s="18"/>
      <c r="AW76" s="57"/>
      <c r="AX76" s="14"/>
      <c r="AY76" s="254"/>
      <c r="AZ76" s="57"/>
      <c r="BA76" s="14"/>
      <c r="BB76" s="254"/>
      <c r="BC76" s="14"/>
      <c r="BD76" s="254"/>
      <c r="BE76" s="16"/>
      <c r="BF76" s="6"/>
    </row>
    <row r="77" spans="1:58" x14ac:dyDescent="0.25">
      <c r="A77" s="635"/>
      <c r="B77" s="613" t="s">
        <v>76</v>
      </c>
      <c r="C77" s="623">
        <v>42110</v>
      </c>
      <c r="D77" s="24">
        <v>1</v>
      </c>
      <c r="E77" s="24">
        <v>-71.978449999999995</v>
      </c>
      <c r="F77" s="24">
        <v>41.970790000000001</v>
      </c>
      <c r="G77" s="24">
        <v>220</v>
      </c>
      <c r="H77" s="24">
        <v>300</v>
      </c>
      <c r="I77" s="24">
        <v>300</v>
      </c>
      <c r="J77" s="24">
        <v>290</v>
      </c>
      <c r="K77" s="58"/>
      <c r="L77" s="24">
        <v>49</v>
      </c>
      <c r="M77" s="24">
        <v>47</v>
      </c>
      <c r="N77" s="279">
        <v>46</v>
      </c>
      <c r="O77" s="69" t="s">
        <v>119</v>
      </c>
      <c r="P77" s="191">
        <v>0.36</v>
      </c>
      <c r="Q77" s="191">
        <v>200</v>
      </c>
      <c r="R77" s="191">
        <v>287</v>
      </c>
      <c r="S77" s="191">
        <v>78.8</v>
      </c>
      <c r="T77" s="191">
        <v>4.3</v>
      </c>
      <c r="U77" s="191">
        <v>9.9</v>
      </c>
      <c r="V77" s="191">
        <v>1.1200000000000001</v>
      </c>
      <c r="W77" s="191">
        <v>520</v>
      </c>
      <c r="X77" s="70">
        <v>5.4</v>
      </c>
      <c r="Y77" s="191">
        <v>5.5</v>
      </c>
      <c r="Z77" s="191">
        <v>64</v>
      </c>
      <c r="AA77" s="191">
        <v>148</v>
      </c>
      <c r="AB77" s="191">
        <v>9.6</v>
      </c>
      <c r="AC77" s="191">
        <v>12.3</v>
      </c>
      <c r="AD77" s="146">
        <v>0.6</v>
      </c>
      <c r="AE77" s="19">
        <v>72</v>
      </c>
      <c r="AF77" s="27">
        <v>48</v>
      </c>
      <c r="AG77" s="27">
        <v>43</v>
      </c>
      <c r="AH77" s="81">
        <v>9</v>
      </c>
      <c r="AI77" s="142"/>
      <c r="AJ77" s="613" t="s">
        <v>76</v>
      </c>
      <c r="AK77" s="623">
        <v>42243</v>
      </c>
      <c r="AL77" s="26">
        <v>1</v>
      </c>
      <c r="AM77" s="27"/>
      <c r="AN77" s="27"/>
      <c r="AO77" s="27"/>
      <c r="AP77" s="27"/>
      <c r="AQ77" s="27"/>
      <c r="AR77" s="27"/>
      <c r="AS77" s="279">
        <v>73.599999999999994</v>
      </c>
      <c r="AT77" s="24">
        <v>68.2</v>
      </c>
      <c r="AU77" s="24">
        <v>68</v>
      </c>
      <c r="AV77" s="24">
        <v>68.400000000000006</v>
      </c>
      <c r="AW77" s="433" t="s">
        <v>145</v>
      </c>
      <c r="AX77" s="24">
        <v>238</v>
      </c>
      <c r="AY77" s="355">
        <f>(1/(AX77/60))*60</f>
        <v>15.126050420168067</v>
      </c>
      <c r="AZ77" s="433" t="s">
        <v>146</v>
      </c>
      <c r="BA77" s="24">
        <v>564</v>
      </c>
      <c r="BB77" s="355">
        <f>(1/(BA77/60))*60</f>
        <v>6.3829787234042552</v>
      </c>
      <c r="BC77" s="324" t="s">
        <v>67</v>
      </c>
      <c r="BD77" s="24" t="s">
        <v>44</v>
      </c>
      <c r="BE77" s="23"/>
      <c r="BF77" s="6"/>
    </row>
    <row r="78" spans="1:58" x14ac:dyDescent="0.25">
      <c r="A78" s="635"/>
      <c r="B78" s="614"/>
      <c r="C78" s="624"/>
      <c r="D78" s="181">
        <v>2</v>
      </c>
      <c r="E78" s="181">
        <v>-71.978279999999998</v>
      </c>
      <c r="F78" s="181">
        <v>41.971020000000003</v>
      </c>
      <c r="G78" s="181">
        <v>200</v>
      </c>
      <c r="H78" s="181">
        <v>270</v>
      </c>
      <c r="I78" s="181">
        <v>200</v>
      </c>
      <c r="J78" s="181">
        <v>280</v>
      </c>
      <c r="K78" s="35"/>
      <c r="L78" s="181">
        <v>46</v>
      </c>
      <c r="M78" s="181">
        <v>46</v>
      </c>
      <c r="N78" s="211">
        <v>45</v>
      </c>
      <c r="O78" s="71" t="s">
        <v>120</v>
      </c>
      <c r="P78" s="210">
        <v>100</v>
      </c>
      <c r="Q78" s="210">
        <v>38</v>
      </c>
      <c r="R78" s="210">
        <v>52</v>
      </c>
      <c r="S78" s="210">
        <v>94</v>
      </c>
      <c r="T78" s="210">
        <v>73</v>
      </c>
      <c r="U78" s="210">
        <v>84</v>
      </c>
      <c r="V78" s="210">
        <v>97</v>
      </c>
      <c r="W78" s="210">
        <v>41</v>
      </c>
      <c r="X78" s="210">
        <v>0</v>
      </c>
      <c r="Y78" s="210">
        <v>100</v>
      </c>
      <c r="Z78" s="210">
        <v>89</v>
      </c>
      <c r="AA78" s="564">
        <v>100</v>
      </c>
      <c r="AB78" s="564"/>
      <c r="AC78" s="564"/>
      <c r="AD78" s="602"/>
      <c r="AE78" s="220" t="s">
        <v>123</v>
      </c>
      <c r="AF78" s="566" t="s">
        <v>130</v>
      </c>
      <c r="AG78" s="567"/>
      <c r="AH78" s="568"/>
      <c r="AI78" s="119"/>
      <c r="AJ78" s="614"/>
      <c r="AK78" s="624"/>
      <c r="AL78" s="425">
        <v>2</v>
      </c>
      <c r="AM78" s="213"/>
      <c r="AN78" s="213"/>
      <c r="AO78" s="213"/>
      <c r="AP78" s="213"/>
      <c r="AQ78" s="213"/>
      <c r="AR78" s="213"/>
      <c r="AS78" s="6"/>
      <c r="AT78" s="35"/>
      <c r="AU78" s="35"/>
      <c r="AV78" s="35"/>
      <c r="AW78" s="48"/>
      <c r="AX78" s="6"/>
      <c r="AY78" s="244"/>
      <c r="AZ78" s="48"/>
      <c r="BA78" s="6"/>
      <c r="BB78" s="244"/>
      <c r="BC78" s="6"/>
      <c r="BD78" s="244"/>
      <c r="BE78" s="38"/>
      <c r="BF78" s="6"/>
    </row>
    <row r="79" spans="1:58" ht="15.75" customHeight="1" x14ac:dyDescent="0.25">
      <c r="A79" s="635"/>
      <c r="B79" s="614"/>
      <c r="C79" s="624"/>
      <c r="D79" s="181">
        <v>3</v>
      </c>
      <c r="E79" s="181">
        <v>-71.978669999999994</v>
      </c>
      <c r="F79" s="181">
        <v>41.971020000000003</v>
      </c>
      <c r="G79" s="181">
        <v>250</v>
      </c>
      <c r="H79" s="181" t="s">
        <v>34</v>
      </c>
      <c r="I79" s="181">
        <v>200</v>
      </c>
      <c r="J79" s="181" t="s">
        <v>34</v>
      </c>
      <c r="K79" s="35"/>
      <c r="L79" s="181">
        <v>48</v>
      </c>
      <c r="M79" s="181">
        <v>46</v>
      </c>
      <c r="N79" s="211">
        <v>46</v>
      </c>
      <c r="O79" s="123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6"/>
      <c r="AE79" s="115"/>
      <c r="AF79" s="115"/>
      <c r="AG79" s="115"/>
      <c r="AH79" s="116"/>
      <c r="AI79" s="119"/>
      <c r="AJ79" s="614"/>
      <c r="AK79" s="624"/>
      <c r="AL79" s="425">
        <v>3</v>
      </c>
      <c r="AM79" s="213"/>
      <c r="AN79" s="213"/>
      <c r="AO79" s="213"/>
      <c r="AP79" s="213"/>
      <c r="AQ79" s="213"/>
      <c r="AR79" s="213"/>
      <c r="AS79" s="6"/>
      <c r="AT79" s="35"/>
      <c r="AU79" s="35"/>
      <c r="AV79" s="35"/>
      <c r="AW79" s="48"/>
      <c r="AX79" s="6"/>
      <c r="AY79" s="244"/>
      <c r="AZ79" s="48"/>
      <c r="BA79" s="6"/>
      <c r="BB79" s="244"/>
      <c r="BC79" s="6"/>
      <c r="BD79" s="244"/>
      <c r="BE79" s="38"/>
      <c r="BF79" s="6"/>
    </row>
    <row r="80" spans="1:58" ht="15.75" customHeight="1" x14ac:dyDescent="0.25">
      <c r="A80" s="635"/>
      <c r="B80" s="614"/>
      <c r="C80" s="624"/>
      <c r="D80" s="181">
        <v>4</v>
      </c>
      <c r="E80" s="181">
        <v>-71.978679999999997</v>
      </c>
      <c r="F80" s="181">
        <v>41.971229999999998</v>
      </c>
      <c r="G80" s="181">
        <v>100</v>
      </c>
      <c r="H80" s="181">
        <v>300</v>
      </c>
      <c r="I80" s="181">
        <v>150</v>
      </c>
      <c r="J80" s="181" t="s">
        <v>34</v>
      </c>
      <c r="K80" s="35"/>
      <c r="L80" s="181">
        <v>47</v>
      </c>
      <c r="M80" s="181">
        <v>46</v>
      </c>
      <c r="N80" s="211">
        <v>45</v>
      </c>
      <c r="O80" s="123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6"/>
      <c r="AE80" s="115"/>
      <c r="AF80" s="115"/>
      <c r="AG80" s="115"/>
      <c r="AH80" s="116"/>
      <c r="AI80" s="119"/>
      <c r="AJ80" s="614"/>
      <c r="AK80" s="624"/>
      <c r="AL80" s="425">
        <v>4</v>
      </c>
      <c r="AM80" s="213"/>
      <c r="AN80" s="213"/>
      <c r="AO80" s="213"/>
      <c r="AP80" s="213"/>
      <c r="AQ80" s="213"/>
      <c r="AR80" s="213"/>
      <c r="AS80" s="6"/>
      <c r="AT80" s="35"/>
      <c r="AU80" s="35"/>
      <c r="AV80" s="35"/>
      <c r="AW80" s="48"/>
      <c r="AX80" s="6"/>
      <c r="AY80" s="244"/>
      <c r="AZ80" s="48"/>
      <c r="BA80" s="6"/>
      <c r="BB80" s="244"/>
      <c r="BC80" s="6"/>
      <c r="BD80" s="244"/>
      <c r="BE80" s="38"/>
      <c r="BF80" s="6"/>
    </row>
    <row r="81" spans="1:58" ht="15.75" customHeight="1" x14ac:dyDescent="0.25">
      <c r="A81" s="635"/>
      <c r="B81" s="614"/>
      <c r="C81" s="624"/>
      <c r="D81" s="181">
        <v>5</v>
      </c>
      <c r="E81" s="181">
        <v>-71.978489999999994</v>
      </c>
      <c r="F81" s="181">
        <v>41.971420000000002</v>
      </c>
      <c r="G81" s="181">
        <v>100</v>
      </c>
      <c r="H81" s="181">
        <v>160</v>
      </c>
      <c r="I81" s="181">
        <v>150</v>
      </c>
      <c r="J81" s="181">
        <v>280</v>
      </c>
      <c r="K81" s="35"/>
      <c r="L81" s="181">
        <v>48</v>
      </c>
      <c r="M81" s="181">
        <v>47</v>
      </c>
      <c r="N81" s="211">
        <v>46</v>
      </c>
      <c r="O81" s="123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6"/>
      <c r="AE81" s="115"/>
      <c r="AF81" s="115"/>
      <c r="AG81" s="115"/>
      <c r="AH81" s="116"/>
      <c r="AI81" s="119"/>
      <c r="AJ81" s="614"/>
      <c r="AK81" s="624"/>
      <c r="AL81" s="425">
        <v>5</v>
      </c>
      <c r="AM81" s="213"/>
      <c r="AN81" s="213"/>
      <c r="AO81" s="213"/>
      <c r="AP81" s="213"/>
      <c r="AQ81" s="213"/>
      <c r="AR81" s="213"/>
      <c r="AS81" s="6"/>
      <c r="AT81" s="35"/>
      <c r="AU81" s="35"/>
      <c r="AV81" s="35"/>
      <c r="AW81" s="48"/>
      <c r="AX81" s="6"/>
      <c r="AY81" s="244"/>
      <c r="AZ81" s="48"/>
      <c r="BA81" s="6"/>
      <c r="BB81" s="244"/>
      <c r="BC81" s="6"/>
      <c r="BD81" s="244"/>
      <c r="BE81" s="38"/>
      <c r="BF81" s="6"/>
    </row>
    <row r="82" spans="1:58" ht="15.75" customHeight="1" x14ac:dyDescent="0.25">
      <c r="A82" s="635"/>
      <c r="B82" s="614"/>
      <c r="C82" s="624"/>
      <c r="D82" s="181">
        <v>6</v>
      </c>
      <c r="E82" s="181">
        <v>-71.978250000000003</v>
      </c>
      <c r="F82" s="181">
        <v>41.971490000000003</v>
      </c>
      <c r="G82" s="181">
        <v>200</v>
      </c>
      <c r="H82" s="181">
        <v>250</v>
      </c>
      <c r="I82" s="181">
        <v>140</v>
      </c>
      <c r="J82" s="181">
        <v>230</v>
      </c>
      <c r="K82" s="35"/>
      <c r="L82" s="181">
        <v>48</v>
      </c>
      <c r="M82" s="181">
        <v>47</v>
      </c>
      <c r="N82" s="211">
        <v>46</v>
      </c>
      <c r="O82" s="123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6"/>
      <c r="AE82" s="115"/>
      <c r="AF82" s="115"/>
      <c r="AG82" s="115"/>
      <c r="AH82" s="116"/>
      <c r="AI82" s="119"/>
      <c r="AJ82" s="614"/>
      <c r="AK82" s="624"/>
      <c r="AL82" s="425">
        <v>6</v>
      </c>
      <c r="AM82" s="213"/>
      <c r="AN82" s="213"/>
      <c r="AO82" s="213"/>
      <c r="AP82" s="213"/>
      <c r="AQ82" s="213"/>
      <c r="AR82" s="213"/>
      <c r="AS82" s="6"/>
      <c r="AT82" s="35"/>
      <c r="AU82" s="35"/>
      <c r="AV82" s="35"/>
      <c r="AW82" s="48"/>
      <c r="AX82" s="6"/>
      <c r="AY82" s="244"/>
      <c r="AZ82" s="48"/>
      <c r="BA82" s="6"/>
      <c r="BB82" s="244"/>
      <c r="BC82" s="6"/>
      <c r="BD82" s="244"/>
      <c r="BE82" s="38"/>
      <c r="BF82" s="6"/>
    </row>
    <row r="83" spans="1:58" ht="15.75" customHeight="1" x14ac:dyDescent="0.25">
      <c r="A83" s="635"/>
      <c r="B83" s="614"/>
      <c r="C83" s="624"/>
      <c r="D83" s="181">
        <v>7</v>
      </c>
      <c r="E83" s="181">
        <v>-71.978179999999995</v>
      </c>
      <c r="F83" s="181">
        <v>41.971290000000003</v>
      </c>
      <c r="G83" s="181">
        <v>150</v>
      </c>
      <c r="H83" s="181">
        <v>300</v>
      </c>
      <c r="I83" s="181">
        <v>250</v>
      </c>
      <c r="J83" s="181">
        <v>270</v>
      </c>
      <c r="K83" s="35"/>
      <c r="L83" s="181">
        <v>49</v>
      </c>
      <c r="M83" s="181">
        <v>47</v>
      </c>
      <c r="N83" s="211">
        <v>46</v>
      </c>
      <c r="O83" s="123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6"/>
      <c r="AE83" s="115"/>
      <c r="AF83" s="115"/>
      <c r="AG83" s="115"/>
      <c r="AH83" s="116"/>
      <c r="AI83" s="119"/>
      <c r="AJ83" s="614"/>
      <c r="AK83" s="624"/>
      <c r="AL83" s="425">
        <v>7</v>
      </c>
      <c r="AM83" s="35"/>
      <c r="AN83" s="35"/>
      <c r="AO83" s="213"/>
      <c r="AP83" s="213"/>
      <c r="AQ83" s="213"/>
      <c r="AR83" s="213"/>
      <c r="AS83" s="6"/>
      <c r="AT83" s="35"/>
      <c r="AU83" s="35"/>
      <c r="AV83" s="35"/>
      <c r="AW83" s="48"/>
      <c r="AX83" s="6"/>
      <c r="AY83" s="244"/>
      <c r="AZ83" s="48"/>
      <c r="BA83" s="6"/>
      <c r="BB83" s="244"/>
      <c r="BC83" s="6"/>
      <c r="BD83" s="244"/>
      <c r="BE83" s="38"/>
      <c r="BF83" s="6"/>
    </row>
    <row r="84" spans="1:58" ht="15.75" customHeight="1" x14ac:dyDescent="0.25">
      <c r="A84" s="635"/>
      <c r="B84" s="614"/>
      <c r="C84" s="624"/>
      <c r="D84" s="181">
        <v>8</v>
      </c>
      <c r="E84" s="181">
        <v>-71.978160000000003</v>
      </c>
      <c r="F84" s="181">
        <v>41.971150000000002</v>
      </c>
      <c r="G84" s="181">
        <v>150</v>
      </c>
      <c r="H84" s="181">
        <v>290</v>
      </c>
      <c r="I84" s="181">
        <v>180</v>
      </c>
      <c r="J84" s="181">
        <v>230</v>
      </c>
      <c r="K84" s="35"/>
      <c r="L84" s="181">
        <v>46</v>
      </c>
      <c r="M84" s="181">
        <v>45</v>
      </c>
      <c r="N84" s="211">
        <v>45</v>
      </c>
      <c r="O84" s="123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6"/>
      <c r="AE84" s="115"/>
      <c r="AF84" s="115"/>
      <c r="AG84" s="115"/>
      <c r="AH84" s="116"/>
      <c r="AI84" s="119"/>
      <c r="AJ84" s="614"/>
      <c r="AK84" s="624"/>
      <c r="AL84" s="425">
        <v>8</v>
      </c>
      <c r="AM84" s="213"/>
      <c r="AN84" s="213"/>
      <c r="AO84" s="213"/>
      <c r="AP84" s="213"/>
      <c r="AQ84" s="213"/>
      <c r="AR84" s="213"/>
      <c r="AS84" s="6"/>
      <c r="AT84" s="35"/>
      <c r="AU84" s="35"/>
      <c r="AV84" s="35"/>
      <c r="AW84" s="48"/>
      <c r="AX84" s="6"/>
      <c r="AY84" s="244"/>
      <c r="AZ84" s="48"/>
      <c r="BA84" s="6"/>
      <c r="BB84" s="244"/>
      <c r="BC84" s="6"/>
      <c r="BD84" s="244"/>
      <c r="BE84" s="38"/>
      <c r="BF84" s="6"/>
    </row>
    <row r="85" spans="1:58" ht="15.75" customHeight="1" x14ac:dyDescent="0.25">
      <c r="A85" s="635"/>
      <c r="B85" s="614"/>
      <c r="C85" s="624"/>
      <c r="D85" s="181">
        <v>9</v>
      </c>
      <c r="E85" s="181">
        <v>-71.977890000000002</v>
      </c>
      <c r="F85" s="181">
        <v>41.971060000000001</v>
      </c>
      <c r="G85" s="181">
        <v>180</v>
      </c>
      <c r="H85" s="181">
        <v>230</v>
      </c>
      <c r="I85" s="181">
        <v>180</v>
      </c>
      <c r="J85" s="181" t="s">
        <v>34</v>
      </c>
      <c r="K85" s="35"/>
      <c r="L85" s="181">
        <v>47</v>
      </c>
      <c r="M85" s="181">
        <v>46</v>
      </c>
      <c r="N85" s="211">
        <v>45</v>
      </c>
      <c r="O85" s="123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6"/>
      <c r="AE85" s="115"/>
      <c r="AF85" s="115"/>
      <c r="AG85" s="115"/>
      <c r="AH85" s="116"/>
      <c r="AI85" s="119"/>
      <c r="AJ85" s="614"/>
      <c r="AK85" s="624"/>
      <c r="AL85" s="425">
        <v>9</v>
      </c>
      <c r="AM85" s="213"/>
      <c r="AN85" s="213"/>
      <c r="AO85" s="213"/>
      <c r="AP85" s="213"/>
      <c r="AQ85" s="213"/>
      <c r="AR85" s="213"/>
      <c r="AS85" s="6"/>
      <c r="AT85" s="35"/>
      <c r="AU85" s="35"/>
      <c r="AV85" s="35"/>
      <c r="AW85" s="48"/>
      <c r="AX85" s="6"/>
      <c r="AY85" s="244"/>
      <c r="AZ85" s="48"/>
      <c r="BA85" s="6"/>
      <c r="BB85" s="244"/>
      <c r="BC85" s="6"/>
      <c r="BD85" s="244"/>
      <c r="BE85" s="38"/>
      <c r="BF85" s="6"/>
    </row>
    <row r="86" spans="1:58" ht="15.75" customHeight="1" thickBot="1" x14ac:dyDescent="0.3">
      <c r="A86" s="635"/>
      <c r="B86" s="615"/>
      <c r="C86" s="625"/>
      <c r="D86" s="1">
        <v>10</v>
      </c>
      <c r="E86" s="1">
        <v>-71.978009999999998</v>
      </c>
      <c r="F86" s="1">
        <v>41.970869999999998</v>
      </c>
      <c r="G86" s="1">
        <v>200</v>
      </c>
      <c r="H86" s="1">
        <v>230</v>
      </c>
      <c r="I86" s="1">
        <v>230</v>
      </c>
      <c r="J86" s="1">
        <v>230</v>
      </c>
      <c r="K86" s="18"/>
      <c r="L86" s="1">
        <v>47</v>
      </c>
      <c r="M86" s="1">
        <v>46</v>
      </c>
      <c r="N86" s="225">
        <v>46</v>
      </c>
      <c r="O86" s="126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8"/>
      <c r="AE86" s="117"/>
      <c r="AF86" s="117"/>
      <c r="AG86" s="117"/>
      <c r="AH86" s="118"/>
      <c r="AI86" s="121"/>
      <c r="AJ86" s="615"/>
      <c r="AK86" s="625"/>
      <c r="AL86" s="4">
        <v>10</v>
      </c>
      <c r="AM86" s="214"/>
      <c r="AN86" s="214"/>
      <c r="AO86" s="214"/>
      <c r="AP86" s="214"/>
      <c r="AQ86" s="214"/>
      <c r="AR86" s="214"/>
      <c r="AS86" s="14"/>
      <c r="AT86" s="18"/>
      <c r="AU86" s="18"/>
      <c r="AV86" s="18"/>
      <c r="AW86" s="57"/>
      <c r="AX86" s="14"/>
      <c r="AY86" s="254"/>
      <c r="AZ86" s="57"/>
      <c r="BA86" s="14"/>
      <c r="BB86" s="254"/>
      <c r="BC86" s="14"/>
      <c r="BD86" s="254"/>
      <c r="BE86" s="16"/>
      <c r="BF86" s="6"/>
    </row>
    <row r="87" spans="1:58" ht="15" customHeight="1" x14ac:dyDescent="0.25">
      <c r="A87" s="635"/>
      <c r="B87" s="613" t="s">
        <v>77</v>
      </c>
      <c r="C87" s="623">
        <v>42110</v>
      </c>
      <c r="D87" s="24">
        <v>1</v>
      </c>
      <c r="E87" s="24">
        <v>-71.977823000000001</v>
      </c>
      <c r="F87" s="24">
        <v>41.969749999999998</v>
      </c>
      <c r="G87" s="24">
        <v>250</v>
      </c>
      <c r="H87" s="24">
        <v>250</v>
      </c>
      <c r="I87" s="24">
        <v>250</v>
      </c>
      <c r="J87" s="24" t="s">
        <v>34</v>
      </c>
      <c r="K87" s="58"/>
      <c r="L87" s="24">
        <v>49</v>
      </c>
      <c r="M87" s="24">
        <v>47</v>
      </c>
      <c r="N87" s="279">
        <v>45</v>
      </c>
      <c r="O87" s="69" t="s">
        <v>119</v>
      </c>
      <c r="P87" s="191">
        <v>0.26</v>
      </c>
      <c r="Q87" s="191">
        <v>193</v>
      </c>
      <c r="R87" s="191">
        <v>267</v>
      </c>
      <c r="S87" s="191">
        <v>88.6</v>
      </c>
      <c r="T87" s="191">
        <v>3.7</v>
      </c>
      <c r="U87" s="191">
        <v>10.3</v>
      </c>
      <c r="V87" s="191">
        <v>0.8</v>
      </c>
      <c r="W87" s="191">
        <v>524</v>
      </c>
      <c r="X87" s="70">
        <v>5.0999999999999996</v>
      </c>
      <c r="Y87" s="191">
        <v>7.1</v>
      </c>
      <c r="Z87" s="191">
        <v>62.7</v>
      </c>
      <c r="AA87" s="191">
        <v>120</v>
      </c>
      <c r="AB87" s="191">
        <v>8.8000000000000007</v>
      </c>
      <c r="AC87" s="191">
        <v>7.8</v>
      </c>
      <c r="AD87" s="146">
        <v>1</v>
      </c>
      <c r="AE87" s="19">
        <v>69</v>
      </c>
      <c r="AF87" s="27">
        <v>52</v>
      </c>
      <c r="AG87" s="27">
        <v>42</v>
      </c>
      <c r="AH87" s="81">
        <v>6</v>
      </c>
      <c r="AI87" s="142"/>
      <c r="AJ87" s="613" t="s">
        <v>77</v>
      </c>
      <c r="AK87" s="623">
        <v>42243</v>
      </c>
      <c r="AL87" s="26">
        <v>1</v>
      </c>
      <c r="AM87" s="27"/>
      <c r="AN87" s="27"/>
      <c r="AO87" s="27"/>
      <c r="AP87" s="27"/>
      <c r="AQ87" s="27"/>
      <c r="AR87" s="27"/>
      <c r="AS87" s="279">
        <v>66.7</v>
      </c>
      <c r="AT87" s="24">
        <v>66.400000000000006</v>
      </c>
      <c r="AU87" s="24">
        <v>66.599999999999994</v>
      </c>
      <c r="AV87" s="24">
        <v>67.3</v>
      </c>
      <c r="AW87" s="433" t="s">
        <v>147</v>
      </c>
      <c r="AX87" s="24">
        <v>482</v>
      </c>
      <c r="AY87" s="355">
        <f>(1/(AX87/60))*60</f>
        <v>7.4688796680497926</v>
      </c>
      <c r="AZ87" s="433" t="s">
        <v>148</v>
      </c>
      <c r="BA87" s="24">
        <v>822</v>
      </c>
      <c r="BB87" s="355">
        <f>(1/(BA87/60))*60</f>
        <v>4.3795620437956213</v>
      </c>
      <c r="BC87" s="324" t="s">
        <v>149</v>
      </c>
      <c r="BD87" s="24" t="s">
        <v>44</v>
      </c>
      <c r="BE87" s="692" t="s">
        <v>204</v>
      </c>
      <c r="BF87" s="6"/>
    </row>
    <row r="88" spans="1:58" x14ac:dyDescent="0.25">
      <c r="A88" s="635"/>
      <c r="B88" s="614"/>
      <c r="C88" s="624"/>
      <c r="D88" s="181">
        <v>2</v>
      </c>
      <c r="E88" s="181">
        <v>-71.977990000000005</v>
      </c>
      <c r="F88" s="181">
        <v>41.969619999999999</v>
      </c>
      <c r="G88" s="181">
        <v>250</v>
      </c>
      <c r="H88" s="181">
        <v>290</v>
      </c>
      <c r="I88" s="181">
        <v>180</v>
      </c>
      <c r="J88" s="181">
        <v>280</v>
      </c>
      <c r="K88" s="35"/>
      <c r="L88" s="181">
        <v>46</v>
      </c>
      <c r="M88" s="181">
        <v>46</v>
      </c>
      <c r="N88" s="211">
        <v>45</v>
      </c>
      <c r="O88" s="71" t="s">
        <v>120</v>
      </c>
      <c r="P88" s="210">
        <v>97</v>
      </c>
      <c r="Q88" s="210">
        <v>41</v>
      </c>
      <c r="R88" s="210">
        <v>70</v>
      </c>
      <c r="S88" s="210">
        <v>88</v>
      </c>
      <c r="T88" s="210">
        <v>64</v>
      </c>
      <c r="U88" s="210">
        <v>62</v>
      </c>
      <c r="V88" s="210">
        <v>65</v>
      </c>
      <c r="W88" s="210">
        <v>56</v>
      </c>
      <c r="X88" s="210">
        <v>0</v>
      </c>
      <c r="Y88" s="210">
        <v>100</v>
      </c>
      <c r="Z88" s="210">
        <v>88</v>
      </c>
      <c r="AA88" s="566">
        <v>100</v>
      </c>
      <c r="AB88" s="567"/>
      <c r="AC88" s="567"/>
      <c r="AD88" s="568"/>
      <c r="AE88" s="220" t="s">
        <v>124</v>
      </c>
      <c r="AF88" s="566" t="s">
        <v>129</v>
      </c>
      <c r="AG88" s="567"/>
      <c r="AH88" s="568"/>
      <c r="AI88" s="119"/>
      <c r="AJ88" s="614"/>
      <c r="AK88" s="624"/>
      <c r="AL88" s="425">
        <v>2</v>
      </c>
      <c r="AM88" s="213"/>
      <c r="AN88" s="213"/>
      <c r="AO88" s="213"/>
      <c r="AP88" s="213"/>
      <c r="AQ88" s="213"/>
      <c r="AR88" s="213"/>
      <c r="AS88" s="6"/>
      <c r="AT88" s="35"/>
      <c r="AU88" s="35"/>
      <c r="AV88" s="35"/>
      <c r="AW88" s="48"/>
      <c r="AX88" s="6"/>
      <c r="AY88" s="244"/>
      <c r="AZ88" s="48"/>
      <c r="BA88" s="6"/>
      <c r="BB88" s="244"/>
      <c r="BC88" s="6"/>
      <c r="BD88" s="244"/>
      <c r="BE88" s="705"/>
      <c r="BF88" s="6"/>
    </row>
    <row r="89" spans="1:58" ht="15.75" customHeight="1" x14ac:dyDescent="0.25">
      <c r="A89" s="635"/>
      <c r="B89" s="614"/>
      <c r="C89" s="624"/>
      <c r="D89" s="181">
        <v>3</v>
      </c>
      <c r="E89" s="181">
        <v>-71.97775</v>
      </c>
      <c r="F89" s="181">
        <v>41.96949</v>
      </c>
      <c r="G89" s="181">
        <v>100</v>
      </c>
      <c r="H89" s="181" t="s">
        <v>34</v>
      </c>
      <c r="I89" s="181">
        <v>180</v>
      </c>
      <c r="J89" s="181">
        <v>260</v>
      </c>
      <c r="K89" s="35"/>
      <c r="L89" s="181">
        <v>49</v>
      </c>
      <c r="M89" s="181">
        <v>46</v>
      </c>
      <c r="N89" s="211">
        <v>45</v>
      </c>
      <c r="O89" s="123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6"/>
      <c r="AE89" s="115"/>
      <c r="AF89" s="115"/>
      <c r="AG89" s="115"/>
      <c r="AH89" s="116"/>
      <c r="AI89" s="119"/>
      <c r="AJ89" s="614"/>
      <c r="AK89" s="624"/>
      <c r="AL89" s="425">
        <v>3</v>
      </c>
      <c r="AM89" s="213"/>
      <c r="AN89" s="213"/>
      <c r="AO89" s="213"/>
      <c r="AP89" s="213"/>
      <c r="AQ89" s="213"/>
      <c r="AR89" s="213"/>
      <c r="AS89" s="6"/>
      <c r="AT89" s="35"/>
      <c r="AU89" s="35"/>
      <c r="AV89" s="35"/>
      <c r="AW89" s="48"/>
      <c r="AX89" s="6"/>
      <c r="AY89" s="244"/>
      <c r="AZ89" s="48"/>
      <c r="BA89" s="6"/>
      <c r="BB89" s="244"/>
      <c r="BC89" s="6"/>
      <c r="BD89" s="244"/>
      <c r="BE89" s="705"/>
      <c r="BF89" s="6"/>
    </row>
    <row r="90" spans="1:58" ht="15.75" customHeight="1" x14ac:dyDescent="0.25">
      <c r="A90" s="635"/>
      <c r="B90" s="614"/>
      <c r="C90" s="624"/>
      <c r="D90" s="181">
        <v>4</v>
      </c>
      <c r="E90" s="181">
        <v>-71.97784</v>
      </c>
      <c r="F90" s="181">
        <v>41.969259999999998</v>
      </c>
      <c r="G90" s="181">
        <v>180</v>
      </c>
      <c r="H90" s="181">
        <v>260</v>
      </c>
      <c r="I90" s="181">
        <v>200</v>
      </c>
      <c r="J90" s="181" t="s">
        <v>34</v>
      </c>
      <c r="K90" s="35"/>
      <c r="L90" s="181">
        <v>48</v>
      </c>
      <c r="M90" s="181">
        <v>46</v>
      </c>
      <c r="N90" s="211">
        <v>45</v>
      </c>
      <c r="O90" s="123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6"/>
      <c r="AE90" s="115"/>
      <c r="AF90" s="115"/>
      <c r="AG90" s="115"/>
      <c r="AH90" s="116"/>
      <c r="AI90" s="119"/>
      <c r="AJ90" s="614"/>
      <c r="AK90" s="624"/>
      <c r="AL90" s="425">
        <v>4</v>
      </c>
      <c r="AM90" s="213"/>
      <c r="AN90" s="213"/>
      <c r="AO90" s="213"/>
      <c r="AP90" s="213"/>
      <c r="AQ90" s="213"/>
      <c r="AR90" s="213"/>
      <c r="AS90" s="6"/>
      <c r="AT90" s="35"/>
      <c r="AU90" s="35"/>
      <c r="AV90" s="35"/>
      <c r="AW90" s="48"/>
      <c r="AX90" s="6"/>
      <c r="AY90" s="244"/>
      <c r="AZ90" s="48"/>
      <c r="BA90" s="6"/>
      <c r="BB90" s="244"/>
      <c r="BC90" s="6"/>
      <c r="BD90" s="244"/>
      <c r="BE90" s="705"/>
      <c r="BF90" s="6"/>
    </row>
    <row r="91" spans="1:58" ht="15.75" customHeight="1" x14ac:dyDescent="0.25">
      <c r="A91" s="635"/>
      <c r="B91" s="614"/>
      <c r="C91" s="624"/>
      <c r="D91" s="181">
        <v>5</v>
      </c>
      <c r="E91" s="181">
        <v>-71.978139999999996</v>
      </c>
      <c r="F91" s="181">
        <v>41.969110000000001</v>
      </c>
      <c r="G91" s="181">
        <v>170</v>
      </c>
      <c r="H91" s="181">
        <v>200</v>
      </c>
      <c r="I91" s="181">
        <v>150</v>
      </c>
      <c r="J91" s="181">
        <v>200</v>
      </c>
      <c r="K91" s="35"/>
      <c r="L91" s="181">
        <v>47</v>
      </c>
      <c r="M91" s="181">
        <v>46</v>
      </c>
      <c r="N91" s="211">
        <v>45</v>
      </c>
      <c r="O91" s="123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6"/>
      <c r="AE91" s="115"/>
      <c r="AF91" s="115"/>
      <c r="AG91" s="115"/>
      <c r="AH91" s="116"/>
      <c r="AI91" s="119"/>
      <c r="AJ91" s="614"/>
      <c r="AK91" s="624"/>
      <c r="AL91" s="425">
        <v>5</v>
      </c>
      <c r="AM91" s="213"/>
      <c r="AN91" s="213"/>
      <c r="AO91" s="213"/>
      <c r="AP91" s="213"/>
      <c r="AQ91" s="213"/>
      <c r="AR91" s="213"/>
      <c r="AS91" s="6"/>
      <c r="AT91" s="35"/>
      <c r="AU91" s="35"/>
      <c r="AV91" s="35"/>
      <c r="AW91" s="48"/>
      <c r="AX91" s="6"/>
      <c r="AY91" s="244"/>
      <c r="AZ91" s="48"/>
      <c r="BA91" s="6"/>
      <c r="BB91" s="244"/>
      <c r="BC91" s="6"/>
      <c r="BD91" s="244"/>
      <c r="BE91" s="705"/>
      <c r="BF91" s="6"/>
    </row>
    <row r="92" spans="1:58" ht="15.75" customHeight="1" x14ac:dyDescent="0.25">
      <c r="A92" s="635"/>
      <c r="B92" s="614"/>
      <c r="C92" s="624"/>
      <c r="D92" s="181">
        <v>6</v>
      </c>
      <c r="E92" s="181">
        <v>-71.977580000000003</v>
      </c>
      <c r="F92" s="181">
        <v>41.969090000000001</v>
      </c>
      <c r="G92" s="181">
        <v>170</v>
      </c>
      <c r="H92" s="181">
        <v>230</v>
      </c>
      <c r="I92" s="181">
        <v>140</v>
      </c>
      <c r="J92" s="181">
        <v>210</v>
      </c>
      <c r="K92" s="35"/>
      <c r="L92" s="181">
        <v>48</v>
      </c>
      <c r="M92" s="181">
        <v>47</v>
      </c>
      <c r="N92" s="211">
        <v>46</v>
      </c>
      <c r="O92" s="123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6"/>
      <c r="AE92" s="115"/>
      <c r="AF92" s="115"/>
      <c r="AG92" s="115"/>
      <c r="AH92" s="116"/>
      <c r="AI92" s="119"/>
      <c r="AJ92" s="614"/>
      <c r="AK92" s="624"/>
      <c r="AL92" s="425">
        <v>6</v>
      </c>
      <c r="AM92" s="213"/>
      <c r="AN92" s="213"/>
      <c r="AO92" s="213"/>
      <c r="AP92" s="213"/>
      <c r="AQ92" s="213"/>
      <c r="AR92" s="213"/>
      <c r="AS92" s="6"/>
      <c r="AT92" s="35"/>
      <c r="AU92" s="35"/>
      <c r="AV92" s="35"/>
      <c r="AW92" s="48"/>
      <c r="AX92" s="6"/>
      <c r="AY92" s="244"/>
      <c r="AZ92" s="48"/>
      <c r="BA92" s="6"/>
      <c r="BB92" s="244"/>
      <c r="BC92" s="6"/>
      <c r="BD92" s="244"/>
      <c r="BE92" s="706"/>
      <c r="BF92" s="6"/>
    </row>
    <row r="93" spans="1:58" ht="15.75" customHeight="1" x14ac:dyDescent="0.25">
      <c r="A93" s="635"/>
      <c r="B93" s="614"/>
      <c r="C93" s="624"/>
      <c r="D93" s="181">
        <v>7</v>
      </c>
      <c r="E93" s="181">
        <v>-71.977360000000004</v>
      </c>
      <c r="F93" s="181">
        <v>41.969329999999999</v>
      </c>
      <c r="G93" s="181">
        <v>170</v>
      </c>
      <c r="H93" s="181">
        <v>200</v>
      </c>
      <c r="I93" s="181">
        <v>150</v>
      </c>
      <c r="J93" s="181">
        <v>250</v>
      </c>
      <c r="K93" s="35"/>
      <c r="L93" s="181">
        <v>48</v>
      </c>
      <c r="M93" s="181">
        <v>47</v>
      </c>
      <c r="N93" s="211">
        <v>46</v>
      </c>
      <c r="O93" s="123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6"/>
      <c r="AE93" s="115"/>
      <c r="AF93" s="115"/>
      <c r="AG93" s="115"/>
      <c r="AH93" s="116"/>
      <c r="AI93" s="119"/>
      <c r="AJ93" s="614"/>
      <c r="AK93" s="624"/>
      <c r="AL93" s="425">
        <v>7</v>
      </c>
      <c r="AM93" s="35"/>
      <c r="AN93" s="35"/>
      <c r="AO93" s="213"/>
      <c r="AP93" s="213"/>
      <c r="AQ93" s="213"/>
      <c r="AR93" s="213"/>
      <c r="AS93" s="6"/>
      <c r="AT93" s="35"/>
      <c r="AU93" s="35"/>
      <c r="AV93" s="35"/>
      <c r="AW93" s="48"/>
      <c r="AX93" s="6"/>
      <c r="AY93" s="244"/>
      <c r="AZ93" s="48"/>
      <c r="BA93" s="6"/>
      <c r="BB93" s="244"/>
      <c r="BC93" s="6"/>
      <c r="BD93" s="244"/>
      <c r="BE93" s="542"/>
      <c r="BF93" s="6"/>
    </row>
    <row r="94" spans="1:58" ht="15.75" customHeight="1" x14ac:dyDescent="0.25">
      <c r="A94" s="635"/>
      <c r="B94" s="614"/>
      <c r="C94" s="624"/>
      <c r="D94" s="181">
        <v>8</v>
      </c>
      <c r="E94" s="181">
        <v>-71.977159999999998</v>
      </c>
      <c r="F94" s="181">
        <v>41.969459999999998</v>
      </c>
      <c r="G94" s="181">
        <v>150</v>
      </c>
      <c r="H94" s="181">
        <v>200</v>
      </c>
      <c r="I94" s="181">
        <v>150</v>
      </c>
      <c r="J94" s="181">
        <v>200</v>
      </c>
      <c r="K94" s="35"/>
      <c r="L94" s="181">
        <v>47</v>
      </c>
      <c r="M94" s="181">
        <v>46</v>
      </c>
      <c r="N94" s="211">
        <v>45</v>
      </c>
      <c r="O94" s="123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6"/>
      <c r="AE94" s="115"/>
      <c r="AF94" s="115"/>
      <c r="AG94" s="115"/>
      <c r="AH94" s="116"/>
      <c r="AI94" s="119"/>
      <c r="AJ94" s="614"/>
      <c r="AK94" s="624"/>
      <c r="AL94" s="425">
        <v>8</v>
      </c>
      <c r="AM94" s="213"/>
      <c r="AN94" s="213"/>
      <c r="AO94" s="213"/>
      <c r="AP94" s="213"/>
      <c r="AQ94" s="213"/>
      <c r="AR94" s="213"/>
      <c r="AS94" s="6"/>
      <c r="AT94" s="35"/>
      <c r="AU94" s="35"/>
      <c r="AV94" s="35"/>
      <c r="AW94" s="48"/>
      <c r="AX94" s="6"/>
      <c r="AY94" s="244"/>
      <c r="AZ94" s="48"/>
      <c r="BA94" s="6"/>
      <c r="BB94" s="244"/>
      <c r="BC94" s="6"/>
      <c r="BD94" s="244"/>
      <c r="BE94" s="38"/>
      <c r="BF94" s="6"/>
    </row>
    <row r="95" spans="1:58" ht="15.75" customHeight="1" x14ac:dyDescent="0.25">
      <c r="A95" s="635"/>
      <c r="B95" s="614"/>
      <c r="C95" s="624"/>
      <c r="D95" s="181">
        <v>9</v>
      </c>
      <c r="E95" s="181">
        <v>-71.977419999999995</v>
      </c>
      <c r="F95" s="181">
        <v>41.969619999999999</v>
      </c>
      <c r="G95" s="181">
        <v>180</v>
      </c>
      <c r="H95" s="181">
        <v>280</v>
      </c>
      <c r="I95" s="181">
        <v>190</v>
      </c>
      <c r="J95" s="181">
        <v>250</v>
      </c>
      <c r="K95" s="35"/>
      <c r="L95" s="181">
        <v>48</v>
      </c>
      <c r="M95" s="181">
        <v>47</v>
      </c>
      <c r="N95" s="211">
        <v>45</v>
      </c>
      <c r="O95" s="123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6"/>
      <c r="AE95" s="115"/>
      <c r="AF95" s="115"/>
      <c r="AG95" s="115"/>
      <c r="AH95" s="116"/>
      <c r="AI95" s="119"/>
      <c r="AJ95" s="614"/>
      <c r="AK95" s="624"/>
      <c r="AL95" s="425">
        <v>9</v>
      </c>
      <c r="AM95" s="213"/>
      <c r="AN95" s="213"/>
      <c r="AO95" s="213"/>
      <c r="AP95" s="213"/>
      <c r="AQ95" s="213"/>
      <c r="AR95" s="213"/>
      <c r="AS95" s="6"/>
      <c r="AT95" s="35"/>
      <c r="AU95" s="35"/>
      <c r="AV95" s="35"/>
      <c r="AW95" s="48"/>
      <c r="AX95" s="6"/>
      <c r="AY95" s="244"/>
      <c r="AZ95" s="48"/>
      <c r="BA95" s="6"/>
      <c r="BB95" s="244"/>
      <c r="BC95" s="6"/>
      <c r="BD95" s="244"/>
      <c r="BE95" s="38"/>
      <c r="BF95" s="6"/>
    </row>
    <row r="96" spans="1:58" ht="16.5" customHeight="1" thickBot="1" x14ac:dyDescent="0.3">
      <c r="A96" s="636"/>
      <c r="B96" s="615"/>
      <c r="C96" s="625"/>
      <c r="D96" s="56">
        <v>10</v>
      </c>
      <c r="E96" s="18">
        <v>-71.977620000000002</v>
      </c>
      <c r="F96" s="18">
        <v>41.969760000000001</v>
      </c>
      <c r="G96" s="56">
        <v>160</v>
      </c>
      <c r="H96" s="18">
        <v>300</v>
      </c>
      <c r="I96" s="56">
        <v>170</v>
      </c>
      <c r="J96" s="18">
        <v>170</v>
      </c>
      <c r="K96" s="18"/>
      <c r="L96" s="18">
        <v>46</v>
      </c>
      <c r="M96" s="18">
        <v>46</v>
      </c>
      <c r="N96" s="76">
        <v>45</v>
      </c>
      <c r="O96" s="126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8"/>
      <c r="AE96" s="117"/>
      <c r="AF96" s="117"/>
      <c r="AG96" s="117"/>
      <c r="AH96" s="118"/>
      <c r="AI96" s="121"/>
      <c r="AJ96" s="615"/>
      <c r="AK96" s="625"/>
      <c r="AL96" s="4">
        <v>10</v>
      </c>
      <c r="AM96" s="214"/>
      <c r="AN96" s="214"/>
      <c r="AO96" s="214"/>
      <c r="AP96" s="214"/>
      <c r="AQ96" s="214"/>
      <c r="AR96" s="214"/>
      <c r="AS96" s="14"/>
      <c r="AT96" s="18"/>
      <c r="AU96" s="18"/>
      <c r="AV96" s="18"/>
      <c r="AW96" s="57"/>
      <c r="AX96" s="14"/>
      <c r="AY96" s="254"/>
      <c r="AZ96" s="57"/>
      <c r="BA96" s="14"/>
      <c r="BB96" s="254"/>
      <c r="BC96" s="14"/>
      <c r="BD96" s="254"/>
      <c r="BE96" s="16"/>
      <c r="BF96" s="6"/>
    </row>
    <row r="97" spans="1:58" ht="15.75" x14ac:dyDescent="0.25">
      <c r="A97" s="89"/>
      <c r="B97" s="107"/>
      <c r="C97" s="88"/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275"/>
      <c r="P97" s="578" t="s">
        <v>108</v>
      </c>
      <c r="Q97" s="559"/>
      <c r="R97" s="559"/>
      <c r="S97" s="579"/>
      <c r="T97" s="578" t="s">
        <v>109</v>
      </c>
      <c r="U97" s="559"/>
      <c r="V97" s="559"/>
      <c r="W97" s="579"/>
      <c r="X97" s="559" t="s">
        <v>111</v>
      </c>
      <c r="Y97" s="559"/>
      <c r="Z97" s="559"/>
      <c r="AA97" s="559"/>
      <c r="AB97" s="559"/>
      <c r="AC97" s="559"/>
      <c r="AD97" s="713"/>
      <c r="AE97" s="711" t="s">
        <v>185</v>
      </c>
      <c r="AF97" s="78"/>
      <c r="AG97" s="79"/>
      <c r="AH97" s="80"/>
      <c r="AI97" s="463" t="s">
        <v>199</v>
      </c>
      <c r="AJ97" s="132"/>
      <c r="AK97" s="538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284"/>
      <c r="AY97" s="284"/>
      <c r="AZ97" s="284"/>
      <c r="BA97" s="284"/>
      <c r="BB97" s="285"/>
      <c r="BC97" s="284"/>
      <c r="BD97" s="291"/>
      <c r="BE97" s="284"/>
      <c r="BF97" s="284"/>
    </row>
    <row r="98" spans="1:58" ht="15.75" x14ac:dyDescent="0.25">
      <c r="A98" s="46"/>
      <c r="B98" s="280"/>
      <c r="C98" s="67"/>
      <c r="D98" s="82"/>
      <c r="E98" s="564" t="s">
        <v>78</v>
      </c>
      <c r="F98" s="564"/>
      <c r="G98" s="574" t="s">
        <v>132</v>
      </c>
      <c r="H98" s="564"/>
      <c r="I98" s="598" t="s">
        <v>187</v>
      </c>
      <c r="J98" s="599"/>
      <c r="K98" s="569" t="s">
        <v>178</v>
      </c>
      <c r="L98" s="564" t="s">
        <v>48</v>
      </c>
      <c r="M98" s="564"/>
      <c r="N98" s="566"/>
      <c r="O98" s="714" t="s">
        <v>186</v>
      </c>
      <c r="P98" s="569" t="s">
        <v>157</v>
      </c>
      <c r="Q98" s="569" t="s">
        <v>158</v>
      </c>
      <c r="R98" s="569" t="s">
        <v>159</v>
      </c>
      <c r="S98" s="569" t="s">
        <v>160</v>
      </c>
      <c r="T98" s="569" t="s">
        <v>161</v>
      </c>
      <c r="U98" s="569" t="s">
        <v>162</v>
      </c>
      <c r="V98" s="560" t="s">
        <v>110</v>
      </c>
      <c r="W98" s="569" t="s">
        <v>163</v>
      </c>
      <c r="X98" s="560" t="s">
        <v>112</v>
      </c>
      <c r="Y98" s="560" t="s">
        <v>113</v>
      </c>
      <c r="Z98" s="560" t="s">
        <v>114</v>
      </c>
      <c r="AA98" s="560" t="s">
        <v>115</v>
      </c>
      <c r="AB98" s="560" t="s">
        <v>116</v>
      </c>
      <c r="AC98" s="560" t="s">
        <v>117</v>
      </c>
      <c r="AD98" s="710" t="s">
        <v>118</v>
      </c>
      <c r="AE98" s="712"/>
      <c r="AF98" s="566" t="s">
        <v>128</v>
      </c>
      <c r="AG98" s="567"/>
      <c r="AH98" s="568"/>
      <c r="AI98" s="278" t="s">
        <v>106</v>
      </c>
      <c r="AJ98" s="128"/>
      <c r="AK98" s="207"/>
      <c r="AL98" s="127"/>
      <c r="AM98" s="564" t="s">
        <v>78</v>
      </c>
      <c r="AN98" s="564"/>
      <c r="AO98" s="574" t="s">
        <v>132</v>
      </c>
      <c r="AP98" s="564"/>
      <c r="AQ98" s="574" t="s">
        <v>187</v>
      </c>
      <c r="AR98" s="564"/>
      <c r="AS98" s="569" t="s">
        <v>178</v>
      </c>
      <c r="AT98" s="564" t="s">
        <v>48</v>
      </c>
      <c r="AU98" s="564"/>
      <c r="AV98" s="564"/>
      <c r="AW98" s="562" t="s">
        <v>15</v>
      </c>
      <c r="AX98" s="562"/>
      <c r="AY98" s="562"/>
      <c r="AZ98" s="562" t="s">
        <v>19</v>
      </c>
      <c r="BA98" s="562"/>
      <c r="BB98" s="563"/>
      <c r="BC98" s="284"/>
      <c r="BD98" s="291"/>
      <c r="BE98" s="284"/>
      <c r="BF98" s="284"/>
    </row>
    <row r="99" spans="1:58" ht="15.75" thickBot="1" x14ac:dyDescent="0.3">
      <c r="A99" s="83"/>
      <c r="B99" s="259" t="s">
        <v>154</v>
      </c>
      <c r="C99" s="260" t="s">
        <v>180</v>
      </c>
      <c r="D99" s="177" t="s">
        <v>0</v>
      </c>
      <c r="E99" s="28" t="s">
        <v>80</v>
      </c>
      <c r="F99" s="4" t="s">
        <v>79</v>
      </c>
      <c r="G99" s="175" t="s">
        <v>1</v>
      </c>
      <c r="H99" s="175" t="s">
        <v>2</v>
      </c>
      <c r="I99" s="175" t="s">
        <v>1</v>
      </c>
      <c r="J99" s="175" t="s">
        <v>2</v>
      </c>
      <c r="K99" s="570"/>
      <c r="L99" s="175" t="s">
        <v>3</v>
      </c>
      <c r="M99" s="175" t="s">
        <v>4</v>
      </c>
      <c r="N99" s="217" t="s">
        <v>5</v>
      </c>
      <c r="O99" s="715"/>
      <c r="P99" s="570"/>
      <c r="Q99" s="570"/>
      <c r="R99" s="570"/>
      <c r="S99" s="570"/>
      <c r="T99" s="606"/>
      <c r="U99" s="570"/>
      <c r="V99" s="561"/>
      <c r="W99" s="570"/>
      <c r="X99" s="561"/>
      <c r="Y99" s="561"/>
      <c r="Z99" s="561"/>
      <c r="AA99" s="561"/>
      <c r="AB99" s="561"/>
      <c r="AC99" s="561"/>
      <c r="AD99" s="716"/>
      <c r="AE99" s="665"/>
      <c r="AF99" s="28" t="s">
        <v>125</v>
      </c>
      <c r="AG99" s="28" t="s">
        <v>126</v>
      </c>
      <c r="AH99" s="29" t="s">
        <v>127</v>
      </c>
      <c r="AI99" s="93" t="s">
        <v>131</v>
      </c>
      <c r="AJ99" s="259" t="s">
        <v>154</v>
      </c>
      <c r="AK99" s="260" t="s">
        <v>180</v>
      </c>
      <c r="AL99" s="217" t="s">
        <v>0</v>
      </c>
      <c r="AM99" s="28" t="s">
        <v>80</v>
      </c>
      <c r="AN99" s="4" t="s">
        <v>79</v>
      </c>
      <c r="AO99" s="214" t="s">
        <v>1</v>
      </c>
      <c r="AP99" s="214" t="s">
        <v>2</v>
      </c>
      <c r="AQ99" s="214" t="s">
        <v>1</v>
      </c>
      <c r="AR99" s="214" t="s">
        <v>2</v>
      </c>
      <c r="AS99" s="570"/>
      <c r="AT99" s="214" t="s">
        <v>3</v>
      </c>
      <c r="AU99" s="214" t="s">
        <v>4</v>
      </c>
      <c r="AV99" s="214" t="s">
        <v>5</v>
      </c>
      <c r="AW99" s="18" t="s">
        <v>17</v>
      </c>
      <c r="AX99" s="18" t="s">
        <v>16</v>
      </c>
      <c r="AY99" s="13" t="s">
        <v>189</v>
      </c>
      <c r="AZ99" s="18" t="s">
        <v>17</v>
      </c>
      <c r="BA99" s="18" t="s">
        <v>16</v>
      </c>
      <c r="BB99" s="21" t="s">
        <v>189</v>
      </c>
      <c r="BC99" s="256"/>
      <c r="BD99" s="284"/>
      <c r="BE99" s="284"/>
      <c r="BF99" s="284"/>
    </row>
    <row r="100" spans="1:58" ht="15.75" customHeight="1" x14ac:dyDescent="0.25">
      <c r="A100" s="631" t="s">
        <v>38</v>
      </c>
      <c r="B100" s="678" t="s">
        <v>27</v>
      </c>
      <c r="C100" s="724"/>
      <c r="D100" s="27">
        <v>1</v>
      </c>
      <c r="E100" s="61"/>
      <c r="F100" s="26"/>
      <c r="G100" s="19"/>
      <c r="H100" s="26"/>
      <c r="I100" s="19"/>
      <c r="J100" s="26"/>
      <c r="K100" s="27"/>
      <c r="L100" s="19"/>
      <c r="M100" s="19"/>
      <c r="N100" s="19"/>
      <c r="O100" s="69" t="s">
        <v>119</v>
      </c>
      <c r="P100" s="191">
        <v>0.26</v>
      </c>
      <c r="Q100" s="191">
        <v>147</v>
      </c>
      <c r="R100" s="191">
        <v>169</v>
      </c>
      <c r="S100" s="191">
        <v>74.5</v>
      </c>
      <c r="T100" s="191">
        <v>7.6</v>
      </c>
      <c r="U100" s="191">
        <v>24.2</v>
      </c>
      <c r="V100" s="191">
        <v>1</v>
      </c>
      <c r="W100" s="191">
        <v>810</v>
      </c>
      <c r="X100" s="70">
        <v>4.4000000000000004</v>
      </c>
      <c r="Y100" s="191">
        <v>10.1</v>
      </c>
      <c r="Z100" s="191">
        <v>74.3</v>
      </c>
      <c r="AA100" s="191">
        <v>43</v>
      </c>
      <c r="AB100" s="191">
        <v>21.4</v>
      </c>
      <c r="AC100" s="191">
        <v>13.2</v>
      </c>
      <c r="AD100" s="146">
        <v>1.2</v>
      </c>
      <c r="AE100" s="19">
        <v>85</v>
      </c>
      <c r="AF100" s="27">
        <v>42</v>
      </c>
      <c r="AG100" s="27">
        <v>43</v>
      </c>
      <c r="AH100" s="81">
        <v>15</v>
      </c>
      <c r="AI100" s="94">
        <v>1.5</v>
      </c>
      <c r="AJ100" s="678" t="s">
        <v>27</v>
      </c>
      <c r="AK100" s="675">
        <v>42226</v>
      </c>
      <c r="AL100" s="27">
        <v>1</v>
      </c>
      <c r="AM100" s="27"/>
      <c r="AN100" s="27"/>
      <c r="AO100" s="191">
        <v>200</v>
      </c>
      <c r="AP100" s="191">
        <v>250</v>
      </c>
      <c r="AQ100" s="191">
        <v>200</v>
      </c>
      <c r="AR100" s="191">
        <v>250</v>
      </c>
      <c r="AS100" s="27"/>
      <c r="AT100" s="191">
        <v>56.8</v>
      </c>
      <c r="AU100" s="191">
        <v>56</v>
      </c>
      <c r="AV100" s="191">
        <v>56.3</v>
      </c>
      <c r="AW100" s="430">
        <v>0.20833333333333334</v>
      </c>
      <c r="AX100" s="431">
        <v>300</v>
      </c>
      <c r="AY100" s="191">
        <f>(1/(AX100/60))*60</f>
        <v>12</v>
      </c>
      <c r="AZ100" s="432">
        <v>0.41666666666666669</v>
      </c>
      <c r="BA100" s="431">
        <v>600</v>
      </c>
      <c r="BB100" s="146">
        <f>(1/(BA100/60))*60</f>
        <v>6</v>
      </c>
      <c r="BC100" s="228"/>
      <c r="BD100" s="228"/>
      <c r="BE100" s="228"/>
      <c r="BF100" s="228"/>
    </row>
    <row r="101" spans="1:58" x14ac:dyDescent="0.25">
      <c r="A101" s="632"/>
      <c r="B101" s="679"/>
      <c r="C101" s="725"/>
      <c r="D101" s="173">
        <v>2</v>
      </c>
      <c r="E101" s="176"/>
      <c r="F101" s="8"/>
      <c r="G101" s="196"/>
      <c r="H101" s="8"/>
      <c r="I101" s="196"/>
      <c r="J101" s="8"/>
      <c r="K101" s="213"/>
      <c r="L101" s="196"/>
      <c r="M101" s="196"/>
      <c r="N101" s="196"/>
      <c r="O101" s="71" t="s">
        <v>120</v>
      </c>
      <c r="P101" s="210">
        <v>100</v>
      </c>
      <c r="Q101" s="210">
        <v>68</v>
      </c>
      <c r="R101" s="210">
        <v>83</v>
      </c>
      <c r="S101" s="210">
        <v>95</v>
      </c>
      <c r="T101" s="210">
        <v>98</v>
      </c>
      <c r="U101" s="210">
        <v>100</v>
      </c>
      <c r="V101" s="210">
        <v>56</v>
      </c>
      <c r="W101" s="210">
        <v>77</v>
      </c>
      <c r="X101" s="210">
        <v>0</v>
      </c>
      <c r="Y101" s="210">
        <v>100</v>
      </c>
      <c r="Z101" s="210">
        <v>72</v>
      </c>
      <c r="AA101" s="564">
        <v>11</v>
      </c>
      <c r="AB101" s="564"/>
      <c r="AC101" s="564"/>
      <c r="AD101" s="602"/>
      <c r="AE101" s="220" t="s">
        <v>150</v>
      </c>
      <c r="AF101" s="566" t="s">
        <v>130</v>
      </c>
      <c r="AG101" s="567"/>
      <c r="AH101" s="568"/>
      <c r="AI101" s="95">
        <v>41865</v>
      </c>
      <c r="AJ101" s="679"/>
      <c r="AK101" s="676"/>
      <c r="AL101" s="210">
        <v>2</v>
      </c>
      <c r="AM101" s="213"/>
      <c r="AN101" s="213"/>
      <c r="AO101" s="210">
        <v>175</v>
      </c>
      <c r="AP101" s="210">
        <v>175</v>
      </c>
      <c r="AQ101" s="210">
        <v>175</v>
      </c>
      <c r="AR101" s="210">
        <v>200</v>
      </c>
      <c r="AS101" s="213"/>
      <c r="AT101" s="210">
        <v>55.9</v>
      </c>
      <c r="AU101" s="210">
        <v>55.4</v>
      </c>
      <c r="AV101" s="210">
        <v>55.4</v>
      </c>
      <c r="AW101" s="427">
        <v>1.3888888888888888E-2</v>
      </c>
      <c r="AX101" s="428">
        <v>20</v>
      </c>
      <c r="AY101" s="210">
        <f>(1/(AX101/60))*60</f>
        <v>180</v>
      </c>
      <c r="AZ101" s="429">
        <v>2.7777777777777776E-2</v>
      </c>
      <c r="BA101" s="428">
        <v>40</v>
      </c>
      <c r="BB101" s="224">
        <f>(1/(BA101/60))*60</f>
        <v>90</v>
      </c>
      <c r="BC101" s="228"/>
      <c r="BD101" s="228"/>
      <c r="BE101" s="228"/>
      <c r="BF101" s="228"/>
    </row>
    <row r="102" spans="1:58" x14ac:dyDescent="0.25">
      <c r="A102" s="632"/>
      <c r="B102" s="679"/>
      <c r="C102" s="725"/>
      <c r="D102" s="173">
        <v>3</v>
      </c>
      <c r="E102" s="176"/>
      <c r="F102" s="8"/>
      <c r="G102" s="196"/>
      <c r="H102" s="8"/>
      <c r="I102" s="196"/>
      <c r="J102" s="8"/>
      <c r="K102" s="213"/>
      <c r="L102" s="196"/>
      <c r="M102" s="196"/>
      <c r="N102" s="196"/>
      <c r="O102" s="123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6"/>
      <c r="AE102" s="115"/>
      <c r="AF102" s="115"/>
      <c r="AG102" s="115"/>
      <c r="AH102" s="116"/>
      <c r="AI102" s="119"/>
      <c r="AJ102" s="679"/>
      <c r="AK102" s="676"/>
      <c r="AL102" s="210" t="s">
        <v>72</v>
      </c>
      <c r="AM102" s="213"/>
      <c r="AN102" s="213"/>
      <c r="AO102" s="210">
        <v>100</v>
      </c>
      <c r="AP102" s="210">
        <v>100</v>
      </c>
      <c r="AQ102" s="210">
        <v>100</v>
      </c>
      <c r="AR102" s="210">
        <v>100</v>
      </c>
      <c r="AS102" s="213"/>
      <c r="AT102" s="210">
        <v>57</v>
      </c>
      <c r="AU102" s="210">
        <v>56.5</v>
      </c>
      <c r="AV102" s="210">
        <v>56.7</v>
      </c>
      <c r="AW102" s="91" t="s">
        <v>18</v>
      </c>
      <c r="AX102" s="62">
        <v>1440</v>
      </c>
      <c r="AY102" s="213">
        <f>(1/(AX102/60))*60</f>
        <v>2.5</v>
      </c>
      <c r="AZ102" s="63" t="s">
        <v>18</v>
      </c>
      <c r="BA102" s="64">
        <v>1440</v>
      </c>
      <c r="BB102" s="223">
        <f>(1/(BA102/60))*60</f>
        <v>2.5</v>
      </c>
      <c r="BC102" s="536"/>
      <c r="BD102" s="228"/>
      <c r="BE102" s="228"/>
      <c r="BF102" s="228"/>
    </row>
    <row r="103" spans="1:58" ht="15" customHeight="1" x14ac:dyDescent="0.25">
      <c r="A103" s="632"/>
      <c r="B103" s="679"/>
      <c r="C103" s="725"/>
      <c r="D103" s="173">
        <v>4</v>
      </c>
      <c r="E103" s="176"/>
      <c r="F103" s="8"/>
      <c r="G103" s="196"/>
      <c r="H103" s="8"/>
      <c r="I103" s="196"/>
      <c r="J103" s="8"/>
      <c r="K103" s="213"/>
      <c r="L103" s="196"/>
      <c r="M103" s="196"/>
      <c r="N103" s="196"/>
      <c r="O103" s="123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6"/>
      <c r="AE103" s="115"/>
      <c r="AF103" s="115"/>
      <c r="AG103" s="115"/>
      <c r="AH103" s="116"/>
      <c r="AI103" s="119"/>
      <c r="AJ103" s="679"/>
      <c r="AK103" s="676"/>
      <c r="AL103" s="210">
        <v>4</v>
      </c>
      <c r="AM103" s="213"/>
      <c r="AN103" s="213"/>
      <c r="AO103" s="210">
        <v>100</v>
      </c>
      <c r="AP103" s="210">
        <v>150</v>
      </c>
      <c r="AQ103" s="210">
        <v>100</v>
      </c>
      <c r="AR103" s="210">
        <v>150</v>
      </c>
      <c r="AS103" s="213"/>
      <c r="AT103" s="210">
        <v>56.5</v>
      </c>
      <c r="AU103" s="210">
        <v>55.9</v>
      </c>
      <c r="AV103" s="210">
        <v>55.8</v>
      </c>
      <c r="AW103" s="216"/>
      <c r="AX103" s="66"/>
      <c r="AY103" s="9"/>
      <c r="AZ103" s="696" t="s">
        <v>203</v>
      </c>
      <c r="BA103" s="697"/>
      <c r="BB103" s="698"/>
      <c r="BC103" s="228"/>
      <c r="BD103" s="228"/>
      <c r="BE103" s="228"/>
      <c r="BF103" s="228"/>
    </row>
    <row r="104" spans="1:58" ht="15" customHeight="1" x14ac:dyDescent="0.25">
      <c r="A104" s="632"/>
      <c r="B104" s="679"/>
      <c r="C104" s="725"/>
      <c r="D104" s="173">
        <v>5</v>
      </c>
      <c r="E104" s="176"/>
      <c r="F104" s="8"/>
      <c r="G104" s="196"/>
      <c r="H104" s="8"/>
      <c r="I104" s="196"/>
      <c r="J104" s="8"/>
      <c r="K104" s="213"/>
      <c r="L104" s="196"/>
      <c r="M104" s="196"/>
      <c r="N104" s="196"/>
      <c r="O104" s="123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6"/>
      <c r="AE104" s="115"/>
      <c r="AF104" s="115"/>
      <c r="AG104" s="115"/>
      <c r="AH104" s="116"/>
      <c r="AI104" s="119"/>
      <c r="AJ104" s="679"/>
      <c r="AK104" s="676"/>
      <c r="AL104" s="210">
        <v>5</v>
      </c>
      <c r="AM104" s="213"/>
      <c r="AN104" s="213"/>
      <c r="AO104" s="210">
        <v>200</v>
      </c>
      <c r="AP104" s="210">
        <v>250</v>
      </c>
      <c r="AQ104" s="210">
        <v>200</v>
      </c>
      <c r="AR104" s="210">
        <v>250</v>
      </c>
      <c r="AS104" s="213"/>
      <c r="AT104" s="210">
        <v>56.7</v>
      </c>
      <c r="AU104" s="210">
        <v>56.3</v>
      </c>
      <c r="AV104" s="210">
        <v>56.5</v>
      </c>
      <c r="AW104" s="216"/>
      <c r="AX104" s="228"/>
      <c r="AY104" s="425"/>
      <c r="AZ104" s="699"/>
      <c r="BA104" s="700"/>
      <c r="BB104" s="701"/>
      <c r="BC104" s="228"/>
      <c r="BD104" s="228"/>
      <c r="BE104" s="228"/>
      <c r="BF104" s="228"/>
    </row>
    <row r="105" spans="1:58" x14ac:dyDescent="0.25">
      <c r="A105" s="632"/>
      <c r="B105" s="679"/>
      <c r="C105" s="725"/>
      <c r="D105" s="173">
        <v>6</v>
      </c>
      <c r="E105" s="176"/>
      <c r="F105" s="8"/>
      <c r="G105" s="196"/>
      <c r="H105" s="8"/>
      <c r="I105" s="196"/>
      <c r="J105" s="8"/>
      <c r="K105" s="213"/>
      <c r="L105" s="196"/>
      <c r="M105" s="196"/>
      <c r="N105" s="196"/>
      <c r="O105" s="123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6"/>
      <c r="AE105" s="115"/>
      <c r="AF105" s="115"/>
      <c r="AG105" s="115"/>
      <c r="AH105" s="116"/>
      <c r="AI105" s="119"/>
      <c r="AJ105" s="679"/>
      <c r="AK105" s="676"/>
      <c r="AL105" s="210">
        <v>6</v>
      </c>
      <c r="AM105" s="213"/>
      <c r="AN105" s="213"/>
      <c r="AO105" s="210">
        <v>115</v>
      </c>
      <c r="AP105" s="210">
        <v>200</v>
      </c>
      <c r="AQ105" s="210">
        <v>150</v>
      </c>
      <c r="AR105" s="210">
        <v>150</v>
      </c>
      <c r="AS105" s="213"/>
      <c r="AT105" s="210">
        <v>56.8</v>
      </c>
      <c r="AU105" s="210">
        <v>56.5</v>
      </c>
      <c r="AV105" s="210">
        <v>56.5</v>
      </c>
      <c r="AW105" s="216"/>
      <c r="AX105" s="228"/>
      <c r="AY105" s="425"/>
      <c r="AZ105" s="699"/>
      <c r="BA105" s="700"/>
      <c r="BB105" s="701"/>
      <c r="BC105" s="228"/>
      <c r="BD105" s="228"/>
      <c r="BE105" s="228"/>
      <c r="BF105" s="228"/>
    </row>
    <row r="106" spans="1:58" x14ac:dyDescent="0.25">
      <c r="A106" s="632"/>
      <c r="B106" s="679"/>
      <c r="C106" s="725"/>
      <c r="D106" s="173">
        <v>7</v>
      </c>
      <c r="E106" s="47"/>
      <c r="F106" s="34"/>
      <c r="G106" s="196"/>
      <c r="H106" s="8"/>
      <c r="I106" s="196"/>
      <c r="J106" s="8"/>
      <c r="K106" s="213"/>
      <c r="L106" s="196"/>
      <c r="M106" s="196"/>
      <c r="N106" s="6"/>
      <c r="O106" s="123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6"/>
      <c r="AE106" s="115"/>
      <c r="AF106" s="115"/>
      <c r="AG106" s="115"/>
      <c r="AH106" s="116"/>
      <c r="AI106" s="119"/>
      <c r="AJ106" s="679"/>
      <c r="AK106" s="676"/>
      <c r="AL106" s="210">
        <v>7</v>
      </c>
      <c r="AM106" s="35"/>
      <c r="AN106" s="35"/>
      <c r="AO106" s="210">
        <v>150</v>
      </c>
      <c r="AP106" s="210">
        <v>150</v>
      </c>
      <c r="AQ106" s="210">
        <v>150</v>
      </c>
      <c r="AR106" s="210">
        <v>150</v>
      </c>
      <c r="AS106" s="213"/>
      <c r="AT106" s="210">
        <v>56.3</v>
      </c>
      <c r="AU106" s="210">
        <v>55.9</v>
      </c>
      <c r="AV106" s="209">
        <v>55.9</v>
      </c>
      <c r="AW106" s="216"/>
      <c r="AX106" s="228"/>
      <c r="AY106" s="425"/>
      <c r="AZ106" s="702"/>
      <c r="BA106" s="703"/>
      <c r="BB106" s="704"/>
      <c r="BC106" s="228"/>
      <c r="BD106" s="228"/>
      <c r="BE106" s="228"/>
      <c r="BF106" s="228"/>
    </row>
    <row r="107" spans="1:58" x14ac:dyDescent="0.25">
      <c r="A107" s="632"/>
      <c r="B107" s="679"/>
      <c r="C107" s="725"/>
      <c r="D107" s="173">
        <v>8</v>
      </c>
      <c r="E107" s="176"/>
      <c r="F107" s="8"/>
      <c r="G107" s="196"/>
      <c r="H107" s="8"/>
      <c r="I107" s="196"/>
      <c r="J107" s="8"/>
      <c r="K107" s="213"/>
      <c r="L107" s="196"/>
      <c r="M107" s="196"/>
      <c r="N107" s="196"/>
      <c r="O107" s="123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6"/>
      <c r="AE107" s="115"/>
      <c r="AF107" s="115"/>
      <c r="AG107" s="115"/>
      <c r="AH107" s="116"/>
      <c r="AI107" s="119"/>
      <c r="AJ107" s="679"/>
      <c r="AK107" s="676"/>
      <c r="AL107" s="210">
        <v>8</v>
      </c>
      <c r="AM107" s="213"/>
      <c r="AN107" s="213"/>
      <c r="AO107" s="210">
        <v>150</v>
      </c>
      <c r="AP107" s="210">
        <v>150</v>
      </c>
      <c r="AQ107" s="210">
        <v>100</v>
      </c>
      <c r="AR107" s="210">
        <v>150</v>
      </c>
      <c r="AS107" s="213"/>
      <c r="AT107" s="210">
        <v>56.7</v>
      </c>
      <c r="AU107" s="210">
        <v>55.8</v>
      </c>
      <c r="AV107" s="210">
        <v>55.6</v>
      </c>
      <c r="AW107" s="216"/>
      <c r="AX107" s="228"/>
      <c r="AY107" s="425"/>
      <c r="AZ107" s="97"/>
      <c r="BA107" s="228"/>
      <c r="BB107" s="77"/>
      <c r="BC107" s="228"/>
      <c r="BD107" s="228"/>
      <c r="BE107" s="228"/>
      <c r="BF107" s="228"/>
    </row>
    <row r="108" spans="1:58" x14ac:dyDescent="0.25">
      <c r="A108" s="632"/>
      <c r="B108" s="679"/>
      <c r="C108" s="725"/>
      <c r="D108" s="173">
        <v>9</v>
      </c>
      <c r="E108" s="176"/>
      <c r="F108" s="8"/>
      <c r="G108" s="196"/>
      <c r="H108" s="8"/>
      <c r="I108" s="196"/>
      <c r="J108" s="8"/>
      <c r="K108" s="213"/>
      <c r="L108" s="196"/>
      <c r="M108" s="196"/>
      <c r="N108" s="196"/>
      <c r="O108" s="123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6"/>
      <c r="AE108" s="115"/>
      <c r="AF108" s="115"/>
      <c r="AG108" s="115"/>
      <c r="AH108" s="116"/>
      <c r="AI108" s="119"/>
      <c r="AJ108" s="679"/>
      <c r="AK108" s="676"/>
      <c r="AL108" s="210" t="s">
        <v>71</v>
      </c>
      <c r="AM108" s="213"/>
      <c r="AN108" s="213"/>
      <c r="AO108" s="210">
        <v>100</v>
      </c>
      <c r="AP108" s="210">
        <v>100</v>
      </c>
      <c r="AQ108" s="210">
        <v>100</v>
      </c>
      <c r="AR108" s="210">
        <v>100</v>
      </c>
      <c r="AS108" s="213"/>
      <c r="AT108" s="210">
        <v>57.6</v>
      </c>
      <c r="AU108" s="210">
        <v>56.8</v>
      </c>
      <c r="AV108" s="210">
        <v>56.8</v>
      </c>
      <c r="AW108" s="216"/>
      <c r="AX108" s="228"/>
      <c r="AY108" s="425"/>
      <c r="AZ108" s="97"/>
      <c r="BA108" s="228"/>
      <c r="BB108" s="77"/>
      <c r="BC108" s="228"/>
      <c r="BD108" s="228"/>
      <c r="BE108" s="228"/>
      <c r="BF108" s="228"/>
    </row>
    <row r="109" spans="1:58" ht="15.75" thickBot="1" x14ac:dyDescent="0.3">
      <c r="A109" s="632"/>
      <c r="B109" s="680"/>
      <c r="C109" s="726"/>
      <c r="D109" s="28">
        <v>10</v>
      </c>
      <c r="E109" s="177"/>
      <c r="F109" s="4"/>
      <c r="G109" s="193"/>
      <c r="H109" s="4"/>
      <c r="I109" s="193"/>
      <c r="J109" s="4"/>
      <c r="K109" s="214"/>
      <c r="L109" s="193"/>
      <c r="M109" s="193"/>
      <c r="N109" s="193"/>
      <c r="O109" s="126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8"/>
      <c r="AE109" s="117"/>
      <c r="AF109" s="117"/>
      <c r="AG109" s="117"/>
      <c r="AH109" s="118"/>
      <c r="AI109" s="119"/>
      <c r="AJ109" s="680"/>
      <c r="AK109" s="677"/>
      <c r="AL109" s="214">
        <v>10</v>
      </c>
      <c r="AM109" s="214"/>
      <c r="AN109" s="214"/>
      <c r="AO109" s="28">
        <v>100</v>
      </c>
      <c r="AP109" s="28">
        <v>100</v>
      </c>
      <c r="AQ109" s="28">
        <v>100</v>
      </c>
      <c r="AR109" s="28">
        <v>150</v>
      </c>
      <c r="AS109" s="214"/>
      <c r="AT109" s="28">
        <v>56.5</v>
      </c>
      <c r="AU109" s="28">
        <v>56.1</v>
      </c>
      <c r="AV109" s="28">
        <v>55.8</v>
      </c>
      <c r="AW109" s="217"/>
      <c r="AX109" s="193"/>
      <c r="AY109" s="4"/>
      <c r="AZ109" s="99"/>
      <c r="BA109" s="193"/>
      <c r="BB109" s="194"/>
      <c r="BC109" s="228"/>
      <c r="BD109" s="228"/>
      <c r="BE109" s="228"/>
      <c r="BF109" s="228"/>
    </row>
    <row r="110" spans="1:58" x14ac:dyDescent="0.25">
      <c r="A110" s="632"/>
      <c r="B110" s="678" t="s">
        <v>28</v>
      </c>
      <c r="C110" s="727"/>
      <c r="D110" s="182">
        <v>1</v>
      </c>
      <c r="E110" s="176"/>
      <c r="F110" s="8"/>
      <c r="G110" s="196"/>
      <c r="H110" s="8"/>
      <c r="I110" s="196"/>
      <c r="J110" s="8"/>
      <c r="K110" s="213"/>
      <c r="L110" s="196"/>
      <c r="M110" s="196"/>
      <c r="N110" s="196"/>
      <c r="O110" s="148" t="s">
        <v>119</v>
      </c>
      <c r="P110" s="222">
        <v>0.28999999999999998</v>
      </c>
      <c r="Q110" s="222">
        <v>119</v>
      </c>
      <c r="R110" s="222">
        <v>169</v>
      </c>
      <c r="S110" s="222">
        <v>80.2</v>
      </c>
      <c r="T110" s="222">
        <v>8.9</v>
      </c>
      <c r="U110" s="222">
        <v>24.7</v>
      </c>
      <c r="V110" s="222">
        <v>1.47</v>
      </c>
      <c r="W110" s="222">
        <v>952</v>
      </c>
      <c r="X110" s="203">
        <v>4.5</v>
      </c>
      <c r="Y110" s="222">
        <v>8.3000000000000007</v>
      </c>
      <c r="Z110" s="222">
        <v>66.8</v>
      </c>
      <c r="AA110" s="222">
        <v>60</v>
      </c>
      <c r="AB110" s="222">
        <v>27.8</v>
      </c>
      <c r="AC110" s="222">
        <v>16.7</v>
      </c>
      <c r="AD110" s="223">
        <v>0.8</v>
      </c>
      <c r="AE110" s="228">
        <v>84</v>
      </c>
      <c r="AF110" s="174">
        <v>36</v>
      </c>
      <c r="AG110" s="174">
        <v>48</v>
      </c>
      <c r="AH110" s="77">
        <v>16</v>
      </c>
      <c r="AI110" s="276">
        <v>2.4</v>
      </c>
      <c r="AJ110" s="679" t="s">
        <v>28</v>
      </c>
      <c r="AK110" s="675">
        <v>42226</v>
      </c>
      <c r="AL110" s="26">
        <v>1</v>
      </c>
      <c r="AM110" s="27"/>
      <c r="AN110" s="27"/>
      <c r="AO110" s="191">
        <v>100</v>
      </c>
      <c r="AP110" s="191">
        <v>200</v>
      </c>
      <c r="AQ110" s="191">
        <v>150</v>
      </c>
      <c r="AR110" s="191">
        <v>200</v>
      </c>
      <c r="AS110" s="27"/>
      <c r="AT110" s="191">
        <v>56.8</v>
      </c>
      <c r="AU110" s="191">
        <v>56.6</v>
      </c>
      <c r="AV110" s="191">
        <v>56.5</v>
      </c>
      <c r="AW110" s="430">
        <v>6.25E-2</v>
      </c>
      <c r="AX110" s="431">
        <v>90</v>
      </c>
      <c r="AY110" s="191">
        <f>(1/(AX110/60))*60</f>
        <v>40</v>
      </c>
      <c r="AZ110" s="432">
        <v>7.2916666666666671E-2</v>
      </c>
      <c r="BA110" s="191">
        <v>105</v>
      </c>
      <c r="BB110" s="537">
        <f>(1/(BA110/60))*60</f>
        <v>34.285714285714285</v>
      </c>
      <c r="BC110" s="228"/>
      <c r="BD110" s="228"/>
      <c r="BE110" s="228"/>
      <c r="BF110" s="228"/>
    </row>
    <row r="111" spans="1:58" x14ac:dyDescent="0.25">
      <c r="A111" s="632"/>
      <c r="B111" s="679"/>
      <c r="C111" s="727"/>
      <c r="D111" s="173">
        <v>2</v>
      </c>
      <c r="E111" s="176"/>
      <c r="F111" s="8"/>
      <c r="G111" s="196"/>
      <c r="H111" s="8"/>
      <c r="I111" s="196"/>
      <c r="J111" s="8"/>
      <c r="K111" s="213"/>
      <c r="L111" s="196"/>
      <c r="M111" s="196"/>
      <c r="N111" s="196"/>
      <c r="O111" s="71" t="s">
        <v>120</v>
      </c>
      <c r="P111" s="210">
        <v>99</v>
      </c>
      <c r="Q111" s="210">
        <v>74</v>
      </c>
      <c r="R111" s="210">
        <v>90</v>
      </c>
      <c r="S111" s="210">
        <v>94</v>
      </c>
      <c r="T111" s="210">
        <v>100</v>
      </c>
      <c r="U111" s="210">
        <v>100</v>
      </c>
      <c r="V111" s="210">
        <v>100</v>
      </c>
      <c r="W111" s="210">
        <v>99</v>
      </c>
      <c r="X111" s="210">
        <v>0</v>
      </c>
      <c r="Y111" s="210">
        <v>100</v>
      </c>
      <c r="Z111" s="210">
        <v>92</v>
      </c>
      <c r="AA111" s="564">
        <v>56</v>
      </c>
      <c r="AB111" s="564"/>
      <c r="AC111" s="564"/>
      <c r="AD111" s="602"/>
      <c r="AE111" s="220" t="s">
        <v>123</v>
      </c>
      <c r="AF111" s="566" t="s">
        <v>130</v>
      </c>
      <c r="AG111" s="567"/>
      <c r="AH111" s="568"/>
      <c r="AI111" s="95">
        <v>42230</v>
      </c>
      <c r="AJ111" s="679"/>
      <c r="AK111" s="676"/>
      <c r="AL111" s="210">
        <v>2</v>
      </c>
      <c r="AM111" s="213"/>
      <c r="AN111" s="213"/>
      <c r="AO111" s="210">
        <v>100</v>
      </c>
      <c r="AP111" s="210">
        <v>150</v>
      </c>
      <c r="AQ111" s="210">
        <v>100</v>
      </c>
      <c r="AR111" s="210">
        <v>150</v>
      </c>
      <c r="AS111" s="213"/>
      <c r="AT111" s="210">
        <v>59.4</v>
      </c>
      <c r="AU111" s="210">
        <v>59.4</v>
      </c>
      <c r="AV111" s="210">
        <v>59.4</v>
      </c>
      <c r="AW111" s="427">
        <v>8.3333333333333329E-2</v>
      </c>
      <c r="AX111" s="428">
        <v>120</v>
      </c>
      <c r="AY111" s="210">
        <f>(1/(AX111/60))*60</f>
        <v>30</v>
      </c>
      <c r="AZ111" s="429">
        <v>0.27083333333333331</v>
      </c>
      <c r="BA111" s="210">
        <v>390</v>
      </c>
      <c r="BB111" s="224">
        <f>(1/(BA111/60))*60</f>
        <v>9.2307692307692317</v>
      </c>
      <c r="BC111" s="228"/>
      <c r="BD111" s="228"/>
      <c r="BE111" s="228"/>
      <c r="BF111" s="228"/>
    </row>
    <row r="112" spans="1:58" x14ac:dyDescent="0.25">
      <c r="A112" s="632"/>
      <c r="B112" s="679"/>
      <c r="C112" s="727"/>
      <c r="D112" s="173">
        <v>3</v>
      </c>
      <c r="E112" s="176"/>
      <c r="F112" s="8"/>
      <c r="G112" s="196"/>
      <c r="H112" s="8"/>
      <c r="I112" s="196"/>
      <c r="J112" s="8"/>
      <c r="K112" s="213"/>
      <c r="L112" s="196"/>
      <c r="M112" s="196"/>
      <c r="N112" s="196"/>
      <c r="O112" s="123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6"/>
      <c r="AE112" s="115"/>
      <c r="AF112" s="115"/>
      <c r="AG112" s="115"/>
      <c r="AH112" s="116"/>
      <c r="AI112" s="119"/>
      <c r="AJ112" s="679"/>
      <c r="AK112" s="676"/>
      <c r="AL112" s="210">
        <v>3</v>
      </c>
      <c r="AM112" s="213"/>
      <c r="AN112" s="213"/>
      <c r="AO112" s="210">
        <v>100</v>
      </c>
      <c r="AP112" s="210">
        <v>150</v>
      </c>
      <c r="AQ112" s="210">
        <v>100</v>
      </c>
      <c r="AR112" s="210">
        <v>150</v>
      </c>
      <c r="AS112" s="213"/>
      <c r="AT112" s="210">
        <v>58.6</v>
      </c>
      <c r="AU112" s="210">
        <v>58.5</v>
      </c>
      <c r="AV112" s="210">
        <v>58.3</v>
      </c>
      <c r="AW112" s="90">
        <v>6.9444444444444441E-3</v>
      </c>
      <c r="AX112" s="62">
        <v>10</v>
      </c>
      <c r="AY112" s="213">
        <f>(1/(AX112/60))*60</f>
        <v>360</v>
      </c>
      <c r="AZ112" s="63">
        <v>2.4305555555555556E-2</v>
      </c>
      <c r="BA112" s="222">
        <v>35</v>
      </c>
      <c r="BB112" s="470">
        <f>(1/(BA112/60))*60</f>
        <v>102.85714285714285</v>
      </c>
      <c r="BC112" s="228"/>
      <c r="BD112" s="228"/>
      <c r="BE112" s="228"/>
      <c r="BF112" s="228"/>
    </row>
    <row r="113" spans="1:58" x14ac:dyDescent="0.25">
      <c r="A113" s="632"/>
      <c r="B113" s="679"/>
      <c r="C113" s="727"/>
      <c r="D113" s="173">
        <v>4</v>
      </c>
      <c r="E113" s="176"/>
      <c r="F113" s="8"/>
      <c r="G113" s="196"/>
      <c r="H113" s="8"/>
      <c r="I113" s="196"/>
      <c r="J113" s="8"/>
      <c r="K113" s="213"/>
      <c r="L113" s="196"/>
      <c r="M113" s="196"/>
      <c r="N113" s="196"/>
      <c r="O113" s="123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6"/>
      <c r="AE113" s="115"/>
      <c r="AF113" s="115"/>
      <c r="AG113" s="115"/>
      <c r="AH113" s="116"/>
      <c r="AI113" s="119"/>
      <c r="AJ113" s="679"/>
      <c r="AK113" s="676"/>
      <c r="AL113" s="210">
        <v>4</v>
      </c>
      <c r="AM113" s="213"/>
      <c r="AN113" s="213"/>
      <c r="AO113" s="210">
        <v>100</v>
      </c>
      <c r="AP113" s="210">
        <v>100</v>
      </c>
      <c r="AQ113" s="210">
        <v>100</v>
      </c>
      <c r="AR113" s="210">
        <v>150</v>
      </c>
      <c r="AS113" s="213"/>
      <c r="AT113" s="210">
        <v>59</v>
      </c>
      <c r="AU113" s="210">
        <v>58.5</v>
      </c>
      <c r="AV113" s="210">
        <v>58.1</v>
      </c>
      <c r="AW113" s="219"/>
      <c r="AX113" s="66"/>
      <c r="AY113" s="9"/>
      <c r="AZ113" s="97"/>
      <c r="BA113" s="228"/>
      <c r="BB113" s="77"/>
      <c r="BC113" s="228"/>
      <c r="BD113" s="228"/>
      <c r="BE113" s="228"/>
      <c r="BF113" s="228"/>
    </row>
    <row r="114" spans="1:58" x14ac:dyDescent="0.25">
      <c r="A114" s="632"/>
      <c r="B114" s="679"/>
      <c r="C114" s="727"/>
      <c r="D114" s="173">
        <v>5</v>
      </c>
      <c r="E114" s="176"/>
      <c r="F114" s="8"/>
      <c r="G114" s="196"/>
      <c r="H114" s="8"/>
      <c r="I114" s="196"/>
      <c r="J114" s="8"/>
      <c r="K114" s="213"/>
      <c r="L114" s="196"/>
      <c r="M114" s="196"/>
      <c r="N114" s="196"/>
      <c r="O114" s="123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6"/>
      <c r="AE114" s="115"/>
      <c r="AF114" s="115"/>
      <c r="AG114" s="115"/>
      <c r="AH114" s="116"/>
      <c r="AI114" s="119"/>
      <c r="AJ114" s="679"/>
      <c r="AK114" s="676"/>
      <c r="AL114" s="210" t="s">
        <v>69</v>
      </c>
      <c r="AM114" s="213"/>
      <c r="AN114" s="213"/>
      <c r="AO114" s="210">
        <v>100</v>
      </c>
      <c r="AP114" s="210">
        <v>150</v>
      </c>
      <c r="AQ114" s="210">
        <v>100</v>
      </c>
      <c r="AR114" s="210">
        <v>150</v>
      </c>
      <c r="AS114" s="213"/>
      <c r="AT114" s="210">
        <v>59.7</v>
      </c>
      <c r="AU114" s="210">
        <v>59.5</v>
      </c>
      <c r="AV114" s="210">
        <v>59</v>
      </c>
      <c r="AW114" s="216"/>
      <c r="AX114" s="228"/>
      <c r="AY114" s="425"/>
      <c r="AZ114" s="97"/>
      <c r="BA114" s="228"/>
      <c r="BB114" s="77"/>
      <c r="BC114" s="228"/>
      <c r="BD114" s="228"/>
      <c r="BE114" s="228"/>
      <c r="BF114" s="228"/>
    </row>
    <row r="115" spans="1:58" x14ac:dyDescent="0.25">
      <c r="A115" s="632"/>
      <c r="B115" s="679"/>
      <c r="C115" s="727"/>
      <c r="D115" s="173">
        <v>6</v>
      </c>
      <c r="E115" s="176"/>
      <c r="F115" s="8"/>
      <c r="G115" s="196"/>
      <c r="H115" s="8"/>
      <c r="I115" s="196"/>
      <c r="J115" s="8"/>
      <c r="K115" s="213"/>
      <c r="L115" s="196"/>
      <c r="M115" s="196"/>
      <c r="N115" s="196"/>
      <c r="O115" s="123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6"/>
      <c r="AE115" s="115"/>
      <c r="AF115" s="115"/>
      <c r="AG115" s="115"/>
      <c r="AH115" s="116"/>
      <c r="AI115" s="119"/>
      <c r="AJ115" s="679"/>
      <c r="AK115" s="676"/>
      <c r="AL115" s="210" t="s">
        <v>70</v>
      </c>
      <c r="AM115" s="213"/>
      <c r="AN115" s="213"/>
      <c r="AO115" s="210">
        <v>100</v>
      </c>
      <c r="AP115" s="210">
        <v>100</v>
      </c>
      <c r="AQ115" s="210">
        <v>100</v>
      </c>
      <c r="AR115" s="210">
        <v>100</v>
      </c>
      <c r="AS115" s="213"/>
      <c r="AT115" s="210">
        <v>57.9</v>
      </c>
      <c r="AU115" s="210">
        <v>57</v>
      </c>
      <c r="AV115" s="210">
        <v>56.7</v>
      </c>
      <c r="AW115" s="216"/>
      <c r="AX115" s="228"/>
      <c r="AY115" s="425"/>
      <c r="AZ115" s="97"/>
      <c r="BA115" s="228"/>
      <c r="BB115" s="77"/>
      <c r="BC115" s="228"/>
      <c r="BD115" s="228"/>
      <c r="BE115" s="228"/>
      <c r="BF115" s="228"/>
    </row>
    <row r="116" spans="1:58" x14ac:dyDescent="0.25">
      <c r="A116" s="632"/>
      <c r="B116" s="679"/>
      <c r="C116" s="727"/>
      <c r="D116" s="173">
        <v>7</v>
      </c>
      <c r="E116" s="47"/>
      <c r="F116" s="34"/>
      <c r="G116" s="196"/>
      <c r="H116" s="8"/>
      <c r="I116" s="196"/>
      <c r="J116" s="8"/>
      <c r="K116" s="213"/>
      <c r="L116" s="196"/>
      <c r="M116" s="196"/>
      <c r="N116" s="6"/>
      <c r="O116" s="123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6"/>
      <c r="AE116" s="115"/>
      <c r="AF116" s="115"/>
      <c r="AG116" s="115"/>
      <c r="AH116" s="116"/>
      <c r="AI116" s="119"/>
      <c r="AJ116" s="679"/>
      <c r="AK116" s="676"/>
      <c r="AL116" s="210">
        <v>7</v>
      </c>
      <c r="AM116" s="35"/>
      <c r="AN116" s="35"/>
      <c r="AO116" s="210">
        <v>150</v>
      </c>
      <c r="AP116" s="210">
        <v>200</v>
      </c>
      <c r="AQ116" s="210">
        <v>150</v>
      </c>
      <c r="AR116" s="210">
        <v>200</v>
      </c>
      <c r="AS116" s="213"/>
      <c r="AT116" s="210">
        <v>61.7</v>
      </c>
      <c r="AU116" s="210">
        <v>60.6</v>
      </c>
      <c r="AV116" s="209">
        <v>59</v>
      </c>
      <c r="AW116" s="216"/>
      <c r="AX116" s="228"/>
      <c r="AY116" s="425"/>
      <c r="AZ116" s="97"/>
      <c r="BA116" s="228"/>
      <c r="BB116" s="77"/>
      <c r="BC116" s="228"/>
      <c r="BD116" s="228"/>
      <c r="BE116" s="228"/>
      <c r="BF116" s="228"/>
    </row>
    <row r="117" spans="1:58" x14ac:dyDescent="0.25">
      <c r="A117" s="632"/>
      <c r="B117" s="679"/>
      <c r="C117" s="727"/>
      <c r="D117" s="173">
        <v>8</v>
      </c>
      <c r="E117" s="176"/>
      <c r="F117" s="8"/>
      <c r="G117" s="196"/>
      <c r="H117" s="8"/>
      <c r="I117" s="196"/>
      <c r="J117" s="8"/>
      <c r="K117" s="213"/>
      <c r="L117" s="196"/>
      <c r="M117" s="196"/>
      <c r="N117" s="196"/>
      <c r="O117" s="123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6"/>
      <c r="AE117" s="115"/>
      <c r="AF117" s="115"/>
      <c r="AG117" s="115"/>
      <c r="AH117" s="116"/>
      <c r="AI117" s="119"/>
      <c r="AJ117" s="679"/>
      <c r="AK117" s="676"/>
      <c r="AL117" s="210">
        <v>8</v>
      </c>
      <c r="AM117" s="213"/>
      <c r="AN117" s="213"/>
      <c r="AO117" s="210">
        <v>100</v>
      </c>
      <c r="AP117" s="210">
        <v>200</v>
      </c>
      <c r="AQ117" s="210">
        <v>150</v>
      </c>
      <c r="AR117" s="210">
        <v>250</v>
      </c>
      <c r="AS117" s="213"/>
      <c r="AT117" s="210">
        <v>59.9</v>
      </c>
      <c r="AU117" s="210">
        <v>57.2</v>
      </c>
      <c r="AV117" s="210">
        <v>56.5</v>
      </c>
      <c r="AW117" s="216"/>
      <c r="AX117" s="228"/>
      <c r="AY117" s="425"/>
      <c r="AZ117" s="97"/>
      <c r="BA117" s="228"/>
      <c r="BB117" s="77"/>
      <c r="BC117" s="228"/>
      <c r="BD117" s="228"/>
      <c r="BE117" s="228"/>
      <c r="BF117" s="228"/>
    </row>
    <row r="118" spans="1:58" x14ac:dyDescent="0.25">
      <c r="A118" s="632"/>
      <c r="B118" s="679"/>
      <c r="C118" s="727"/>
      <c r="D118" s="173">
        <v>9</v>
      </c>
      <c r="E118" s="176"/>
      <c r="F118" s="8"/>
      <c r="G118" s="196"/>
      <c r="H118" s="8"/>
      <c r="I118" s="196"/>
      <c r="J118" s="8"/>
      <c r="K118" s="213"/>
      <c r="L118" s="196"/>
      <c r="M118" s="196"/>
      <c r="N118" s="196"/>
      <c r="O118" s="123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6"/>
      <c r="AE118" s="115"/>
      <c r="AF118" s="115"/>
      <c r="AG118" s="115"/>
      <c r="AH118" s="116"/>
      <c r="AI118" s="119"/>
      <c r="AJ118" s="679"/>
      <c r="AK118" s="676"/>
      <c r="AL118" s="210">
        <v>9</v>
      </c>
      <c r="AM118" s="213"/>
      <c r="AN118" s="213"/>
      <c r="AO118" s="210">
        <v>100</v>
      </c>
      <c r="AP118" s="210">
        <v>150</v>
      </c>
      <c r="AQ118" s="210">
        <v>150</v>
      </c>
      <c r="AR118" s="210">
        <v>150</v>
      </c>
      <c r="AS118" s="213"/>
      <c r="AT118" s="210">
        <v>60.1</v>
      </c>
      <c r="AU118" s="210">
        <v>59</v>
      </c>
      <c r="AV118" s="210">
        <v>58.1</v>
      </c>
      <c r="AW118" s="216"/>
      <c r="AX118" s="228"/>
      <c r="AY118" s="425"/>
      <c r="AZ118" s="97"/>
      <c r="BA118" s="228"/>
      <c r="BB118" s="77"/>
      <c r="BC118" s="228"/>
      <c r="BD118" s="228"/>
      <c r="BE118" s="228"/>
      <c r="BF118" s="228"/>
    </row>
    <row r="119" spans="1:58" ht="15.75" thickBot="1" x14ac:dyDescent="0.3">
      <c r="A119" s="632"/>
      <c r="B119" s="680"/>
      <c r="C119" s="727"/>
      <c r="D119" s="185">
        <v>10</v>
      </c>
      <c r="E119" s="176"/>
      <c r="F119" s="8"/>
      <c r="G119" s="196"/>
      <c r="H119" s="8"/>
      <c r="I119" s="196"/>
      <c r="J119" s="8"/>
      <c r="K119" s="213"/>
      <c r="L119" s="196"/>
      <c r="M119" s="196"/>
      <c r="N119" s="228"/>
      <c r="O119" s="123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6"/>
      <c r="AE119" s="115"/>
      <c r="AF119" s="115"/>
      <c r="AG119" s="115"/>
      <c r="AH119" s="116"/>
      <c r="AI119" s="121"/>
      <c r="AJ119" s="680"/>
      <c r="AK119" s="677"/>
      <c r="AL119" s="28">
        <v>10</v>
      </c>
      <c r="AM119" s="214"/>
      <c r="AN119" s="214"/>
      <c r="AO119" s="28">
        <v>150</v>
      </c>
      <c r="AP119" s="28">
        <v>150</v>
      </c>
      <c r="AQ119" s="28">
        <v>150</v>
      </c>
      <c r="AR119" s="28">
        <v>200</v>
      </c>
      <c r="AS119" s="214"/>
      <c r="AT119" s="28">
        <v>58.3</v>
      </c>
      <c r="AU119" s="28">
        <v>58.1</v>
      </c>
      <c r="AV119" s="28">
        <v>57.7</v>
      </c>
      <c r="AW119" s="217"/>
      <c r="AX119" s="193"/>
      <c r="AY119" s="4"/>
      <c r="AZ119" s="99"/>
      <c r="BA119" s="193"/>
      <c r="BB119" s="194"/>
      <c r="BC119" s="228"/>
      <c r="BD119" s="228"/>
      <c r="BE119" s="228"/>
      <c r="BF119" s="228"/>
    </row>
    <row r="120" spans="1:58" x14ac:dyDescent="0.25">
      <c r="A120" s="632"/>
      <c r="B120" s="721" t="s">
        <v>29</v>
      </c>
      <c r="C120" s="675"/>
      <c r="D120" s="191">
        <v>1</v>
      </c>
      <c r="E120" s="61"/>
      <c r="F120" s="26"/>
      <c r="G120" s="19"/>
      <c r="H120" s="26"/>
      <c r="I120" s="19"/>
      <c r="J120" s="26"/>
      <c r="K120" s="27"/>
      <c r="L120" s="19"/>
      <c r="M120" s="19"/>
      <c r="N120" s="19"/>
      <c r="O120" s="69" t="s">
        <v>119</v>
      </c>
      <c r="P120" s="191">
        <v>0.36</v>
      </c>
      <c r="Q120" s="191">
        <v>134</v>
      </c>
      <c r="R120" s="191">
        <v>200</v>
      </c>
      <c r="S120" s="191">
        <v>82.7</v>
      </c>
      <c r="T120" s="191">
        <v>6.2</v>
      </c>
      <c r="U120" s="191">
        <v>20.3</v>
      </c>
      <c r="V120" s="191">
        <v>0.64</v>
      </c>
      <c r="W120" s="191">
        <v>695</v>
      </c>
      <c r="X120" s="70">
        <v>4.5</v>
      </c>
      <c r="Y120" s="191">
        <v>11.4</v>
      </c>
      <c r="Z120" s="191">
        <v>46.9</v>
      </c>
      <c r="AA120" s="191">
        <v>18</v>
      </c>
      <c r="AB120" s="191">
        <v>30.6</v>
      </c>
      <c r="AC120" s="191">
        <v>14.7</v>
      </c>
      <c r="AD120" s="146">
        <v>0.6</v>
      </c>
      <c r="AE120" s="19">
        <v>72</v>
      </c>
      <c r="AF120" s="27">
        <v>51</v>
      </c>
      <c r="AG120" s="27">
        <v>38</v>
      </c>
      <c r="AH120" s="81">
        <v>11</v>
      </c>
      <c r="AI120" s="276">
        <v>0.6</v>
      </c>
      <c r="AJ120" s="721" t="s">
        <v>29</v>
      </c>
      <c r="AK120" s="675">
        <v>42236</v>
      </c>
      <c r="AL120" s="191">
        <v>1</v>
      </c>
      <c r="AM120" s="27"/>
      <c r="AN120" s="27"/>
      <c r="AO120" s="191">
        <v>150</v>
      </c>
      <c r="AP120" s="191">
        <v>150</v>
      </c>
      <c r="AQ120" s="191">
        <v>150</v>
      </c>
      <c r="AR120" s="191">
        <v>200</v>
      </c>
      <c r="AS120" s="27"/>
      <c r="AT120" s="191">
        <v>68.900000000000006</v>
      </c>
      <c r="AU120" s="191">
        <v>68.400000000000006</v>
      </c>
      <c r="AV120" s="191">
        <v>68.2</v>
      </c>
      <c r="AW120" s="432" t="s">
        <v>21</v>
      </c>
      <c r="AX120" s="24">
        <v>159</v>
      </c>
      <c r="AY120" s="191">
        <f>(1/(AX120/60))*60</f>
        <v>22.641509433962266</v>
      </c>
      <c r="AZ120" s="432" t="s">
        <v>22</v>
      </c>
      <c r="BA120" s="191">
        <v>435</v>
      </c>
      <c r="BB120" s="146">
        <f>(1/(BA120/60))*60</f>
        <v>8.2758620689655178</v>
      </c>
      <c r="BC120" s="228"/>
      <c r="BD120" s="228"/>
      <c r="BE120" s="228"/>
      <c r="BF120" s="228"/>
    </row>
    <row r="121" spans="1:58" x14ac:dyDescent="0.25">
      <c r="A121" s="632"/>
      <c r="B121" s="722"/>
      <c r="C121" s="676"/>
      <c r="D121" s="173">
        <v>2</v>
      </c>
      <c r="E121" s="176"/>
      <c r="F121" s="8"/>
      <c r="G121" s="196"/>
      <c r="H121" s="8"/>
      <c r="I121" s="196"/>
      <c r="J121" s="8"/>
      <c r="K121" s="213"/>
      <c r="L121" s="196"/>
      <c r="M121" s="196"/>
      <c r="N121" s="196"/>
      <c r="O121" s="71" t="s">
        <v>120</v>
      </c>
      <c r="P121" s="210">
        <v>100</v>
      </c>
      <c r="Q121" s="210">
        <v>68</v>
      </c>
      <c r="R121" s="210">
        <v>83</v>
      </c>
      <c r="S121" s="210">
        <v>95</v>
      </c>
      <c r="T121" s="210">
        <v>98</v>
      </c>
      <c r="U121" s="210">
        <v>100</v>
      </c>
      <c r="V121" s="210">
        <v>56</v>
      </c>
      <c r="W121" s="210">
        <v>77</v>
      </c>
      <c r="X121" s="210">
        <v>0</v>
      </c>
      <c r="Y121" s="210">
        <v>100</v>
      </c>
      <c r="Z121" s="210">
        <v>72</v>
      </c>
      <c r="AA121" s="564">
        <v>11</v>
      </c>
      <c r="AB121" s="564"/>
      <c r="AC121" s="564"/>
      <c r="AD121" s="602"/>
      <c r="AE121" s="220" t="s">
        <v>123</v>
      </c>
      <c r="AF121" s="566" t="s">
        <v>130</v>
      </c>
      <c r="AG121" s="567"/>
      <c r="AH121" s="568"/>
      <c r="AI121" s="114">
        <v>42230</v>
      </c>
      <c r="AJ121" s="722"/>
      <c r="AK121" s="676"/>
      <c r="AL121" s="210">
        <v>2</v>
      </c>
      <c r="AM121" s="213"/>
      <c r="AN121" s="213"/>
      <c r="AO121" s="210">
        <v>100</v>
      </c>
      <c r="AP121" s="210">
        <v>100</v>
      </c>
      <c r="AQ121" s="210">
        <v>100</v>
      </c>
      <c r="AR121" s="210">
        <v>150</v>
      </c>
      <c r="AS121" s="213"/>
      <c r="AT121" s="210">
        <v>70.900000000000006</v>
      </c>
      <c r="AU121" s="210">
        <v>68.2</v>
      </c>
      <c r="AV121" s="210">
        <v>67.099999999999994</v>
      </c>
      <c r="AW121" s="429" t="s">
        <v>23</v>
      </c>
      <c r="AX121" s="209">
        <v>453</v>
      </c>
      <c r="AY121" s="210">
        <f>(1/(AX121/60))*60</f>
        <v>7.9470198675496695</v>
      </c>
      <c r="AZ121" s="429" t="s">
        <v>24</v>
      </c>
      <c r="BA121" s="210">
        <v>645</v>
      </c>
      <c r="BB121" s="224">
        <f>(1/(BA121/60))*60</f>
        <v>5.5813953488372094</v>
      </c>
      <c r="BC121" s="228"/>
      <c r="BD121" s="228"/>
      <c r="BE121" s="228"/>
      <c r="BF121" s="228"/>
    </row>
    <row r="122" spans="1:58" x14ac:dyDescent="0.25">
      <c r="A122" s="632"/>
      <c r="B122" s="722"/>
      <c r="C122" s="676"/>
      <c r="D122" s="173">
        <v>3</v>
      </c>
      <c r="E122" s="176"/>
      <c r="F122" s="8"/>
      <c r="G122" s="196"/>
      <c r="H122" s="8"/>
      <c r="I122" s="196"/>
      <c r="J122" s="8"/>
      <c r="K122" s="213"/>
      <c r="L122" s="196"/>
      <c r="M122" s="196"/>
      <c r="N122" s="196"/>
      <c r="O122" s="123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6"/>
      <c r="AE122" s="115"/>
      <c r="AF122" s="115"/>
      <c r="AG122" s="115"/>
      <c r="AH122" s="116"/>
      <c r="AI122" s="120"/>
      <c r="AJ122" s="722"/>
      <c r="AK122" s="676"/>
      <c r="AL122" s="210">
        <v>3</v>
      </c>
      <c r="AM122" s="213"/>
      <c r="AN122" s="213"/>
      <c r="AO122" s="210">
        <v>150</v>
      </c>
      <c r="AP122" s="210">
        <v>200</v>
      </c>
      <c r="AQ122" s="210">
        <v>200</v>
      </c>
      <c r="AR122" s="210">
        <v>300</v>
      </c>
      <c r="AS122" s="213"/>
      <c r="AT122" s="210">
        <v>68.2</v>
      </c>
      <c r="AU122" s="210">
        <v>67.599999999999994</v>
      </c>
      <c r="AV122" s="210">
        <v>66.7</v>
      </c>
      <c r="AW122" s="429" t="s">
        <v>25</v>
      </c>
      <c r="AX122" s="209">
        <v>557</v>
      </c>
      <c r="AY122" s="210">
        <f>(1/(AX122/60))*60</f>
        <v>6.4631956912028725</v>
      </c>
      <c r="AZ122" s="429" t="s">
        <v>26</v>
      </c>
      <c r="BA122" s="210">
        <v>634</v>
      </c>
      <c r="BB122" s="224">
        <f>(1/(BA122/60))*60</f>
        <v>5.6782334384858046</v>
      </c>
      <c r="BC122" s="228"/>
      <c r="BD122" s="228"/>
      <c r="BE122" s="228"/>
      <c r="BF122" s="228"/>
    </row>
    <row r="123" spans="1:58" x14ac:dyDescent="0.25">
      <c r="A123" s="632"/>
      <c r="B123" s="722"/>
      <c r="C123" s="676"/>
      <c r="D123" s="173">
        <v>4</v>
      </c>
      <c r="E123" s="176"/>
      <c r="F123" s="8"/>
      <c r="G123" s="196"/>
      <c r="H123" s="8"/>
      <c r="I123" s="196"/>
      <c r="J123" s="8"/>
      <c r="K123" s="213"/>
      <c r="L123" s="196"/>
      <c r="M123" s="196"/>
      <c r="N123" s="196"/>
      <c r="O123" s="123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6"/>
      <c r="AE123" s="115"/>
      <c r="AF123" s="115"/>
      <c r="AG123" s="115"/>
      <c r="AH123" s="116"/>
      <c r="AI123" s="119"/>
      <c r="AJ123" s="722"/>
      <c r="AK123" s="676"/>
      <c r="AL123" s="210">
        <v>4</v>
      </c>
      <c r="AM123" s="213"/>
      <c r="AN123" s="213"/>
      <c r="AO123" s="210">
        <v>100</v>
      </c>
      <c r="AP123" s="210">
        <v>200</v>
      </c>
      <c r="AQ123" s="210">
        <v>100</v>
      </c>
      <c r="AR123" s="210">
        <v>150</v>
      </c>
      <c r="AS123" s="213"/>
      <c r="AT123" s="210">
        <v>69.099999999999994</v>
      </c>
      <c r="AU123" s="210">
        <v>68.900000000000006</v>
      </c>
      <c r="AV123" s="210">
        <v>67.599999999999994</v>
      </c>
      <c r="AW123" s="219"/>
      <c r="AX123" s="66"/>
      <c r="AY123" s="9"/>
      <c r="AZ123" s="97"/>
      <c r="BA123" s="228"/>
      <c r="BB123" s="77"/>
      <c r="BC123" s="228"/>
      <c r="BD123" s="228"/>
      <c r="BE123" s="228"/>
      <c r="BF123" s="228"/>
    </row>
    <row r="124" spans="1:58" x14ac:dyDescent="0.25">
      <c r="A124" s="632"/>
      <c r="B124" s="722"/>
      <c r="C124" s="676"/>
      <c r="D124" s="173">
        <v>5</v>
      </c>
      <c r="E124" s="176"/>
      <c r="F124" s="8"/>
      <c r="G124" s="196"/>
      <c r="H124" s="8"/>
      <c r="I124" s="196"/>
      <c r="J124" s="8"/>
      <c r="K124" s="213"/>
      <c r="L124" s="196"/>
      <c r="M124" s="196"/>
      <c r="N124" s="196"/>
      <c r="O124" s="123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6"/>
      <c r="AE124" s="115"/>
      <c r="AF124" s="115"/>
      <c r="AG124" s="115"/>
      <c r="AH124" s="116"/>
      <c r="AI124" s="119"/>
      <c r="AJ124" s="722"/>
      <c r="AK124" s="676"/>
      <c r="AL124" s="210">
        <v>5</v>
      </c>
      <c r="AM124" s="213"/>
      <c r="AN124" s="213"/>
      <c r="AO124" s="210">
        <v>150</v>
      </c>
      <c r="AP124" s="210">
        <v>200</v>
      </c>
      <c r="AQ124" s="210">
        <v>150</v>
      </c>
      <c r="AR124" s="210">
        <v>250</v>
      </c>
      <c r="AS124" s="213"/>
      <c r="AT124" s="210">
        <v>68.2</v>
      </c>
      <c r="AU124" s="210">
        <v>67.599999999999994</v>
      </c>
      <c r="AV124" s="210">
        <v>67.099999999999994</v>
      </c>
      <c r="AW124" s="216"/>
      <c r="AX124" s="228"/>
      <c r="AY124" s="425"/>
      <c r="AZ124" s="97"/>
      <c r="BA124" s="228"/>
      <c r="BB124" s="77"/>
      <c r="BC124" s="228"/>
      <c r="BD124" s="228"/>
      <c r="BE124" s="228"/>
      <c r="BF124" s="228"/>
    </row>
    <row r="125" spans="1:58" x14ac:dyDescent="0.25">
      <c r="A125" s="632"/>
      <c r="B125" s="722"/>
      <c r="C125" s="676"/>
      <c r="D125" s="173">
        <v>6</v>
      </c>
      <c r="E125" s="176"/>
      <c r="F125" s="8"/>
      <c r="G125" s="196"/>
      <c r="H125" s="8"/>
      <c r="I125" s="196"/>
      <c r="J125" s="8"/>
      <c r="K125" s="213"/>
      <c r="L125" s="196"/>
      <c r="M125" s="196"/>
      <c r="N125" s="196"/>
      <c r="O125" s="123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6"/>
      <c r="AE125" s="115"/>
      <c r="AF125" s="115"/>
      <c r="AG125" s="115"/>
      <c r="AH125" s="116"/>
      <c r="AI125" s="119"/>
      <c r="AJ125" s="722"/>
      <c r="AK125" s="676"/>
      <c r="AL125" s="210">
        <v>6</v>
      </c>
      <c r="AM125" s="213"/>
      <c r="AN125" s="213"/>
      <c r="AO125" s="210">
        <v>100</v>
      </c>
      <c r="AP125" s="210">
        <v>100</v>
      </c>
      <c r="AQ125" s="210">
        <v>100</v>
      </c>
      <c r="AR125" s="210">
        <v>200</v>
      </c>
      <c r="AS125" s="213"/>
      <c r="AT125" s="210">
        <v>67.099999999999994</v>
      </c>
      <c r="AU125" s="210">
        <v>66.900000000000006</v>
      </c>
      <c r="AV125" s="210">
        <v>65.8</v>
      </c>
      <c r="AW125" s="216"/>
      <c r="AX125" s="228"/>
      <c r="AY125" s="425"/>
      <c r="AZ125" s="97"/>
      <c r="BA125" s="228"/>
      <c r="BB125" s="77"/>
      <c r="BC125" s="228"/>
      <c r="BD125" s="228"/>
      <c r="BE125" s="228"/>
      <c r="BF125" s="228"/>
    </row>
    <row r="126" spans="1:58" x14ac:dyDescent="0.25">
      <c r="A126" s="632"/>
      <c r="B126" s="722"/>
      <c r="C126" s="676"/>
      <c r="D126" s="173">
        <v>7</v>
      </c>
      <c r="E126" s="47"/>
      <c r="F126" s="34"/>
      <c r="G126" s="196"/>
      <c r="H126" s="8"/>
      <c r="I126" s="196"/>
      <c r="J126" s="8"/>
      <c r="K126" s="213"/>
      <c r="L126" s="196"/>
      <c r="M126" s="196"/>
      <c r="N126" s="6"/>
      <c r="O126" s="123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6"/>
      <c r="AE126" s="115"/>
      <c r="AF126" s="115"/>
      <c r="AG126" s="115"/>
      <c r="AH126" s="116"/>
      <c r="AI126" s="119"/>
      <c r="AJ126" s="722"/>
      <c r="AK126" s="676"/>
      <c r="AL126" s="210">
        <v>7</v>
      </c>
      <c r="AM126" s="35"/>
      <c r="AN126" s="35"/>
      <c r="AO126" s="210">
        <v>100</v>
      </c>
      <c r="AP126" s="210">
        <v>100</v>
      </c>
      <c r="AQ126" s="210">
        <v>200</v>
      </c>
      <c r="AR126" s="210">
        <v>150</v>
      </c>
      <c r="AS126" s="213"/>
      <c r="AT126" s="210">
        <v>68.900000000000006</v>
      </c>
      <c r="AU126" s="210">
        <v>68.2</v>
      </c>
      <c r="AV126" s="209">
        <v>67.3</v>
      </c>
      <c r="AW126" s="216"/>
      <c r="AX126" s="228"/>
      <c r="AY126" s="425"/>
      <c r="AZ126" s="97"/>
      <c r="BA126" s="228"/>
      <c r="BB126" s="77"/>
      <c r="BC126" s="228"/>
      <c r="BD126" s="228"/>
      <c r="BE126" s="228"/>
      <c r="BF126" s="228"/>
    </row>
    <row r="127" spans="1:58" x14ac:dyDescent="0.25">
      <c r="A127" s="632"/>
      <c r="B127" s="722"/>
      <c r="C127" s="676"/>
      <c r="D127" s="173">
        <v>8</v>
      </c>
      <c r="E127" s="176"/>
      <c r="F127" s="8"/>
      <c r="G127" s="196"/>
      <c r="H127" s="8"/>
      <c r="I127" s="196"/>
      <c r="J127" s="8"/>
      <c r="K127" s="213"/>
      <c r="L127" s="196"/>
      <c r="M127" s="196"/>
      <c r="N127" s="196"/>
      <c r="O127" s="123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6"/>
      <c r="AE127" s="115"/>
      <c r="AF127" s="115"/>
      <c r="AG127" s="115"/>
      <c r="AH127" s="116"/>
      <c r="AI127" s="119"/>
      <c r="AJ127" s="722"/>
      <c r="AK127" s="676"/>
      <c r="AL127" s="210">
        <v>8</v>
      </c>
      <c r="AM127" s="213"/>
      <c r="AN127" s="213"/>
      <c r="AO127" s="210">
        <v>100</v>
      </c>
      <c r="AP127" s="210">
        <v>150</v>
      </c>
      <c r="AQ127" s="210">
        <v>100</v>
      </c>
      <c r="AR127" s="210">
        <v>200</v>
      </c>
      <c r="AS127" s="213"/>
      <c r="AT127" s="210">
        <v>68.900000000000006</v>
      </c>
      <c r="AU127" s="210">
        <v>68.2</v>
      </c>
      <c r="AV127" s="210">
        <v>67.099999999999994</v>
      </c>
      <c r="AW127" s="216"/>
      <c r="AX127" s="228"/>
      <c r="AY127" s="425"/>
      <c r="AZ127" s="97"/>
      <c r="BA127" s="228"/>
      <c r="BB127" s="77"/>
      <c r="BC127" s="228"/>
      <c r="BD127" s="228"/>
      <c r="BE127" s="228"/>
      <c r="BF127" s="228"/>
    </row>
    <row r="128" spans="1:58" x14ac:dyDescent="0.25">
      <c r="A128" s="632"/>
      <c r="B128" s="722"/>
      <c r="C128" s="676"/>
      <c r="D128" s="173">
        <v>9</v>
      </c>
      <c r="E128" s="176"/>
      <c r="F128" s="8"/>
      <c r="G128" s="196"/>
      <c r="H128" s="8"/>
      <c r="I128" s="196"/>
      <c r="J128" s="8"/>
      <c r="K128" s="213"/>
      <c r="L128" s="196"/>
      <c r="M128" s="196"/>
      <c r="N128" s="196"/>
      <c r="O128" s="123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6"/>
      <c r="AE128" s="115"/>
      <c r="AF128" s="115"/>
      <c r="AG128" s="115"/>
      <c r="AH128" s="116"/>
      <c r="AI128" s="119"/>
      <c r="AJ128" s="722"/>
      <c r="AK128" s="676"/>
      <c r="AL128" s="210">
        <v>9</v>
      </c>
      <c r="AM128" s="213"/>
      <c r="AN128" s="213"/>
      <c r="AO128" s="210">
        <v>100</v>
      </c>
      <c r="AP128" s="210">
        <v>150</v>
      </c>
      <c r="AQ128" s="210">
        <v>100</v>
      </c>
      <c r="AR128" s="210">
        <v>150</v>
      </c>
      <c r="AS128" s="213"/>
      <c r="AT128" s="210">
        <v>69.099999999999994</v>
      </c>
      <c r="AU128" s="210">
        <v>67.8</v>
      </c>
      <c r="AV128" s="210">
        <v>66.7</v>
      </c>
      <c r="AW128" s="216"/>
      <c r="AX128" s="228"/>
      <c r="AY128" s="425"/>
      <c r="AZ128" s="97"/>
      <c r="BA128" s="228"/>
      <c r="BB128" s="77"/>
      <c r="BC128" s="228"/>
      <c r="BD128" s="228"/>
      <c r="BE128" s="228"/>
      <c r="BF128" s="228"/>
    </row>
    <row r="129" spans="1:58" ht="15.75" thickBot="1" x14ac:dyDescent="0.3">
      <c r="A129" s="633"/>
      <c r="B129" s="723"/>
      <c r="C129" s="677"/>
      <c r="D129" s="4">
        <v>10</v>
      </c>
      <c r="E129" s="177"/>
      <c r="F129" s="4"/>
      <c r="G129" s="193"/>
      <c r="H129" s="4"/>
      <c r="I129" s="193"/>
      <c r="J129" s="4"/>
      <c r="K129" s="214"/>
      <c r="L129" s="193"/>
      <c r="M129" s="193"/>
      <c r="N129" s="193"/>
      <c r="O129" s="126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8"/>
      <c r="AE129" s="117"/>
      <c r="AF129" s="117"/>
      <c r="AG129" s="117"/>
      <c r="AH129" s="118"/>
      <c r="AI129" s="121"/>
      <c r="AJ129" s="723"/>
      <c r="AK129" s="677"/>
      <c r="AL129" s="4">
        <v>10</v>
      </c>
      <c r="AM129" s="214"/>
      <c r="AN129" s="214"/>
      <c r="AO129" s="28">
        <v>100</v>
      </c>
      <c r="AP129" s="28">
        <v>150</v>
      </c>
      <c r="AQ129" s="28">
        <v>100</v>
      </c>
      <c r="AR129" s="28">
        <v>200</v>
      </c>
      <c r="AS129" s="214"/>
      <c r="AT129" s="214">
        <v>67.599999999999994</v>
      </c>
      <c r="AU129" s="214">
        <v>66.900000000000006</v>
      </c>
      <c r="AV129" s="217">
        <v>66.400000000000006</v>
      </c>
      <c r="AW129" s="217"/>
      <c r="AX129" s="193"/>
      <c r="AY129" s="4"/>
      <c r="AZ129" s="99"/>
      <c r="BA129" s="193"/>
      <c r="BB129" s="194"/>
      <c r="BC129" s="228"/>
      <c r="BD129" s="228"/>
      <c r="BE129" s="228"/>
      <c r="BF129" s="228"/>
    </row>
    <row r="130" spans="1:58" x14ac:dyDescent="0.25">
      <c r="A130" s="65"/>
      <c r="B130" s="65"/>
      <c r="C130" s="196"/>
      <c r="BC130" s="228"/>
      <c r="BD130" s="228"/>
      <c r="BE130" s="228"/>
      <c r="BF130" s="228"/>
    </row>
    <row r="131" spans="1:58" x14ac:dyDescent="0.25">
      <c r="BC131" s="228"/>
      <c r="BD131" s="228"/>
      <c r="BE131" s="228"/>
      <c r="BF131" s="228"/>
    </row>
    <row r="134" spans="1:58" x14ac:dyDescent="0.25">
      <c r="AR134" s="65"/>
      <c r="AS134" s="5"/>
      <c r="AT134" s="32"/>
      <c r="AU134" s="32"/>
      <c r="AV134" s="32"/>
      <c r="AW134" s="31"/>
      <c r="AX134" s="31"/>
      <c r="AY134" s="31"/>
      <c r="AZ134" s="113"/>
      <c r="BA134" s="31"/>
      <c r="BB134" s="31"/>
      <c r="BC134" s="32"/>
      <c r="BD134" s="32"/>
      <c r="BE134" s="5"/>
      <c r="BF134" s="5"/>
    </row>
    <row r="135" spans="1:58" x14ac:dyDescent="0.25">
      <c r="AR135" s="5"/>
      <c r="AS135" s="5"/>
      <c r="AT135" s="5"/>
      <c r="AU135" s="65"/>
      <c r="AV135" s="65"/>
      <c r="AW135" s="41"/>
      <c r="AX135" s="5"/>
      <c r="AY135" s="5"/>
      <c r="AZ135" s="41"/>
      <c r="BA135" s="5"/>
      <c r="BB135" s="5"/>
      <c r="BC135" s="5"/>
      <c r="BD135" s="5"/>
      <c r="BE135" s="5"/>
      <c r="BF135" s="5"/>
    </row>
    <row r="136" spans="1:58" x14ac:dyDescent="0.25">
      <c r="N136" s="65"/>
      <c r="AR136" s="5"/>
      <c r="AS136" s="40"/>
      <c r="AT136" s="40"/>
      <c r="AU136" s="40"/>
      <c r="AV136" s="40"/>
      <c r="AW136" s="41"/>
      <c r="AX136" s="6"/>
      <c r="AY136" s="42"/>
      <c r="AZ136" s="41"/>
      <c r="BA136" s="43"/>
      <c r="BB136" s="42"/>
      <c r="BC136" s="41"/>
      <c r="BD136" s="41"/>
      <c r="BE136" s="41"/>
      <c r="BF136" s="41"/>
    </row>
    <row r="137" spans="1:58" x14ac:dyDescent="0.25">
      <c r="AR137" s="75"/>
      <c r="AS137" s="40"/>
      <c r="AT137" s="40"/>
      <c r="AU137" s="40"/>
      <c r="AV137" s="40"/>
      <c r="AW137" s="41"/>
      <c r="AX137" s="6"/>
      <c r="AY137" s="42"/>
      <c r="AZ137" s="41"/>
      <c r="BA137" s="43"/>
      <c r="BB137" s="42"/>
      <c r="BC137" s="44"/>
      <c r="BD137" s="42"/>
      <c r="BE137" s="5"/>
      <c r="BF137" s="5"/>
    </row>
    <row r="138" spans="1:58" x14ac:dyDescent="0.25">
      <c r="AR138" s="5"/>
      <c r="AS138" s="40"/>
      <c r="AT138" s="40"/>
      <c r="AU138" s="40"/>
      <c r="AV138" s="40"/>
      <c r="AW138" s="41"/>
      <c r="AX138" s="6"/>
      <c r="AY138" s="42"/>
      <c r="AZ138" s="41"/>
      <c r="BA138" s="43"/>
      <c r="BB138" s="42"/>
      <c r="BC138" s="44"/>
      <c r="BD138" s="42"/>
      <c r="BE138" s="5"/>
      <c r="BF138" s="5"/>
    </row>
    <row r="139" spans="1:58" x14ac:dyDescent="0.25">
      <c r="AR139" s="6"/>
      <c r="AS139" s="6"/>
      <c r="AT139" s="6"/>
      <c r="AU139" s="6"/>
      <c r="AV139" s="6"/>
      <c r="AW139" s="48"/>
      <c r="AX139" s="6"/>
      <c r="AY139" s="6"/>
      <c r="AZ139" s="48"/>
      <c r="BA139" s="6"/>
      <c r="BB139" s="6"/>
      <c r="BC139" s="6"/>
      <c r="BD139" s="6"/>
      <c r="BE139" s="6"/>
      <c r="BF139" s="6"/>
    </row>
    <row r="140" spans="1:58" x14ac:dyDescent="0.25">
      <c r="AR140" s="6"/>
      <c r="AS140" s="6"/>
      <c r="AT140" s="6"/>
      <c r="AU140" s="6"/>
      <c r="AV140" s="6"/>
      <c r="AW140" s="48"/>
      <c r="AX140" s="6"/>
      <c r="AY140" s="6"/>
      <c r="AZ140" s="48"/>
      <c r="BA140" s="6"/>
      <c r="BB140" s="6"/>
      <c r="BC140" s="6"/>
      <c r="BD140" s="6"/>
      <c r="BE140" s="6"/>
      <c r="BF140" s="6"/>
    </row>
    <row r="141" spans="1:58" x14ac:dyDescent="0.25">
      <c r="AR141" s="6"/>
      <c r="AS141" s="6"/>
      <c r="AT141" s="6"/>
      <c r="AU141" s="6"/>
      <c r="AV141" s="6"/>
      <c r="AW141" s="48"/>
      <c r="AX141" s="6"/>
      <c r="AY141" s="6"/>
      <c r="AZ141" s="48"/>
      <c r="BA141" s="6"/>
      <c r="BB141" s="6"/>
      <c r="BC141" s="6"/>
      <c r="BD141" s="6"/>
      <c r="BE141" s="6"/>
      <c r="BF141" s="6"/>
    </row>
    <row r="142" spans="1:58" x14ac:dyDescent="0.25">
      <c r="AR142" s="6"/>
      <c r="AS142" s="6"/>
      <c r="AT142" s="6"/>
      <c r="AU142" s="6"/>
      <c r="AV142" s="6"/>
      <c r="AW142" s="48"/>
      <c r="AX142" s="6"/>
      <c r="AY142" s="6"/>
      <c r="AZ142" s="48"/>
      <c r="BA142" s="6"/>
      <c r="BB142" s="6"/>
      <c r="BC142" s="6"/>
      <c r="BD142" s="6"/>
      <c r="BE142" s="6"/>
      <c r="BF142" s="6"/>
    </row>
    <row r="143" spans="1:58" x14ac:dyDescent="0.25">
      <c r="AR143" s="6"/>
      <c r="AS143" s="6"/>
      <c r="AT143" s="6"/>
      <c r="AU143" s="6"/>
      <c r="AV143" s="6"/>
      <c r="AW143" s="48"/>
      <c r="AX143" s="6"/>
      <c r="AY143" s="6"/>
      <c r="AZ143" s="48"/>
      <c r="BA143" s="6"/>
      <c r="BB143" s="6"/>
      <c r="BC143" s="6"/>
      <c r="BD143" s="6"/>
      <c r="BE143" s="6"/>
      <c r="BF143" s="6"/>
    </row>
    <row r="144" spans="1:58" x14ac:dyDescent="0.25">
      <c r="AR144" s="6"/>
      <c r="AS144" s="6"/>
      <c r="AT144" s="6"/>
      <c r="AU144" s="6"/>
      <c r="AV144" s="6"/>
      <c r="AW144" s="48"/>
      <c r="AX144" s="6"/>
      <c r="AY144" s="6"/>
      <c r="AZ144" s="48"/>
      <c r="BA144" s="6"/>
      <c r="BB144" s="6"/>
      <c r="BC144" s="6"/>
      <c r="BD144" s="6"/>
      <c r="BE144" s="6"/>
      <c r="BF144" s="6"/>
    </row>
    <row r="145" spans="44:58" x14ac:dyDescent="0.25">
      <c r="AR145" s="6"/>
      <c r="AS145" s="6"/>
      <c r="AT145" s="6"/>
      <c r="AU145" s="6"/>
      <c r="AV145" s="6"/>
      <c r="AW145" s="48"/>
      <c r="AX145" s="6"/>
      <c r="AY145" s="6"/>
      <c r="AZ145" s="48"/>
      <c r="BA145" s="6"/>
      <c r="BB145" s="6"/>
      <c r="BC145" s="6"/>
      <c r="BD145" s="6"/>
      <c r="BE145" s="6"/>
      <c r="BF145" s="6"/>
    </row>
    <row r="146" spans="44:58" x14ac:dyDescent="0.25">
      <c r="AR146" s="6"/>
      <c r="AS146" s="6"/>
      <c r="AT146" s="6"/>
      <c r="AU146" s="6"/>
      <c r="AV146" s="6"/>
      <c r="AW146" s="48"/>
      <c r="AX146" s="102"/>
      <c r="AY146" s="6"/>
      <c r="AZ146" s="48"/>
      <c r="BA146" s="6"/>
      <c r="BB146" s="103"/>
      <c r="BC146" s="104"/>
      <c r="BD146" s="6"/>
      <c r="BE146" s="6"/>
      <c r="BF146" s="6"/>
    </row>
    <row r="147" spans="44:58" x14ac:dyDescent="0.25">
      <c r="AR147" s="101"/>
      <c r="AS147" s="6"/>
      <c r="AT147" s="6"/>
      <c r="AU147" s="6"/>
      <c r="AV147" s="6"/>
      <c r="AW147" s="48"/>
      <c r="AX147" s="102"/>
      <c r="AY147" s="103"/>
      <c r="AZ147" s="48"/>
      <c r="BA147" s="6"/>
      <c r="BB147" s="103"/>
      <c r="BC147" s="104"/>
      <c r="BD147" s="6"/>
      <c r="BE147" s="6"/>
      <c r="BF147" s="6"/>
    </row>
    <row r="148" spans="44:58" x14ac:dyDescent="0.25">
      <c r="AR148" s="6"/>
      <c r="AS148" s="6"/>
      <c r="AT148" s="6"/>
      <c r="AU148" s="6"/>
      <c r="AV148" s="6"/>
      <c r="AW148" s="48"/>
      <c r="AX148" s="6"/>
      <c r="AY148" s="6"/>
      <c r="AZ148" s="48"/>
      <c r="BA148" s="6"/>
      <c r="BB148" s="6"/>
      <c r="BC148" s="6"/>
      <c r="BD148" s="6"/>
      <c r="BE148" s="6"/>
      <c r="BF148" s="6"/>
    </row>
    <row r="149" spans="44:58" x14ac:dyDescent="0.25">
      <c r="AR149" s="6"/>
      <c r="AS149" s="6"/>
      <c r="AT149" s="6"/>
      <c r="AU149" s="6"/>
      <c r="AV149" s="6"/>
      <c r="AW149" s="48"/>
      <c r="AX149" s="6"/>
      <c r="AY149" s="6"/>
      <c r="AZ149" s="48"/>
      <c r="BA149" s="6"/>
      <c r="BB149" s="6"/>
      <c r="BC149" s="6"/>
      <c r="BD149" s="6"/>
      <c r="BE149" s="6"/>
      <c r="BF149" s="6"/>
    </row>
    <row r="150" spans="44:58" x14ac:dyDescent="0.25">
      <c r="AR150" s="6"/>
      <c r="AS150" s="6"/>
      <c r="AT150" s="6"/>
      <c r="AU150" s="6"/>
      <c r="AV150" s="6"/>
      <c r="AW150" s="48"/>
      <c r="AX150" s="6"/>
      <c r="AY150" s="6"/>
      <c r="AZ150" s="48"/>
      <c r="BA150" s="6"/>
      <c r="BB150" s="6"/>
      <c r="BC150" s="6"/>
      <c r="BD150" s="6"/>
      <c r="BE150" s="6"/>
      <c r="BF150" s="6"/>
    </row>
    <row r="151" spans="44:58" x14ac:dyDescent="0.25">
      <c r="AR151" s="6"/>
      <c r="AS151" s="6"/>
      <c r="AT151" s="6"/>
      <c r="AU151" s="6"/>
      <c r="AV151" s="6"/>
      <c r="AW151" s="48"/>
      <c r="AX151" s="6"/>
      <c r="AY151" s="6"/>
      <c r="AZ151" s="48"/>
      <c r="BA151" s="6"/>
      <c r="BB151" s="6"/>
      <c r="BC151" s="6"/>
      <c r="BD151" s="6"/>
      <c r="BE151" s="6"/>
      <c r="BF151" s="6"/>
    </row>
    <row r="152" spans="44:58" x14ac:dyDescent="0.25">
      <c r="AR152" s="6"/>
      <c r="AS152" s="6"/>
      <c r="AT152" s="6"/>
      <c r="AU152" s="6"/>
      <c r="AV152" s="6"/>
      <c r="AW152" s="48"/>
      <c r="AX152" s="6"/>
      <c r="AY152" s="6"/>
      <c r="AZ152" s="48"/>
      <c r="BA152" s="6"/>
      <c r="BB152" s="6"/>
      <c r="BC152" s="6"/>
      <c r="BD152" s="6"/>
      <c r="BE152" s="6"/>
      <c r="BF152" s="6"/>
    </row>
    <row r="153" spans="44:58" x14ac:dyDescent="0.25">
      <c r="AR153" s="6"/>
      <c r="AS153" s="6"/>
      <c r="AT153" s="6"/>
      <c r="AU153" s="6"/>
      <c r="AV153" s="6"/>
      <c r="AW153" s="48"/>
      <c r="AX153" s="6"/>
      <c r="AY153" s="6"/>
      <c r="AZ153" s="48"/>
      <c r="BA153" s="6"/>
      <c r="BB153" s="6"/>
      <c r="BC153" s="6"/>
      <c r="BD153" s="6"/>
      <c r="BE153" s="6"/>
      <c r="BF153" s="6"/>
    </row>
    <row r="154" spans="44:58" x14ac:dyDescent="0.25">
      <c r="AR154" s="6"/>
      <c r="AS154" s="6"/>
      <c r="AT154" s="6"/>
      <c r="AU154" s="6"/>
      <c r="AV154" s="6"/>
      <c r="AW154" s="48"/>
      <c r="AX154" s="6"/>
      <c r="AY154" s="6"/>
      <c r="AZ154" s="48"/>
      <c r="BA154" s="6"/>
      <c r="BB154" s="6"/>
      <c r="BC154" s="6"/>
      <c r="BD154" s="6"/>
      <c r="BE154" s="6"/>
      <c r="BF154" s="6"/>
    </row>
    <row r="155" spans="44:58" x14ac:dyDescent="0.25">
      <c r="AR155" s="6"/>
      <c r="AS155" s="6"/>
      <c r="AT155" s="6"/>
      <c r="AU155" s="6"/>
      <c r="AV155" s="6"/>
      <c r="AW155" s="48"/>
      <c r="AX155" s="6"/>
      <c r="AY155" s="6"/>
      <c r="AZ155" s="48"/>
      <c r="BA155" s="6"/>
      <c r="BB155" s="6"/>
      <c r="BC155" s="6"/>
      <c r="BD155" s="6"/>
      <c r="BE155" s="6"/>
      <c r="BF155" s="6"/>
    </row>
    <row r="156" spans="44:58" x14ac:dyDescent="0.25">
      <c r="AR156" s="6"/>
      <c r="AS156" s="6"/>
      <c r="AT156" s="6"/>
      <c r="AU156" s="6"/>
      <c r="AV156" s="6"/>
      <c r="AW156" s="48"/>
      <c r="AX156" s="6"/>
      <c r="AY156" s="103"/>
      <c r="AZ156" s="48"/>
      <c r="BA156" s="6"/>
      <c r="BB156" s="104"/>
      <c r="BC156" s="105"/>
      <c r="BD156" s="6"/>
      <c r="BE156" s="6"/>
      <c r="BF156" s="6"/>
    </row>
    <row r="157" spans="44:58" x14ac:dyDescent="0.25">
      <c r="AR157" s="101"/>
      <c r="AS157" s="6"/>
      <c r="AT157" s="6"/>
      <c r="AU157" s="6"/>
      <c r="AV157" s="6"/>
      <c r="AW157" s="48"/>
      <c r="AX157" s="6"/>
      <c r="AY157" s="6"/>
      <c r="AZ157" s="48"/>
      <c r="BA157" s="6"/>
      <c r="BB157" s="103"/>
      <c r="BC157" s="105"/>
      <c r="BD157" s="6"/>
      <c r="BE157" s="6"/>
      <c r="BF157" s="6"/>
    </row>
    <row r="158" spans="44:58" x14ac:dyDescent="0.25">
      <c r="AR158" s="6"/>
      <c r="AS158" s="6"/>
      <c r="AT158" s="6"/>
      <c r="AU158" s="6"/>
      <c r="AV158" s="6"/>
      <c r="AW158" s="48"/>
      <c r="AX158" s="6"/>
      <c r="AY158" s="6"/>
      <c r="AZ158" s="48"/>
      <c r="BA158" s="6"/>
      <c r="BB158" s="6"/>
      <c r="BC158" s="6"/>
      <c r="BD158" s="6"/>
      <c r="BE158" s="6"/>
      <c r="BF158" s="6"/>
    </row>
    <row r="159" spans="44:58" x14ac:dyDescent="0.25">
      <c r="AR159" s="6"/>
      <c r="AS159" s="6"/>
      <c r="AT159" s="6"/>
      <c r="AU159" s="6"/>
      <c r="AV159" s="6"/>
      <c r="AW159" s="48"/>
      <c r="AX159" s="6"/>
      <c r="AY159" s="6"/>
      <c r="AZ159" s="48"/>
      <c r="BA159" s="6"/>
      <c r="BB159" s="6"/>
      <c r="BC159" s="6"/>
      <c r="BD159" s="6"/>
      <c r="BE159" s="6"/>
      <c r="BF159" s="6"/>
    </row>
    <row r="160" spans="44:58" x14ac:dyDescent="0.25">
      <c r="AR160" s="6"/>
      <c r="AS160" s="6"/>
      <c r="AT160" s="6"/>
      <c r="AU160" s="6"/>
      <c r="AV160" s="6"/>
      <c r="AW160" s="48"/>
      <c r="AX160" s="6"/>
      <c r="AY160" s="6"/>
      <c r="AZ160" s="48"/>
      <c r="BA160" s="6"/>
      <c r="BB160" s="6"/>
      <c r="BC160" s="6"/>
      <c r="BD160" s="6"/>
      <c r="BE160" s="6"/>
      <c r="BF160" s="6"/>
    </row>
    <row r="161" spans="44:58" x14ac:dyDescent="0.25">
      <c r="AR161" s="6"/>
      <c r="AS161" s="6"/>
      <c r="AT161" s="6"/>
      <c r="AU161" s="6"/>
      <c r="AV161" s="6"/>
      <c r="AW161" s="48"/>
      <c r="AX161" s="6"/>
      <c r="AY161" s="6"/>
      <c r="AZ161" s="48"/>
      <c r="BA161" s="6"/>
      <c r="BB161" s="6"/>
      <c r="BC161" s="6"/>
      <c r="BD161" s="6"/>
      <c r="BE161" s="6"/>
      <c r="BF161" s="6"/>
    </row>
    <row r="162" spans="44:58" x14ac:dyDescent="0.25">
      <c r="AR162" s="6"/>
      <c r="AS162" s="6"/>
      <c r="AT162" s="6"/>
      <c r="AU162" s="6"/>
      <c r="AV162" s="6"/>
      <c r="AW162" s="48"/>
      <c r="AX162" s="6"/>
      <c r="AY162" s="6"/>
      <c r="AZ162" s="48"/>
      <c r="BA162" s="6"/>
      <c r="BB162" s="6"/>
      <c r="BC162" s="6"/>
      <c r="BD162" s="6"/>
      <c r="BE162" s="6"/>
      <c r="BF162" s="6"/>
    </row>
    <row r="163" spans="44:58" x14ac:dyDescent="0.25">
      <c r="AR163" s="6"/>
      <c r="AS163" s="6"/>
      <c r="AT163" s="6"/>
      <c r="AU163" s="6"/>
      <c r="AV163" s="6"/>
      <c r="AW163" s="48"/>
      <c r="AX163" s="6"/>
      <c r="AY163" s="6"/>
      <c r="AZ163" s="48"/>
      <c r="BA163" s="6"/>
      <c r="BB163" s="6"/>
      <c r="BC163" s="6"/>
      <c r="BD163" s="6"/>
      <c r="BE163" s="6"/>
      <c r="BF163" s="6"/>
    </row>
    <row r="164" spans="44:58" x14ac:dyDescent="0.25">
      <c r="AR164" s="6"/>
      <c r="AS164" s="6"/>
      <c r="AT164" s="6"/>
      <c r="AU164" s="6"/>
      <c r="AV164" s="6"/>
      <c r="AW164" s="48"/>
      <c r="AX164" s="6"/>
      <c r="AY164" s="6"/>
      <c r="AZ164" s="48"/>
      <c r="BA164" s="6"/>
      <c r="BB164" s="6"/>
      <c r="BC164" s="6"/>
      <c r="BD164" s="6"/>
      <c r="BE164" s="6"/>
      <c r="BF164" s="6"/>
    </row>
    <row r="165" spans="44:58" x14ac:dyDescent="0.25">
      <c r="AR165" s="6"/>
      <c r="AS165" s="6"/>
      <c r="AT165" s="6"/>
      <c r="AU165" s="6"/>
      <c r="AV165" s="6"/>
      <c r="AW165" s="48"/>
      <c r="AX165" s="6"/>
      <c r="AY165" s="6"/>
      <c r="AZ165" s="48"/>
      <c r="BA165" s="6"/>
      <c r="BB165" s="6"/>
      <c r="BC165" s="6"/>
      <c r="BD165" s="6"/>
      <c r="BE165" s="6"/>
      <c r="BF165" s="6"/>
    </row>
    <row r="166" spans="44:58" x14ac:dyDescent="0.25">
      <c r="AR166" s="6"/>
      <c r="AS166" s="6"/>
      <c r="AT166" s="6"/>
      <c r="AU166" s="6"/>
      <c r="AV166" s="6"/>
      <c r="AW166" s="48"/>
      <c r="AX166" s="6"/>
      <c r="AY166" s="6"/>
      <c r="AZ166" s="48"/>
      <c r="BA166" s="6"/>
      <c r="BB166" s="6"/>
      <c r="BC166" s="6"/>
      <c r="BD166" s="6"/>
      <c r="BE166" s="6"/>
      <c r="BF166" s="6"/>
    </row>
    <row r="167" spans="44:58" x14ac:dyDescent="0.25">
      <c r="AR167" s="65"/>
      <c r="AS167" s="5"/>
      <c r="AT167" s="707"/>
      <c r="AU167" s="707"/>
      <c r="AV167" s="707"/>
      <c r="AW167" s="708"/>
      <c r="AX167" s="708"/>
      <c r="AY167" s="708"/>
      <c r="AZ167" s="708"/>
      <c r="BA167" s="708"/>
      <c r="BB167" s="708"/>
      <c r="BC167" s="6"/>
      <c r="BD167" s="6"/>
      <c r="BE167" s="6"/>
      <c r="BF167" s="6"/>
    </row>
    <row r="168" spans="44:58" x14ac:dyDescent="0.25">
      <c r="AR168" s="5"/>
      <c r="AS168" s="5"/>
      <c r="AT168" s="5"/>
      <c r="AU168" s="65"/>
      <c r="AV168" s="65"/>
      <c r="AW168" s="41"/>
      <c r="AX168" s="5"/>
      <c r="AY168" s="5"/>
      <c r="AZ168" s="41"/>
      <c r="BA168" s="5"/>
      <c r="BB168" s="5"/>
      <c r="BC168" s="6"/>
      <c r="BD168" s="6"/>
      <c r="BE168" s="6"/>
      <c r="BF168" s="6"/>
    </row>
    <row r="169" spans="44:58" x14ac:dyDescent="0.25">
      <c r="AR169" s="6"/>
      <c r="AS169" s="6"/>
      <c r="AT169" s="6"/>
      <c r="AU169" s="6"/>
      <c r="AV169" s="6"/>
      <c r="AW169" s="48"/>
      <c r="AX169" s="6"/>
      <c r="AY169" s="103"/>
      <c r="AZ169" s="48"/>
      <c r="BA169" s="6"/>
      <c r="BB169" s="103"/>
      <c r="BC169" s="6"/>
      <c r="BD169" s="6"/>
      <c r="BE169" s="6"/>
      <c r="BF169" s="6"/>
    </row>
    <row r="170" spans="44:58" x14ac:dyDescent="0.25">
      <c r="AR170" s="101"/>
      <c r="AS170" s="6"/>
      <c r="AT170" s="6"/>
      <c r="AU170" s="6"/>
      <c r="AV170" s="6"/>
      <c r="AW170" s="48"/>
      <c r="AX170" s="6"/>
      <c r="AY170" s="6"/>
      <c r="AZ170" s="48"/>
      <c r="BA170" s="6"/>
      <c r="BB170" s="6"/>
      <c r="BC170" s="6"/>
      <c r="BD170" s="6"/>
      <c r="BE170" s="6"/>
      <c r="BF170" s="6"/>
    </row>
    <row r="171" spans="44:58" x14ac:dyDescent="0.25">
      <c r="AR171" s="6"/>
      <c r="AS171" s="6"/>
      <c r="AT171" s="6"/>
      <c r="AU171" s="6"/>
      <c r="AV171" s="6"/>
      <c r="AW171" s="48"/>
      <c r="AX171" s="6"/>
      <c r="AY171" s="6"/>
      <c r="AZ171" s="48"/>
      <c r="BA171" s="6"/>
      <c r="BB171" s="6"/>
      <c r="BC171" s="6"/>
      <c r="BD171" s="6"/>
      <c r="BE171" s="6"/>
      <c r="BF171" s="6"/>
    </row>
    <row r="172" spans="44:58" x14ac:dyDescent="0.25">
      <c r="AR172" s="6"/>
      <c r="AS172" s="6"/>
      <c r="AT172" s="6"/>
      <c r="AU172" s="6"/>
      <c r="AV172" s="6"/>
      <c r="AW172" s="48"/>
      <c r="AX172" s="6"/>
      <c r="AY172" s="6"/>
      <c r="AZ172" s="48"/>
      <c r="BA172" s="6"/>
      <c r="BB172" s="6"/>
      <c r="BC172" s="6"/>
      <c r="BD172" s="6"/>
      <c r="BE172" s="6"/>
      <c r="BF172" s="6"/>
    </row>
    <row r="173" spans="44:58" x14ac:dyDescent="0.25">
      <c r="AR173" s="6"/>
      <c r="AS173" s="6"/>
      <c r="AT173" s="6"/>
      <c r="AU173" s="6"/>
      <c r="AV173" s="6"/>
      <c r="AW173" s="48"/>
      <c r="AX173" s="6"/>
      <c r="AY173" s="6"/>
      <c r="AZ173" s="48"/>
      <c r="BA173" s="6"/>
      <c r="BB173" s="6"/>
      <c r="BC173" s="6"/>
      <c r="BD173" s="6"/>
      <c r="BE173" s="6"/>
      <c r="BF173" s="6"/>
    </row>
    <row r="174" spans="44:58" x14ac:dyDescent="0.25">
      <c r="AR174" s="6"/>
      <c r="AS174" s="6"/>
      <c r="AT174" s="6"/>
      <c r="AU174" s="6"/>
      <c r="AV174" s="6"/>
      <c r="AW174" s="48"/>
      <c r="AX174" s="6"/>
      <c r="AY174" s="6"/>
      <c r="AZ174" s="48"/>
      <c r="BA174" s="6"/>
      <c r="BB174" s="6"/>
      <c r="BC174" s="6"/>
      <c r="BD174" s="6"/>
      <c r="BE174" s="6"/>
      <c r="BF174" s="6"/>
    </row>
    <row r="175" spans="44:58" x14ac:dyDescent="0.25">
      <c r="AR175" s="6"/>
      <c r="AS175" s="6"/>
      <c r="AT175" s="6"/>
      <c r="AU175" s="6"/>
      <c r="AV175" s="6"/>
      <c r="AW175" s="48"/>
      <c r="AX175" s="6"/>
      <c r="AY175" s="6"/>
      <c r="AZ175" s="48"/>
      <c r="BA175" s="6"/>
      <c r="BB175" s="6"/>
      <c r="BC175" s="6"/>
      <c r="BD175" s="6"/>
      <c r="BE175" s="6"/>
      <c r="BF175" s="6"/>
    </row>
    <row r="176" spans="44:58" x14ac:dyDescent="0.25">
      <c r="AR176" s="6"/>
      <c r="AS176" s="6"/>
      <c r="AT176" s="6"/>
      <c r="AU176" s="6"/>
      <c r="AV176" s="6"/>
      <c r="AW176" s="48"/>
      <c r="AX176" s="6"/>
      <c r="AY176" s="6"/>
      <c r="AZ176" s="48"/>
      <c r="BA176" s="6"/>
      <c r="BB176" s="6"/>
      <c r="BC176" s="6"/>
      <c r="BD176" s="6"/>
      <c r="BE176" s="6"/>
      <c r="BF176" s="6"/>
    </row>
    <row r="177" spans="44:58" x14ac:dyDescent="0.25">
      <c r="AR177" s="6"/>
      <c r="AS177" s="6"/>
      <c r="AT177" s="6"/>
      <c r="AU177" s="6"/>
      <c r="AV177" s="6"/>
      <c r="AW177" s="48"/>
      <c r="AX177" s="6"/>
      <c r="AY177" s="6"/>
      <c r="AZ177" s="48"/>
      <c r="BA177" s="6"/>
      <c r="BB177" s="6"/>
      <c r="BC177" s="6"/>
      <c r="BD177" s="6"/>
      <c r="BE177" s="6"/>
      <c r="BF177" s="6"/>
    </row>
    <row r="178" spans="44:58" x14ac:dyDescent="0.25">
      <c r="AR178" s="6"/>
      <c r="AS178" s="6"/>
      <c r="AT178" s="6"/>
      <c r="AU178" s="6"/>
      <c r="AV178" s="6"/>
      <c r="AW178" s="48"/>
      <c r="AX178" s="6"/>
      <c r="AY178" s="6"/>
      <c r="AZ178" s="48"/>
      <c r="BA178" s="6"/>
      <c r="BB178" s="6"/>
      <c r="BC178" s="6"/>
      <c r="BD178" s="6"/>
      <c r="BE178" s="6"/>
      <c r="BF178" s="6"/>
    </row>
    <row r="179" spans="44:58" x14ac:dyDescent="0.25">
      <c r="AR179" s="6"/>
      <c r="AS179" s="6"/>
      <c r="AT179" s="6"/>
      <c r="AU179" s="6"/>
      <c r="AV179" s="6"/>
      <c r="AW179" s="48"/>
      <c r="AX179" s="6"/>
      <c r="AY179" s="103"/>
      <c r="AZ179" s="48"/>
      <c r="BA179" s="6"/>
      <c r="BB179" s="103"/>
      <c r="BC179" s="6"/>
      <c r="BD179" s="6"/>
      <c r="BE179" s="6"/>
      <c r="BF179" s="6"/>
    </row>
    <row r="180" spans="44:58" x14ac:dyDescent="0.25">
      <c r="AR180" s="101"/>
      <c r="AS180" s="6"/>
      <c r="AT180" s="6"/>
      <c r="AU180" s="6"/>
      <c r="AV180" s="6"/>
      <c r="AW180" s="48"/>
      <c r="AX180" s="6"/>
      <c r="AY180" s="6"/>
      <c r="AZ180" s="48"/>
      <c r="BA180" s="6"/>
      <c r="BB180" s="6"/>
      <c r="BC180" s="6"/>
      <c r="BD180" s="6"/>
      <c r="BE180" s="6"/>
      <c r="BF180" s="6"/>
    </row>
    <row r="181" spans="44:58" x14ac:dyDescent="0.25">
      <c r="AR181" s="6"/>
      <c r="AS181" s="6"/>
      <c r="AT181" s="6"/>
      <c r="AU181" s="6"/>
      <c r="AV181" s="6"/>
      <c r="AW181" s="48"/>
      <c r="AX181" s="6"/>
      <c r="AY181" s="6"/>
      <c r="AZ181" s="48"/>
      <c r="BA181" s="6"/>
      <c r="BB181" s="6"/>
      <c r="BC181" s="6"/>
      <c r="BD181" s="6"/>
      <c r="BE181" s="6"/>
      <c r="BF181" s="6"/>
    </row>
    <row r="182" spans="44:58" x14ac:dyDescent="0.25">
      <c r="AR182" s="6"/>
      <c r="AS182" s="6"/>
      <c r="AT182" s="6"/>
      <c r="AU182" s="6"/>
      <c r="AV182" s="6"/>
      <c r="AW182" s="48"/>
      <c r="AX182" s="6"/>
      <c r="AY182" s="6"/>
      <c r="AZ182" s="48"/>
      <c r="BA182" s="6"/>
      <c r="BB182" s="6"/>
      <c r="BC182" s="6"/>
      <c r="BD182" s="6"/>
      <c r="BE182" s="6"/>
      <c r="BF182" s="6"/>
    </row>
    <row r="183" spans="44:58" x14ac:dyDescent="0.25">
      <c r="AR183" s="6"/>
      <c r="AS183" s="6"/>
      <c r="AT183" s="6"/>
      <c r="AU183" s="6"/>
      <c r="AV183" s="6"/>
      <c r="AW183" s="48"/>
      <c r="AX183" s="6"/>
      <c r="AY183" s="6"/>
      <c r="AZ183" s="48"/>
      <c r="BA183" s="6"/>
      <c r="BB183" s="6"/>
      <c r="BC183" s="6"/>
      <c r="BD183" s="6"/>
      <c r="BE183" s="6"/>
      <c r="BF183" s="6"/>
    </row>
    <row r="184" spans="44:58" x14ac:dyDescent="0.25">
      <c r="AR184" s="6"/>
      <c r="AS184" s="6"/>
      <c r="AT184" s="6"/>
      <c r="AU184" s="6"/>
      <c r="AV184" s="6"/>
      <c r="AW184" s="48"/>
      <c r="AX184" s="6"/>
      <c r="AY184" s="6"/>
      <c r="AZ184" s="48"/>
      <c r="BA184" s="6"/>
      <c r="BB184" s="6"/>
      <c r="BC184" s="6"/>
      <c r="BD184" s="6"/>
      <c r="BE184" s="6"/>
      <c r="BF184" s="6"/>
    </row>
    <row r="185" spans="44:58" x14ac:dyDescent="0.25">
      <c r="AR185" s="6"/>
      <c r="AS185" s="6"/>
      <c r="AT185" s="6"/>
      <c r="AU185" s="6"/>
      <c r="AV185" s="6"/>
      <c r="AW185" s="48"/>
      <c r="AX185" s="6"/>
      <c r="AY185" s="6"/>
      <c r="AZ185" s="48"/>
      <c r="BA185" s="6"/>
      <c r="BB185" s="6"/>
      <c r="BC185" s="6"/>
      <c r="BD185" s="6"/>
      <c r="BE185" s="6"/>
      <c r="BF185" s="6"/>
    </row>
    <row r="186" spans="44:58" x14ac:dyDescent="0.25">
      <c r="AR186" s="6"/>
      <c r="AS186" s="6"/>
      <c r="AT186" s="6"/>
      <c r="AU186" s="6"/>
      <c r="AV186" s="6"/>
      <c r="AW186" s="48"/>
      <c r="AX186" s="6"/>
      <c r="AY186" s="6"/>
      <c r="AZ186" s="48"/>
      <c r="BA186" s="6"/>
      <c r="BB186" s="6"/>
      <c r="BC186" s="6"/>
      <c r="BD186" s="6"/>
      <c r="BE186" s="6"/>
      <c r="BF186" s="6"/>
    </row>
    <row r="187" spans="44:58" x14ac:dyDescent="0.25">
      <c r="AR187" s="6"/>
      <c r="AS187" s="6"/>
      <c r="AT187" s="6"/>
      <c r="AU187" s="6"/>
      <c r="AV187" s="6"/>
      <c r="AW187" s="48"/>
      <c r="AX187" s="6"/>
      <c r="AY187" s="6"/>
      <c r="AZ187" s="48"/>
      <c r="BA187" s="6"/>
      <c r="BB187" s="6"/>
      <c r="BC187" s="6"/>
      <c r="BD187" s="6"/>
      <c r="BE187" s="6"/>
      <c r="BF187" s="6"/>
    </row>
    <row r="188" spans="44:58" x14ac:dyDescent="0.25">
      <c r="AR188" s="6"/>
      <c r="AS188" s="6"/>
      <c r="AT188" s="6"/>
      <c r="AU188" s="6"/>
      <c r="AV188" s="6"/>
      <c r="AW188" s="48"/>
      <c r="AX188" s="6"/>
      <c r="AY188" s="6"/>
      <c r="AZ188" s="48"/>
      <c r="BA188" s="6"/>
      <c r="BB188" s="6"/>
      <c r="BC188" s="6"/>
      <c r="BD188" s="6"/>
      <c r="BE188" s="6"/>
      <c r="BF188" s="6"/>
    </row>
    <row r="189" spans="44:58" x14ac:dyDescent="0.25">
      <c r="AR189" s="6"/>
      <c r="AS189" s="6"/>
      <c r="AT189" s="6"/>
      <c r="AU189" s="6"/>
      <c r="AV189" s="6"/>
      <c r="AW189" s="48"/>
      <c r="AX189" s="6"/>
      <c r="AY189" s="103"/>
      <c r="AZ189" s="48"/>
      <c r="BA189" s="6"/>
      <c r="BB189" s="103"/>
      <c r="BC189" s="6"/>
      <c r="BD189" s="6"/>
      <c r="BE189" s="6"/>
      <c r="BF189" s="6"/>
    </row>
    <row r="190" spans="44:58" x14ac:dyDescent="0.25">
      <c r="AR190" s="101"/>
      <c r="AS190" s="6"/>
      <c r="AT190" s="6"/>
      <c r="AU190" s="6"/>
      <c r="AV190" s="6"/>
      <c r="AW190" s="48"/>
      <c r="AX190" s="6"/>
      <c r="AY190" s="6"/>
      <c r="AZ190" s="48"/>
      <c r="BA190" s="6"/>
      <c r="BB190" s="6"/>
      <c r="BC190" s="6"/>
      <c r="BD190" s="6"/>
      <c r="BE190" s="6"/>
      <c r="BF190" s="6"/>
    </row>
    <row r="191" spans="44:58" x14ac:dyDescent="0.25">
      <c r="AR191" s="6"/>
      <c r="AS191" s="6"/>
      <c r="AT191" s="6"/>
      <c r="AU191" s="6"/>
      <c r="AV191" s="6"/>
      <c r="AW191" s="48"/>
      <c r="AX191" s="6"/>
      <c r="AY191" s="6"/>
      <c r="AZ191" s="48"/>
      <c r="BA191" s="6"/>
      <c r="BB191" s="6"/>
      <c r="BC191" s="6"/>
      <c r="BD191" s="6"/>
      <c r="BE191" s="6"/>
      <c r="BF191" s="6"/>
    </row>
    <row r="192" spans="44:58" x14ac:dyDescent="0.25">
      <c r="AR192" s="6"/>
      <c r="AS192" s="6"/>
      <c r="AT192" s="6"/>
      <c r="AU192" s="6"/>
      <c r="AV192" s="6"/>
      <c r="AW192" s="48"/>
      <c r="AX192" s="6"/>
      <c r="AY192" s="6"/>
      <c r="AZ192" s="48"/>
      <c r="BA192" s="6"/>
      <c r="BB192" s="6"/>
      <c r="BC192" s="6"/>
      <c r="BD192" s="6"/>
      <c r="BE192" s="6"/>
      <c r="BF192" s="6"/>
    </row>
    <row r="193" spans="44:58" x14ac:dyDescent="0.25">
      <c r="AR193" s="6"/>
      <c r="AS193" s="6"/>
      <c r="AT193" s="6"/>
      <c r="AU193" s="6"/>
      <c r="AV193" s="6"/>
      <c r="AW193" s="48"/>
      <c r="AX193" s="6"/>
      <c r="AY193" s="6"/>
      <c r="AZ193" s="48"/>
      <c r="BA193" s="6"/>
      <c r="BB193" s="6"/>
      <c r="BC193" s="6"/>
      <c r="BD193" s="6"/>
      <c r="BE193" s="6"/>
      <c r="BF193" s="6"/>
    </row>
    <row r="194" spans="44:58" x14ac:dyDescent="0.25">
      <c r="AR194" s="6"/>
      <c r="AS194" s="6"/>
      <c r="AT194" s="6"/>
      <c r="AU194" s="6"/>
      <c r="AV194" s="6"/>
      <c r="AW194" s="48"/>
      <c r="AX194" s="6"/>
      <c r="AY194" s="6"/>
      <c r="AZ194" s="48"/>
      <c r="BA194" s="6"/>
      <c r="BB194" s="6"/>
      <c r="BC194" s="6"/>
      <c r="BD194" s="6"/>
      <c r="BE194" s="6"/>
      <c r="BF194" s="6"/>
    </row>
    <row r="195" spans="44:58" x14ac:dyDescent="0.25">
      <c r="AR195" s="6"/>
      <c r="AS195" s="6"/>
      <c r="AT195" s="6"/>
      <c r="AU195" s="6"/>
      <c r="AV195" s="6"/>
      <c r="AW195" s="48"/>
      <c r="AX195" s="6"/>
      <c r="AY195" s="6"/>
      <c r="AZ195" s="48"/>
      <c r="BA195" s="6"/>
      <c r="BB195" s="6"/>
      <c r="BC195" s="6"/>
      <c r="BD195" s="6"/>
      <c r="BE195" s="6"/>
      <c r="BF195" s="6"/>
    </row>
    <row r="196" spans="44:58" x14ac:dyDescent="0.25">
      <c r="AR196" s="6"/>
      <c r="AS196" s="6"/>
      <c r="AT196" s="6"/>
      <c r="AU196" s="6"/>
      <c r="AV196" s="6"/>
      <c r="AW196" s="48"/>
      <c r="AX196" s="6"/>
      <c r="AY196" s="6"/>
      <c r="AZ196" s="48"/>
      <c r="BA196" s="6"/>
      <c r="BB196" s="6"/>
      <c r="BC196" s="6"/>
      <c r="BD196" s="6"/>
      <c r="BE196" s="6"/>
      <c r="BF196" s="6"/>
    </row>
    <row r="197" spans="44:58" x14ac:dyDescent="0.25">
      <c r="AR197" s="6"/>
      <c r="AS197" s="6"/>
      <c r="AT197" s="6"/>
      <c r="AU197" s="6"/>
      <c r="AV197" s="6"/>
      <c r="AW197" s="48"/>
      <c r="AX197" s="6"/>
      <c r="AY197" s="6"/>
      <c r="AZ197" s="48"/>
      <c r="BA197" s="6"/>
      <c r="BB197" s="6"/>
      <c r="BC197" s="6"/>
      <c r="BD197" s="6"/>
      <c r="BE197" s="6"/>
      <c r="BF197" s="6"/>
    </row>
    <row r="198" spans="44:58" x14ac:dyDescent="0.25">
      <c r="AR198" s="6"/>
      <c r="AS198" s="6"/>
      <c r="AT198" s="6"/>
      <c r="AU198" s="6"/>
      <c r="AV198" s="6"/>
      <c r="AW198" s="48"/>
      <c r="AX198" s="6"/>
      <c r="AY198" s="6"/>
      <c r="AZ198" s="48"/>
      <c r="BA198" s="6"/>
      <c r="BB198" s="6"/>
      <c r="BC198" s="6"/>
      <c r="BD198" s="6"/>
      <c r="BE198" s="6"/>
      <c r="BF198" s="6"/>
    </row>
    <row r="199" spans="44:58" x14ac:dyDescent="0.25">
      <c r="AR199" s="65"/>
      <c r="AS199" s="65"/>
      <c r="AT199" s="65"/>
      <c r="AU199" s="65"/>
      <c r="AV199" s="65"/>
      <c r="AW199" s="65"/>
      <c r="AX199" s="65"/>
      <c r="AY199" s="65"/>
      <c r="AZ199" s="97"/>
      <c r="BA199" s="65"/>
      <c r="BB199" s="65"/>
      <c r="BC199" s="65"/>
      <c r="BD199" s="65"/>
      <c r="BE199" s="65"/>
      <c r="BF199" s="65"/>
    </row>
  </sheetData>
  <mergeCells count="182">
    <mergeCell ref="A67:A96"/>
    <mergeCell ref="B67:B76"/>
    <mergeCell ref="B77:B86"/>
    <mergeCell ref="B87:B96"/>
    <mergeCell ref="B44:B63"/>
    <mergeCell ref="C44:C53"/>
    <mergeCell ref="AA55:AD55"/>
    <mergeCell ref="AF55:AH55"/>
    <mergeCell ref="C54:C63"/>
    <mergeCell ref="U65:U66"/>
    <mergeCell ref="C67:C76"/>
    <mergeCell ref="C77:C86"/>
    <mergeCell ref="C87:C96"/>
    <mergeCell ref="O65:O66"/>
    <mergeCell ref="P65:P66"/>
    <mergeCell ref="Q65:Q66"/>
    <mergeCell ref="R65:R66"/>
    <mergeCell ref="S65:S66"/>
    <mergeCell ref="AA88:AD88"/>
    <mergeCell ref="AF88:AH88"/>
    <mergeCell ref="AA78:AD78"/>
    <mergeCell ref="I65:J65"/>
    <mergeCell ref="L65:N65"/>
    <mergeCell ref="AF78:AH78"/>
    <mergeCell ref="AT98:AV98"/>
    <mergeCell ref="AW98:AY98"/>
    <mergeCell ref="AZ98:BB98"/>
    <mergeCell ref="A100:A129"/>
    <mergeCell ref="B100:B109"/>
    <mergeCell ref="B110:B119"/>
    <mergeCell ref="B120:B129"/>
    <mergeCell ref="C100:C109"/>
    <mergeCell ref="C110:C119"/>
    <mergeCell ref="C120:C129"/>
    <mergeCell ref="AS98:AS99"/>
    <mergeCell ref="AF121:AH121"/>
    <mergeCell ref="AM98:AN98"/>
    <mergeCell ref="AO98:AP98"/>
    <mergeCell ref="AQ98:AR98"/>
    <mergeCell ref="AF98:AH98"/>
    <mergeCell ref="AA101:AD101"/>
    <mergeCell ref="AF101:AH101"/>
    <mergeCell ref="AA111:AD111"/>
    <mergeCell ref="AF111:AH111"/>
    <mergeCell ref="AA121:AD121"/>
    <mergeCell ref="I98:J98"/>
    <mergeCell ref="AJ120:AJ129"/>
    <mergeCell ref="AK120:AK129"/>
    <mergeCell ref="AK4:AK13"/>
    <mergeCell ref="AK14:AK23"/>
    <mergeCell ref="AK77:AK86"/>
    <mergeCell ref="AK87:AK96"/>
    <mergeCell ref="AJ87:AJ96"/>
    <mergeCell ref="AJ100:AJ109"/>
    <mergeCell ref="AJ110:AJ119"/>
    <mergeCell ref="AK110:AK119"/>
    <mergeCell ref="AK100:AK109"/>
    <mergeCell ref="AJ44:AJ63"/>
    <mergeCell ref="AJ24:AJ43"/>
    <mergeCell ref="AJ4:AJ23"/>
    <mergeCell ref="AJ67:AJ76"/>
    <mergeCell ref="AK67:AK76"/>
    <mergeCell ref="AK44:AK53"/>
    <mergeCell ref="AK24:AK33"/>
    <mergeCell ref="AK34:AK43"/>
    <mergeCell ref="AK54:AK63"/>
    <mergeCell ref="AJ77:AJ86"/>
    <mergeCell ref="AF35:AH35"/>
    <mergeCell ref="C24:C33"/>
    <mergeCell ref="B24:B43"/>
    <mergeCell ref="C34:C43"/>
    <mergeCell ref="AA15:AD15"/>
    <mergeCell ref="AF15:AH15"/>
    <mergeCell ref="B4:B23"/>
    <mergeCell ref="C4:C13"/>
    <mergeCell ref="C14:C23"/>
    <mergeCell ref="P97:S97"/>
    <mergeCell ref="T97:W97"/>
    <mergeCell ref="K98:K99"/>
    <mergeCell ref="AE97:AE99"/>
    <mergeCell ref="O98:O99"/>
    <mergeCell ref="P98:P99"/>
    <mergeCell ref="Q98:Q99"/>
    <mergeCell ref="R98:R99"/>
    <mergeCell ref="S98:S99"/>
    <mergeCell ref="T98:T99"/>
    <mergeCell ref="U98:U99"/>
    <mergeCell ref="W98:W99"/>
    <mergeCell ref="V98:V99"/>
    <mergeCell ref="X98:X99"/>
    <mergeCell ref="Y98:Y99"/>
    <mergeCell ref="Z98:Z99"/>
    <mergeCell ref="AA98:AA99"/>
    <mergeCell ref="AB98:AB99"/>
    <mergeCell ref="AC98:AC99"/>
    <mergeCell ref="AD98:AD99"/>
    <mergeCell ref="L98:N98"/>
    <mergeCell ref="BC1:BD1"/>
    <mergeCell ref="AS2:AS3"/>
    <mergeCell ref="BC2:BC3"/>
    <mergeCell ref="BD2:BD3"/>
    <mergeCell ref="A1:A3"/>
    <mergeCell ref="AT65:AV65"/>
    <mergeCell ref="AW65:AY65"/>
    <mergeCell ref="AZ65:BB65"/>
    <mergeCell ref="AO65:AP65"/>
    <mergeCell ref="AQ65:AR65"/>
    <mergeCell ref="AO2:AP2"/>
    <mergeCell ref="AQ2:AR2"/>
    <mergeCell ref="AM65:AN65"/>
    <mergeCell ref="AM2:AN2"/>
    <mergeCell ref="AT2:AV2"/>
    <mergeCell ref="AW2:AY2"/>
    <mergeCell ref="AZ2:BB2"/>
    <mergeCell ref="AF2:AH2"/>
    <mergeCell ref="AF5:AH5"/>
    <mergeCell ref="AF25:AH25"/>
    <mergeCell ref="W65:W66"/>
    <mergeCell ref="AS65:AS66"/>
    <mergeCell ref="A4:A63"/>
    <mergeCell ref="AA35:AD35"/>
    <mergeCell ref="O2:O3"/>
    <mergeCell ref="P2:P3"/>
    <mergeCell ref="AB2:AB3"/>
    <mergeCell ref="AC2:AC3"/>
    <mergeCell ref="AD2:AD3"/>
    <mergeCell ref="V2:V3"/>
    <mergeCell ref="Q2:Q3"/>
    <mergeCell ref="R2:R3"/>
    <mergeCell ref="S2:S3"/>
    <mergeCell ref="T2:T3"/>
    <mergeCell ref="W2:W3"/>
    <mergeCell ref="Z2:Z3"/>
    <mergeCell ref="AA2:AA3"/>
    <mergeCell ref="E2:F2"/>
    <mergeCell ref="E65:F65"/>
    <mergeCell ref="E98:F98"/>
    <mergeCell ref="G2:H2"/>
    <mergeCell ref="G65:H65"/>
    <mergeCell ref="G98:H98"/>
    <mergeCell ref="K65:K66"/>
    <mergeCell ref="X2:X3"/>
    <mergeCell ref="Y2:Y3"/>
    <mergeCell ref="T64:W64"/>
    <mergeCell ref="X64:AD64"/>
    <mergeCell ref="V65:V66"/>
    <mergeCell ref="X65:X66"/>
    <mergeCell ref="Y65:Y66"/>
    <mergeCell ref="Z65:Z66"/>
    <mergeCell ref="AA65:AA66"/>
    <mergeCell ref="AB65:AB66"/>
    <mergeCell ref="I2:J2"/>
    <mergeCell ref="L2:N2"/>
    <mergeCell ref="AA25:AD25"/>
    <mergeCell ref="AA45:AD45"/>
    <mergeCell ref="P64:S64"/>
    <mergeCell ref="AA5:AD5"/>
    <mergeCell ref="K2:K3"/>
    <mergeCell ref="BF44:BF48"/>
    <mergeCell ref="K16:K18"/>
    <mergeCell ref="K36:K38"/>
    <mergeCell ref="K56:K58"/>
    <mergeCell ref="U2:U3"/>
    <mergeCell ref="BE67:BE69"/>
    <mergeCell ref="AZ103:BB106"/>
    <mergeCell ref="BE87:BE92"/>
    <mergeCell ref="AT167:AV167"/>
    <mergeCell ref="AW167:AY167"/>
    <mergeCell ref="AZ167:BB167"/>
    <mergeCell ref="AC65:AC66"/>
    <mergeCell ref="AD65:AD66"/>
    <mergeCell ref="AF65:AH65"/>
    <mergeCell ref="AA68:AD68"/>
    <mergeCell ref="AF68:AH68"/>
    <mergeCell ref="AE64:AE66"/>
    <mergeCell ref="T65:T66"/>
    <mergeCell ref="AF45:AH45"/>
    <mergeCell ref="AE1:AE3"/>
    <mergeCell ref="P1:S1"/>
    <mergeCell ref="T1:W1"/>
    <mergeCell ref="X1:AD1"/>
    <mergeCell ref="X97:AD9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zoomScale="75" zoomScaleNormal="75" workbookViewId="0">
      <selection activeCell="Y13" sqref="Y13"/>
    </sheetView>
  </sheetViews>
  <sheetFormatPr defaultRowHeight="15" x14ac:dyDescent="0.25"/>
  <cols>
    <col min="1" max="1" width="9.140625" style="25"/>
    <col min="2" max="2" width="12.28515625" style="25" customWidth="1"/>
    <col min="3" max="3" width="20.28515625" style="25" bestFit="1" customWidth="1"/>
    <col min="4" max="4" width="20.28515625" style="25" customWidth="1"/>
    <col min="5" max="5" width="10.42578125" style="147" customWidth="1"/>
    <col min="6" max="6" width="10.85546875" style="150" customWidth="1"/>
    <col min="7" max="7" width="12.5703125" style="150" customWidth="1"/>
    <col min="8" max="8" width="11.85546875" style="149" customWidth="1"/>
    <col min="9" max="9" width="9.140625" style="149" customWidth="1"/>
    <col min="10" max="10" width="10.5703125" style="149" customWidth="1"/>
    <col min="11" max="11" width="12.7109375" style="147" customWidth="1"/>
    <col min="12" max="12" width="9.140625" style="150"/>
    <col min="13" max="13" width="5.7109375" style="149" customWidth="1"/>
    <col min="14" max="14" width="7" style="149" customWidth="1"/>
    <col min="15" max="15" width="8.28515625" style="149" customWidth="1"/>
    <col min="16" max="16" width="8.28515625" style="150" customWidth="1"/>
    <col min="17" max="17" width="7" style="147" customWidth="1"/>
    <col min="18" max="19" width="5.7109375" style="149" customWidth="1"/>
    <col min="20" max="23" width="8" style="150" customWidth="1"/>
    <col min="24" max="25" width="7.28515625" style="149" customWidth="1"/>
    <col min="26" max="26" width="9.85546875" style="149" bestFit="1" customWidth="1"/>
    <col min="27" max="27" width="13.42578125" style="25" customWidth="1"/>
    <col min="28" max="16384" width="9.140625" style="25"/>
  </cols>
  <sheetData>
    <row r="1" spans="1:27" ht="75.75" thickBot="1" x14ac:dyDescent="0.3">
      <c r="A1" s="145" t="s">
        <v>156</v>
      </c>
      <c r="B1" s="144" t="s">
        <v>155</v>
      </c>
      <c r="C1" s="27" t="s">
        <v>154</v>
      </c>
      <c r="D1" s="549" t="s">
        <v>175</v>
      </c>
      <c r="E1" s="550" t="s">
        <v>157</v>
      </c>
      <c r="F1" s="551" t="s">
        <v>158</v>
      </c>
      <c r="G1" s="551" t="s">
        <v>159</v>
      </c>
      <c r="H1" s="552" t="s">
        <v>160</v>
      </c>
      <c r="I1" s="552" t="s">
        <v>161</v>
      </c>
      <c r="J1" s="552" t="s">
        <v>162</v>
      </c>
      <c r="K1" s="309" t="s">
        <v>110</v>
      </c>
      <c r="L1" s="551" t="s">
        <v>163</v>
      </c>
      <c r="M1" s="308" t="s">
        <v>112</v>
      </c>
      <c r="N1" s="308" t="s">
        <v>113</v>
      </c>
      <c r="O1" s="308" t="s">
        <v>114</v>
      </c>
      <c r="P1" s="307" t="s">
        <v>115</v>
      </c>
      <c r="Q1" s="309" t="s">
        <v>116</v>
      </c>
      <c r="R1" s="308" t="s">
        <v>117</v>
      </c>
      <c r="S1" s="308" t="s">
        <v>118</v>
      </c>
      <c r="T1" s="551" t="s">
        <v>164</v>
      </c>
      <c r="U1" s="551" t="s">
        <v>167</v>
      </c>
      <c r="V1" s="551" t="s">
        <v>168</v>
      </c>
      <c r="W1" s="551" t="s">
        <v>169</v>
      </c>
      <c r="X1" s="552" t="s">
        <v>172</v>
      </c>
      <c r="Y1" s="553" t="s">
        <v>173</v>
      </c>
      <c r="Z1" s="553" t="s">
        <v>174</v>
      </c>
      <c r="AA1" s="548" t="s">
        <v>206</v>
      </c>
    </row>
    <row r="2" spans="1:27" x14ac:dyDescent="0.25">
      <c r="A2" s="745" t="s">
        <v>37</v>
      </c>
      <c r="B2" s="747" t="s">
        <v>107</v>
      </c>
      <c r="C2" s="735" t="s">
        <v>35</v>
      </c>
      <c r="D2" s="272">
        <v>2015</v>
      </c>
      <c r="E2" s="154">
        <f>'Elm Farm'!P4</f>
        <v>0.19</v>
      </c>
      <c r="F2" s="155">
        <f>'Elm Farm'!Q4</f>
        <v>263</v>
      </c>
      <c r="G2" s="155">
        <f>'Elm Farm'!R4</f>
        <v>297</v>
      </c>
      <c r="H2" s="70">
        <f>'Elm Farm'!S4</f>
        <v>74.400000000000006</v>
      </c>
      <c r="I2" s="70">
        <f>'Elm Farm'!T4</f>
        <v>3.6</v>
      </c>
      <c r="J2" s="70">
        <f>'Elm Farm'!U4</f>
        <v>10</v>
      </c>
      <c r="K2" s="156">
        <f>'Elm Farm'!V4</f>
        <v>0.51</v>
      </c>
      <c r="L2" s="155">
        <f>'Elm Farm'!W4</f>
        <v>708</v>
      </c>
      <c r="M2" s="70">
        <f>'Elm Farm'!X4</f>
        <v>5.3</v>
      </c>
      <c r="N2" s="70">
        <f>'Elm Farm'!Y4</f>
        <v>22.1</v>
      </c>
      <c r="O2" s="70">
        <f>'Elm Farm'!Z4</f>
        <v>108.4</v>
      </c>
      <c r="P2" s="155">
        <f>'Elm Farm'!AA4</f>
        <v>121</v>
      </c>
      <c r="Q2" s="156">
        <f>'Elm Farm'!AB4</f>
        <v>7.7</v>
      </c>
      <c r="R2" s="70">
        <f>'Elm Farm'!AC4</f>
        <v>7</v>
      </c>
      <c r="S2" s="70">
        <f>'Elm Farm'!AD4</f>
        <v>5.5</v>
      </c>
      <c r="T2" s="155">
        <f>'Elm Farm'!AE4</f>
        <v>64</v>
      </c>
      <c r="U2" s="155">
        <f>'Elm Farm'!AF4</f>
        <v>57</v>
      </c>
      <c r="V2" s="155">
        <f>'Elm Farm'!AG4</f>
        <v>34</v>
      </c>
      <c r="W2" s="155">
        <f>'Elm Farm'!AH4</f>
        <v>9</v>
      </c>
      <c r="X2" s="70">
        <f>'Elm Farm'!AI4</f>
        <v>20.2</v>
      </c>
      <c r="Y2" s="169">
        <f>'Elm Farm'!$BG$4</f>
        <v>43</v>
      </c>
      <c r="Z2" s="169">
        <f>'Elm Farm'!$BF$4</f>
        <v>12400</v>
      </c>
      <c r="AA2" s="555">
        <f>AVERAGE('Elm Farm'!BD4:BD6)</f>
        <v>50529.600000000006</v>
      </c>
    </row>
    <row r="3" spans="1:27" ht="15.75" thickBot="1" x14ac:dyDescent="0.3">
      <c r="A3" s="745"/>
      <c r="B3" s="747"/>
      <c r="C3" s="737"/>
      <c r="D3" s="453">
        <v>2016</v>
      </c>
      <c r="E3" s="267">
        <f>'Elm Farm'!P14</f>
        <v>0.23</v>
      </c>
      <c r="F3" s="268">
        <f>'Elm Farm'!Q14</f>
        <v>192</v>
      </c>
      <c r="G3" s="268">
        <f>'Elm Farm'!R14</f>
        <v>286</v>
      </c>
      <c r="H3" s="269">
        <f>'Elm Farm'!S14</f>
        <v>25.4</v>
      </c>
      <c r="I3" s="269">
        <f>'Elm Farm'!T14</f>
        <v>3.7</v>
      </c>
      <c r="J3" s="269">
        <f>'Elm Farm'!U14</f>
        <v>11.3</v>
      </c>
      <c r="K3" s="270">
        <f>'Elm Farm'!V14</f>
        <v>0.6</v>
      </c>
      <c r="L3" s="268">
        <f>'Elm Farm'!W14</f>
        <v>709</v>
      </c>
      <c r="M3" s="269">
        <f>'Elm Farm'!X14</f>
        <v>6</v>
      </c>
      <c r="N3" s="269">
        <f>'Elm Farm'!Y14</f>
        <v>25.3</v>
      </c>
      <c r="O3" s="269">
        <f>'Elm Farm'!Z14</f>
        <v>141.9</v>
      </c>
      <c r="P3" s="268">
        <f>'Elm Farm'!AA14</f>
        <v>168.5</v>
      </c>
      <c r="Q3" s="270">
        <f>'Elm Farm'!AB14</f>
        <v>9</v>
      </c>
      <c r="R3" s="269">
        <f>'Elm Farm'!AC14</f>
        <v>7.9</v>
      </c>
      <c r="S3" s="269">
        <f>'Elm Farm'!AD14</f>
        <v>6.7</v>
      </c>
      <c r="T3" s="268">
        <f>'Elm Farm'!AE14</f>
        <v>71</v>
      </c>
      <c r="U3" s="268">
        <f>'Elm Farm'!AF14</f>
        <v>57</v>
      </c>
      <c r="V3" s="268">
        <f>'Elm Farm'!AG14</f>
        <v>35</v>
      </c>
      <c r="W3" s="268">
        <f>'Elm Farm'!AH14</f>
        <v>6</v>
      </c>
      <c r="X3" s="269"/>
      <c r="Y3" s="271">
        <f>'Elm Farm'!$BG$14</f>
        <v>21.6</v>
      </c>
      <c r="Z3" s="271">
        <f>'Elm Farm'!$BF$14</f>
        <v>144.5</v>
      </c>
      <c r="AA3" s="556">
        <f>AVERAGE('Elm Farm'!BD14:BD16)</f>
        <v>29620.800000000003</v>
      </c>
    </row>
    <row r="4" spans="1:27" x14ac:dyDescent="0.25">
      <c r="A4" s="745"/>
      <c r="B4" s="747"/>
      <c r="C4" s="735" t="s">
        <v>40</v>
      </c>
      <c r="D4" s="452">
        <v>2015</v>
      </c>
      <c r="E4" s="154">
        <f>'Elm Farm'!P24</f>
        <v>0.21</v>
      </c>
      <c r="F4" s="155">
        <f>'Elm Farm'!Q24</f>
        <v>259</v>
      </c>
      <c r="G4" s="155">
        <f>'Elm Farm'!R24</f>
        <v>290</v>
      </c>
      <c r="H4" s="70">
        <f>'Elm Farm'!S24</f>
        <v>49.5</v>
      </c>
      <c r="I4" s="70">
        <f>'Elm Farm'!T24</f>
        <v>3.6</v>
      </c>
      <c r="J4" s="70">
        <f>'Elm Farm'!U24</f>
        <v>10.1</v>
      </c>
      <c r="K4" s="156">
        <f>'Elm Farm'!V24</f>
        <v>0.52</v>
      </c>
      <c r="L4" s="155">
        <f>'Elm Farm'!W24</f>
        <v>668</v>
      </c>
      <c r="M4" s="70">
        <f>'Elm Farm'!X24</f>
        <v>5.8</v>
      </c>
      <c r="N4" s="70">
        <f>'Elm Farm'!Y24</f>
        <v>20.6</v>
      </c>
      <c r="O4" s="70">
        <f>'Elm Farm'!Z24</f>
        <v>90.2</v>
      </c>
      <c r="P4" s="155">
        <f>'Elm Farm'!AA24</f>
        <v>186</v>
      </c>
      <c r="Q4" s="156">
        <f>'Elm Farm'!AB24</f>
        <v>5.8</v>
      </c>
      <c r="R4" s="70">
        <f>'Elm Farm'!AC24</f>
        <v>6</v>
      </c>
      <c r="S4" s="70">
        <f>'Elm Farm'!AD24</f>
        <v>3.6</v>
      </c>
      <c r="T4" s="155">
        <f>'Elm Farm'!AE24</f>
        <v>65</v>
      </c>
      <c r="U4" s="155">
        <f>'Elm Farm'!AF24</f>
        <v>63</v>
      </c>
      <c r="V4" s="155">
        <f>'Elm Farm'!AG24</f>
        <v>30</v>
      </c>
      <c r="W4" s="155">
        <f>'Elm Farm'!AH24</f>
        <v>7</v>
      </c>
      <c r="X4" s="70">
        <f>'Elm Farm'!AI24</f>
        <v>13.2</v>
      </c>
      <c r="Y4" s="169">
        <f>'Elm Farm'!$BG$24</f>
        <v>13</v>
      </c>
      <c r="Z4" s="169">
        <f>'Elm Farm'!$BF$24</f>
        <v>2960</v>
      </c>
      <c r="AA4" s="555">
        <f>AVERAGE('Elm Farm'!BD24:BD25)</f>
        <v>47480.400000000009</v>
      </c>
    </row>
    <row r="5" spans="1:27" ht="15.75" thickBot="1" x14ac:dyDescent="0.3">
      <c r="A5" s="745"/>
      <c r="B5" s="747"/>
      <c r="C5" s="737"/>
      <c r="D5" s="193">
        <v>2016</v>
      </c>
      <c r="E5" s="267">
        <f>'Elm Farm'!P34</f>
        <v>0.25</v>
      </c>
      <c r="F5" s="268">
        <f>'Elm Farm'!Q34</f>
        <v>193</v>
      </c>
      <c r="G5" s="268">
        <f>'Elm Farm'!R34</f>
        <v>289</v>
      </c>
      <c r="H5" s="269">
        <f>'Elm Farm'!S34</f>
        <v>22.3</v>
      </c>
      <c r="I5" s="269">
        <f>'Elm Farm'!T34</f>
        <v>3.9</v>
      </c>
      <c r="J5" s="269">
        <f>'Elm Farm'!U34</f>
        <v>11.9</v>
      </c>
      <c r="K5" s="270">
        <f>'Elm Farm'!V34</f>
        <v>0.5</v>
      </c>
      <c r="L5" s="268">
        <f>'Elm Farm'!W34</f>
        <v>724</v>
      </c>
      <c r="M5" s="269">
        <f>'Elm Farm'!X34</f>
        <v>6.3</v>
      </c>
      <c r="N5" s="269">
        <f>'Elm Farm'!Y34</f>
        <v>19.100000000000001</v>
      </c>
      <c r="O5" s="269">
        <f>'Elm Farm'!Z34</f>
        <v>122.1</v>
      </c>
      <c r="P5" s="268">
        <f>'Elm Farm'!AA34</f>
        <v>197</v>
      </c>
      <c r="Q5" s="270">
        <f>'Elm Farm'!AB34</f>
        <v>7</v>
      </c>
      <c r="R5" s="269">
        <f>'Elm Farm'!AC34</f>
        <v>5.9</v>
      </c>
      <c r="S5" s="269">
        <f>'Elm Farm'!AD34</f>
        <v>4.2</v>
      </c>
      <c r="T5" s="268">
        <f>'Elm Farm'!AE34</f>
        <v>77</v>
      </c>
      <c r="U5" s="268">
        <f>'Elm Farm'!AF34</f>
        <v>62</v>
      </c>
      <c r="V5" s="268">
        <f>'Elm Farm'!AG34</f>
        <v>31</v>
      </c>
      <c r="W5" s="268">
        <f>'Elm Farm'!AH34</f>
        <v>5</v>
      </c>
      <c r="X5" s="269"/>
      <c r="Y5" s="271">
        <f>'Elm Farm'!$BG$34</f>
        <v>8.3000000000000007</v>
      </c>
      <c r="Z5" s="271">
        <f>'Elm Farm'!$BF$34</f>
        <v>201</v>
      </c>
      <c r="AA5" s="556">
        <f>AVERAGE('Elm Farm'!BD34:BD36)</f>
        <v>28168.799999999999</v>
      </c>
    </row>
    <row r="6" spans="1:27" x14ac:dyDescent="0.25">
      <c r="A6" s="745"/>
      <c r="B6" s="747"/>
      <c r="C6" s="735" t="s">
        <v>39</v>
      </c>
      <c r="D6" s="19">
        <v>2015</v>
      </c>
      <c r="E6" s="154">
        <f>'Elm Farm'!P44</f>
        <v>0.21</v>
      </c>
      <c r="F6" s="155">
        <f>'Elm Farm'!Q44</f>
        <v>243</v>
      </c>
      <c r="G6" s="155">
        <f>'Elm Farm'!R44</f>
        <v>283</v>
      </c>
      <c r="H6" s="70">
        <f>'Elm Farm'!S44</f>
        <v>78.900000000000006</v>
      </c>
      <c r="I6" s="70">
        <f>'Elm Farm'!T44</f>
        <v>3.9</v>
      </c>
      <c r="J6" s="70">
        <f>'Elm Farm'!U44</f>
        <v>11</v>
      </c>
      <c r="K6" s="156">
        <f>'Elm Farm'!V44</f>
        <v>0.48</v>
      </c>
      <c r="L6" s="155">
        <f>'Elm Farm'!W44</f>
        <v>703</v>
      </c>
      <c r="M6" s="70">
        <f>'Elm Farm'!X44</f>
        <v>5.3</v>
      </c>
      <c r="N6" s="70">
        <f>'Elm Farm'!Y44</f>
        <v>19.5</v>
      </c>
      <c r="O6" s="70">
        <f>'Elm Farm'!Z44</f>
        <v>112.7</v>
      </c>
      <c r="P6" s="155">
        <f>'Elm Farm'!AA44</f>
        <v>155</v>
      </c>
      <c r="Q6" s="156">
        <f>'Elm Farm'!AB44</f>
        <v>5.9</v>
      </c>
      <c r="R6" s="70">
        <f>'Elm Farm'!AC44</f>
        <v>6.4</v>
      </c>
      <c r="S6" s="70">
        <f>'Elm Farm'!AD44</f>
        <v>3.8</v>
      </c>
      <c r="T6" s="155">
        <f>'Elm Farm'!AE44</f>
        <v>67</v>
      </c>
      <c r="U6" s="155">
        <f>'Elm Farm'!AF44</f>
        <v>54</v>
      </c>
      <c r="V6" s="155">
        <f>'Elm Farm'!AG44</f>
        <v>38</v>
      </c>
      <c r="W6" s="155">
        <f>'Elm Farm'!AH44</f>
        <v>8</v>
      </c>
      <c r="X6" s="70">
        <f>'Elm Farm'!AI44</f>
        <v>21.2</v>
      </c>
      <c r="Y6" s="169" t="str">
        <f>'Elm Farm'!$BG$44</f>
        <v>?</v>
      </c>
      <c r="Z6" s="169" t="str">
        <f>'Elm Farm'!$BF$44</f>
        <v>?</v>
      </c>
      <c r="AA6" s="555">
        <f>AVERAGE('Elm Farm'!BD44:BD45)</f>
        <v>47044.800000000003</v>
      </c>
    </row>
    <row r="7" spans="1:27" ht="15.75" thickBot="1" x14ac:dyDescent="0.3">
      <c r="A7" s="745"/>
      <c r="B7" s="748"/>
      <c r="C7" s="737"/>
      <c r="D7" s="106">
        <v>2016</v>
      </c>
      <c r="E7" s="159">
        <f>'Elm Farm'!P54</f>
        <v>0.21</v>
      </c>
      <c r="F7" s="160">
        <f>'Elm Farm'!Q54</f>
        <v>203</v>
      </c>
      <c r="G7" s="160">
        <f>'Elm Farm'!R54</f>
        <v>272</v>
      </c>
      <c r="H7" s="161">
        <f>'Elm Farm'!S54</f>
        <v>26.1</v>
      </c>
      <c r="I7" s="161">
        <f>'Elm Farm'!T54</f>
        <v>3.8</v>
      </c>
      <c r="J7" s="161">
        <f>'Elm Farm'!U54</f>
        <v>11.1</v>
      </c>
      <c r="K7" s="162">
        <f>'Elm Farm'!V54</f>
        <v>0.6</v>
      </c>
      <c r="L7" s="160">
        <f>'Elm Farm'!W54</f>
        <v>711</v>
      </c>
      <c r="M7" s="161">
        <f>'Elm Farm'!X54</f>
        <v>6.1</v>
      </c>
      <c r="N7" s="161">
        <f>'Elm Farm'!Y54</f>
        <v>19.5</v>
      </c>
      <c r="O7" s="161">
        <f>'Elm Farm'!Z54</f>
        <v>148.5</v>
      </c>
      <c r="P7" s="160">
        <f>'Elm Farm'!AA54</f>
        <v>161.9</v>
      </c>
      <c r="Q7" s="162">
        <f>'Elm Farm'!AB54</f>
        <v>7.3</v>
      </c>
      <c r="R7" s="161">
        <f>'Elm Farm'!AC54</f>
        <v>7.3</v>
      </c>
      <c r="S7" s="161">
        <f>'Elm Farm'!AD54</f>
        <v>6.3</v>
      </c>
      <c r="T7" s="160">
        <f>'Elm Farm'!AE54</f>
        <v>76</v>
      </c>
      <c r="U7" s="160">
        <f>'Elm Farm'!AF54</f>
        <v>63</v>
      </c>
      <c r="V7" s="160">
        <f>'Elm Farm'!AG54</f>
        <v>30</v>
      </c>
      <c r="W7" s="160">
        <f>'Elm Farm'!AH54</f>
        <v>6</v>
      </c>
      <c r="X7" s="161"/>
      <c r="Y7" s="171">
        <f>'Elm Farm'!$BG$54</f>
        <v>24.3</v>
      </c>
      <c r="Z7" s="171">
        <f>'Elm Farm'!$BF$54</f>
        <v>124.5</v>
      </c>
      <c r="AA7" s="556">
        <f>AVERAGE('Elm Farm'!BD54:BD57)</f>
        <v>31581</v>
      </c>
    </row>
    <row r="8" spans="1:27" ht="15" customHeight="1" x14ac:dyDescent="0.25">
      <c r="A8" s="745"/>
      <c r="B8" s="749" t="s">
        <v>73</v>
      </c>
      <c r="C8" s="735" t="s">
        <v>81</v>
      </c>
      <c r="D8" s="452">
        <v>2015</v>
      </c>
      <c r="E8" s="154">
        <f>'Fort Hill Farms'!P4</f>
        <v>0.28999999999999998</v>
      </c>
      <c r="F8" s="155">
        <f>'Fort Hill Farms'!Q4</f>
        <v>210</v>
      </c>
      <c r="G8" s="155">
        <f>'Fort Hill Farms'!R4</f>
        <v>299</v>
      </c>
      <c r="H8" s="70">
        <f>'Fort Hill Farms'!S4</f>
        <v>74.099999999999994</v>
      </c>
      <c r="I8" s="70">
        <f>'Fort Hill Farms'!T4</f>
        <v>4.2</v>
      </c>
      <c r="J8" s="70">
        <f>'Fort Hill Farms'!U4</f>
        <v>14.6</v>
      </c>
      <c r="K8" s="156">
        <f>'Fort Hill Farms'!V4</f>
        <v>0.83</v>
      </c>
      <c r="L8" s="155">
        <f>'Fort Hill Farms'!W4</f>
        <v>972</v>
      </c>
      <c r="M8" s="70">
        <f>'Fort Hill Farms'!X4</f>
        <v>6.8</v>
      </c>
      <c r="N8" s="70">
        <f>'Fort Hill Farms'!Y4</f>
        <v>51.6</v>
      </c>
      <c r="O8" s="70">
        <f>'Fort Hill Farms'!Z4</f>
        <v>197</v>
      </c>
      <c r="P8" s="155">
        <f>'Fort Hill Farms'!AA4</f>
        <v>292</v>
      </c>
      <c r="Q8" s="156">
        <f>'Fort Hill Farms'!AB4</f>
        <v>5.4</v>
      </c>
      <c r="R8" s="70">
        <f>'Fort Hill Farms'!AC4</f>
        <v>9.5</v>
      </c>
      <c r="S8" s="70">
        <f>'Fort Hill Farms'!AD4</f>
        <v>4.5</v>
      </c>
      <c r="T8" s="155">
        <f>'Fort Hill Farms'!AE4</f>
        <v>75</v>
      </c>
      <c r="U8" s="155">
        <f>'Fort Hill Farms'!AF4</f>
        <v>58</v>
      </c>
      <c r="V8" s="155">
        <f>'Fort Hill Farms'!AG4</f>
        <v>35</v>
      </c>
      <c r="W8" s="155">
        <f>'Fort Hill Farms'!AH4</f>
        <v>7</v>
      </c>
      <c r="X8" s="70">
        <f>'Fort Hill Farms'!AI4</f>
        <v>27.3</v>
      </c>
      <c r="Y8" s="169">
        <f>'Fort Hill Farms'!$BG$4</f>
        <v>76</v>
      </c>
      <c r="Z8" s="169">
        <f>'Fort Hill Farms'!$BF$4</f>
        <v>850</v>
      </c>
      <c r="AA8" s="555">
        <f>AVERAGE('Fort Hill Farms'!BD4:BD6)</f>
        <v>43560</v>
      </c>
    </row>
    <row r="9" spans="1:27" ht="15.75" thickBot="1" x14ac:dyDescent="0.3">
      <c r="A9" s="745"/>
      <c r="B9" s="750"/>
      <c r="C9" s="737"/>
      <c r="D9" s="193">
        <v>2016</v>
      </c>
      <c r="E9" s="267">
        <f>'Fort Hill Farms'!P14</f>
        <v>0.23</v>
      </c>
      <c r="F9" s="268">
        <f>'Fort Hill Farms'!Q14</f>
        <v>157</v>
      </c>
      <c r="G9" s="268">
        <f>'Fort Hill Farms'!R14</f>
        <v>287</v>
      </c>
      <c r="H9" s="269">
        <f>'Fort Hill Farms'!S14</f>
        <v>39.4</v>
      </c>
      <c r="I9" s="269">
        <f>'Fort Hill Farms'!T14</f>
        <v>4.8</v>
      </c>
      <c r="J9" s="269">
        <f>'Fort Hill Farms'!U14</f>
        <v>14.2</v>
      </c>
      <c r="K9" s="270">
        <f>'Fort Hill Farms'!V14</f>
        <v>0.7</v>
      </c>
      <c r="L9" s="268">
        <f>'Fort Hill Farms'!W14</f>
        <v>917</v>
      </c>
      <c r="M9" s="269">
        <f>'Fort Hill Farms'!X14</f>
        <v>7.2</v>
      </c>
      <c r="N9" s="269">
        <f>'Fort Hill Farms'!Y14</f>
        <v>48.5</v>
      </c>
      <c r="O9" s="269">
        <f>'Fort Hill Farms'!Z14</f>
        <v>293.3</v>
      </c>
      <c r="P9" s="268">
        <f>'Fort Hill Farms'!AA14</f>
        <v>342.7</v>
      </c>
      <c r="Q9" s="270">
        <f>'Fort Hill Farms'!AB14</f>
        <v>6.1</v>
      </c>
      <c r="R9" s="269">
        <f>'Fort Hill Farms'!AC14</f>
        <v>7.6</v>
      </c>
      <c r="S9" s="269">
        <f>'Fort Hill Farms'!AD14</f>
        <v>6.1</v>
      </c>
      <c r="T9" s="268">
        <f>'Fort Hill Farms'!AE14</f>
        <v>77</v>
      </c>
      <c r="U9" s="268">
        <f>'Fort Hill Farms'!AF14</f>
        <v>63</v>
      </c>
      <c r="V9" s="268">
        <f>'Fort Hill Farms'!AG14</f>
        <v>30</v>
      </c>
      <c r="W9" s="268">
        <f>'Fort Hill Farms'!AH14</f>
        <v>5</v>
      </c>
      <c r="X9" s="269"/>
      <c r="Y9" s="271">
        <f>'Fort Hill Farms'!$BG$14</f>
        <v>62.6</v>
      </c>
      <c r="Z9" s="271">
        <f>'Fort Hill Farms'!$BF$14</f>
        <v>2820</v>
      </c>
      <c r="AA9" s="556">
        <f>AVERAGE('Fort Hill Farms'!BD14:BD16)</f>
        <v>28749.600000000002</v>
      </c>
    </row>
    <row r="10" spans="1:27" x14ac:dyDescent="0.25">
      <c r="A10" s="745"/>
      <c r="B10" s="750"/>
      <c r="C10" s="735" t="s">
        <v>82</v>
      </c>
      <c r="D10" s="452">
        <v>2015</v>
      </c>
      <c r="E10" s="154">
        <f>'Fort Hill Farms'!P24</f>
        <v>0.28000000000000003</v>
      </c>
      <c r="F10" s="155">
        <f>'Fort Hill Farms'!Q24</f>
        <v>172</v>
      </c>
      <c r="G10" s="155">
        <f>'Fort Hill Farms'!R24</f>
        <v>273</v>
      </c>
      <c r="H10" s="70">
        <f>'Fort Hill Farms'!S24</f>
        <v>58</v>
      </c>
      <c r="I10" s="70">
        <f>'Fort Hill Farms'!T24</f>
        <v>4.2</v>
      </c>
      <c r="J10" s="70">
        <f>'Fort Hill Farms'!U24</f>
        <v>12.9</v>
      </c>
      <c r="K10" s="156">
        <f>'Fort Hill Farms'!V24</f>
        <v>0.75</v>
      </c>
      <c r="L10" s="155">
        <f>'Fort Hill Farms'!W24</f>
        <v>933</v>
      </c>
      <c r="M10" s="70">
        <f>'Fort Hill Farms'!X24</f>
        <v>6.6</v>
      </c>
      <c r="N10" s="70">
        <f>'Fort Hill Farms'!Y24</f>
        <v>20.7</v>
      </c>
      <c r="O10" s="70">
        <f>'Fort Hill Farms'!Z24</f>
        <v>189.9</v>
      </c>
      <c r="P10" s="155">
        <f>'Fort Hill Farms'!AA24</f>
        <v>271</v>
      </c>
      <c r="Q10" s="156">
        <f>'Fort Hill Farms'!AB24</f>
        <v>6.7</v>
      </c>
      <c r="R10" s="70">
        <f>'Fort Hill Farms'!AC24</f>
        <v>11.4</v>
      </c>
      <c r="S10" s="70">
        <f>'Fort Hill Farms'!AD24</f>
        <v>3.3</v>
      </c>
      <c r="T10" s="155">
        <f>'Fort Hill Farms'!AE24</f>
        <v>82</v>
      </c>
      <c r="U10" s="155">
        <f>'Fort Hill Farms'!AF24</f>
        <v>54</v>
      </c>
      <c r="V10" s="155">
        <f>'Fort Hill Farms'!AG24</f>
        <v>38</v>
      </c>
      <c r="W10" s="155">
        <f>'Fort Hill Farms'!AH24</f>
        <v>8</v>
      </c>
      <c r="X10" s="70">
        <f>'Fort Hill Farms'!AI24</f>
        <v>14.9</v>
      </c>
      <c r="Y10" s="169">
        <f>'Fort Hill Farms'!$BG$24</f>
        <v>76</v>
      </c>
      <c r="Z10" s="169">
        <f>'Fort Hill Farms'!$BF$24</f>
        <v>997</v>
      </c>
      <c r="AA10" s="555">
        <f>AVERAGE('Fort Hill Farms'!BD24:BD26)</f>
        <v>46754.400000000001</v>
      </c>
    </row>
    <row r="11" spans="1:27" ht="15.75" thickBot="1" x14ac:dyDescent="0.3">
      <c r="A11" s="745"/>
      <c r="B11" s="750"/>
      <c r="C11" s="737"/>
      <c r="D11" s="200">
        <v>2016</v>
      </c>
      <c r="E11" s="159">
        <f>'Fort Hill Farms'!P34</f>
        <v>0.26</v>
      </c>
      <c r="F11" s="160">
        <f>'Fort Hill Farms'!Q34</f>
        <v>147</v>
      </c>
      <c r="G11" s="160">
        <f>'Fort Hill Farms'!R34</f>
        <v>285</v>
      </c>
      <c r="H11" s="161">
        <f>'Fort Hill Farms'!S34</f>
        <v>43.5</v>
      </c>
      <c r="I11" s="161">
        <f>'Fort Hill Farms'!T34</f>
        <v>4.5999999999999996</v>
      </c>
      <c r="J11" s="161">
        <f>'Fort Hill Farms'!U34</f>
        <v>16.399999999999999</v>
      </c>
      <c r="K11" s="162">
        <f>'Fort Hill Farms'!V34</f>
        <v>0.7</v>
      </c>
      <c r="L11" s="160">
        <f>'Fort Hill Farms'!W34</f>
        <v>902</v>
      </c>
      <c r="M11" s="161">
        <f>'Fort Hill Farms'!X34</f>
        <v>7.1</v>
      </c>
      <c r="N11" s="161">
        <f>'Fort Hill Farms'!Y34</f>
        <v>17.100000000000001</v>
      </c>
      <c r="O11" s="161">
        <f>'Fort Hill Farms'!Z34</f>
        <v>229.6</v>
      </c>
      <c r="P11" s="160">
        <f>'Fort Hill Farms'!AA34</f>
        <v>332.6</v>
      </c>
      <c r="Q11" s="162">
        <f>'Fort Hill Farms'!AB34</f>
        <v>7.1</v>
      </c>
      <c r="R11" s="161">
        <f>'Fort Hill Farms'!AC34</f>
        <v>6.8</v>
      </c>
      <c r="S11" s="161">
        <f>'Fort Hill Farms'!AD34</f>
        <v>4</v>
      </c>
      <c r="T11" s="160">
        <f>'Fort Hill Farms'!AE34</f>
        <v>85</v>
      </c>
      <c r="U11" s="160">
        <f>'Fort Hill Farms'!AF34</f>
        <v>58</v>
      </c>
      <c r="V11" s="160">
        <f>'Fort Hill Farms'!AG34</f>
        <v>35</v>
      </c>
      <c r="W11" s="160">
        <f>'Fort Hill Farms'!AH34</f>
        <v>5</v>
      </c>
      <c r="X11" s="161"/>
      <c r="Y11" s="171">
        <f>'Fort Hill Farms'!$BG$34</f>
        <v>49.7</v>
      </c>
      <c r="Z11" s="171">
        <f>'Fort Hill Farms'!$BF$34</f>
        <v>2210</v>
      </c>
      <c r="AA11" s="556">
        <f>AVERAGE('Fort Hill Farms'!BD34:BD37)</f>
        <v>30927.599999999999</v>
      </c>
    </row>
    <row r="12" spans="1:27" x14ac:dyDescent="0.25">
      <c r="A12" s="745"/>
      <c r="B12" s="750"/>
      <c r="C12" s="735" t="s">
        <v>83</v>
      </c>
      <c r="D12" s="19">
        <v>2015</v>
      </c>
      <c r="E12" s="154">
        <f>'Fort Hill Farms'!P44</f>
        <v>0.26</v>
      </c>
      <c r="F12" s="155">
        <f>'Fort Hill Farms'!Q44</f>
        <v>221</v>
      </c>
      <c r="G12" s="155">
        <f>'Fort Hill Farms'!R44</f>
        <v>284</v>
      </c>
      <c r="H12" s="70">
        <f>'Fort Hill Farms'!S44</f>
        <v>42.8</v>
      </c>
      <c r="I12" s="70">
        <f>'Fort Hill Farms'!T44</f>
        <v>4.0999999999999996</v>
      </c>
      <c r="J12" s="70">
        <f>'Fort Hill Farms'!U44</f>
        <v>13.4</v>
      </c>
      <c r="K12" s="156">
        <f>'Fort Hill Farms'!V44</f>
        <v>0.66</v>
      </c>
      <c r="L12" s="155">
        <f>'Fort Hill Farms'!W44</f>
        <v>942</v>
      </c>
      <c r="M12" s="70">
        <f>'Fort Hill Farms'!X44</f>
        <v>6</v>
      </c>
      <c r="N12" s="70">
        <f>'Fort Hill Farms'!Y44</f>
        <v>54.5</v>
      </c>
      <c r="O12" s="70">
        <f>'Fort Hill Farms'!Z44</f>
        <v>180.7</v>
      </c>
      <c r="P12" s="155">
        <f>'Fort Hill Farms'!AA44</f>
        <v>253</v>
      </c>
      <c r="Q12" s="156">
        <f>'Fort Hill Farms'!AB44</f>
        <v>3.7</v>
      </c>
      <c r="R12" s="70">
        <f>'Fort Hill Farms'!AC44</f>
        <v>7</v>
      </c>
      <c r="S12" s="70">
        <f>'Fort Hill Farms'!AD44</f>
        <v>5.6</v>
      </c>
      <c r="T12" s="155">
        <f>'Fort Hill Farms'!AE44</f>
        <v>67</v>
      </c>
      <c r="U12" s="155">
        <f>'Fort Hill Farms'!AF44</f>
        <v>56</v>
      </c>
      <c r="V12" s="155">
        <f>'Fort Hill Farms'!AG44</f>
        <v>37</v>
      </c>
      <c r="W12" s="155">
        <f>'Fort Hill Farms'!AH44</f>
        <v>7</v>
      </c>
      <c r="X12" s="70">
        <f>'Fort Hill Farms'!AI44</f>
        <v>65.400000000000006</v>
      </c>
      <c r="Y12" s="169">
        <f>'Fort Hill Farms'!$BG$44</f>
        <v>29</v>
      </c>
      <c r="Z12" s="169">
        <f>'Fort Hill Farms'!$BF$44</f>
        <v>880</v>
      </c>
      <c r="AA12" s="555">
        <f>AVERAGE('Fort Hill Farms'!BD44:BD45)</f>
        <v>47044.800000000003</v>
      </c>
    </row>
    <row r="13" spans="1:27" ht="15.75" thickBot="1" x14ac:dyDescent="0.3">
      <c r="A13" s="745"/>
      <c r="B13" s="751"/>
      <c r="C13" s="737"/>
      <c r="D13" s="106">
        <v>2016</v>
      </c>
      <c r="E13" s="159">
        <f>'Fort Hill Farms'!P54</f>
        <v>0.24</v>
      </c>
      <c r="F13" s="160">
        <f>'Fort Hill Farms'!Q54</f>
        <v>195</v>
      </c>
      <c r="G13" s="160">
        <f>'Fort Hill Farms'!R54</f>
        <v>295</v>
      </c>
      <c r="H13" s="161">
        <f>'Fort Hill Farms'!S54</f>
        <v>36.299999999999997</v>
      </c>
      <c r="I13" s="161">
        <f>'Fort Hill Farms'!T54</f>
        <v>4.2</v>
      </c>
      <c r="J13" s="161">
        <f>'Fort Hill Farms'!U54</f>
        <v>12.3</v>
      </c>
      <c r="K13" s="162">
        <f>'Fort Hill Farms'!V54</f>
        <v>0.6</v>
      </c>
      <c r="L13" s="160">
        <f>'Fort Hill Farms'!W54</f>
        <v>804</v>
      </c>
      <c r="M13" s="161">
        <f>'Fort Hill Farms'!X54</f>
        <v>6.7</v>
      </c>
      <c r="N13" s="161">
        <f>'Fort Hill Farms'!Y54</f>
        <v>43.1</v>
      </c>
      <c r="O13" s="161">
        <f>'Fort Hill Farms'!Z54</f>
        <v>221.9</v>
      </c>
      <c r="P13" s="160">
        <f>'Fort Hill Farms'!AA54</f>
        <v>256.5</v>
      </c>
      <c r="Q13" s="162">
        <f>'Fort Hill Farms'!AB54</f>
        <v>5</v>
      </c>
      <c r="R13" s="161">
        <f>'Fort Hill Farms'!AC54</f>
        <v>6.8</v>
      </c>
      <c r="S13" s="161">
        <f>'Fort Hill Farms'!AD54</f>
        <v>6.3</v>
      </c>
      <c r="T13" s="160">
        <f>'Fort Hill Farms'!AE54</f>
        <v>73</v>
      </c>
      <c r="U13" s="160">
        <f>'Fort Hill Farms'!AF54</f>
        <v>60</v>
      </c>
      <c r="V13" s="160">
        <f>'Fort Hill Farms'!AG54</f>
        <v>34</v>
      </c>
      <c r="W13" s="160">
        <f>'Fort Hill Farms'!AH54</f>
        <v>5</v>
      </c>
      <c r="X13" s="161"/>
      <c r="Y13" s="171"/>
      <c r="Z13" s="171"/>
      <c r="AA13" s="556">
        <f>AVERAGE('Fort Hill Farms'!BD54:BD57)</f>
        <v>27442.800000000003</v>
      </c>
    </row>
    <row r="14" spans="1:27" ht="15" customHeight="1" x14ac:dyDescent="0.25">
      <c r="A14" s="745"/>
      <c r="B14" s="738" t="s">
        <v>68</v>
      </c>
      <c r="C14" s="735" t="s">
        <v>29</v>
      </c>
      <c r="D14" s="452">
        <v>2015</v>
      </c>
      <c r="E14" s="154">
        <f>'Valleyside Farm'!P4</f>
        <v>0.23</v>
      </c>
      <c r="F14" s="155">
        <f>'Valleyside Farm'!Q4</f>
        <v>238</v>
      </c>
      <c r="G14" s="155">
        <f>'Valleyside Farm'!R4</f>
        <v>291</v>
      </c>
      <c r="H14" s="70">
        <f>'Valleyside Farm'!S4</f>
        <v>80.3</v>
      </c>
      <c r="I14" s="70">
        <f>'Valleyside Farm'!T4</f>
        <v>3.4</v>
      </c>
      <c r="J14" s="70">
        <f>'Valleyside Farm'!U4</f>
        <v>9</v>
      </c>
      <c r="K14" s="156">
        <f>'Valleyside Farm'!V4</f>
        <v>0.53</v>
      </c>
      <c r="L14" s="155">
        <f>'Valleyside Farm'!W4</f>
        <v>517</v>
      </c>
      <c r="M14" s="70">
        <f>'Valleyside Farm'!X4</f>
        <v>6.1</v>
      </c>
      <c r="N14" s="70">
        <f>'Valleyside Farm'!Y4</f>
        <v>9.3000000000000007</v>
      </c>
      <c r="O14" s="70">
        <f>'Valleyside Farm'!Z4</f>
        <v>124.8</v>
      </c>
      <c r="P14" s="155">
        <f>'Valleyside Farm'!AA4</f>
        <v>150</v>
      </c>
      <c r="Q14" s="156">
        <f>'Valleyside Farm'!AB4</f>
        <v>4.5999999999999996</v>
      </c>
      <c r="R14" s="70">
        <f>'Valleyside Farm'!AC4</f>
        <v>4.5</v>
      </c>
      <c r="S14" s="70">
        <f>'Valleyside Farm'!AD4</f>
        <v>1.2</v>
      </c>
      <c r="T14" s="155">
        <f>'Valleyside Farm'!AE4</f>
        <v>70</v>
      </c>
      <c r="U14" s="155">
        <f>'Valleyside Farm'!AF4</f>
        <v>57</v>
      </c>
      <c r="V14" s="155">
        <f>'Valleyside Farm'!AG4</f>
        <v>34</v>
      </c>
      <c r="W14" s="155">
        <f>'Valleyside Farm'!AH4</f>
        <v>9</v>
      </c>
      <c r="X14" s="70">
        <f>'Valleyside Farm'!AI4</f>
        <v>21.1</v>
      </c>
      <c r="Y14" s="169">
        <f>'Valleyside Farm'!$BH$4</f>
        <v>18</v>
      </c>
      <c r="Z14" s="169">
        <f>'Valleyside Farm'!$BG$4</f>
        <v>1526</v>
      </c>
      <c r="AA14" s="555">
        <f>AVERAGE('Valleyside Farm'!BD4)</f>
        <v>59241.600000000006</v>
      </c>
    </row>
    <row r="15" spans="1:27" ht="15.75" thickBot="1" x14ac:dyDescent="0.3">
      <c r="A15" s="745"/>
      <c r="B15" s="739"/>
      <c r="C15" s="737"/>
      <c r="D15" s="193">
        <v>2016</v>
      </c>
      <c r="E15" s="267">
        <f>'Valleyside Farm'!P14</f>
        <v>0.23</v>
      </c>
      <c r="F15" s="268">
        <f>'Valleyside Farm'!Q14</f>
        <v>260</v>
      </c>
      <c r="G15" s="268">
        <f>'Valleyside Farm'!R14</f>
        <v>290</v>
      </c>
      <c r="H15" s="269">
        <f>'Valleyside Farm'!S14</f>
        <v>42.3</v>
      </c>
      <c r="I15" s="269">
        <f>'Valleyside Farm'!T14</f>
        <v>3.9</v>
      </c>
      <c r="J15" s="269">
        <f>'Valleyside Farm'!U14</f>
        <v>10.4</v>
      </c>
      <c r="K15" s="270">
        <f>'Valleyside Farm'!V14</f>
        <v>0.5</v>
      </c>
      <c r="L15" s="268">
        <f>'Valleyside Farm'!W14</f>
        <v>726</v>
      </c>
      <c r="M15" s="269">
        <f>'Valleyside Farm'!X14</f>
        <v>6.5</v>
      </c>
      <c r="N15" s="269">
        <f>'Valleyside Farm'!Y14</f>
        <v>11.8</v>
      </c>
      <c r="O15" s="269">
        <f>'Valleyside Farm'!Z14</f>
        <v>164.9</v>
      </c>
      <c r="P15" s="268">
        <f>'Valleyside Farm'!AA14</f>
        <v>198</v>
      </c>
      <c r="Q15" s="270">
        <f>'Valleyside Farm'!AB14</f>
        <v>5.5</v>
      </c>
      <c r="R15" s="269">
        <f>'Valleyside Farm'!AC14</f>
        <v>4.8</v>
      </c>
      <c r="S15" s="269">
        <f>'Valleyside Farm'!AD14</f>
        <v>2.1</v>
      </c>
      <c r="T15" s="268">
        <f>'Valleyside Farm'!AE14</f>
        <v>77</v>
      </c>
      <c r="U15" s="268">
        <f>'Valleyside Farm'!AF14</f>
        <v>58</v>
      </c>
      <c r="V15" s="268">
        <f>'Valleyside Farm'!AG14</f>
        <v>36</v>
      </c>
      <c r="W15" s="268">
        <f>'Valleyside Farm'!AH14</f>
        <v>5</v>
      </c>
      <c r="X15" s="269">
        <f>'Valleyside Farm'!$AI$14</f>
        <v>18.399999999999999</v>
      </c>
      <c r="Y15" s="271"/>
      <c r="Z15" s="271"/>
      <c r="AA15" s="556">
        <f>AVERAGE('Valleyside Farm'!BD14:BD17)</f>
        <v>31145.399999999998</v>
      </c>
    </row>
    <row r="16" spans="1:27" x14ac:dyDescent="0.25">
      <c r="A16" s="745"/>
      <c r="B16" s="739"/>
      <c r="C16" s="735" t="s">
        <v>74</v>
      </c>
      <c r="D16" s="452">
        <v>2015</v>
      </c>
      <c r="E16" s="154">
        <f>'Valleyside Farm'!P24</f>
        <v>0.25</v>
      </c>
      <c r="F16" s="155">
        <f>'Valleyside Farm'!Q24</f>
        <v>213</v>
      </c>
      <c r="G16" s="155">
        <f>'Valleyside Farm'!R24</f>
        <v>279</v>
      </c>
      <c r="H16" s="70">
        <f>'Valleyside Farm'!S24</f>
        <v>86.6</v>
      </c>
      <c r="I16" s="70">
        <f>'Valleyside Farm'!T24</f>
        <v>3</v>
      </c>
      <c r="J16" s="70">
        <f>'Valleyside Farm'!U24</f>
        <v>8.4</v>
      </c>
      <c r="K16" s="156">
        <f>'Valleyside Farm'!V24</f>
        <v>0.47</v>
      </c>
      <c r="L16" s="155">
        <f>'Valleyside Farm'!W24</f>
        <v>522</v>
      </c>
      <c r="M16" s="70">
        <f>'Valleyside Farm'!X24</f>
        <v>5.6</v>
      </c>
      <c r="N16" s="70">
        <f>'Valleyside Farm'!Y24</f>
        <v>10.1</v>
      </c>
      <c r="O16" s="70">
        <f>'Valleyside Farm'!Z24</f>
        <v>84.4</v>
      </c>
      <c r="P16" s="155">
        <f>'Valleyside Farm'!AA24</f>
        <v>123</v>
      </c>
      <c r="Q16" s="156">
        <f>'Valleyside Farm'!AB24</f>
        <v>5.7</v>
      </c>
      <c r="R16" s="70">
        <f>'Valleyside Farm'!AC24</f>
        <v>5.0999999999999996</v>
      </c>
      <c r="S16" s="70">
        <f>'Valleyside Farm'!AD24</f>
        <v>2.5</v>
      </c>
      <c r="T16" s="155">
        <f>'Valleyside Farm'!AE24</f>
        <v>66</v>
      </c>
      <c r="U16" s="155">
        <f>'Valleyside Farm'!AF24</f>
        <v>55</v>
      </c>
      <c r="V16" s="155">
        <f>'Valleyside Farm'!AG24</f>
        <v>37</v>
      </c>
      <c r="W16" s="155">
        <f>'Valleyside Farm'!AH24</f>
        <v>8</v>
      </c>
      <c r="X16" s="70">
        <f>'Valleyside Farm'!AI24</f>
        <v>23.4</v>
      </c>
      <c r="Y16" s="169">
        <f>'Valleyside Farm'!$BH$24</f>
        <v>12</v>
      </c>
      <c r="Z16" s="169">
        <f>'Valleyside Farm'!$BG$24</f>
        <v>1648</v>
      </c>
      <c r="AA16" s="555">
        <f>AVERAGE('Valleyside Farm'!BD24:BD25)</f>
        <v>51400.800000000003</v>
      </c>
    </row>
    <row r="17" spans="1:27" ht="15.75" thickBot="1" x14ac:dyDescent="0.3">
      <c r="A17" s="745"/>
      <c r="B17" s="739"/>
      <c r="C17" s="737"/>
      <c r="D17" s="200">
        <v>2016</v>
      </c>
      <c r="E17" s="159">
        <f>'Valleyside Farm'!P34</f>
        <v>0.2</v>
      </c>
      <c r="F17" s="160">
        <f>'Valleyside Farm'!Q34</f>
        <v>225</v>
      </c>
      <c r="G17" s="160">
        <f>'Valleyside Farm'!R34</f>
        <v>265</v>
      </c>
      <c r="H17" s="161">
        <f>'Valleyside Farm'!S34</f>
        <v>29.7</v>
      </c>
      <c r="I17" s="161">
        <f>'Valleyside Farm'!T34</f>
        <v>3.3</v>
      </c>
      <c r="J17" s="161">
        <f>'Valleyside Farm'!U34</f>
        <v>8.6</v>
      </c>
      <c r="K17" s="162">
        <f>'Valleyside Farm'!V34</f>
        <v>0.5</v>
      </c>
      <c r="L17" s="160">
        <f>'Valleyside Farm'!W34</f>
        <v>660</v>
      </c>
      <c r="M17" s="161">
        <f>'Valleyside Farm'!X34</f>
        <v>6.2</v>
      </c>
      <c r="N17" s="161">
        <f>'Valleyside Farm'!Y34</f>
        <v>12.3</v>
      </c>
      <c r="O17" s="161">
        <f>'Valleyside Farm'!Z34</f>
        <v>99.9</v>
      </c>
      <c r="P17" s="160">
        <f>'Valleyside Farm'!AA34</f>
        <v>142.9</v>
      </c>
      <c r="Q17" s="162">
        <f>'Valleyside Farm'!AB34</f>
        <v>5.5</v>
      </c>
      <c r="R17" s="161">
        <f>'Valleyside Farm'!AC34</f>
        <v>5.0999999999999996</v>
      </c>
      <c r="S17" s="161">
        <f>'Valleyside Farm'!AD34</f>
        <v>3.4</v>
      </c>
      <c r="T17" s="160">
        <f>'Valleyside Farm'!AE34</f>
        <v>72</v>
      </c>
      <c r="U17" s="160">
        <f>'Valleyside Farm'!AF34</f>
        <v>59</v>
      </c>
      <c r="V17" s="160">
        <f>'Valleyside Farm'!AG34</f>
        <v>35</v>
      </c>
      <c r="W17" s="160">
        <f>'Valleyside Farm'!AH34</f>
        <v>5</v>
      </c>
      <c r="X17" s="161">
        <f>'Valleyside Farm'!$AI$34</f>
        <v>32.6</v>
      </c>
      <c r="Y17" s="171"/>
      <c r="Z17" s="171"/>
      <c r="AA17" s="556">
        <f>AVERAGE('Valleyside Farm'!BD34:BD37)</f>
        <v>26353.800000000003</v>
      </c>
    </row>
    <row r="18" spans="1:27" x14ac:dyDescent="0.25">
      <c r="A18" s="745"/>
      <c r="B18" s="739"/>
      <c r="C18" s="744" t="s">
        <v>28</v>
      </c>
      <c r="D18" s="454">
        <v>2015</v>
      </c>
      <c r="E18" s="306">
        <f>'Valleyside Farm'!P44</f>
        <v>0.24</v>
      </c>
      <c r="F18" s="307">
        <f>'Valleyside Farm'!Q44</f>
        <v>158</v>
      </c>
      <c r="G18" s="307">
        <f>'Valleyside Farm'!R44</f>
        <v>268</v>
      </c>
      <c r="H18" s="308">
        <f>'Valleyside Farm'!S44</f>
        <v>78.099999999999994</v>
      </c>
      <c r="I18" s="308">
        <f>'Valleyside Farm'!T44</f>
        <v>3.3</v>
      </c>
      <c r="J18" s="308">
        <f>'Valleyside Farm'!U44</f>
        <v>8.9</v>
      </c>
      <c r="K18" s="309">
        <f>'Valleyside Farm'!V44</f>
        <v>0.52</v>
      </c>
      <c r="L18" s="307">
        <f>'Valleyside Farm'!W44</f>
        <v>532</v>
      </c>
      <c r="M18" s="308">
        <f>'Valleyside Farm'!X44</f>
        <v>5.8</v>
      </c>
      <c r="N18" s="308">
        <f>'Valleyside Farm'!Y44</f>
        <v>10</v>
      </c>
      <c r="O18" s="308">
        <f>'Valleyside Farm'!Z44</f>
        <v>93.5</v>
      </c>
      <c r="P18" s="307">
        <f>'Valleyside Farm'!AA44</f>
        <v>151</v>
      </c>
      <c r="Q18" s="309">
        <f>'Valleyside Farm'!AB44</f>
        <v>5.4</v>
      </c>
      <c r="R18" s="308">
        <f>'Valleyside Farm'!AC44</f>
        <v>6.4</v>
      </c>
      <c r="S18" s="308">
        <f>'Valleyside Farm'!AD44</f>
        <v>2.1</v>
      </c>
      <c r="T18" s="307">
        <f>'Valleyside Farm'!AE44</f>
        <v>71</v>
      </c>
      <c r="U18" s="307">
        <f>'Valleyside Farm'!AF44</f>
        <v>56</v>
      </c>
      <c r="V18" s="307">
        <f>'Valleyside Farm'!AG44</f>
        <v>37</v>
      </c>
      <c r="W18" s="307">
        <f>'Valleyside Farm'!AH44</f>
        <v>7</v>
      </c>
      <c r="X18" s="308">
        <f>'Valleyside Farm'!AI44</f>
        <v>22.6</v>
      </c>
      <c r="Y18" s="310">
        <f>'Valleyside Farm'!$BH$44</f>
        <v>16</v>
      </c>
      <c r="Z18" s="310">
        <f>'Valleyside Farm'!$BG$44</f>
        <v>282</v>
      </c>
      <c r="AA18" s="555">
        <f>AVERAGE('Valleyside Farm'!BD44:BD45)</f>
        <v>58370.400000000009</v>
      </c>
    </row>
    <row r="19" spans="1:27" ht="15.75" thickBot="1" x14ac:dyDescent="0.3">
      <c r="A19" s="746"/>
      <c r="B19" s="739"/>
      <c r="C19" s="737"/>
      <c r="D19" s="106">
        <v>2016</v>
      </c>
      <c r="E19" s="159">
        <f>'Valleyside Farm'!P54</f>
        <v>0.2</v>
      </c>
      <c r="F19" s="160">
        <f>'Valleyside Farm'!Q54</f>
        <v>225</v>
      </c>
      <c r="G19" s="160">
        <f>'Valleyside Farm'!R54</f>
        <v>270</v>
      </c>
      <c r="H19" s="161">
        <f>'Valleyside Farm'!S54</f>
        <v>27.8</v>
      </c>
      <c r="I19" s="161">
        <f>'Valleyside Farm'!T54</f>
        <v>3.3</v>
      </c>
      <c r="J19" s="161">
        <f>'Valleyside Farm'!U54</f>
        <v>9.1</v>
      </c>
      <c r="K19" s="162">
        <f>'Valleyside Farm'!V54</f>
        <v>0.4</v>
      </c>
      <c r="L19" s="160">
        <f>'Valleyside Farm'!W54</f>
        <v>630</v>
      </c>
      <c r="M19" s="161">
        <f>'Valleyside Farm'!X54</f>
        <v>6.3</v>
      </c>
      <c r="N19" s="161">
        <f>'Valleyside Farm'!Y54</f>
        <v>10.3</v>
      </c>
      <c r="O19" s="161">
        <f>'Valleyside Farm'!Z54</f>
        <v>106.2</v>
      </c>
      <c r="P19" s="160">
        <f>'Valleyside Farm'!AA54</f>
        <v>167.6</v>
      </c>
      <c r="Q19" s="162">
        <f>'Valleyside Farm'!AB54</f>
        <v>4.5999999999999996</v>
      </c>
      <c r="R19" s="161">
        <f>'Valleyside Farm'!AC54</f>
        <v>5.4</v>
      </c>
      <c r="S19" s="161">
        <f>'Valleyside Farm'!AD54</f>
        <v>2.2999999999999998</v>
      </c>
      <c r="T19" s="160">
        <f>'Valleyside Farm'!AE54</f>
        <v>73</v>
      </c>
      <c r="U19" s="160">
        <f>'Valleyside Farm'!AF54</f>
        <v>58</v>
      </c>
      <c r="V19" s="160">
        <f>'Valleyside Farm'!AG54</f>
        <v>36</v>
      </c>
      <c r="W19" s="160">
        <f>'Valleyside Farm'!AH54</f>
        <v>5</v>
      </c>
      <c r="X19" s="171"/>
      <c r="Y19" s="161">
        <f>'Valleyside Farm'!$BH$54</f>
        <v>21</v>
      </c>
      <c r="Z19" s="171">
        <f>'Valleyside Farm'!$BG$54</f>
        <v>58.5</v>
      </c>
      <c r="AA19" s="556">
        <f>AVERAGE('Valleyside Farm'!BD54:BD57)</f>
        <v>26353.800000000003</v>
      </c>
    </row>
    <row r="20" spans="1:27" x14ac:dyDescent="0.25">
      <c r="A20" s="741" t="s">
        <v>38</v>
      </c>
      <c r="B20" s="735" t="s">
        <v>107</v>
      </c>
      <c r="C20" s="294" t="s">
        <v>30</v>
      </c>
      <c r="D20" s="747">
        <v>2015</v>
      </c>
      <c r="E20" s="201">
        <f>'Elm Farm'!P100</f>
        <v>0.33</v>
      </c>
      <c r="F20" s="202">
        <f>'Elm Farm'!Q100</f>
        <v>163</v>
      </c>
      <c r="G20" s="202">
        <f>'Elm Farm'!R100</f>
        <v>206</v>
      </c>
      <c r="H20" s="203">
        <f>'Elm Farm'!S100</f>
        <v>68.900000000000006</v>
      </c>
      <c r="I20" s="203">
        <f>'Elm Farm'!T100</f>
        <v>7.5</v>
      </c>
      <c r="J20" s="203">
        <f>'Elm Farm'!U100</f>
        <v>21.9</v>
      </c>
      <c r="K20" s="204">
        <f>'Elm Farm'!V100</f>
        <v>1.0900000000000001</v>
      </c>
      <c r="L20" s="202">
        <f>'Elm Farm'!W100</f>
        <v>894</v>
      </c>
      <c r="M20" s="203">
        <f>'Elm Farm'!X100</f>
        <v>4.7</v>
      </c>
      <c r="N20" s="203">
        <f>'Elm Farm'!Y100</f>
        <v>6.6</v>
      </c>
      <c r="O20" s="203">
        <f>'Elm Farm'!Z100</f>
        <v>62.5</v>
      </c>
      <c r="P20" s="202">
        <f>'Elm Farm'!AA100</f>
        <v>50</v>
      </c>
      <c r="Q20" s="204">
        <f>'Elm Farm'!AB100</f>
        <v>36.4</v>
      </c>
      <c r="R20" s="203">
        <f>'Elm Farm'!AC100</f>
        <v>4.0999999999999996</v>
      </c>
      <c r="S20" s="203">
        <f>'Elm Farm'!AD100</f>
        <v>1.2</v>
      </c>
      <c r="T20" s="202">
        <f>'Elm Farm'!AE100</f>
        <v>78</v>
      </c>
      <c r="U20" s="202">
        <f>'Elm Farm'!AF100</f>
        <v>52</v>
      </c>
      <c r="V20" s="202">
        <f>'Elm Farm'!AG100</f>
        <v>35</v>
      </c>
      <c r="W20" s="202">
        <f>'Elm Farm'!AH100</f>
        <v>13</v>
      </c>
      <c r="X20" s="554">
        <f>'Elm Farm'!AI100</f>
        <v>0.2</v>
      </c>
      <c r="Y20" s="172"/>
      <c r="Z20" s="557"/>
      <c r="AA20" s="143"/>
    </row>
    <row r="21" spans="1:27" x14ac:dyDescent="0.25">
      <c r="A21" s="742"/>
      <c r="B21" s="736"/>
      <c r="C21" s="96" t="s">
        <v>27</v>
      </c>
      <c r="D21" s="747"/>
      <c r="E21" s="153">
        <f>'Elm Farm'!P110</f>
        <v>0.28000000000000003</v>
      </c>
      <c r="F21" s="152">
        <f>'Elm Farm'!Q110</f>
        <v>113</v>
      </c>
      <c r="G21" s="152">
        <f>'Elm Farm'!R110</f>
        <v>144</v>
      </c>
      <c r="H21" s="30">
        <f>'Elm Farm'!S110</f>
        <v>80.8</v>
      </c>
      <c r="I21" s="30">
        <f>'Elm Farm'!T110</f>
        <v>7.1</v>
      </c>
      <c r="J21" s="30">
        <f>'Elm Farm'!U110</f>
        <v>24.3</v>
      </c>
      <c r="K21" s="151">
        <f>'Elm Farm'!V110</f>
        <v>0.87</v>
      </c>
      <c r="L21" s="152">
        <f>'Elm Farm'!W110</f>
        <v>679</v>
      </c>
      <c r="M21" s="30">
        <f>'Elm Farm'!X110</f>
        <v>4.5</v>
      </c>
      <c r="N21" s="30">
        <f>'Elm Farm'!Y110</f>
        <v>12.8</v>
      </c>
      <c r="O21" s="30">
        <f>'Elm Farm'!Z110</f>
        <v>89</v>
      </c>
      <c r="P21" s="152">
        <f>'Elm Farm'!AA110</f>
        <v>58</v>
      </c>
      <c r="Q21" s="151">
        <f>'Elm Farm'!AB110</f>
        <v>11.8</v>
      </c>
      <c r="R21" s="30">
        <f>'Elm Farm'!AC110</f>
        <v>24.6</v>
      </c>
      <c r="S21" s="30">
        <f>'Elm Farm'!AD110</f>
        <v>0.8</v>
      </c>
      <c r="T21" s="152">
        <f>'Elm Farm'!AE110</f>
        <v>85</v>
      </c>
      <c r="U21" s="152">
        <f>'Elm Farm'!AF110</f>
        <v>45</v>
      </c>
      <c r="V21" s="152">
        <f>'Elm Farm'!AG110</f>
        <v>44</v>
      </c>
      <c r="W21" s="152">
        <f>'Elm Farm'!AH110</f>
        <v>11</v>
      </c>
      <c r="X21" s="165">
        <f>'Elm Farm'!AI110</f>
        <v>1.6</v>
      </c>
      <c r="Y21" s="172"/>
      <c r="Z21" s="557"/>
    </row>
    <row r="22" spans="1:27" ht="15.75" thickBot="1" x14ac:dyDescent="0.3">
      <c r="A22" s="742"/>
      <c r="B22" s="737"/>
      <c r="C22" s="93" t="s">
        <v>28</v>
      </c>
      <c r="D22" s="748"/>
      <c r="E22" s="159">
        <f>'Elm Farm'!P120</f>
        <v>0.24</v>
      </c>
      <c r="F22" s="160">
        <f>'Elm Farm'!Q120</f>
        <v>100</v>
      </c>
      <c r="G22" s="160">
        <f>'Elm Farm'!R120</f>
        <v>169</v>
      </c>
      <c r="H22" s="161">
        <f>'Elm Farm'!S120</f>
        <v>76.099999999999994</v>
      </c>
      <c r="I22" s="161">
        <f>'Elm Farm'!T120</f>
        <v>5.5</v>
      </c>
      <c r="J22" s="161">
        <f>'Elm Farm'!U120</f>
        <v>23.5</v>
      </c>
      <c r="K22" s="162">
        <f>'Elm Farm'!V120</f>
        <v>0.9</v>
      </c>
      <c r="L22" s="160">
        <f>'Elm Farm'!W120</f>
        <v>632</v>
      </c>
      <c r="M22" s="161">
        <f>'Elm Farm'!X120</f>
        <v>4.5999999999999996</v>
      </c>
      <c r="N22" s="161">
        <f>'Elm Farm'!Y120</f>
        <v>13.8</v>
      </c>
      <c r="O22" s="161">
        <f>'Elm Farm'!Z120</f>
        <v>45.4</v>
      </c>
      <c r="P22" s="160">
        <f>'Elm Farm'!AA120</f>
        <v>21</v>
      </c>
      <c r="Q22" s="162">
        <f>'Elm Farm'!AB120</f>
        <v>15.4</v>
      </c>
      <c r="R22" s="161">
        <f>'Elm Farm'!AC120</f>
        <v>12.7</v>
      </c>
      <c r="S22" s="161">
        <f>'Elm Farm'!AD120</f>
        <v>0.5</v>
      </c>
      <c r="T22" s="160">
        <f>'Elm Farm'!AE120</f>
        <v>76</v>
      </c>
      <c r="U22" s="160">
        <f>'Elm Farm'!AF120</f>
        <v>60</v>
      </c>
      <c r="V22" s="160">
        <f>'Elm Farm'!AG120</f>
        <v>33</v>
      </c>
      <c r="W22" s="160">
        <f>'Elm Farm'!AH120</f>
        <v>7</v>
      </c>
      <c r="X22" s="166">
        <f>'Elm Farm'!AI120</f>
        <v>1.1000000000000001</v>
      </c>
      <c r="Y22" s="172"/>
      <c r="Z22" s="558"/>
    </row>
    <row r="23" spans="1:27" x14ac:dyDescent="0.25">
      <c r="A23" s="742"/>
      <c r="B23" s="738" t="s">
        <v>73</v>
      </c>
      <c r="C23" s="94" t="s">
        <v>166</v>
      </c>
      <c r="D23" s="752">
        <v>2015</v>
      </c>
      <c r="E23" s="154">
        <f>'Fort Hill Farms'!P100</f>
        <v>0.28000000000000003</v>
      </c>
      <c r="F23" s="155">
        <f>'Fort Hill Farms'!Q100</f>
        <v>138</v>
      </c>
      <c r="G23" s="155">
        <f>'Fort Hill Farms'!R100</f>
        <v>228</v>
      </c>
      <c r="H23" s="70">
        <f>'Fort Hill Farms'!S100</f>
        <v>78.5</v>
      </c>
      <c r="I23" s="70">
        <f>'Fort Hill Farms'!T100</f>
        <v>8.4</v>
      </c>
      <c r="J23" s="70">
        <f>'Fort Hill Farms'!U100</f>
        <v>23.4</v>
      </c>
      <c r="K23" s="156">
        <f>'Fort Hill Farms'!V100</f>
        <v>0.82</v>
      </c>
      <c r="L23" s="155">
        <f>'Fort Hill Farms'!W100</f>
        <v>894</v>
      </c>
      <c r="M23" s="70">
        <f>'Fort Hill Farms'!X100</f>
        <v>4.2</v>
      </c>
      <c r="N23" s="70">
        <f>'Fort Hill Farms'!Y100</f>
        <v>9.6</v>
      </c>
      <c r="O23" s="70">
        <f>'Fort Hill Farms'!Z100</f>
        <v>55.8</v>
      </c>
      <c r="P23" s="155">
        <f>'Fort Hill Farms'!AA100</f>
        <v>29</v>
      </c>
      <c r="Q23" s="156">
        <f>'Fort Hill Farms'!AB100</f>
        <v>24.5</v>
      </c>
      <c r="R23" s="70">
        <f>'Fort Hill Farms'!AC100</f>
        <v>4.8</v>
      </c>
      <c r="S23" s="70">
        <f>'Fort Hill Farms'!AD100</f>
        <v>0.8</v>
      </c>
      <c r="T23" s="155">
        <f>'Fort Hill Farms'!AE100</f>
        <v>79</v>
      </c>
      <c r="U23" s="155">
        <f>'Fort Hill Farms'!AF100</f>
        <v>48</v>
      </c>
      <c r="V23" s="155">
        <f>'Fort Hill Farms'!AG100</f>
        <v>44</v>
      </c>
      <c r="W23" s="155">
        <f>'Fort Hill Farms'!AH100</f>
        <v>8</v>
      </c>
      <c r="X23" s="164">
        <f>'Fort Hill Farms'!AI100</f>
        <v>4.5</v>
      </c>
      <c r="Y23" s="172"/>
      <c r="Z23" s="558"/>
    </row>
    <row r="24" spans="1:27" x14ac:dyDescent="0.25">
      <c r="A24" s="742"/>
      <c r="B24" s="739"/>
      <c r="C24" s="96" t="s">
        <v>32</v>
      </c>
      <c r="D24" s="747"/>
      <c r="E24" s="153">
        <f>'Fort Hill Farms'!P110</f>
        <v>0.38</v>
      </c>
      <c r="F24" s="152">
        <f>'Fort Hill Farms'!Q110</f>
        <v>125</v>
      </c>
      <c r="G24" s="152">
        <f>'Fort Hill Farms'!R110</f>
        <v>213</v>
      </c>
      <c r="H24" s="30">
        <f>'Fort Hill Farms'!S110</f>
        <v>79.400000000000006</v>
      </c>
      <c r="I24" s="30">
        <f>'Fort Hill Farms'!T110</f>
        <v>9.3000000000000007</v>
      </c>
      <c r="J24" s="30">
        <f>'Fort Hill Farms'!U110</f>
        <v>5.0999999999999996</v>
      </c>
      <c r="K24" s="151">
        <f>'Fort Hill Farms'!V110</f>
        <v>0.99</v>
      </c>
      <c r="L24" s="152">
        <f>'Fort Hill Farms'!W110</f>
        <v>850</v>
      </c>
      <c r="M24" s="30">
        <f>'Fort Hill Farms'!X110</f>
        <v>4.4000000000000004</v>
      </c>
      <c r="N24" s="30">
        <f>'Fort Hill Farms'!Y110</f>
        <v>13.2</v>
      </c>
      <c r="O24" s="30">
        <f>'Fort Hill Farms'!Z110</f>
        <v>63.8</v>
      </c>
      <c r="P24" s="152">
        <f>'Fort Hill Farms'!AA110</f>
        <v>40</v>
      </c>
      <c r="Q24" s="151">
        <f>'Fort Hill Farms'!AB110</f>
        <v>13</v>
      </c>
      <c r="R24" s="30">
        <f>'Fort Hill Farms'!AC110</f>
        <v>34.799999999999997</v>
      </c>
      <c r="S24" s="30">
        <f>'Fort Hill Farms'!AD110</f>
        <v>0.7</v>
      </c>
      <c r="T24" s="152">
        <f>'Fort Hill Farms'!AE110</f>
        <v>79</v>
      </c>
      <c r="U24" s="152">
        <f>'Fort Hill Farms'!AF110</f>
        <v>42</v>
      </c>
      <c r="V24" s="152">
        <f>'Fort Hill Farms'!AG110</f>
        <v>46</v>
      </c>
      <c r="W24" s="152">
        <f>'Fort Hill Farms'!AH110</f>
        <v>12</v>
      </c>
      <c r="X24" s="165">
        <f>'Fort Hill Farms'!AI110</f>
        <v>1</v>
      </c>
      <c r="Y24" s="172"/>
      <c r="Z24" s="558"/>
    </row>
    <row r="25" spans="1:27" ht="15.75" thickBot="1" x14ac:dyDescent="0.3">
      <c r="A25" s="742"/>
      <c r="B25" s="740"/>
      <c r="C25" s="93" t="s">
        <v>33</v>
      </c>
      <c r="D25" s="748"/>
      <c r="E25" s="159">
        <f>'Fort Hill Farms'!P120</f>
        <v>0.33</v>
      </c>
      <c r="F25" s="160">
        <f>'Fort Hill Farms'!Q120</f>
        <v>106</v>
      </c>
      <c r="G25" s="160">
        <f>'Fort Hill Farms'!R120</f>
        <v>200</v>
      </c>
      <c r="H25" s="161">
        <f>'Fort Hill Farms'!S120</f>
        <v>84.6</v>
      </c>
      <c r="I25" s="161">
        <f>'Fort Hill Farms'!T120</f>
        <v>8.6</v>
      </c>
      <c r="J25" s="161">
        <f>'Fort Hill Farms'!U120</f>
        <v>5.4</v>
      </c>
      <c r="K25" s="162">
        <f>'Fort Hill Farms'!V120</f>
        <v>0.91</v>
      </c>
      <c r="L25" s="160">
        <f>'Fort Hill Farms'!W120</f>
        <v>716</v>
      </c>
      <c r="M25" s="161">
        <f>'Fort Hill Farms'!X120</f>
        <v>4.4000000000000004</v>
      </c>
      <c r="N25" s="161">
        <f>'Fort Hill Farms'!Y120</f>
        <v>13</v>
      </c>
      <c r="O25" s="161">
        <f>'Fort Hill Farms'!Z120</f>
        <v>78.099999999999994</v>
      </c>
      <c r="P25" s="160">
        <f>'Fort Hill Farms'!AA120</f>
        <v>60</v>
      </c>
      <c r="Q25" s="162">
        <f>'Fort Hill Farms'!AB120</f>
        <v>16</v>
      </c>
      <c r="R25" s="161">
        <f>'Fort Hill Farms'!AC120</f>
        <v>16.100000000000001</v>
      </c>
      <c r="S25" s="161">
        <f>'Fort Hill Farms'!AD120</f>
        <v>2.2000000000000002</v>
      </c>
      <c r="T25" s="160">
        <f>'Fort Hill Farms'!AE120</f>
        <v>80</v>
      </c>
      <c r="U25" s="160">
        <f>'Fort Hill Farms'!AF120</f>
        <v>47</v>
      </c>
      <c r="V25" s="160">
        <f>'Fort Hill Farms'!AG120</f>
        <v>44</v>
      </c>
      <c r="W25" s="160">
        <f>'Fort Hill Farms'!AH120</f>
        <v>9</v>
      </c>
      <c r="X25" s="166">
        <f>'Fort Hill Farms'!AI120</f>
        <v>3</v>
      </c>
      <c r="Y25" s="172"/>
      <c r="Z25" s="558"/>
    </row>
    <row r="26" spans="1:27" x14ac:dyDescent="0.25">
      <c r="A26" s="742"/>
      <c r="B26" s="738" t="s">
        <v>68</v>
      </c>
      <c r="C26" s="94" t="s">
        <v>27</v>
      </c>
      <c r="D26" s="752">
        <v>2015</v>
      </c>
      <c r="E26" s="154">
        <f>'Valleyside Farm'!P100</f>
        <v>0.26</v>
      </c>
      <c r="F26" s="155">
        <f>'Valleyside Farm'!Q100</f>
        <v>147</v>
      </c>
      <c r="G26" s="155">
        <f>'Valleyside Farm'!R100</f>
        <v>169</v>
      </c>
      <c r="H26" s="70">
        <f>'Valleyside Farm'!S100</f>
        <v>74.5</v>
      </c>
      <c r="I26" s="70">
        <f>'Valleyside Farm'!T100</f>
        <v>7.6</v>
      </c>
      <c r="J26" s="70">
        <f>'Valleyside Farm'!U100</f>
        <v>24.2</v>
      </c>
      <c r="K26" s="156">
        <f>'Valleyside Farm'!V100</f>
        <v>1</v>
      </c>
      <c r="L26" s="155">
        <f>'Valleyside Farm'!W100</f>
        <v>810</v>
      </c>
      <c r="M26" s="70">
        <f>'Valleyside Farm'!X100</f>
        <v>4.4000000000000004</v>
      </c>
      <c r="N26" s="70">
        <f>'Valleyside Farm'!Y100</f>
        <v>10.1</v>
      </c>
      <c r="O26" s="70">
        <f>'Valleyside Farm'!Z100</f>
        <v>74.3</v>
      </c>
      <c r="P26" s="155">
        <f>'Valleyside Farm'!AA100</f>
        <v>43</v>
      </c>
      <c r="Q26" s="156">
        <f>'Valleyside Farm'!AB100</f>
        <v>21.4</v>
      </c>
      <c r="R26" s="70">
        <f>'Valleyside Farm'!AC100</f>
        <v>13.2</v>
      </c>
      <c r="S26" s="70">
        <f>'Valleyside Farm'!AD100</f>
        <v>1.2</v>
      </c>
      <c r="T26" s="155">
        <f>'Valleyside Farm'!AE100</f>
        <v>85</v>
      </c>
      <c r="U26" s="155">
        <f>'Valleyside Farm'!AF100</f>
        <v>42</v>
      </c>
      <c r="V26" s="155">
        <f>'Valleyside Farm'!AG100</f>
        <v>43</v>
      </c>
      <c r="W26" s="155">
        <f>'Valleyside Farm'!AH100</f>
        <v>15</v>
      </c>
      <c r="X26" s="164">
        <f>'Valleyside Farm'!AI100</f>
        <v>1.5</v>
      </c>
      <c r="Y26" s="172"/>
      <c r="Z26" s="558"/>
    </row>
    <row r="27" spans="1:27" x14ac:dyDescent="0.25">
      <c r="A27" s="742"/>
      <c r="B27" s="739"/>
      <c r="C27" s="96" t="s">
        <v>28</v>
      </c>
      <c r="D27" s="747"/>
      <c r="E27" s="153">
        <f>'Valleyside Farm'!P110</f>
        <v>0.28999999999999998</v>
      </c>
      <c r="F27" s="152">
        <f>'Valleyside Farm'!Q110</f>
        <v>119</v>
      </c>
      <c r="G27" s="152">
        <f>'Valleyside Farm'!R110</f>
        <v>169</v>
      </c>
      <c r="H27" s="30">
        <f>'Valleyside Farm'!S110</f>
        <v>80.2</v>
      </c>
      <c r="I27" s="30">
        <f>'Valleyside Farm'!T110</f>
        <v>8.9</v>
      </c>
      <c r="J27" s="30">
        <f>'Valleyside Farm'!U110</f>
        <v>24.7</v>
      </c>
      <c r="K27" s="151">
        <f>'Valleyside Farm'!V110</f>
        <v>1.47</v>
      </c>
      <c r="L27" s="152">
        <f>'Valleyside Farm'!W110</f>
        <v>952</v>
      </c>
      <c r="M27" s="30">
        <f>'Valleyside Farm'!X110</f>
        <v>4.5</v>
      </c>
      <c r="N27" s="30">
        <f>'Valleyside Farm'!Y110</f>
        <v>8.3000000000000007</v>
      </c>
      <c r="O27" s="30">
        <f>'Valleyside Farm'!Z110</f>
        <v>66.8</v>
      </c>
      <c r="P27" s="152">
        <f>'Valleyside Farm'!AA110</f>
        <v>60</v>
      </c>
      <c r="Q27" s="151">
        <f>'Valleyside Farm'!AB110</f>
        <v>27.8</v>
      </c>
      <c r="R27" s="30">
        <f>'Valleyside Farm'!AC110</f>
        <v>16.7</v>
      </c>
      <c r="S27" s="30">
        <f>'Valleyside Farm'!AD110</f>
        <v>0.8</v>
      </c>
      <c r="T27" s="152">
        <f>'Valleyside Farm'!AE110</f>
        <v>84</v>
      </c>
      <c r="U27" s="152">
        <f>'Valleyside Farm'!AF110</f>
        <v>36</v>
      </c>
      <c r="V27" s="152">
        <f>'Valleyside Farm'!AG110</f>
        <v>48</v>
      </c>
      <c r="W27" s="152">
        <f>'Valleyside Farm'!AH110</f>
        <v>16</v>
      </c>
      <c r="X27" s="165">
        <f>'Valleyside Farm'!AI110</f>
        <v>2.4</v>
      </c>
      <c r="Y27" s="172"/>
      <c r="Z27" s="558"/>
    </row>
    <row r="28" spans="1:27" ht="15.75" thickBot="1" x14ac:dyDescent="0.3">
      <c r="A28" s="743"/>
      <c r="B28" s="740"/>
      <c r="C28" s="93" t="s">
        <v>29</v>
      </c>
      <c r="D28" s="748"/>
      <c r="E28" s="159">
        <f>'Valleyside Farm'!P120</f>
        <v>0.36</v>
      </c>
      <c r="F28" s="160">
        <f>'Valleyside Farm'!Q120</f>
        <v>134</v>
      </c>
      <c r="G28" s="160">
        <f>'Valleyside Farm'!R120</f>
        <v>200</v>
      </c>
      <c r="H28" s="161">
        <f>'Valleyside Farm'!S120</f>
        <v>82.7</v>
      </c>
      <c r="I28" s="161">
        <f>'Valleyside Farm'!T120</f>
        <v>6.2</v>
      </c>
      <c r="J28" s="161">
        <f>'Valleyside Farm'!U120</f>
        <v>20.3</v>
      </c>
      <c r="K28" s="162">
        <f>'Valleyside Farm'!V120</f>
        <v>0.64</v>
      </c>
      <c r="L28" s="160">
        <f>'Valleyside Farm'!W120</f>
        <v>695</v>
      </c>
      <c r="M28" s="161">
        <f>'Valleyside Farm'!X120</f>
        <v>4.5</v>
      </c>
      <c r="N28" s="161">
        <f>'Valleyside Farm'!Y120</f>
        <v>11.4</v>
      </c>
      <c r="O28" s="161">
        <f>'Valleyside Farm'!Z120</f>
        <v>46.9</v>
      </c>
      <c r="P28" s="160">
        <f>'Valleyside Farm'!AA120</f>
        <v>18</v>
      </c>
      <c r="Q28" s="162">
        <f>'Valleyside Farm'!AB120</f>
        <v>30.6</v>
      </c>
      <c r="R28" s="161">
        <f>'Valleyside Farm'!AC120</f>
        <v>14.7</v>
      </c>
      <c r="S28" s="161">
        <f>'Valleyside Farm'!AD120</f>
        <v>0.6</v>
      </c>
      <c r="T28" s="160">
        <f>'Valleyside Farm'!AE120</f>
        <v>72</v>
      </c>
      <c r="U28" s="160">
        <f>'Valleyside Farm'!AF120</f>
        <v>51</v>
      </c>
      <c r="V28" s="160">
        <f>'Valleyside Farm'!AG120</f>
        <v>38</v>
      </c>
      <c r="W28" s="160">
        <f>'Valleyside Farm'!AH120</f>
        <v>11</v>
      </c>
      <c r="X28" s="166">
        <f>'Valleyside Farm'!AI120</f>
        <v>0.6</v>
      </c>
      <c r="Y28" s="172"/>
      <c r="Z28" s="558"/>
    </row>
    <row r="29" spans="1:27" x14ac:dyDescent="0.25">
      <c r="A29" s="732" t="s">
        <v>41</v>
      </c>
      <c r="B29" s="736" t="s">
        <v>107</v>
      </c>
      <c r="C29" s="294" t="s">
        <v>35</v>
      </c>
      <c r="D29" s="752">
        <v>2015</v>
      </c>
      <c r="E29" s="201">
        <f>'Elm Farm'!P67</f>
        <v>0.23</v>
      </c>
      <c r="F29" s="202">
        <f>'Elm Farm'!Q67</f>
        <v>252</v>
      </c>
      <c r="G29" s="202">
        <f>'Elm Farm'!R67</f>
        <v>280</v>
      </c>
      <c r="H29" s="203">
        <f>'Elm Farm'!S67</f>
        <v>59.9</v>
      </c>
      <c r="I29" s="203">
        <f>'Elm Farm'!T67</f>
        <v>4.8</v>
      </c>
      <c r="J29" s="203">
        <f>'Elm Farm'!U67</f>
        <v>11.3</v>
      </c>
      <c r="K29" s="204">
        <f>'Elm Farm'!V67</f>
        <v>0.77</v>
      </c>
      <c r="L29" s="202">
        <f>'Elm Farm'!W67</f>
        <v>851</v>
      </c>
      <c r="M29" s="203">
        <f>'Elm Farm'!X67</f>
        <v>6</v>
      </c>
      <c r="N29" s="203">
        <f>'Elm Farm'!Y67</f>
        <v>18.8</v>
      </c>
      <c r="O29" s="203">
        <f>'Elm Farm'!Z67</f>
        <v>74.7</v>
      </c>
      <c r="P29" s="202">
        <f>'Elm Farm'!AA67</f>
        <v>397</v>
      </c>
      <c r="Q29" s="204">
        <f>'Elm Farm'!AB67</f>
        <v>4.3</v>
      </c>
      <c r="R29" s="203">
        <f>'Elm Farm'!AC67</f>
        <v>5.7</v>
      </c>
      <c r="S29" s="203">
        <f>'Elm Farm'!AD67</f>
        <v>1.6</v>
      </c>
      <c r="T29" s="202">
        <f>'Elm Farm'!AE67</f>
        <v>76</v>
      </c>
      <c r="U29" s="202">
        <f>'Elm Farm'!AF67</f>
        <v>58</v>
      </c>
      <c r="V29" s="202">
        <f>'Elm Farm'!AG67</f>
        <v>33</v>
      </c>
      <c r="W29" s="206">
        <f>'Elm Farm'!AH67</f>
        <v>9</v>
      </c>
    </row>
    <row r="30" spans="1:27" x14ac:dyDescent="0.25">
      <c r="A30" s="733"/>
      <c r="B30" s="736"/>
      <c r="C30" s="96" t="s">
        <v>40</v>
      </c>
      <c r="D30" s="747"/>
      <c r="E30" s="153">
        <f>'Elm Farm'!P77</f>
        <v>0.25</v>
      </c>
      <c r="F30" s="152">
        <f>'Elm Farm'!Q77</f>
        <v>222</v>
      </c>
      <c r="G30" s="152">
        <f>'Elm Farm'!R77</f>
        <v>288</v>
      </c>
      <c r="H30" s="30">
        <f>'Elm Farm'!S77</f>
        <v>66.7</v>
      </c>
      <c r="I30" s="30">
        <f>'Elm Farm'!T77</f>
        <v>5.3</v>
      </c>
      <c r="J30" s="30">
        <f>'Elm Farm'!U77</f>
        <v>15.1</v>
      </c>
      <c r="K30" s="151">
        <f>'Elm Farm'!V77</f>
        <v>0.96</v>
      </c>
      <c r="L30" s="152">
        <f>'Elm Farm'!W77</f>
        <v>937</v>
      </c>
      <c r="M30" s="30">
        <f>'Elm Farm'!X77</f>
        <v>5.0999999999999996</v>
      </c>
      <c r="N30" s="30">
        <f>'Elm Farm'!Y77</f>
        <v>14.6</v>
      </c>
      <c r="O30" s="30">
        <f>'Elm Farm'!Z77</f>
        <v>93.6</v>
      </c>
      <c r="P30" s="152">
        <f>'Elm Farm'!AA77</f>
        <v>206</v>
      </c>
      <c r="Q30" s="151">
        <f>'Elm Farm'!AB77</f>
        <v>9.6999999999999993</v>
      </c>
      <c r="R30" s="30">
        <f>'Elm Farm'!AC77</f>
        <v>11.2</v>
      </c>
      <c r="S30" s="30">
        <f>'Elm Farm'!AD77</f>
        <v>3.3</v>
      </c>
      <c r="T30" s="152">
        <f>'Elm Farm'!AE77</f>
        <v>76</v>
      </c>
      <c r="U30" s="152">
        <f>'Elm Farm'!AF77</f>
        <v>54</v>
      </c>
      <c r="V30" s="152">
        <f>'Elm Farm'!AG77</f>
        <v>39</v>
      </c>
      <c r="W30" s="158">
        <f>'Elm Farm'!AH77</f>
        <v>7</v>
      </c>
    </row>
    <row r="31" spans="1:27" ht="15.75" thickBot="1" x14ac:dyDescent="0.3">
      <c r="A31" s="733"/>
      <c r="B31" s="736"/>
      <c r="C31" s="74" t="s">
        <v>165</v>
      </c>
      <c r="D31" s="748"/>
      <c r="E31" s="301">
        <f>'Elm Farm'!P87</f>
        <v>0.18</v>
      </c>
      <c r="F31" s="302">
        <f>'Elm Farm'!Q87</f>
        <v>194</v>
      </c>
      <c r="G31" s="302">
        <f>'Elm Farm'!R87</f>
        <v>264</v>
      </c>
      <c r="H31" s="303">
        <f>'Elm Farm'!S87</f>
        <v>59.4</v>
      </c>
      <c r="I31" s="303">
        <f>'Elm Farm'!T87</f>
        <v>3.5</v>
      </c>
      <c r="J31" s="303">
        <f>'Elm Farm'!U87</f>
        <v>9</v>
      </c>
      <c r="K31" s="304">
        <f>'Elm Farm'!V87</f>
        <v>0.77</v>
      </c>
      <c r="L31" s="302">
        <f>'Elm Farm'!W87</f>
        <v>818</v>
      </c>
      <c r="M31" s="303">
        <f>'Elm Farm'!X87</f>
        <v>5.7</v>
      </c>
      <c r="N31" s="303">
        <f>'Elm Farm'!Y87</f>
        <v>10.6</v>
      </c>
      <c r="O31" s="303">
        <f>'Elm Farm'!Z87</f>
        <v>61.6</v>
      </c>
      <c r="P31" s="302">
        <f>'Elm Farm'!AA87</f>
        <v>212</v>
      </c>
      <c r="Q31" s="304">
        <f>'Elm Farm'!AB87</f>
        <v>4.2</v>
      </c>
      <c r="R31" s="303">
        <f>'Elm Farm'!AC87</f>
        <v>3.2</v>
      </c>
      <c r="S31" s="303">
        <f>'Elm Farm'!AD87</f>
        <v>1.5</v>
      </c>
      <c r="T31" s="302">
        <f>'Elm Farm'!AE87</f>
        <v>69</v>
      </c>
      <c r="U31" s="302">
        <f>'Elm Farm'!AF87</f>
        <v>71</v>
      </c>
      <c r="V31" s="302">
        <f>'Elm Farm'!AG87</f>
        <v>21</v>
      </c>
      <c r="W31" s="305">
        <f>'Elm Farm'!AH87</f>
        <v>8</v>
      </c>
    </row>
    <row r="32" spans="1:27" x14ac:dyDescent="0.25">
      <c r="A32" s="733"/>
      <c r="B32" s="738" t="s">
        <v>73</v>
      </c>
      <c r="C32" s="94" t="s">
        <v>84</v>
      </c>
      <c r="D32" s="752">
        <v>2015</v>
      </c>
      <c r="E32" s="154">
        <f>'Fort Hill Farms'!P67</f>
        <v>0.26</v>
      </c>
      <c r="F32" s="155">
        <f>'Fort Hill Farms'!Q67</f>
        <v>209</v>
      </c>
      <c r="G32" s="155">
        <f>'Fort Hill Farms'!R67</f>
        <v>265</v>
      </c>
      <c r="H32" s="70">
        <f>'Fort Hill Farms'!S67</f>
        <v>75.5</v>
      </c>
      <c r="I32" s="70">
        <f>'Fort Hill Farms'!T67</f>
        <v>4.4000000000000004</v>
      </c>
      <c r="J32" s="70">
        <f>'Fort Hill Farms'!U67</f>
        <v>11.9</v>
      </c>
      <c r="K32" s="156">
        <f>'Fort Hill Farms'!V67</f>
        <v>0.68</v>
      </c>
      <c r="L32" s="155">
        <f>'Fort Hill Farms'!W67</f>
        <v>666</v>
      </c>
      <c r="M32" s="70">
        <f>'Fort Hill Farms'!X67</f>
        <v>5.2</v>
      </c>
      <c r="N32" s="70">
        <f>'Fort Hill Farms'!Y67</f>
        <v>6.4</v>
      </c>
      <c r="O32" s="70">
        <f>'Fort Hill Farms'!Z67</f>
        <v>28.4</v>
      </c>
      <c r="P32" s="155">
        <f>'Fort Hill Farms'!AA67</f>
        <v>90</v>
      </c>
      <c r="Q32" s="156">
        <f>'Fort Hill Farms'!AB67</f>
        <v>9.5</v>
      </c>
      <c r="R32" s="70">
        <f>'Fort Hill Farms'!AC67</f>
        <v>9</v>
      </c>
      <c r="S32" s="70">
        <f>'Fort Hill Farms'!AD67</f>
        <v>0.7</v>
      </c>
      <c r="T32" s="155">
        <f>'Fort Hill Farms'!AE67</f>
        <v>68</v>
      </c>
      <c r="U32" s="155">
        <f>'Fort Hill Farms'!AF67</f>
        <v>52</v>
      </c>
      <c r="V32" s="155">
        <f>'Fort Hill Farms'!AG67</f>
        <v>40</v>
      </c>
      <c r="W32" s="157">
        <f>'Fort Hill Farms'!AH67</f>
        <v>8</v>
      </c>
    </row>
    <row r="33" spans="1:23" x14ac:dyDescent="0.25">
      <c r="A33" s="733"/>
      <c r="B33" s="739"/>
      <c r="C33" s="96" t="s">
        <v>85</v>
      </c>
      <c r="D33" s="747"/>
      <c r="E33" s="153">
        <f>'Fort Hill Farms'!P77</f>
        <v>0.28000000000000003</v>
      </c>
      <c r="F33" s="152">
        <f>'Fort Hill Farms'!Q77</f>
        <v>204</v>
      </c>
      <c r="G33" s="152">
        <f>'Fort Hill Farms'!R77</f>
        <v>198</v>
      </c>
      <c r="H33" s="30">
        <f>'Fort Hill Farms'!S77</f>
        <v>88.5</v>
      </c>
      <c r="I33" s="30">
        <f>'Fort Hill Farms'!T77</f>
        <v>5.3</v>
      </c>
      <c r="J33" s="30">
        <f>'Fort Hill Farms'!U77</f>
        <v>15.5</v>
      </c>
      <c r="K33" s="151">
        <f>'Fort Hill Farms'!V77</f>
        <v>1.07</v>
      </c>
      <c r="L33" s="152">
        <f>'Fort Hill Farms'!W77</f>
        <v>703</v>
      </c>
      <c r="M33" s="30">
        <f>'Fort Hill Farms'!X77</f>
        <v>5.2</v>
      </c>
      <c r="N33" s="30">
        <f>'Fort Hill Farms'!Y77</f>
        <v>10.199999999999999</v>
      </c>
      <c r="O33" s="30">
        <f>'Fort Hill Farms'!Z77</f>
        <v>59.7</v>
      </c>
      <c r="P33" s="152">
        <f>'Fort Hill Farms'!AA77</f>
        <v>145</v>
      </c>
      <c r="Q33" s="151">
        <f>'Fort Hill Farms'!AB77</f>
        <v>9.3000000000000007</v>
      </c>
      <c r="R33" s="30">
        <f>'Fort Hill Farms'!AC77</f>
        <v>8.1999999999999993</v>
      </c>
      <c r="S33" s="30">
        <f>'Fort Hill Farms'!AD77</f>
        <v>2.7</v>
      </c>
      <c r="T33" s="152">
        <f>'Fort Hill Farms'!AE77</f>
        <v>80</v>
      </c>
      <c r="U33" s="152">
        <f>'Fort Hill Farms'!AF77</f>
        <v>48</v>
      </c>
      <c r="V33" s="152">
        <f>'Fort Hill Farms'!AG77</f>
        <v>43</v>
      </c>
      <c r="W33" s="158">
        <f>'Fort Hill Farms'!AH77</f>
        <v>9</v>
      </c>
    </row>
    <row r="34" spans="1:23" ht="15.75" thickBot="1" x14ac:dyDescent="0.3">
      <c r="A34" s="733"/>
      <c r="B34" s="740"/>
      <c r="C34" s="93" t="s">
        <v>86</v>
      </c>
      <c r="D34" s="748"/>
      <c r="E34" s="159">
        <f>'Fort Hill Farms'!P87</f>
        <v>0.27</v>
      </c>
      <c r="F34" s="160">
        <f>'Fort Hill Farms'!Q87</f>
        <v>201</v>
      </c>
      <c r="G34" s="160">
        <f>'Fort Hill Farms'!R87</f>
        <v>239</v>
      </c>
      <c r="H34" s="161">
        <f>'Fort Hill Farms'!S87</f>
        <v>91.5</v>
      </c>
      <c r="I34" s="161">
        <f>'Fort Hill Farms'!T87</f>
        <v>5</v>
      </c>
      <c r="J34" s="161">
        <f>'Fort Hill Farms'!U87</f>
        <v>14.9</v>
      </c>
      <c r="K34" s="162">
        <f>'Fort Hill Farms'!V87</f>
        <v>0.79</v>
      </c>
      <c r="L34" s="160">
        <f>'Fort Hill Farms'!W87</f>
        <v>740</v>
      </c>
      <c r="M34" s="161">
        <f>'Fort Hill Farms'!X87</f>
        <v>5.6</v>
      </c>
      <c r="N34" s="161">
        <f>'Fort Hill Farms'!Y87</f>
        <v>8.3000000000000007</v>
      </c>
      <c r="O34" s="161">
        <f>'Fort Hill Farms'!Z87</f>
        <v>29.2</v>
      </c>
      <c r="P34" s="160">
        <f>'Fort Hill Farms'!AA87</f>
        <v>142</v>
      </c>
      <c r="Q34" s="162">
        <f>'Fort Hill Farms'!AB87</f>
        <v>6.7</v>
      </c>
      <c r="R34" s="161">
        <f>'Fort Hill Farms'!AC87</f>
        <v>5.8</v>
      </c>
      <c r="S34" s="161">
        <f>'Fort Hill Farms'!AD87</f>
        <v>1.3</v>
      </c>
      <c r="T34" s="160">
        <f>'Fort Hill Farms'!AE87</f>
        <v>75</v>
      </c>
      <c r="U34" s="160">
        <f>'Fort Hill Farms'!AF87</f>
        <v>49</v>
      </c>
      <c r="V34" s="160">
        <f>'Fort Hill Farms'!AG87</f>
        <v>43</v>
      </c>
      <c r="W34" s="163">
        <f>'Fort Hill Farms'!AH87</f>
        <v>8</v>
      </c>
    </row>
    <row r="35" spans="1:23" x14ac:dyDescent="0.25">
      <c r="A35" s="733"/>
      <c r="B35" s="729" t="s">
        <v>68</v>
      </c>
      <c r="C35" s="94" t="s">
        <v>75</v>
      </c>
      <c r="D35" s="752">
        <v>2015</v>
      </c>
      <c r="E35" s="154">
        <f>'Valleyside Farm'!P67</f>
        <v>0.26</v>
      </c>
      <c r="F35" s="155">
        <f>'Valleyside Farm'!Q67</f>
        <v>249</v>
      </c>
      <c r="G35" s="155">
        <f>'Valleyside Farm'!R67</f>
        <v>294</v>
      </c>
      <c r="H35" s="70">
        <f>'Valleyside Farm'!S67</f>
        <v>78.099999999999994</v>
      </c>
      <c r="I35" s="70">
        <f>'Valleyside Farm'!T67</f>
        <v>3.9</v>
      </c>
      <c r="J35" s="70">
        <f>'Valleyside Farm'!U67</f>
        <v>10.5</v>
      </c>
      <c r="K35" s="156">
        <f>'Valleyside Farm'!V67</f>
        <v>1.08</v>
      </c>
      <c r="L35" s="155">
        <f>'Valleyside Farm'!W67</f>
        <v>519</v>
      </c>
      <c r="M35" s="70">
        <f>'Valleyside Farm'!X67</f>
        <v>5.8</v>
      </c>
      <c r="N35" s="70">
        <f>'Valleyside Farm'!Y67</f>
        <v>7.1</v>
      </c>
      <c r="O35" s="70">
        <f>'Valleyside Farm'!Z67</f>
        <v>102.2</v>
      </c>
      <c r="P35" s="155">
        <f>'Valleyside Farm'!AA67</f>
        <v>188</v>
      </c>
      <c r="Q35" s="156">
        <f>'Valleyside Farm'!AB67</f>
        <v>9</v>
      </c>
      <c r="R35" s="70">
        <f>'Valleyside Farm'!AC67</f>
        <v>9</v>
      </c>
      <c r="S35" s="70">
        <f>'Valleyside Farm'!AD67</f>
        <v>1</v>
      </c>
      <c r="T35" s="155">
        <f>'Valleyside Farm'!AE67</f>
        <v>74</v>
      </c>
      <c r="U35" s="155">
        <f>'Valleyside Farm'!AF67</f>
        <v>52</v>
      </c>
      <c r="V35" s="155">
        <f>'Valleyside Farm'!AG67</f>
        <v>39</v>
      </c>
      <c r="W35" s="157">
        <f>'Valleyside Farm'!AH67</f>
        <v>9</v>
      </c>
    </row>
    <row r="36" spans="1:23" x14ac:dyDescent="0.25">
      <c r="A36" s="733"/>
      <c r="B36" s="730"/>
      <c r="C36" s="96" t="s">
        <v>76</v>
      </c>
      <c r="D36" s="747"/>
      <c r="E36" s="153">
        <f>'Valleyside Farm'!P77</f>
        <v>0.36</v>
      </c>
      <c r="F36" s="152">
        <f>'Valleyside Farm'!Q77</f>
        <v>200</v>
      </c>
      <c r="G36" s="152">
        <f>'Valleyside Farm'!R77</f>
        <v>287</v>
      </c>
      <c r="H36" s="30">
        <f>'Valleyside Farm'!S77</f>
        <v>78.8</v>
      </c>
      <c r="I36" s="30">
        <f>'Valleyside Farm'!T77</f>
        <v>4.3</v>
      </c>
      <c r="J36" s="30">
        <f>'Valleyside Farm'!U77</f>
        <v>9.9</v>
      </c>
      <c r="K36" s="151">
        <f>'Valleyside Farm'!V77</f>
        <v>1.1200000000000001</v>
      </c>
      <c r="L36" s="152">
        <f>'Valleyside Farm'!W77</f>
        <v>520</v>
      </c>
      <c r="M36" s="30">
        <f>'Valleyside Farm'!X77</f>
        <v>5.4</v>
      </c>
      <c r="N36" s="30">
        <f>'Valleyside Farm'!Y77</f>
        <v>5.5</v>
      </c>
      <c r="O36" s="30">
        <f>'Valleyside Farm'!Z77</f>
        <v>64</v>
      </c>
      <c r="P36" s="152">
        <f>'Valleyside Farm'!AA77</f>
        <v>148</v>
      </c>
      <c r="Q36" s="151">
        <f>'Valleyside Farm'!AB77</f>
        <v>9.6</v>
      </c>
      <c r="R36" s="30">
        <f>'Valleyside Farm'!AC77</f>
        <v>12.3</v>
      </c>
      <c r="S36" s="30">
        <f>'Valleyside Farm'!AD77</f>
        <v>0.6</v>
      </c>
      <c r="T36" s="152">
        <f>'Valleyside Farm'!AE77</f>
        <v>72</v>
      </c>
      <c r="U36" s="152">
        <f>'Valleyside Farm'!AF77</f>
        <v>48</v>
      </c>
      <c r="V36" s="152">
        <f>'Valleyside Farm'!AG77</f>
        <v>43</v>
      </c>
      <c r="W36" s="158">
        <f>'Valleyside Farm'!AH77</f>
        <v>9</v>
      </c>
    </row>
    <row r="37" spans="1:23" ht="15.75" thickBot="1" x14ac:dyDescent="0.3">
      <c r="A37" s="734"/>
      <c r="B37" s="731"/>
      <c r="C37" s="93" t="s">
        <v>77</v>
      </c>
      <c r="D37" s="748"/>
      <c r="E37" s="159">
        <f>'Valleyside Farm'!P87</f>
        <v>0.26</v>
      </c>
      <c r="F37" s="160">
        <f>'Valleyside Farm'!Q87</f>
        <v>193</v>
      </c>
      <c r="G37" s="160">
        <f>'Valleyside Farm'!R87</f>
        <v>267</v>
      </c>
      <c r="H37" s="161">
        <f>'Valleyside Farm'!S87</f>
        <v>88.6</v>
      </c>
      <c r="I37" s="161">
        <f>'Valleyside Farm'!T87</f>
        <v>3.7</v>
      </c>
      <c r="J37" s="161">
        <f>'Valleyside Farm'!U87</f>
        <v>10.3</v>
      </c>
      <c r="K37" s="162">
        <f>'Valleyside Farm'!V87</f>
        <v>0.8</v>
      </c>
      <c r="L37" s="160">
        <f>'Valleyside Farm'!W87</f>
        <v>524</v>
      </c>
      <c r="M37" s="161">
        <f>'Valleyside Farm'!X87</f>
        <v>5.0999999999999996</v>
      </c>
      <c r="N37" s="161">
        <f>'Valleyside Farm'!Y87</f>
        <v>7.1</v>
      </c>
      <c r="O37" s="161">
        <f>'Valleyside Farm'!Z87</f>
        <v>62.7</v>
      </c>
      <c r="P37" s="160">
        <f>'Valleyside Farm'!AA87</f>
        <v>120</v>
      </c>
      <c r="Q37" s="162">
        <f>'Valleyside Farm'!AB87</f>
        <v>8.8000000000000007</v>
      </c>
      <c r="R37" s="161">
        <f>'Valleyside Farm'!AC87</f>
        <v>7.8</v>
      </c>
      <c r="S37" s="161">
        <f>'Valleyside Farm'!AD87</f>
        <v>1</v>
      </c>
      <c r="T37" s="160">
        <f>'Valleyside Farm'!AE87</f>
        <v>69</v>
      </c>
      <c r="U37" s="160">
        <f>'Valleyside Farm'!AF87</f>
        <v>52</v>
      </c>
      <c r="V37" s="160">
        <f>'Valleyside Farm'!AG87</f>
        <v>42</v>
      </c>
      <c r="W37" s="163">
        <f>'Valleyside Farm'!AH87</f>
        <v>6</v>
      </c>
    </row>
  </sheetData>
  <mergeCells count="27">
    <mergeCell ref="D23:D25"/>
    <mergeCell ref="D26:D28"/>
    <mergeCell ref="D29:D31"/>
    <mergeCell ref="D32:D34"/>
    <mergeCell ref="D35:D37"/>
    <mergeCell ref="C16:C17"/>
    <mergeCell ref="C18:C19"/>
    <mergeCell ref="A2:A19"/>
    <mergeCell ref="B14:B19"/>
    <mergeCell ref="D20:D22"/>
    <mergeCell ref="C8:C9"/>
    <mergeCell ref="C10:C11"/>
    <mergeCell ref="C12:C13"/>
    <mergeCell ref="B8:B13"/>
    <mergeCell ref="C14:C15"/>
    <mergeCell ref="C2:C3"/>
    <mergeCell ref="C4:C5"/>
    <mergeCell ref="C6:C7"/>
    <mergeCell ref="B2:B7"/>
    <mergeCell ref="B35:B37"/>
    <mergeCell ref="A29:A37"/>
    <mergeCell ref="B20:B22"/>
    <mergeCell ref="B23:B25"/>
    <mergeCell ref="B26:B28"/>
    <mergeCell ref="A20:A28"/>
    <mergeCell ref="B29:B31"/>
    <mergeCell ref="B32:B3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Elm Farm</vt:lpstr>
      <vt:lpstr>Fort Hill Farms</vt:lpstr>
      <vt:lpstr>Valleyside Farm</vt:lpstr>
      <vt:lpstr>Test Results Summary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McClellan, Megan - NRCS - Tolland, CT</dc:creator>
  <cp:lastModifiedBy>Isleib, Jacob - NRCS, Tolland, CT</cp:lastModifiedBy>
  <dcterms:created xsi:type="dcterms:W3CDTF">2015-08-14T14:47:25Z</dcterms:created>
  <dcterms:modified xsi:type="dcterms:W3CDTF">2019-03-08T21:31:26Z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