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vegorov\Nextcloud\SPValidations\Validations\SP_Val_2\10_Planning\"/>
    </mc:Choice>
  </mc:AlternateContent>
  <bookViews>
    <workbookView xWindow="360" yWindow="15" windowWidth="20955" windowHeight="9720" activeTab="1"/>
  </bookViews>
  <sheets>
    <sheet name="Dict" sheetId="1" r:id="rId1"/>
    <sheet name="Plan" sheetId="2" r:id="rId2"/>
  </sheets>
  <definedNames>
    <definedName name="Threshold_koeff">#REF!</definedName>
    <definedName name="ПараметрыLZM">Dict!$F$2:$K$4</definedName>
  </definedNames>
  <calcPr calcId="162913"/>
</workbook>
</file>

<file path=xl/calcChain.xml><?xml version="1.0" encoding="utf-8"?>
<calcChain xmlns="http://schemas.openxmlformats.org/spreadsheetml/2006/main">
  <c r="I17" i="2" l="1"/>
  <c r="J17" i="2" s="1"/>
  <c r="Q16" i="2"/>
  <c r="I16" i="2"/>
  <c r="J16" i="2" s="1"/>
  <c r="O15" i="2"/>
  <c r="I15" i="2"/>
  <c r="J15" i="2" s="1"/>
  <c r="Q14" i="2"/>
  <c r="N14" i="2"/>
  <c r="I14" i="2"/>
  <c r="J14" i="2" s="1"/>
  <c r="O13" i="2"/>
  <c r="M13" i="2"/>
  <c r="I13" i="2"/>
  <c r="J13" i="2" s="1"/>
  <c r="M12" i="2"/>
  <c r="I12" i="2"/>
  <c r="J12" i="2" s="1"/>
  <c r="M11" i="2"/>
  <c r="J11" i="2"/>
  <c r="I11" i="2"/>
  <c r="I10" i="2"/>
  <c r="J10" i="2" s="1"/>
  <c r="I9" i="2"/>
  <c r="J9" i="2" s="1"/>
  <c r="Q8" i="2"/>
  <c r="I8" i="2"/>
  <c r="J8" i="2" s="1"/>
  <c r="Q7" i="2"/>
  <c r="O7" i="2"/>
  <c r="I7" i="2"/>
  <c r="J7" i="2" s="1"/>
  <c r="Q6" i="2"/>
  <c r="O6" i="2"/>
  <c r="N6" i="2"/>
  <c r="I6" i="2"/>
  <c r="J6" i="2" s="1"/>
  <c r="N5" i="2"/>
  <c r="M5" i="2"/>
  <c r="I5" i="2"/>
  <c r="J5" i="2" s="1"/>
  <c r="M4" i="2"/>
  <c r="I4" i="2"/>
  <c r="J4" i="2" s="1"/>
  <c r="M3" i="2"/>
  <c r="J3" i="2"/>
  <c r="I3" i="2"/>
  <c r="I2" i="2"/>
  <c r="J2" i="2" s="1"/>
  <c r="K4" i="1"/>
  <c r="Q17" i="2" s="1"/>
  <c r="J4" i="1"/>
  <c r="O8" i="2" s="1"/>
  <c r="I4" i="1"/>
  <c r="N15" i="2" s="1"/>
  <c r="H4" i="1"/>
  <c r="M6" i="2" s="1"/>
  <c r="G4" i="1"/>
  <c r="L13" i="2" s="1"/>
  <c r="K3" i="1"/>
  <c r="Q9" i="2" s="1"/>
  <c r="J3" i="1"/>
  <c r="O16" i="2" s="1"/>
  <c r="I3" i="1"/>
  <c r="N7" i="2" s="1"/>
  <c r="H3" i="1"/>
  <c r="M14" i="2" s="1"/>
  <c r="G3" i="1"/>
  <c r="L5" i="2" s="1"/>
  <c r="L2" i="2" l="1"/>
  <c r="L11" i="2"/>
  <c r="L12" i="2"/>
  <c r="L3" i="2"/>
  <c r="L4" i="2"/>
  <c r="L10" i="2"/>
  <c r="N13" i="2"/>
  <c r="M2" i="2"/>
  <c r="N3" i="2"/>
  <c r="O4" i="2"/>
  <c r="Q5" i="2"/>
  <c r="L9" i="2"/>
  <c r="M10" i="2"/>
  <c r="N11" i="2"/>
  <c r="O12" i="2"/>
  <c r="Q13" i="2"/>
  <c r="L17" i="2"/>
  <c r="O14" i="2"/>
  <c r="Q15" i="2"/>
  <c r="N4" i="2"/>
  <c r="N2" i="2"/>
  <c r="O3" i="2"/>
  <c r="Q4" i="2"/>
  <c r="L8" i="2"/>
  <c r="M9" i="2"/>
  <c r="N10" i="2"/>
  <c r="O11" i="2"/>
  <c r="Q12" i="2"/>
  <c r="L16" i="2"/>
  <c r="M17" i="2"/>
  <c r="N12" i="2"/>
  <c r="O2" i="2"/>
  <c r="Q3" i="2"/>
  <c r="L7" i="2"/>
  <c r="M8" i="2"/>
  <c r="N9" i="2"/>
  <c r="O10" i="2"/>
  <c r="Q11" i="2"/>
  <c r="L15" i="2"/>
  <c r="M16" i="2"/>
  <c r="N17" i="2"/>
  <c r="O5" i="2"/>
  <c r="Q2" i="2"/>
  <c r="L6" i="2"/>
  <c r="M7" i="2"/>
  <c r="N8" i="2"/>
  <c r="O9" i="2"/>
  <c r="Q10" i="2"/>
  <c r="L14" i="2"/>
  <c r="M15" i="2"/>
  <c r="N16" i="2"/>
  <c r="O17" i="2"/>
</calcChain>
</file>

<file path=xl/connections.xml><?xml version="1.0" encoding="utf-8"?>
<connections xmlns="http://schemas.openxmlformats.org/spreadsheetml/2006/main">
  <connection id="1" name="Qwen__20250513_75cguv6ws" type="6" refreshedVersion="6" background="1" saveData="1">
    <textPr codePage="65001" sourceFile="C:\Users\svegorov\Downloads\Qwen__20250513_75cguv6ws.txt" decimal="," thousands=" 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<sst xmlns="http://schemas.openxmlformats.org/spreadsheetml/2006/main" count="62" uniqueCount="38">
  <si>
    <t>Фактор</t>
  </si>
  <si>
    <t>Уровень -</t>
  </si>
  <si>
    <t>Уровень +</t>
  </si>
  <si>
    <t>Комментарий</t>
  </si>
  <si>
    <t>LP</t>
  </si>
  <si>
    <t>Уровень мощности источника лазерного излучения во время операции доплавки.</t>
  </si>
  <si>
    <t>Уровень</t>
  </si>
  <si>
    <t>LT_S</t>
  </si>
  <si>
    <t>LT_F</t>
  </si>
  <si>
    <t>RS</t>
  </si>
  <si>
    <t>OR_F</t>
  </si>
  <si>
    <t>30ms</t>
  </si>
  <si>
    <t>40ms</t>
  </si>
  <si>
    <t>Задержка включения лазера после начала вращения колбы</t>
  </si>
  <si>
    <t>6000ms</t>
  </si>
  <si>
    <t>8000ms</t>
  </si>
  <si>
    <t>Минимальное время воздействия лазера. Но оператор может нажать Reset для остановки процесса.</t>
  </si>
  <si>
    <t> 0,120 гр/ms</t>
  </si>
  <si>
    <t>  0,145 гр/ms</t>
  </si>
  <si>
    <t xml:space="preserve">Скорость вращения колбы </t>
  </si>
  <si>
    <t>LT_F + 1000 ms</t>
  </si>
  <si>
    <t>LT_F + 2000 ms</t>
  </si>
  <si>
    <t>Минимальное время вращения. Задача – обеспечить вращение после прекращения воздействия лазера.</t>
  </si>
  <si>
    <t>Модель капилляра</t>
  </si>
  <si>
    <t>№ опыта</t>
  </si>
  <si>
    <t>Standard order</t>
  </si>
  <si>
    <t>A (LP)</t>
  </si>
  <si>
    <t>B (RS)</t>
  </si>
  <si>
    <t>C (LT_S)</t>
  </si>
  <si>
    <t>D (OR_F) = AB</t>
  </si>
  <si>
    <t>E (LT_F) = AC</t>
  </si>
  <si>
    <t>ID образцов</t>
  </si>
  <si>
    <t>Столбец1</t>
  </si>
  <si>
    <t>OR_S_val</t>
  </si>
  <si>
    <t>ОТ 0111.471-02</t>
  </si>
  <si>
    <t>ОТ 0111.471-03</t>
  </si>
  <si>
    <t>SP + 290 bit</t>
  </si>
  <si>
    <t> SP + 330 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</si>
</sst>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Arial"/>
      <scheme val="minor"/>
    </font>
    <font>
      <sz val="11"/>
      <color theme="0"/>
      <name val="Arial"/>
      <family val="2"/>
      <charset val="204"/>
      <scheme val="minor"/>
    </font>
    <font>
      <sz val="9"/>
      <name val="Arial"/>
      <family val="2"/>
      <charset val="204"/>
      <scheme val="minor"/>
    </font>
    <font>
      <sz val="9"/>
      <color theme="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theme="4" tint="0.39997558519241921"/>
      </patternFill>
    </fill>
    <fill>
      <patternFill patternType="solid">
        <fgColor rgb="FF26A69A"/>
      </patternFill>
    </fill>
    <fill>
      <patternFill patternType="solid">
        <fgColor indexed="65"/>
      </patternFill>
    </fill>
    <fill>
      <patternFill patternType="solid">
        <fgColor rgb="FFDDF2F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2" borderId="0" applyNumberFormat="0" applyBorder="0"/>
  </cellStyleXfs>
  <cellXfs count="19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3" fillId="2" borderId="2" xfId="1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</cellXfs>
  <cellStyles count="2">
    <cellStyle name="60% — акцент1" xfId="1" builtinId="32"/>
    <cellStyle name="Обычный" xfId="0" builtinId="0"/>
  </cellStyles>
  <dxfs count="11">
    <dxf>
      <numFmt numFmtId="0" formatCode="General"/>
      <alignment horizontal="center" vertical="bottom" textRotation="0" wrapText="0" relativeIndent="0" shrinkToFit="0"/>
      <border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u val="none"/>
        <vertAlign val="baseline"/>
        <sz val="10"/>
        <name val="Arial"/>
        <scheme val="minor"/>
      </font>
      <alignment horizontal="center" vertical="bottom" textRotation="0" wrapText="0" relativeIndent="0" shrinkToFit="0"/>
      <border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indexed="65"/>
          <bgColor indexed="65"/>
        </patternFill>
      </fill>
    </dxf>
  </dxfs>
  <tableStyles count="1" defaultTableStyle="TableStyleMedium2" defaultPivotStyle="PivotStyleLight16">
    <tableStyle name="Dict-style" pivot="0" count="3">
      <tableStyleElement type="headerRow" dxfId="9"/>
      <tableStyleElement type="firstRowStripe" dxfId="10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Таблица1" displayName="Таблица1" ref="B1:J9">
  <tableColumns count="9">
    <tableColumn id="1" name="№ опыта" dataDxfId="7"/>
    <tableColumn id="2" name="Standard order" dataDxfId="6"/>
    <tableColumn id="3" name="A (LP)" dataDxfId="5"/>
    <tableColumn id="4" name="B (RS)" dataDxfId="4"/>
    <tableColumn id="5" name="C (LT_S)" dataDxfId="3"/>
    <tableColumn id="6" name="D (OR_F) = AB" dataDxfId="2"/>
    <tableColumn id="7" name="E (LT_F) = AC" dataDxfId="1"/>
    <tableColumn id="8" name="ID образцов" dataDxfId="0"/>
    <tableColumn id="9" name="Столбец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6"/>
  <sheetViews>
    <sheetView workbookViewId="0">
      <selection activeCell="G6" sqref="G6"/>
    </sheetView>
  </sheetViews>
  <sheetFormatPr defaultColWidth="12.5703125" defaultRowHeight="15.75" customHeight="1" x14ac:dyDescent="0.2"/>
  <cols>
    <col min="2" max="2" width="16.42578125" customWidth="1"/>
    <col min="3" max="3" width="29.85546875" customWidth="1"/>
    <col min="4" max="4" width="26" customWidth="1"/>
    <col min="11" max="11" width="14.5703125" customWidth="1"/>
  </cols>
  <sheetData>
    <row r="1" spans="1:11" ht="12.7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11" ht="51" x14ac:dyDescent="0.2">
      <c r="A2" s="2" t="s">
        <v>4</v>
      </c>
      <c r="B2" s="18" t="s">
        <v>36</v>
      </c>
      <c r="C2" s="18" t="s">
        <v>37</v>
      </c>
      <c r="D2" s="3" t="s">
        <v>5</v>
      </c>
      <c r="F2" s="4" t="s">
        <v>6</v>
      </c>
      <c r="G2" s="5" t="s">
        <v>4</v>
      </c>
      <c r="H2" s="6" t="s">
        <v>7</v>
      </c>
      <c r="I2" s="6" t="s">
        <v>8</v>
      </c>
      <c r="J2" s="6" t="s">
        <v>9</v>
      </c>
      <c r="K2" s="6" t="s">
        <v>10</v>
      </c>
    </row>
    <row r="3" spans="1:11" ht="38.25" x14ac:dyDescent="0.2">
      <c r="A3" s="7" t="s">
        <v>7</v>
      </c>
      <c r="B3" s="7" t="s">
        <v>11</v>
      </c>
      <c r="C3" s="7" t="s">
        <v>12</v>
      </c>
      <c r="D3" s="8" t="s">
        <v>13</v>
      </c>
      <c r="F3" s="9">
        <v>-1</v>
      </c>
      <c r="G3" s="4" t="str">
        <f>B2</f>
        <v>SP + 290 bit</v>
      </c>
      <c r="H3" s="4" t="str">
        <f>B3</f>
        <v>30ms</v>
      </c>
      <c r="I3" s="4" t="str">
        <f>B4</f>
        <v>6000ms</v>
      </c>
      <c r="J3" s="4" t="str">
        <f>B5</f>
        <v> 0,120 гр/ms</v>
      </c>
      <c r="K3" s="4" t="str">
        <f>B6</f>
        <v>LT_F + 1000 ms</v>
      </c>
    </row>
    <row r="4" spans="1:11" ht="63.75" x14ac:dyDescent="0.2">
      <c r="A4" s="7" t="s">
        <v>8</v>
      </c>
      <c r="B4" s="7" t="s">
        <v>14</v>
      </c>
      <c r="C4" s="7" t="s">
        <v>15</v>
      </c>
      <c r="D4" s="8" t="s">
        <v>16</v>
      </c>
      <c r="F4" s="9">
        <v>1</v>
      </c>
      <c r="G4" s="4" t="str">
        <f>C2</f>
        <v> SP + 330 bit</v>
      </c>
      <c r="H4" s="4" t="str">
        <f>C3</f>
        <v>40ms</v>
      </c>
      <c r="I4" s="4" t="str">
        <f>C4</f>
        <v>8000ms</v>
      </c>
      <c r="J4" s="4" t="str">
        <f>C5</f>
        <v>  0,145 гр/ms</v>
      </c>
      <c r="K4" s="4" t="str">
        <f>C6</f>
        <v>LT_F + 2000 ms</v>
      </c>
    </row>
    <row r="5" spans="1:11" ht="12.75" x14ac:dyDescent="0.2">
      <c r="A5" s="7" t="s">
        <v>9</v>
      </c>
      <c r="B5" s="7" t="s">
        <v>17</v>
      </c>
      <c r="C5" s="7" t="s">
        <v>18</v>
      </c>
      <c r="D5" s="8" t="s">
        <v>19</v>
      </c>
      <c r="F5" s="10"/>
    </row>
    <row r="6" spans="1:11" ht="63.75" x14ac:dyDescent="0.2">
      <c r="A6" s="7" t="s">
        <v>10</v>
      </c>
      <c r="B6" s="7" t="s">
        <v>20</v>
      </c>
      <c r="C6" s="7" t="s">
        <v>21</v>
      </c>
      <c r="D6" s="8" t="s">
        <v>22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I33" sqref="I33"/>
    </sheetView>
  </sheetViews>
  <sheetFormatPr defaultRowHeight="12.75" x14ac:dyDescent="0.2"/>
  <cols>
    <col min="1" max="1" width="21.140625" customWidth="1"/>
    <col min="2" max="2" width="8.42578125" style="11" customWidth="1"/>
    <col min="3" max="3" width="11.140625" customWidth="1"/>
    <col min="4" max="4" width="8.42578125" customWidth="1"/>
    <col min="5" max="5" width="8.7109375" customWidth="1"/>
    <col min="6" max="6" width="10.42578125" customWidth="1"/>
    <col min="7" max="7" width="13.5703125" customWidth="1"/>
    <col min="8" max="8" width="12.85546875" customWidth="1"/>
    <col min="9" max="9" width="20.42578125" customWidth="1"/>
    <col min="10" max="10" width="13" customWidth="1"/>
    <col min="12" max="12" width="11.7109375" bestFit="1"/>
    <col min="13" max="13" width="11" customWidth="1"/>
    <col min="14" max="14" width="10.85546875" customWidth="1"/>
    <col min="15" max="16" width="15" customWidth="1"/>
    <col min="17" max="17" width="18.7109375" customWidth="1"/>
  </cols>
  <sheetData>
    <row r="1" spans="1:17" s="12" customFormat="1" ht="24" x14ac:dyDescent="0.2">
      <c r="A1" s="13" t="s">
        <v>23</v>
      </c>
      <c r="B1" s="13" t="s">
        <v>24</v>
      </c>
      <c r="C1" s="13" t="s">
        <v>25</v>
      </c>
      <c r="D1" s="13" t="s">
        <v>26</v>
      </c>
      <c r="E1" s="13" t="s">
        <v>27</v>
      </c>
      <c r="F1" s="13" t="s">
        <v>28</v>
      </c>
      <c r="G1" s="13" t="s">
        <v>29</v>
      </c>
      <c r="H1" s="13" t="s">
        <v>30</v>
      </c>
      <c r="I1" s="13" t="s">
        <v>31</v>
      </c>
      <c r="J1" s="12" t="s">
        <v>32</v>
      </c>
      <c r="L1" s="13" t="s">
        <v>26</v>
      </c>
      <c r="M1" s="13" t="s">
        <v>27</v>
      </c>
      <c r="N1" s="13" t="s">
        <v>28</v>
      </c>
      <c r="O1" s="13" t="s">
        <v>29</v>
      </c>
      <c r="P1" s="13" t="s">
        <v>33</v>
      </c>
      <c r="Q1" s="13" t="s">
        <v>30</v>
      </c>
    </row>
    <row r="2" spans="1:17" x14ac:dyDescent="0.2">
      <c r="A2" s="14" t="s">
        <v>34</v>
      </c>
      <c r="B2" s="15">
        <v>1</v>
      </c>
      <c r="C2" s="15">
        <v>6</v>
      </c>
      <c r="D2" s="15">
        <v>1</v>
      </c>
      <c r="E2" s="15">
        <v>-1</v>
      </c>
      <c r="F2" s="15">
        <v>1</v>
      </c>
      <c r="G2" s="15">
        <v>-1</v>
      </c>
      <c r="H2" s="15">
        <v>1</v>
      </c>
      <c r="I2" s="15" t="str">
        <f>"OQ_qfd_02_"&amp;Таблица1[[#This Row],[Standard order]]&amp;"_1..03"</f>
        <v>OQ_qfd_02_6_1..03</v>
      </c>
      <c r="J2" t="str">
        <f t="shared" ref="J2:J10" si="0">MID(I2,8,6)</f>
        <v>02_6_1</v>
      </c>
      <c r="L2" s="16" t="str">
        <f t="shared" ref="L2:L17" si="1">VLOOKUP(D2,ПараметрыLZM,2)</f>
        <v> SP + 330 bit</v>
      </c>
      <c r="M2" s="16" t="str">
        <f t="shared" ref="M2:M17" si="2">VLOOKUP(E2,ПараметрыLZM,3)</f>
        <v>30ms</v>
      </c>
      <c r="N2" s="17" t="str">
        <f t="shared" ref="N2:N17" si="3">VLOOKUP(F2,ПараметрыLZM,4)</f>
        <v>8000ms</v>
      </c>
      <c r="O2" s="17" t="str">
        <f t="shared" ref="O2:O17" si="4">VLOOKUP(G2,ПараметрыLZM,5)</f>
        <v> 0,120 гр/ms</v>
      </c>
      <c r="P2" s="17">
        <v>0</v>
      </c>
      <c r="Q2" s="17" t="str">
        <f t="shared" ref="Q2:Q17" si="5">VLOOKUP(H2,ПараметрыLZM,6)</f>
        <v>LT_F + 2000 ms</v>
      </c>
    </row>
    <row r="3" spans="1:17" x14ac:dyDescent="0.2">
      <c r="A3" s="15" t="s">
        <v>34</v>
      </c>
      <c r="B3" s="15">
        <v>2</v>
      </c>
      <c r="C3" s="15">
        <v>2</v>
      </c>
      <c r="D3" s="15">
        <v>1</v>
      </c>
      <c r="E3" s="15">
        <v>-1</v>
      </c>
      <c r="F3" s="15">
        <v>-1</v>
      </c>
      <c r="G3" s="15">
        <v>-1</v>
      </c>
      <c r="H3" s="15">
        <v>-1</v>
      </c>
      <c r="I3" s="15" t="str">
        <f>"OQ_qfd_02_"&amp;Таблица1[[#This Row],[Standard order]]&amp;"_1..03"</f>
        <v>OQ_qfd_02_2_1..03</v>
      </c>
      <c r="J3" t="str">
        <f t="shared" si="0"/>
        <v>02_2_1</v>
      </c>
      <c r="L3" s="16" t="str">
        <f t="shared" si="1"/>
        <v> SP + 330 bit</v>
      </c>
      <c r="M3" s="16" t="str">
        <f t="shared" si="2"/>
        <v>30ms</v>
      </c>
      <c r="N3" s="17" t="str">
        <f t="shared" si="3"/>
        <v>6000ms</v>
      </c>
      <c r="O3" s="17" t="str">
        <f t="shared" si="4"/>
        <v> 0,120 гр/ms</v>
      </c>
      <c r="P3" s="17">
        <v>0</v>
      </c>
      <c r="Q3" s="17" t="str">
        <f t="shared" si="5"/>
        <v>LT_F + 1000 ms</v>
      </c>
    </row>
    <row r="4" spans="1:17" x14ac:dyDescent="0.2">
      <c r="A4" s="15" t="s">
        <v>34</v>
      </c>
      <c r="B4" s="15">
        <v>3</v>
      </c>
      <c r="C4" s="15">
        <v>3</v>
      </c>
      <c r="D4" s="15">
        <v>-1</v>
      </c>
      <c r="E4" s="15">
        <v>1</v>
      </c>
      <c r="F4" s="15">
        <v>-1</v>
      </c>
      <c r="G4" s="15">
        <v>-1</v>
      </c>
      <c r="H4" s="15">
        <v>1</v>
      </c>
      <c r="I4" s="15" t="str">
        <f>"OQ_qfd_02_"&amp;Таблица1[[#This Row],[Standard order]]&amp;"_1..03"</f>
        <v>OQ_qfd_02_3_1..03</v>
      </c>
      <c r="J4" t="str">
        <f t="shared" si="0"/>
        <v>02_3_1</v>
      </c>
      <c r="L4" s="16" t="str">
        <f t="shared" si="1"/>
        <v>SP + 290 bit</v>
      </c>
      <c r="M4" s="16" t="str">
        <f t="shared" si="2"/>
        <v>40ms</v>
      </c>
      <c r="N4" s="17" t="str">
        <f t="shared" si="3"/>
        <v>6000ms</v>
      </c>
      <c r="O4" s="17" t="str">
        <f t="shared" si="4"/>
        <v> 0,120 гр/ms</v>
      </c>
      <c r="P4" s="17">
        <v>0</v>
      </c>
      <c r="Q4" s="17" t="str">
        <f t="shared" si="5"/>
        <v>LT_F + 2000 ms</v>
      </c>
    </row>
    <row r="5" spans="1:17" x14ac:dyDescent="0.2">
      <c r="A5" s="15" t="s">
        <v>34</v>
      </c>
      <c r="B5" s="15">
        <v>4</v>
      </c>
      <c r="C5" s="15">
        <v>7</v>
      </c>
      <c r="D5" s="15">
        <v>-1</v>
      </c>
      <c r="E5" s="15">
        <v>1</v>
      </c>
      <c r="F5" s="15">
        <v>1</v>
      </c>
      <c r="G5" s="15">
        <v>-1</v>
      </c>
      <c r="H5" s="15">
        <v>-1</v>
      </c>
      <c r="I5" s="15" t="str">
        <f>"OQ_qfd_02_"&amp;Таблица1[[#This Row],[Standard order]]&amp;"_1..03"</f>
        <v>OQ_qfd_02_7_1..03</v>
      </c>
      <c r="J5" t="str">
        <f t="shared" si="0"/>
        <v>02_7_1</v>
      </c>
      <c r="L5" s="16" t="str">
        <f t="shared" si="1"/>
        <v>SP + 290 bit</v>
      </c>
      <c r="M5" s="16" t="str">
        <f t="shared" si="2"/>
        <v>40ms</v>
      </c>
      <c r="N5" s="17" t="str">
        <f t="shared" si="3"/>
        <v>8000ms</v>
      </c>
      <c r="O5" s="17" t="str">
        <f t="shared" si="4"/>
        <v> 0,120 гр/ms</v>
      </c>
      <c r="P5" s="17">
        <v>0</v>
      </c>
      <c r="Q5" s="17" t="str">
        <f t="shared" si="5"/>
        <v>LT_F + 1000 ms</v>
      </c>
    </row>
    <row r="6" spans="1:17" x14ac:dyDescent="0.2">
      <c r="A6" s="15" t="s">
        <v>34</v>
      </c>
      <c r="B6" s="15">
        <v>5</v>
      </c>
      <c r="C6" s="15">
        <v>8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 t="str">
        <f>"OQ_qfd_02_"&amp;Таблица1[[#This Row],[Standard order]]&amp;"_1..03"</f>
        <v>OQ_qfd_02_8_1..03</v>
      </c>
      <c r="J6" t="str">
        <f t="shared" si="0"/>
        <v>02_8_1</v>
      </c>
      <c r="L6" s="16" t="str">
        <f t="shared" si="1"/>
        <v> SP + 330 bit</v>
      </c>
      <c r="M6" s="16" t="str">
        <f t="shared" si="2"/>
        <v>40ms</v>
      </c>
      <c r="N6" s="17" t="str">
        <f t="shared" si="3"/>
        <v>8000ms</v>
      </c>
      <c r="O6" s="17" t="str">
        <f t="shared" si="4"/>
        <v>  0,145 гр/ms</v>
      </c>
      <c r="P6" s="17">
        <v>0</v>
      </c>
      <c r="Q6" s="17" t="str">
        <f t="shared" si="5"/>
        <v>LT_F + 2000 ms</v>
      </c>
    </row>
    <row r="7" spans="1:17" x14ac:dyDescent="0.2">
      <c r="A7" s="15" t="s">
        <v>34</v>
      </c>
      <c r="B7" s="15">
        <v>6</v>
      </c>
      <c r="C7" s="15">
        <v>4</v>
      </c>
      <c r="D7" s="15">
        <v>1</v>
      </c>
      <c r="E7" s="15">
        <v>1</v>
      </c>
      <c r="F7" s="15">
        <v>-1</v>
      </c>
      <c r="G7" s="15">
        <v>1</v>
      </c>
      <c r="H7" s="15">
        <v>-1</v>
      </c>
      <c r="I7" s="15" t="str">
        <f>"OQ_qfd_02_"&amp;Таблица1[[#This Row],[Standard order]]&amp;"_1..03"</f>
        <v>OQ_qfd_02_4_1..03</v>
      </c>
      <c r="J7" t="str">
        <f t="shared" si="0"/>
        <v>02_4_1</v>
      </c>
      <c r="L7" s="16" t="str">
        <f t="shared" si="1"/>
        <v> SP + 330 bit</v>
      </c>
      <c r="M7" s="16" t="str">
        <f t="shared" si="2"/>
        <v>40ms</v>
      </c>
      <c r="N7" s="17" t="str">
        <f t="shared" si="3"/>
        <v>6000ms</v>
      </c>
      <c r="O7" s="17" t="str">
        <f t="shared" si="4"/>
        <v>  0,145 гр/ms</v>
      </c>
      <c r="P7" s="17">
        <v>0</v>
      </c>
      <c r="Q7" s="17" t="str">
        <f t="shared" si="5"/>
        <v>LT_F + 1000 ms</v>
      </c>
    </row>
    <row r="8" spans="1:17" x14ac:dyDescent="0.2">
      <c r="A8" s="15" t="s">
        <v>34</v>
      </c>
      <c r="B8" s="15">
        <v>7</v>
      </c>
      <c r="C8" s="15">
        <v>1</v>
      </c>
      <c r="D8" s="15">
        <v>-1</v>
      </c>
      <c r="E8" s="15">
        <v>-1</v>
      </c>
      <c r="F8" s="15">
        <v>-1</v>
      </c>
      <c r="G8" s="15">
        <v>1</v>
      </c>
      <c r="H8" s="15">
        <v>1</v>
      </c>
      <c r="I8" s="15" t="str">
        <f>"OQ_qfd_02_"&amp;Таблица1[[#This Row],[Standard order]]&amp;"_1..03"</f>
        <v>OQ_qfd_02_1_1..03</v>
      </c>
      <c r="J8" t="str">
        <f t="shared" si="0"/>
        <v>02_1_1</v>
      </c>
      <c r="L8" s="16" t="str">
        <f t="shared" si="1"/>
        <v>SP + 290 bit</v>
      </c>
      <c r="M8" s="16" t="str">
        <f t="shared" si="2"/>
        <v>30ms</v>
      </c>
      <c r="N8" s="17" t="str">
        <f t="shared" si="3"/>
        <v>6000ms</v>
      </c>
      <c r="O8" s="17" t="str">
        <f t="shared" si="4"/>
        <v>  0,145 гр/ms</v>
      </c>
      <c r="P8" s="17">
        <v>0</v>
      </c>
      <c r="Q8" s="17" t="str">
        <f t="shared" si="5"/>
        <v>LT_F + 2000 ms</v>
      </c>
    </row>
    <row r="9" spans="1:17" x14ac:dyDescent="0.2">
      <c r="A9" s="15" t="s">
        <v>34</v>
      </c>
      <c r="B9" s="15">
        <v>8</v>
      </c>
      <c r="C9" s="15">
        <v>5</v>
      </c>
      <c r="D9" s="15">
        <v>-1</v>
      </c>
      <c r="E9" s="15">
        <v>-1</v>
      </c>
      <c r="F9" s="15">
        <v>1</v>
      </c>
      <c r="G9" s="15">
        <v>1</v>
      </c>
      <c r="H9" s="15">
        <v>-1</v>
      </c>
      <c r="I9" s="15" t="str">
        <f>"OQ_qfd_02_"&amp;Таблица1[[#This Row],[Standard order]]&amp;"_1..03"</f>
        <v>OQ_qfd_02_5_1..03</v>
      </c>
      <c r="J9" t="str">
        <f t="shared" si="0"/>
        <v>02_5_1</v>
      </c>
      <c r="L9" s="16" t="str">
        <f t="shared" si="1"/>
        <v>SP + 290 bit</v>
      </c>
      <c r="M9" s="16" t="str">
        <f t="shared" si="2"/>
        <v>30ms</v>
      </c>
      <c r="N9" s="17" t="str">
        <f t="shared" si="3"/>
        <v>8000ms</v>
      </c>
      <c r="O9" s="17" t="str">
        <f t="shared" si="4"/>
        <v>  0,145 гр/ms</v>
      </c>
      <c r="P9" s="17">
        <v>0</v>
      </c>
      <c r="Q9" s="17" t="str">
        <f t="shared" si="5"/>
        <v>LT_F + 1000 ms</v>
      </c>
    </row>
    <row r="10" spans="1:17" x14ac:dyDescent="0.2">
      <c r="A10" s="14" t="s">
        <v>35</v>
      </c>
      <c r="B10" s="15">
        <v>9</v>
      </c>
      <c r="C10" s="15">
        <v>9</v>
      </c>
      <c r="D10" s="15">
        <v>-1</v>
      </c>
      <c r="E10" s="15">
        <v>-1</v>
      </c>
      <c r="F10" s="15">
        <v>-1</v>
      </c>
      <c r="G10" s="15">
        <v>1</v>
      </c>
      <c r="H10" s="15">
        <v>1</v>
      </c>
      <c r="I10" s="15" t="str">
        <f t="shared" ref="I10:I17" si="6">"OQ_qfd_03_"&amp;C10&amp;"_1..03"</f>
        <v>OQ_qfd_03_9_1..03</v>
      </c>
      <c r="J10" t="str">
        <f t="shared" si="0"/>
        <v>03_9_1</v>
      </c>
      <c r="L10" s="16" t="str">
        <f t="shared" si="1"/>
        <v>SP + 290 bit</v>
      </c>
      <c r="M10" s="16" t="str">
        <f t="shared" si="2"/>
        <v>30ms</v>
      </c>
      <c r="N10" s="17" t="str">
        <f t="shared" si="3"/>
        <v>6000ms</v>
      </c>
      <c r="O10" s="17" t="str">
        <f t="shared" si="4"/>
        <v>  0,145 гр/ms</v>
      </c>
      <c r="P10" s="17">
        <v>0</v>
      </c>
      <c r="Q10" s="17" t="str">
        <f t="shared" si="5"/>
        <v>LT_F + 2000 ms</v>
      </c>
    </row>
    <row r="11" spans="1:17" x14ac:dyDescent="0.2">
      <c r="A11" s="15" t="s">
        <v>35</v>
      </c>
      <c r="B11" s="15">
        <v>10</v>
      </c>
      <c r="C11" s="15">
        <v>16</v>
      </c>
      <c r="D11" s="15">
        <v>1</v>
      </c>
      <c r="E11" s="15">
        <v>1</v>
      </c>
      <c r="F11" s="15">
        <v>1</v>
      </c>
      <c r="G11" s="15">
        <v>1</v>
      </c>
      <c r="H11" s="15">
        <v>1</v>
      </c>
      <c r="I11" s="15" t="str">
        <f t="shared" si="6"/>
        <v>OQ_qfd_03_16_1..03</v>
      </c>
      <c r="J11" t="str">
        <f t="shared" ref="J11:J17" si="7">MID(I11,8,7)</f>
        <v>03_16_1</v>
      </c>
      <c r="L11" s="16" t="str">
        <f t="shared" si="1"/>
        <v> SP + 330 bit</v>
      </c>
      <c r="M11" s="16" t="str">
        <f t="shared" si="2"/>
        <v>40ms</v>
      </c>
      <c r="N11" s="17" t="str">
        <f t="shared" si="3"/>
        <v>8000ms</v>
      </c>
      <c r="O11" s="17" t="str">
        <f t="shared" si="4"/>
        <v>  0,145 гр/ms</v>
      </c>
      <c r="P11" s="17">
        <v>0</v>
      </c>
      <c r="Q11" s="17" t="str">
        <f t="shared" si="5"/>
        <v>LT_F + 2000 ms</v>
      </c>
    </row>
    <row r="12" spans="1:17" x14ac:dyDescent="0.2">
      <c r="A12" s="15" t="s">
        <v>35</v>
      </c>
      <c r="B12" s="15">
        <v>11</v>
      </c>
      <c r="C12" s="15">
        <v>10</v>
      </c>
      <c r="D12" s="15">
        <v>1</v>
      </c>
      <c r="E12" s="15">
        <v>-1</v>
      </c>
      <c r="F12" s="15">
        <v>-1</v>
      </c>
      <c r="G12" s="15">
        <v>-1</v>
      </c>
      <c r="H12" s="15">
        <v>-1</v>
      </c>
      <c r="I12" s="15" t="str">
        <f t="shared" si="6"/>
        <v>OQ_qfd_03_10_1..03</v>
      </c>
      <c r="J12" t="str">
        <f t="shared" si="7"/>
        <v>03_10_1</v>
      </c>
      <c r="L12" s="16" t="str">
        <f t="shared" si="1"/>
        <v> SP + 330 bit</v>
      </c>
      <c r="M12" s="16" t="str">
        <f t="shared" si="2"/>
        <v>30ms</v>
      </c>
      <c r="N12" s="17" t="str">
        <f t="shared" si="3"/>
        <v>6000ms</v>
      </c>
      <c r="O12" s="17" t="str">
        <f t="shared" si="4"/>
        <v> 0,120 гр/ms</v>
      </c>
      <c r="P12" s="17">
        <v>0</v>
      </c>
      <c r="Q12" s="17" t="str">
        <f t="shared" si="5"/>
        <v>LT_F + 1000 ms</v>
      </c>
    </row>
    <row r="13" spans="1:17" x14ac:dyDescent="0.2">
      <c r="A13" s="15" t="s">
        <v>35</v>
      </c>
      <c r="B13" s="15">
        <v>12</v>
      </c>
      <c r="C13" s="15">
        <v>12</v>
      </c>
      <c r="D13" s="15">
        <v>1</v>
      </c>
      <c r="E13" s="15">
        <v>1</v>
      </c>
      <c r="F13" s="15">
        <v>-1</v>
      </c>
      <c r="G13" s="15">
        <v>1</v>
      </c>
      <c r="H13" s="15">
        <v>-1</v>
      </c>
      <c r="I13" s="15" t="str">
        <f t="shared" si="6"/>
        <v>OQ_qfd_03_12_1..03</v>
      </c>
      <c r="J13" t="str">
        <f t="shared" si="7"/>
        <v>03_12_1</v>
      </c>
      <c r="L13" s="16" t="str">
        <f t="shared" si="1"/>
        <v> SP + 330 bit</v>
      </c>
      <c r="M13" s="16" t="str">
        <f t="shared" si="2"/>
        <v>40ms</v>
      </c>
      <c r="N13" s="17" t="str">
        <f t="shared" si="3"/>
        <v>6000ms</v>
      </c>
      <c r="O13" s="17" t="str">
        <f t="shared" si="4"/>
        <v>  0,145 гр/ms</v>
      </c>
      <c r="P13" s="17">
        <v>0</v>
      </c>
      <c r="Q13" s="17" t="str">
        <f t="shared" si="5"/>
        <v>LT_F + 1000 ms</v>
      </c>
    </row>
    <row r="14" spans="1:17" x14ac:dyDescent="0.2">
      <c r="A14" s="15" t="s">
        <v>35</v>
      </c>
      <c r="B14" s="15">
        <v>13</v>
      </c>
      <c r="C14" s="15">
        <v>14</v>
      </c>
      <c r="D14" s="15">
        <v>1</v>
      </c>
      <c r="E14" s="15">
        <v>-1</v>
      </c>
      <c r="F14" s="15">
        <v>1</v>
      </c>
      <c r="G14" s="15">
        <v>-1</v>
      </c>
      <c r="H14" s="15">
        <v>1</v>
      </c>
      <c r="I14" s="15" t="str">
        <f t="shared" si="6"/>
        <v>OQ_qfd_03_14_1..03</v>
      </c>
      <c r="J14" t="str">
        <f t="shared" si="7"/>
        <v>03_14_1</v>
      </c>
      <c r="L14" s="16" t="str">
        <f t="shared" si="1"/>
        <v> SP + 330 bit</v>
      </c>
      <c r="M14" s="16" t="str">
        <f t="shared" si="2"/>
        <v>30ms</v>
      </c>
      <c r="N14" s="17" t="str">
        <f t="shared" si="3"/>
        <v>8000ms</v>
      </c>
      <c r="O14" s="17" t="str">
        <f t="shared" si="4"/>
        <v> 0,120 гр/ms</v>
      </c>
      <c r="P14" s="17">
        <v>0</v>
      </c>
      <c r="Q14" s="17" t="str">
        <f t="shared" si="5"/>
        <v>LT_F + 2000 ms</v>
      </c>
    </row>
    <row r="15" spans="1:17" x14ac:dyDescent="0.2">
      <c r="A15" s="15" t="s">
        <v>35</v>
      </c>
      <c r="B15" s="15">
        <v>14</v>
      </c>
      <c r="C15" s="15">
        <v>13</v>
      </c>
      <c r="D15" s="15">
        <v>-1</v>
      </c>
      <c r="E15" s="15">
        <v>-1</v>
      </c>
      <c r="F15" s="15">
        <v>1</v>
      </c>
      <c r="G15" s="15">
        <v>1</v>
      </c>
      <c r="H15" s="15">
        <v>-1</v>
      </c>
      <c r="I15" s="15" t="str">
        <f t="shared" si="6"/>
        <v>OQ_qfd_03_13_1..03</v>
      </c>
      <c r="J15" t="str">
        <f t="shared" si="7"/>
        <v>03_13_1</v>
      </c>
      <c r="L15" s="16" t="str">
        <f t="shared" si="1"/>
        <v>SP + 290 bit</v>
      </c>
      <c r="M15" s="16" t="str">
        <f t="shared" si="2"/>
        <v>30ms</v>
      </c>
      <c r="N15" s="17" t="str">
        <f t="shared" si="3"/>
        <v>8000ms</v>
      </c>
      <c r="O15" s="17" t="str">
        <f t="shared" si="4"/>
        <v>  0,145 гр/ms</v>
      </c>
      <c r="P15" s="17">
        <v>0</v>
      </c>
      <c r="Q15" s="17" t="str">
        <f t="shared" si="5"/>
        <v>LT_F + 1000 ms</v>
      </c>
    </row>
    <row r="16" spans="1:17" x14ac:dyDescent="0.2">
      <c r="A16" s="15" t="s">
        <v>35</v>
      </c>
      <c r="B16" s="15">
        <v>15</v>
      </c>
      <c r="C16" s="15">
        <v>15</v>
      </c>
      <c r="D16" s="15">
        <v>-1</v>
      </c>
      <c r="E16" s="15">
        <v>1</v>
      </c>
      <c r="F16" s="15">
        <v>1</v>
      </c>
      <c r="G16" s="15">
        <v>-1</v>
      </c>
      <c r="H16" s="15">
        <v>-1</v>
      </c>
      <c r="I16" s="15" t="str">
        <f t="shared" si="6"/>
        <v>OQ_qfd_03_15_1..03</v>
      </c>
      <c r="J16" t="str">
        <f t="shared" si="7"/>
        <v>03_15_1</v>
      </c>
      <c r="L16" s="16" t="str">
        <f t="shared" si="1"/>
        <v>SP + 290 bit</v>
      </c>
      <c r="M16" s="16" t="str">
        <f t="shared" si="2"/>
        <v>40ms</v>
      </c>
      <c r="N16" s="17" t="str">
        <f t="shared" si="3"/>
        <v>8000ms</v>
      </c>
      <c r="O16" s="17" t="str">
        <f t="shared" si="4"/>
        <v> 0,120 гр/ms</v>
      </c>
      <c r="P16" s="17">
        <v>0</v>
      </c>
      <c r="Q16" s="17" t="str">
        <f t="shared" si="5"/>
        <v>LT_F + 1000 ms</v>
      </c>
    </row>
    <row r="17" spans="1:17" x14ac:dyDescent="0.2">
      <c r="A17" s="15" t="s">
        <v>35</v>
      </c>
      <c r="B17" s="15">
        <v>16</v>
      </c>
      <c r="C17" s="15">
        <v>11</v>
      </c>
      <c r="D17" s="15">
        <v>-1</v>
      </c>
      <c r="E17" s="15">
        <v>1</v>
      </c>
      <c r="F17" s="15">
        <v>-1</v>
      </c>
      <c r="G17" s="15">
        <v>-1</v>
      </c>
      <c r="H17" s="15">
        <v>1</v>
      </c>
      <c r="I17" s="15" t="str">
        <f t="shared" si="6"/>
        <v>OQ_qfd_03_11_1..03</v>
      </c>
      <c r="J17" t="str">
        <f t="shared" si="7"/>
        <v>03_11_1</v>
      </c>
      <c r="L17" s="16" t="str">
        <f t="shared" si="1"/>
        <v>SP + 290 bit</v>
      </c>
      <c r="M17" s="16" t="str">
        <f t="shared" si="2"/>
        <v>40ms</v>
      </c>
      <c r="N17" s="17" t="str">
        <f t="shared" si="3"/>
        <v>6000ms</v>
      </c>
      <c r="O17" s="17" t="str">
        <f t="shared" si="4"/>
        <v> 0,120 гр/ms</v>
      </c>
      <c r="P17" s="17">
        <v>0</v>
      </c>
      <c r="Q17" s="17" t="str">
        <f t="shared" si="5"/>
        <v>LT_F + 2000 ms</v>
      </c>
    </row>
  </sheetData>
  <sortState ref="A10:J17">
    <sortCondition ref="B10:B17"/>
  </sortState>
  <pageMargins left="0.7" right="0.7" top="0.75" bottom="0.75" header="0.3" footer="0.3"/>
  <pageSetup paperSize="9" orientation="portrait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Dict</vt:lpstr>
      <vt:lpstr>Plan</vt:lpstr>
      <vt:lpstr>ПараметрыLZM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Sergey V Egorov</cp:lastModifiedBy>
  <cp:revision>2</cp:revision>
  <dcterms:modified xsi:type="dcterms:W3CDTF">2025-05-23T11:59:16Z</dcterms:modified>
</cp:coreProperties>
</file>