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961c62401957a4/Desktop/個人売上/"/>
    </mc:Choice>
  </mc:AlternateContent>
  <xr:revisionPtr revIDLastSave="123" documentId="13_ncr:1_{7859B5F8-1634-41A8-AE75-6A89D1365F6E}" xr6:coauthVersionLast="47" xr6:coauthVersionMax="47" xr10:uidLastSave="{05E092BF-F132-6140-AAC6-2AE20293732A}"/>
  <bookViews>
    <workbookView xWindow="-98" yWindow="-98" windowWidth="19396" windowHeight="11475" xr2:uid="{0E6F1A4A-D83E-4480-9511-7EFAFB3A8B3F}"/>
  </bookViews>
  <sheets>
    <sheet name="5月分" sheetId="15" r:id="rId1"/>
    <sheet name="4月分" sheetId="14" r:id="rId2"/>
    <sheet name="3月分" sheetId="11" r:id="rId3"/>
    <sheet name="2月分" sheetId="10" r:id="rId4"/>
    <sheet name="1月分" sheetId="9" r:id="rId5"/>
    <sheet name="12月分" sheetId="8" r:id="rId6"/>
    <sheet name="11月分" sheetId="7" r:id="rId7"/>
    <sheet name="10月分" sheetId="6" r:id="rId8"/>
    <sheet name="9月分" sheetId="5" r:id="rId9"/>
    <sheet name="8月分" sheetId="4" r:id="rId10"/>
    <sheet name="7月分" sheetId="2" r:id="rId11"/>
    <sheet name="6月" sheetId="12" r:id="rId12"/>
    <sheet name="5月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5" l="1"/>
  <c r="C14" i="15"/>
  <c r="C13" i="15"/>
  <c r="C12" i="15"/>
  <c r="P11" i="15"/>
  <c r="C11" i="15"/>
  <c r="P10" i="15"/>
  <c r="C10" i="15"/>
  <c r="P9" i="15"/>
  <c r="C9" i="15"/>
  <c r="P8" i="15"/>
  <c r="C8" i="15"/>
  <c r="P7" i="15"/>
  <c r="C7" i="15"/>
  <c r="P6" i="15"/>
  <c r="C6" i="15"/>
  <c r="P5" i="15"/>
  <c r="C5" i="15"/>
  <c r="P4" i="15"/>
  <c r="C4" i="15"/>
  <c r="C3" i="15"/>
  <c r="D15" i="15"/>
  <c r="E15" i="15"/>
  <c r="H15" i="15"/>
  <c r="D3" i="15"/>
  <c r="E3" i="15"/>
  <c r="H3" i="15"/>
  <c r="D4" i="15"/>
  <c r="E4" i="15"/>
  <c r="H4" i="15"/>
  <c r="D5" i="15"/>
  <c r="E5" i="15"/>
  <c r="H5" i="15"/>
  <c r="D6" i="15"/>
  <c r="E6" i="15"/>
  <c r="H6" i="15"/>
  <c r="D7" i="15"/>
  <c r="E7" i="15"/>
  <c r="H7" i="15"/>
  <c r="D8" i="15"/>
  <c r="E8" i="15"/>
  <c r="H8" i="15"/>
  <c r="D9" i="15"/>
  <c r="E9" i="15"/>
  <c r="H9" i="15"/>
  <c r="D10" i="15"/>
  <c r="E10" i="15"/>
  <c r="H10" i="15"/>
  <c r="D11" i="15"/>
  <c r="E11" i="15"/>
  <c r="H11" i="15"/>
  <c r="D12" i="15"/>
  <c r="E12" i="15"/>
  <c r="H12" i="15"/>
  <c r="D13" i="15"/>
  <c r="E13" i="15"/>
  <c r="H13" i="15"/>
  <c r="D14" i="15"/>
  <c r="E14" i="15"/>
  <c r="H14" i="15"/>
  <c r="H16" i="15"/>
  <c r="P3" i="15"/>
  <c r="P12" i="15"/>
  <c r="P13" i="15"/>
  <c r="P14" i="15"/>
  <c r="P15" i="15"/>
  <c r="E14" i="11"/>
  <c r="C23" i="14"/>
  <c r="H16" i="14"/>
  <c r="E16" i="14"/>
  <c r="H4" i="14"/>
  <c r="H5" i="14"/>
  <c r="H6" i="14"/>
  <c r="H9" i="14"/>
  <c r="P15" i="14"/>
  <c r="C15" i="14"/>
  <c r="D15" i="14"/>
  <c r="E15" i="14"/>
  <c r="H15" i="14"/>
  <c r="F3" i="14"/>
  <c r="P13" i="14"/>
  <c r="P14" i="14"/>
  <c r="C14" i="14"/>
  <c r="D14" i="14"/>
  <c r="E14" i="14"/>
  <c r="H14" i="14"/>
  <c r="C19" i="14"/>
  <c r="D19" i="14"/>
  <c r="E18" i="14"/>
  <c r="C13" i="14"/>
  <c r="D13" i="14"/>
  <c r="E13" i="14"/>
  <c r="H13" i="14"/>
  <c r="P12" i="14"/>
  <c r="C12" i="14"/>
  <c r="D12" i="14"/>
  <c r="E12" i="14"/>
  <c r="H12" i="14"/>
  <c r="P11" i="14"/>
  <c r="C11" i="14"/>
  <c r="D11" i="14"/>
  <c r="E11" i="14"/>
  <c r="H11" i="14"/>
  <c r="P10" i="14"/>
  <c r="C10" i="14"/>
  <c r="D10" i="14"/>
  <c r="E10" i="14"/>
  <c r="H10" i="14"/>
  <c r="P9" i="14"/>
  <c r="C9" i="14"/>
  <c r="D9" i="14"/>
  <c r="E9" i="14"/>
  <c r="P8" i="14"/>
  <c r="C8" i="14"/>
  <c r="D8" i="14"/>
  <c r="E8" i="14"/>
  <c r="H8" i="14"/>
  <c r="P7" i="14"/>
  <c r="C7" i="14"/>
  <c r="D7" i="14"/>
  <c r="E7" i="14"/>
  <c r="H7" i="14"/>
  <c r="P6" i="14"/>
  <c r="C6" i="14"/>
  <c r="D6" i="14"/>
  <c r="E6" i="14"/>
  <c r="P5" i="14"/>
  <c r="C5" i="14"/>
  <c r="D5" i="14"/>
  <c r="E5" i="14"/>
  <c r="P4" i="14"/>
  <c r="C4" i="14"/>
  <c r="D4" i="14"/>
  <c r="E4" i="14"/>
  <c r="P3" i="14"/>
  <c r="C3" i="14"/>
  <c r="D3" i="14"/>
  <c r="E3" i="14"/>
  <c r="H3" i="14"/>
  <c r="P12" i="11"/>
  <c r="C12" i="11"/>
  <c r="F3" i="11"/>
  <c r="P3" i="11"/>
  <c r="C3" i="11"/>
  <c r="D3" i="11"/>
  <c r="E3" i="11"/>
  <c r="H3" i="11"/>
  <c r="P13" i="11"/>
  <c r="C13" i="11"/>
  <c r="P8" i="11"/>
  <c r="C8" i="11"/>
  <c r="D8" i="11"/>
  <c r="E8" i="11"/>
  <c r="H8" i="11"/>
  <c r="P4" i="11"/>
  <c r="P5" i="11"/>
  <c r="P6" i="11"/>
  <c r="P7" i="11"/>
  <c r="P9" i="11"/>
  <c r="P10" i="11"/>
  <c r="P11" i="11"/>
  <c r="D12" i="11"/>
  <c r="E12" i="11"/>
  <c r="H12" i="11"/>
  <c r="D13" i="11"/>
  <c r="E13" i="11"/>
  <c r="H13" i="11"/>
  <c r="C16" i="11"/>
  <c r="D16" i="11"/>
  <c r="E16" i="11"/>
  <c r="H16" i="11"/>
  <c r="P15" i="11"/>
  <c r="C15" i="11"/>
  <c r="D15" i="11"/>
  <c r="E15" i="11"/>
  <c r="H15" i="11"/>
  <c r="G3" i="12"/>
  <c r="G13" i="12"/>
  <c r="G14" i="12"/>
  <c r="G15" i="12"/>
  <c r="G16" i="12"/>
  <c r="G17" i="12"/>
  <c r="G2" i="12"/>
  <c r="K13" i="12"/>
  <c r="K14" i="12"/>
  <c r="K15" i="12"/>
  <c r="K16" i="12"/>
  <c r="K17" i="12"/>
  <c r="C13" i="12"/>
  <c r="D13" i="12"/>
  <c r="E13" i="12"/>
  <c r="C14" i="12"/>
  <c r="D14" i="12"/>
  <c r="E14" i="12"/>
  <c r="C15" i="12"/>
  <c r="D15" i="12"/>
  <c r="E15" i="12"/>
  <c r="C16" i="12"/>
  <c r="D16" i="12"/>
  <c r="E16" i="12"/>
  <c r="C17" i="12"/>
  <c r="D17" i="12"/>
  <c r="E17" i="12"/>
  <c r="C5" i="12"/>
  <c r="D5" i="12"/>
  <c r="E5" i="12"/>
  <c r="G5" i="12"/>
  <c r="C6" i="12"/>
  <c r="D6" i="12"/>
  <c r="E6" i="12"/>
  <c r="G6" i="12"/>
  <c r="C7" i="12"/>
  <c r="D7" i="12"/>
  <c r="E7" i="12"/>
  <c r="G7" i="12"/>
  <c r="C8" i="12"/>
  <c r="D8" i="12"/>
  <c r="E8" i="12"/>
  <c r="G8" i="12"/>
  <c r="C9" i="12"/>
  <c r="D9" i="12"/>
  <c r="E9" i="12"/>
  <c r="G9" i="12"/>
  <c r="C10" i="12"/>
  <c r="D10" i="12"/>
  <c r="E10" i="12"/>
  <c r="G10" i="12"/>
  <c r="C11" i="12"/>
  <c r="D11" i="12"/>
  <c r="E11" i="12"/>
  <c r="G11" i="12"/>
  <c r="C12" i="12"/>
  <c r="D12" i="12"/>
  <c r="E12" i="12"/>
  <c r="G12" i="12"/>
  <c r="C2" i="12"/>
  <c r="D2" i="12"/>
  <c r="E2" i="12"/>
  <c r="K3" i="12"/>
  <c r="C3" i="12"/>
  <c r="D3" i="12"/>
  <c r="E3" i="12"/>
  <c r="K4" i="12"/>
  <c r="C4" i="12"/>
  <c r="D4" i="12"/>
  <c r="E4" i="12"/>
  <c r="G4" i="12"/>
  <c r="K5" i="12"/>
  <c r="K6" i="12"/>
  <c r="K7" i="12"/>
  <c r="K8" i="12"/>
  <c r="K9" i="12"/>
  <c r="K10" i="12"/>
  <c r="K11" i="12"/>
  <c r="K12" i="12"/>
  <c r="K2" i="12"/>
  <c r="D3" i="13"/>
  <c r="D4" i="13"/>
  <c r="D5" i="13"/>
  <c r="D6" i="13"/>
  <c r="D7" i="13"/>
  <c r="D8" i="13"/>
  <c r="D9" i="13"/>
  <c r="E9" i="13"/>
  <c r="D10" i="13"/>
  <c r="E10" i="13"/>
  <c r="D11" i="13"/>
  <c r="E11" i="13"/>
  <c r="D12" i="13"/>
  <c r="E12" i="13"/>
  <c r="E3" i="13"/>
  <c r="E4" i="13"/>
  <c r="E5" i="13"/>
  <c r="E6" i="13"/>
  <c r="E7" i="13"/>
  <c r="E8" i="13"/>
  <c r="E2" i="13"/>
  <c r="D2" i="13"/>
  <c r="G8" i="8"/>
  <c r="E4" i="2"/>
  <c r="E5" i="2"/>
  <c r="G5" i="2"/>
  <c r="E6" i="2"/>
  <c r="G6" i="2"/>
  <c r="E7" i="2"/>
  <c r="G7" i="2"/>
  <c r="E8" i="2"/>
  <c r="G8" i="2"/>
  <c r="E9" i="2"/>
  <c r="G9" i="2"/>
  <c r="E10" i="2"/>
  <c r="G10" i="2"/>
  <c r="E11" i="2"/>
  <c r="G11" i="2"/>
  <c r="E12" i="2"/>
  <c r="G12" i="2"/>
  <c r="E13" i="2"/>
  <c r="G13" i="2"/>
  <c r="E14" i="2"/>
  <c r="G14" i="2"/>
  <c r="E15" i="2"/>
  <c r="G15" i="2"/>
  <c r="E16" i="2"/>
  <c r="G16" i="2"/>
  <c r="E17" i="2"/>
  <c r="G17" i="2"/>
  <c r="E3" i="2"/>
  <c r="G3" i="2"/>
  <c r="G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  <c r="C7" i="11"/>
  <c r="D7" i="11"/>
  <c r="E7" i="11"/>
  <c r="H7" i="11"/>
  <c r="C20" i="11"/>
  <c r="D20" i="11"/>
  <c r="E19" i="11"/>
  <c r="C6" i="11"/>
  <c r="D6" i="11"/>
  <c r="E6" i="11"/>
  <c r="H6" i="11"/>
  <c r="C11" i="11"/>
  <c r="D11" i="11"/>
  <c r="E11" i="11"/>
  <c r="H11" i="11"/>
  <c r="C10" i="11"/>
  <c r="D10" i="11"/>
  <c r="E10" i="11"/>
  <c r="H10" i="11"/>
  <c r="C9" i="11"/>
  <c r="D9" i="11"/>
  <c r="E9" i="11"/>
  <c r="H9" i="11"/>
  <c r="C5" i="11"/>
  <c r="D5" i="11"/>
  <c r="E5" i="11"/>
  <c r="H5" i="11"/>
  <c r="C4" i="11"/>
  <c r="D4" i="11"/>
  <c r="E4" i="11"/>
  <c r="H4" i="11"/>
  <c r="F3" i="9"/>
  <c r="F4" i="9"/>
  <c r="F6" i="9"/>
  <c r="F7" i="9"/>
  <c r="F8" i="9"/>
  <c r="G8" i="7"/>
  <c r="E8" i="7"/>
  <c r="C8" i="7"/>
  <c r="P3" i="10"/>
  <c r="C3" i="10"/>
  <c r="D3" i="10"/>
  <c r="E3" i="10"/>
  <c r="H3" i="10"/>
  <c r="C18" i="10"/>
  <c r="D18" i="10"/>
  <c r="E17" i="10"/>
  <c r="P8" i="10"/>
  <c r="C8" i="10"/>
  <c r="D8" i="10"/>
  <c r="E8" i="10"/>
  <c r="H8" i="10"/>
  <c r="P9" i="10"/>
  <c r="C9" i="10"/>
  <c r="D9" i="10"/>
  <c r="E9" i="10"/>
  <c r="H9" i="10"/>
  <c r="P10" i="10"/>
  <c r="C10" i="10"/>
  <c r="D10" i="10"/>
  <c r="E10" i="10"/>
  <c r="H10" i="10"/>
  <c r="P13" i="10"/>
  <c r="P14" i="10"/>
  <c r="P12" i="10"/>
  <c r="C12" i="10"/>
  <c r="C13" i="10"/>
  <c r="D13" i="10"/>
  <c r="E13" i="10"/>
  <c r="H13" i="10"/>
  <c r="C14" i="10"/>
  <c r="D14" i="10"/>
  <c r="E14" i="10"/>
  <c r="H14" i="10"/>
  <c r="D12" i="10"/>
  <c r="E12" i="10"/>
  <c r="H12" i="10"/>
  <c r="P11" i="10"/>
  <c r="C11" i="10"/>
  <c r="D11" i="10"/>
  <c r="E11" i="10"/>
  <c r="H11" i="10"/>
  <c r="P7" i="10"/>
  <c r="C7" i="10"/>
  <c r="D7" i="10"/>
  <c r="E7" i="10"/>
  <c r="H7" i="10"/>
  <c r="P6" i="10"/>
  <c r="C6" i="10"/>
  <c r="D6" i="10"/>
  <c r="E6" i="10"/>
  <c r="H6" i="10"/>
  <c r="P5" i="10"/>
  <c r="C5" i="10"/>
  <c r="D5" i="10"/>
  <c r="E5" i="10"/>
  <c r="H5" i="10"/>
  <c r="P4" i="10"/>
  <c r="C4" i="10"/>
  <c r="D4" i="10"/>
  <c r="E4" i="10"/>
  <c r="H4" i="10"/>
  <c r="E18" i="8"/>
  <c r="O12" i="9"/>
  <c r="D12" i="9"/>
  <c r="E12" i="9"/>
  <c r="H12" i="9"/>
  <c r="O11" i="9"/>
  <c r="C11" i="9"/>
  <c r="D11" i="9"/>
  <c r="E11" i="9"/>
  <c r="H11" i="9"/>
  <c r="O10" i="9"/>
  <c r="C10" i="9"/>
  <c r="D10" i="9"/>
  <c r="E10" i="9"/>
  <c r="H10" i="9"/>
  <c r="O9" i="9"/>
  <c r="C9" i="9"/>
  <c r="D9" i="9"/>
  <c r="E9" i="9"/>
  <c r="H9" i="9"/>
  <c r="O8" i="9"/>
  <c r="C8" i="9"/>
  <c r="D8" i="9"/>
  <c r="E8" i="9"/>
  <c r="H8" i="9"/>
  <c r="O7" i="9"/>
  <c r="C7" i="9"/>
  <c r="D7" i="9"/>
  <c r="E7" i="9"/>
  <c r="O6" i="9"/>
  <c r="C6" i="9"/>
  <c r="D6" i="9"/>
  <c r="E6" i="9"/>
  <c r="O5" i="9"/>
  <c r="C5" i="9"/>
  <c r="D5" i="9"/>
  <c r="E5" i="9"/>
  <c r="H5" i="9"/>
  <c r="O4" i="9"/>
  <c r="C4" i="9"/>
  <c r="D4" i="9"/>
  <c r="E4" i="9"/>
  <c r="O3" i="9"/>
  <c r="C3" i="9"/>
  <c r="D3" i="9"/>
  <c r="E3" i="9"/>
  <c r="C16" i="6"/>
  <c r="D16" i="6"/>
  <c r="E16" i="6"/>
  <c r="G16" i="6"/>
  <c r="G4" i="8"/>
  <c r="H7" i="8"/>
  <c r="D18" i="8"/>
  <c r="D19" i="8"/>
  <c r="E19" i="8"/>
  <c r="D20" i="8"/>
  <c r="E20" i="8"/>
  <c r="D17" i="8"/>
  <c r="E17" i="8"/>
  <c r="F7" i="8"/>
  <c r="F9" i="8"/>
  <c r="F8" i="8"/>
  <c r="F6" i="8"/>
  <c r="F4" i="8"/>
  <c r="F3" i="8"/>
  <c r="O13" i="8"/>
  <c r="C13" i="8"/>
  <c r="D13" i="8"/>
  <c r="E13" i="8"/>
  <c r="H13" i="8"/>
  <c r="O12" i="8"/>
  <c r="C12" i="8"/>
  <c r="D12" i="8"/>
  <c r="E12" i="8"/>
  <c r="H12" i="8"/>
  <c r="O7" i="8"/>
  <c r="C7" i="8"/>
  <c r="D7" i="8"/>
  <c r="E7" i="8"/>
  <c r="O11" i="8"/>
  <c r="C11" i="8"/>
  <c r="D11" i="8"/>
  <c r="E11" i="8"/>
  <c r="H11" i="8"/>
  <c r="O10" i="8"/>
  <c r="C10" i="8"/>
  <c r="D10" i="8"/>
  <c r="E10" i="8"/>
  <c r="H10" i="8"/>
  <c r="O9" i="8"/>
  <c r="C9" i="8"/>
  <c r="D9" i="8"/>
  <c r="E9" i="8"/>
  <c r="H9" i="8"/>
  <c r="O8" i="8"/>
  <c r="C8" i="8"/>
  <c r="D8" i="8"/>
  <c r="E8" i="8"/>
  <c r="H8" i="8"/>
  <c r="O6" i="8"/>
  <c r="C6" i="8"/>
  <c r="D6" i="8"/>
  <c r="E6" i="8"/>
  <c r="H6" i="8"/>
  <c r="O5" i="8"/>
  <c r="C5" i="8"/>
  <c r="D5" i="8"/>
  <c r="E5" i="8"/>
  <c r="H5" i="8"/>
  <c r="O4" i="8"/>
  <c r="C4" i="8"/>
  <c r="D4" i="8"/>
  <c r="E4" i="8"/>
  <c r="H4" i="8"/>
  <c r="O3" i="8"/>
  <c r="C3" i="8"/>
  <c r="D3" i="8"/>
  <c r="E3" i="8"/>
  <c r="H3" i="8"/>
  <c r="G4" i="7"/>
  <c r="G5" i="7"/>
  <c r="G6" i="7"/>
  <c r="G7" i="7"/>
  <c r="G9" i="7"/>
  <c r="G10" i="7"/>
  <c r="G11" i="7"/>
  <c r="G12" i="7"/>
  <c r="G13" i="7"/>
  <c r="G3" i="7"/>
  <c r="E12" i="7"/>
  <c r="E13" i="7"/>
  <c r="D12" i="7"/>
  <c r="D13" i="7"/>
  <c r="N13" i="7"/>
  <c r="N12" i="7"/>
  <c r="N11" i="7"/>
  <c r="N10" i="7"/>
  <c r="N9" i="7"/>
  <c r="C14" i="6"/>
  <c r="N13" i="6"/>
  <c r="C13" i="6"/>
  <c r="N12" i="6"/>
  <c r="C12" i="6"/>
  <c r="C11" i="6"/>
  <c r="C10" i="6"/>
  <c r="C9" i="6"/>
  <c r="C8" i="6"/>
  <c r="C7" i="6"/>
  <c r="C6" i="6"/>
  <c r="C5" i="6"/>
  <c r="C4" i="6"/>
  <c r="C3" i="6"/>
  <c r="D4" i="6"/>
  <c r="E4" i="6"/>
  <c r="G4" i="6"/>
  <c r="D5" i="6"/>
  <c r="E5" i="6"/>
  <c r="G5" i="6"/>
  <c r="D6" i="6"/>
  <c r="E6" i="6"/>
  <c r="G6" i="6"/>
  <c r="D7" i="6"/>
  <c r="E7" i="6"/>
  <c r="G7" i="6"/>
  <c r="D8" i="6"/>
  <c r="E8" i="6"/>
  <c r="G8" i="6"/>
  <c r="D9" i="6"/>
  <c r="E9" i="6"/>
  <c r="G9" i="6"/>
  <c r="D10" i="6"/>
  <c r="E10" i="6"/>
  <c r="G10" i="6"/>
  <c r="D11" i="6"/>
  <c r="E11" i="6"/>
  <c r="G11" i="6"/>
  <c r="D12" i="6"/>
  <c r="E12" i="6"/>
  <c r="G12" i="6"/>
  <c r="D13" i="6"/>
  <c r="E13" i="6"/>
  <c r="G13" i="6"/>
  <c r="D14" i="6"/>
  <c r="E14" i="6"/>
  <c r="G14" i="6"/>
  <c r="D3" i="6"/>
  <c r="E3" i="6"/>
  <c r="G3" i="6"/>
  <c r="N14" i="6"/>
  <c r="D11" i="7"/>
  <c r="E11" i="7"/>
  <c r="D8" i="7"/>
  <c r="D9" i="7"/>
  <c r="E9" i="7"/>
  <c r="D10" i="7"/>
  <c r="E10" i="7"/>
  <c r="N8" i="7"/>
  <c r="N7" i="7"/>
  <c r="D7" i="7"/>
  <c r="E7" i="7"/>
  <c r="N6" i="7"/>
  <c r="D6" i="7"/>
  <c r="E6" i="7"/>
  <c r="N5" i="7"/>
  <c r="D5" i="7"/>
  <c r="E5" i="7"/>
  <c r="N4" i="7"/>
  <c r="D4" i="7"/>
  <c r="E4" i="7"/>
  <c r="N3" i="7"/>
  <c r="D3" i="7"/>
  <c r="E3" i="7"/>
  <c r="N4" i="6"/>
  <c r="N5" i="6"/>
  <c r="N6" i="6"/>
  <c r="N7" i="6"/>
  <c r="N8" i="6"/>
  <c r="N9" i="6"/>
  <c r="N10" i="6"/>
  <c r="N11" i="6"/>
  <c r="N3" i="6"/>
  <c r="D18" i="5"/>
  <c r="E18" i="5"/>
  <c r="G18" i="5"/>
  <c r="D16" i="5"/>
  <c r="E16" i="5"/>
  <c r="G16" i="5"/>
  <c r="D17" i="5"/>
  <c r="E17" i="5"/>
  <c r="G17" i="5"/>
  <c r="D15" i="5"/>
  <c r="E15" i="5"/>
  <c r="G15" i="5"/>
  <c r="E14" i="5"/>
  <c r="D13" i="5"/>
  <c r="E13" i="5"/>
  <c r="G13" i="5"/>
  <c r="D12" i="5"/>
  <c r="E12" i="5"/>
  <c r="G12" i="5"/>
  <c r="D11" i="5"/>
  <c r="E11" i="5"/>
  <c r="G11" i="5"/>
  <c r="D10" i="5"/>
  <c r="E10" i="5"/>
  <c r="G10" i="5"/>
  <c r="D9" i="5"/>
  <c r="E9" i="5"/>
  <c r="G9" i="5"/>
  <c r="D8" i="5"/>
  <c r="E8" i="5"/>
  <c r="G8" i="5"/>
  <c r="D7" i="5"/>
  <c r="E7" i="5"/>
  <c r="G7" i="5"/>
  <c r="D6" i="5"/>
  <c r="E6" i="5"/>
  <c r="G6" i="5"/>
  <c r="D5" i="5"/>
  <c r="E5" i="5"/>
  <c r="G5" i="5"/>
  <c r="D4" i="5"/>
  <c r="E4" i="5"/>
  <c r="G4" i="5"/>
  <c r="D3" i="5"/>
  <c r="E3" i="5"/>
  <c r="G3" i="5"/>
  <c r="E15" i="4"/>
  <c r="D3" i="4"/>
  <c r="E3" i="4"/>
  <c r="G3" i="4"/>
  <c r="D4" i="4"/>
  <c r="D5" i="4"/>
  <c r="E5" i="4"/>
  <c r="G5" i="4"/>
  <c r="D6" i="4"/>
  <c r="E6" i="4"/>
  <c r="D7" i="4"/>
  <c r="E7" i="4"/>
  <c r="D8" i="4"/>
  <c r="E8" i="4"/>
  <c r="G8" i="4"/>
  <c r="D9" i="4"/>
  <c r="E9" i="4"/>
  <c r="G9" i="4"/>
  <c r="D10" i="4"/>
  <c r="D11" i="4"/>
  <c r="E11" i="4"/>
  <c r="G11" i="4"/>
  <c r="D12" i="4"/>
  <c r="E12" i="4"/>
  <c r="D13" i="4"/>
  <c r="E13" i="4"/>
  <c r="D14" i="4"/>
  <c r="D16" i="4"/>
  <c r="E16" i="4"/>
  <c r="G16" i="4"/>
  <c r="D17" i="4"/>
  <c r="E17" i="4"/>
  <c r="G17" i="4"/>
  <c r="E14" i="4"/>
  <c r="G14" i="4"/>
  <c r="G13" i="4"/>
  <c r="E10" i="4"/>
  <c r="G10" i="4"/>
  <c r="G7" i="4"/>
  <c r="G6" i="4"/>
  <c r="G12" i="4"/>
  <c r="E4" i="4"/>
  <c r="G4" i="4"/>
  <c r="H3" i="9"/>
  <c r="H4" i="9"/>
  <c r="H7" i="9"/>
  <c r="H6" i="9"/>
</calcChain>
</file>

<file path=xl/sharedStrings.xml><?xml version="1.0" encoding="utf-8"?>
<sst xmlns="http://schemas.openxmlformats.org/spreadsheetml/2006/main" count="331" uniqueCount="120">
  <si>
    <t>名前</t>
    <rPh sb="0" eb="2">
      <t>ナマエ</t>
    </rPh>
    <phoneticPr fontId="2"/>
  </si>
  <si>
    <t>ありさ</t>
  </si>
  <si>
    <t>労働時間</t>
    <rPh sb="0" eb="4">
      <t>ロウドウジカン</t>
    </rPh>
    <phoneticPr fontId="2"/>
  </si>
  <si>
    <t>基本給</t>
    <rPh sb="0" eb="3">
      <t>キホンキュウ</t>
    </rPh>
    <phoneticPr fontId="2"/>
  </si>
  <si>
    <t>バック</t>
    <phoneticPr fontId="2"/>
  </si>
  <si>
    <t>その他</t>
  </si>
  <si>
    <t>月給料</t>
  </si>
  <si>
    <t>氏名</t>
    <rPh sb="0" eb="2">
      <t>シメイ</t>
    </rPh>
    <phoneticPr fontId="2"/>
  </si>
  <si>
    <t>\</t>
    <phoneticPr fontId="2"/>
  </si>
  <si>
    <t>H</t>
    <phoneticPr fontId="2"/>
  </si>
  <si>
    <t>オリシャン</t>
  </si>
  <si>
    <t>合計</t>
    <rPh sb="0" eb="2">
      <t>ゴウケイ</t>
    </rPh>
    <phoneticPr fontId="2"/>
  </si>
  <si>
    <t>日数</t>
    <rPh sb="0" eb="2">
      <t>ニッスウ</t>
    </rPh>
    <phoneticPr fontId="2"/>
  </si>
  <si>
    <t>メモ</t>
    <phoneticPr fontId="2"/>
  </si>
  <si>
    <t>明細</t>
  </si>
  <si>
    <t>渡し</t>
    <rPh sb="0" eb="1">
      <t>ワタ</t>
    </rPh>
    <phoneticPr fontId="2"/>
  </si>
  <si>
    <t>+</t>
    <phoneticPr fontId="2"/>
  </si>
  <si>
    <t>-</t>
    <phoneticPr fontId="2"/>
  </si>
  <si>
    <t>★</t>
  </si>
  <si>
    <t>ことは</t>
  </si>
  <si>
    <t>まいか</t>
    <phoneticPr fontId="2"/>
  </si>
  <si>
    <t>すず</t>
    <phoneticPr fontId="2"/>
  </si>
  <si>
    <t>11*1</t>
  </si>
  <si>
    <t>のりか</t>
    <phoneticPr fontId="2"/>
  </si>
  <si>
    <t>さくら</t>
    <phoneticPr fontId="2"/>
  </si>
  <si>
    <t>じゅりあ</t>
  </si>
  <si>
    <t>ゆうや</t>
  </si>
  <si>
    <t>エイ</t>
    <phoneticPr fontId="2"/>
  </si>
  <si>
    <t>みな</t>
    <phoneticPr fontId="2"/>
  </si>
  <si>
    <t>きっぺい</t>
    <phoneticPr fontId="2"/>
  </si>
  <si>
    <t>みなみ</t>
  </si>
  <si>
    <t>なな</t>
  </si>
  <si>
    <t>ゆうくん33*1</t>
  </si>
  <si>
    <t>4月分</t>
  </si>
  <si>
    <t>ヴーヴ黄原価</t>
    <rPh sb="3" eb="4">
      <t>コウ</t>
    </rPh>
    <rPh sb="4" eb="6">
      <t>ゲンカ</t>
    </rPh>
    <phoneticPr fontId="2"/>
  </si>
  <si>
    <t>定価</t>
    <rPh sb="0" eb="2">
      <t>テイカ</t>
    </rPh>
    <phoneticPr fontId="2"/>
  </si>
  <si>
    <t>11*3  33*1</t>
    <phoneticPr fontId="2"/>
  </si>
  <si>
    <t>11*3</t>
    <phoneticPr fontId="2"/>
  </si>
  <si>
    <t>さき</t>
  </si>
  <si>
    <t>ゆめ</t>
  </si>
  <si>
    <t>11*1</t>
    <phoneticPr fontId="2"/>
  </si>
  <si>
    <t>ヴーヴ黄2,11*1</t>
    <rPh sb="3" eb="4">
      <t>コウ</t>
    </rPh>
    <phoneticPr fontId="2"/>
  </si>
  <si>
    <t>まりな</t>
    <phoneticPr fontId="2"/>
  </si>
  <si>
    <t>1月給料</t>
    <phoneticPr fontId="2"/>
  </si>
  <si>
    <t>ことちゃん</t>
  </si>
  <si>
    <t>12月給料</t>
  </si>
  <si>
    <t>ヴーヴ白1</t>
  </si>
  <si>
    <t>11/29まで</t>
    <phoneticPr fontId="2"/>
  </si>
  <si>
    <t>ソウメイ黒1
マッコリ1</t>
  </si>
  <si>
    <t>きらら</t>
    <phoneticPr fontId="2"/>
  </si>
  <si>
    <t>ヴーヴ黄3</t>
  </si>
  <si>
    <t>ヴーヴ黄1</t>
  </si>
  <si>
    <t>まりな</t>
  </si>
  <si>
    <t>まいかバック＋</t>
    <phoneticPr fontId="2"/>
  </si>
  <si>
    <t>原価</t>
  </si>
  <si>
    <t>定価</t>
  </si>
  <si>
    <t>バック金額</t>
  </si>
  <si>
    <t>ヴーヴ黄</t>
  </si>
  <si>
    <t>ヴーヴ白</t>
  </si>
  <si>
    <t>ソウメイ</t>
  </si>
  <si>
    <t>マッコリ</t>
  </si>
  <si>
    <t>12/4分ヴーヴ黄4本 \8,349 まいちゃんバック追加</t>
  </si>
  <si>
    <t>11月給料</t>
    <rPh sb="2" eb="3">
      <t>ガツ</t>
    </rPh>
    <rPh sb="3" eb="5">
      <t>キュウリョウ</t>
    </rPh>
    <phoneticPr fontId="2"/>
  </si>
  <si>
    <t>バック</t>
  </si>
  <si>
    <t>つばさ</t>
    <phoneticPr fontId="2"/>
  </si>
  <si>
    <t>ひな</t>
    <phoneticPr fontId="2"/>
  </si>
  <si>
    <t>なつみ</t>
    <phoneticPr fontId="2"/>
  </si>
  <si>
    <t>11月分ベルエポ*1 おりシャン33*1 \17,540 まいちゃんバック追加</t>
    <rPh sb="2" eb="3">
      <t>ガツ</t>
    </rPh>
    <rPh sb="3" eb="4">
      <t>ブン</t>
    </rPh>
    <rPh sb="37" eb="39">
      <t>ツイカ</t>
    </rPh>
    <phoneticPr fontId="2"/>
  </si>
  <si>
    <t>ベル原価25300　80000-25300=54700の20%=\10940</t>
    <rPh sb="2" eb="4">
      <t>ゲンカ</t>
    </rPh>
    <phoneticPr fontId="2"/>
  </si>
  <si>
    <t>10月給料</t>
    <rPh sb="2" eb="3">
      <t>ガツ</t>
    </rPh>
    <rPh sb="3" eb="5">
      <t>キュウリョウ</t>
    </rPh>
    <phoneticPr fontId="2"/>
  </si>
  <si>
    <t>かのん</t>
  </si>
  <si>
    <t>みな</t>
  </si>
  <si>
    <t>うみ</t>
  </si>
  <si>
    <t>らむ</t>
    <phoneticPr fontId="2"/>
  </si>
  <si>
    <t>いずみ</t>
    <phoneticPr fontId="2"/>
  </si>
  <si>
    <t>もゆ</t>
  </si>
  <si>
    <t>9月給料</t>
    <rPh sb="1" eb="2">
      <t>ガツ</t>
    </rPh>
    <rPh sb="2" eb="4">
      <t>キュウリョウ</t>
    </rPh>
    <phoneticPr fontId="2"/>
  </si>
  <si>
    <t>時給</t>
    <rPh sb="0" eb="2">
      <t>ジキュウ</t>
    </rPh>
    <phoneticPr fontId="2"/>
  </si>
  <si>
    <t>変換</t>
    <rPh sb="0" eb="2">
      <t>ヘンカン</t>
    </rPh>
    <phoneticPr fontId="2"/>
  </si>
  <si>
    <t>ここな</t>
  </si>
  <si>
    <t>未作成</t>
    <rPh sb="0" eb="3">
      <t>ミサクセイ</t>
    </rPh>
    <phoneticPr fontId="2"/>
  </si>
  <si>
    <t>かの</t>
  </si>
  <si>
    <t>せな</t>
  </si>
  <si>
    <t>こころ</t>
  </si>
  <si>
    <t>もえ</t>
  </si>
  <si>
    <t>ゆづき</t>
    <phoneticPr fontId="2"/>
  </si>
  <si>
    <t>せいら</t>
    <phoneticPr fontId="2"/>
  </si>
  <si>
    <t>8月給料</t>
    <rPh sb="1" eb="2">
      <t>ガツ</t>
    </rPh>
    <rPh sb="2" eb="4">
      <t>キュウリョウ</t>
    </rPh>
    <phoneticPr fontId="2"/>
  </si>
  <si>
    <t>9/1の0:00含んでるので10月分に入れないよう注意</t>
    <rPh sb="8" eb="9">
      <t>フク</t>
    </rPh>
    <rPh sb="16" eb="18">
      <t>ガツブン</t>
    </rPh>
    <rPh sb="19" eb="20">
      <t>イ</t>
    </rPh>
    <rPh sb="25" eb="27">
      <t>チュウイ</t>
    </rPh>
    <phoneticPr fontId="2"/>
  </si>
  <si>
    <t>えれな</t>
  </si>
  <si>
    <t>まゆ</t>
  </si>
  <si>
    <t>7月給料</t>
    <rPh sb="1" eb="2">
      <t>ガツ</t>
    </rPh>
    <rPh sb="2" eb="4">
      <t>キュウリョウ</t>
    </rPh>
    <phoneticPr fontId="2"/>
  </si>
  <si>
    <t>労働日数</t>
    <rPh sb="0" eb="4">
      <t>ロウドウニッスウ</t>
    </rPh>
    <phoneticPr fontId="2"/>
  </si>
  <si>
    <t>ここな</t>
    <phoneticPr fontId="2"/>
  </si>
  <si>
    <t>ことは</t>
    <phoneticPr fontId="2"/>
  </si>
  <si>
    <t>ありさ</t>
    <phoneticPr fontId="2"/>
  </si>
  <si>
    <t>かのん</t>
    <phoneticPr fontId="2"/>
  </si>
  <si>
    <t>かの</t>
    <phoneticPr fontId="2"/>
  </si>
  <si>
    <t>せな</t>
    <phoneticPr fontId="2"/>
  </si>
  <si>
    <t>こころ</t>
    <phoneticPr fontId="2"/>
  </si>
  <si>
    <t>うみ</t>
    <phoneticPr fontId="2"/>
  </si>
  <si>
    <t>あや</t>
    <phoneticPr fontId="2"/>
  </si>
  <si>
    <t>もえ</t>
    <phoneticPr fontId="2"/>
  </si>
  <si>
    <t>えれな</t>
    <phoneticPr fontId="2"/>
  </si>
  <si>
    <t>さき</t>
    <phoneticPr fontId="2"/>
  </si>
  <si>
    <t>時間</t>
    <rPh sb="0" eb="2">
      <t>ジカン</t>
    </rPh>
    <phoneticPr fontId="2"/>
  </si>
  <si>
    <t>ここあ</t>
    <phoneticPr fontId="2"/>
  </si>
  <si>
    <t>むつみ</t>
    <phoneticPr fontId="2"/>
  </si>
  <si>
    <t>55*1</t>
  </si>
  <si>
    <t>33*1そうやさん、33*1りん(りゅうくん)</t>
  </si>
  <si>
    <t>はるな</t>
  </si>
  <si>
    <t>まいか</t>
  </si>
  <si>
    <t>かえで</t>
  </si>
  <si>
    <t>ひめか</t>
  </si>
  <si>
    <t>あんず</t>
  </si>
  <si>
    <t>れいな</t>
  </si>
  <si>
    <t>ベル１</t>
    <phoneticPr fontId="2"/>
  </si>
  <si>
    <t>ベルエ 30%</t>
  </si>
  <si>
    <t>せいや</t>
  </si>
  <si>
    <t>11*2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</si>
</sst>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¥&quot;#,##0;[Red]&quot;¥&quot;\-#,##0"/>
    <numFmt numFmtId="176" formatCode="[$¥-411]#,##0_);[Red]\([$¥-411]#,##0\)"/>
    <numFmt numFmtId="177" formatCode="[$¥-411]#,##0.00_);[Red]\([$¥-411]#,##0.00\)"/>
    <numFmt numFmtId="178" formatCode="&quot;¥&quot;#,##0_);[Red]\(&quot;¥&quot;#,##0\)"/>
    <numFmt numFmtId="179" formatCode="[$¥-411]#,##0.00;[$¥-411]#,##0.00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rgb="FF000000"/>
      <name val="游ゴシック"/>
      <family val="2"/>
      <charset val="128"/>
      <scheme val="minor"/>
    </font>
    <font>
      <b/>
      <sz val="11"/>
      <color rgb="FF000000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4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20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46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20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3" borderId="1" xfId="0" applyFont="1" applyFill="1" applyBorder="1">
      <alignment vertical="center"/>
    </xf>
    <xf numFmtId="176" fontId="0" fillId="3" borderId="1" xfId="0" applyNumberForma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177" fontId="0" fillId="0" borderId="0" xfId="0" applyNumberFormat="1">
      <alignment vertical="center"/>
    </xf>
    <xf numFmtId="0" fontId="0" fillId="0" borderId="4" xfId="0" applyBorder="1">
      <alignment vertical="center"/>
    </xf>
    <xf numFmtId="0" fontId="0" fillId="3" borderId="1" xfId="0" applyFill="1" applyBorder="1">
      <alignment vertical="center"/>
    </xf>
    <xf numFmtId="46" fontId="0" fillId="3" borderId="1" xfId="0" applyNumberFormat="1" applyFill="1" applyBorder="1">
      <alignment vertical="center"/>
    </xf>
    <xf numFmtId="0" fontId="0" fillId="3" borderId="0" xfId="0" applyFill="1">
      <alignment vertical="center"/>
    </xf>
    <xf numFmtId="46" fontId="0" fillId="3" borderId="0" xfId="0" applyNumberFormat="1" applyFill="1">
      <alignment vertical="center"/>
    </xf>
    <xf numFmtId="176" fontId="0" fillId="4" borderId="1" xfId="0" applyNumberFormat="1" applyFill="1" applyBorder="1">
      <alignment vertical="center"/>
    </xf>
    <xf numFmtId="0" fontId="5" fillId="4" borderId="1" xfId="0" applyFont="1" applyFill="1" applyBorder="1">
      <alignment vertical="center"/>
    </xf>
    <xf numFmtId="0" fontId="0" fillId="5" borderId="0" xfId="0" applyFill="1">
      <alignment vertical="center"/>
    </xf>
    <xf numFmtId="0" fontId="4" fillId="5" borderId="0" xfId="0" applyFont="1" applyFill="1" applyAlignment="1">
      <alignment horizontal="center" vertical="center"/>
    </xf>
    <xf numFmtId="20" fontId="0" fillId="5" borderId="0" xfId="0" applyNumberFormat="1" applyFill="1">
      <alignment vertical="center"/>
    </xf>
    <xf numFmtId="0" fontId="0" fillId="6" borderId="0" xfId="0" applyFill="1">
      <alignment vertical="center"/>
    </xf>
    <xf numFmtId="0" fontId="4" fillId="6" borderId="0" xfId="0" applyFont="1" applyFill="1" applyAlignment="1">
      <alignment horizontal="center" vertical="center"/>
    </xf>
    <xf numFmtId="20" fontId="0" fillId="6" borderId="0" xfId="0" applyNumberFormat="1" applyFill="1">
      <alignment vertical="center"/>
    </xf>
    <xf numFmtId="20" fontId="0" fillId="3" borderId="0" xfId="0" applyNumberFormat="1" applyFill="1">
      <alignment vertical="center"/>
    </xf>
    <xf numFmtId="0" fontId="0" fillId="7" borderId="1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178" fontId="0" fillId="0" borderId="0" xfId="0" applyNumberFormat="1">
      <alignment vertical="center"/>
    </xf>
    <xf numFmtId="6" fontId="0" fillId="0" borderId="0" xfId="1" applyFont="1">
      <alignment vertical="center"/>
    </xf>
    <xf numFmtId="0" fontId="5" fillId="3" borderId="0" xfId="0" applyFont="1" applyFill="1">
      <alignment vertical="center"/>
    </xf>
    <xf numFmtId="176" fontId="0" fillId="3" borderId="0" xfId="0" applyNumberFormat="1" applyFill="1">
      <alignment vertical="center"/>
    </xf>
    <xf numFmtId="0" fontId="0" fillId="0" borderId="7" xfId="0" applyBorder="1">
      <alignment vertical="center"/>
    </xf>
    <xf numFmtId="176" fontId="3" fillId="3" borderId="0" xfId="0" applyNumberFormat="1" applyFont="1" applyFill="1">
      <alignment vertical="center"/>
    </xf>
    <xf numFmtId="179" fontId="0" fillId="0" borderId="1" xfId="0" applyNumberFormat="1" applyBorder="1">
      <alignment vertical="center"/>
    </xf>
    <xf numFmtId="0" fontId="0" fillId="3" borderId="1" xfId="0" quotePrefix="1" applyFill="1" applyBorder="1">
      <alignment vertical="center"/>
    </xf>
    <xf numFmtId="20" fontId="0" fillId="3" borderId="1" xfId="0" applyNumberFormat="1" applyFill="1" applyBorder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 wrapText="1"/>
    </xf>
    <xf numFmtId="0" fontId="0" fillId="8" borderId="1" xfId="0" applyFill="1" applyBorder="1">
      <alignment vertical="center"/>
    </xf>
    <xf numFmtId="46" fontId="0" fillId="0" borderId="2" xfId="0" applyNumberFormat="1" applyBorder="1">
      <alignment vertical="center"/>
    </xf>
    <xf numFmtId="0" fontId="5" fillId="4" borderId="2" xfId="0" applyFont="1" applyFill="1" applyBorder="1">
      <alignment vertical="center"/>
    </xf>
    <xf numFmtId="176" fontId="0" fillId="4" borderId="2" xfId="0" applyNumberFormat="1" applyFill="1" applyBorder="1">
      <alignment vertical="center"/>
    </xf>
    <xf numFmtId="0" fontId="0" fillId="7" borderId="2" xfId="0" applyFill="1" applyBorder="1">
      <alignment vertical="center"/>
    </xf>
    <xf numFmtId="0" fontId="0" fillId="7" borderId="6" xfId="0" applyFill="1" applyBorder="1">
      <alignment vertical="center"/>
    </xf>
    <xf numFmtId="3" fontId="0" fillId="0" borderId="0" xfId="0" applyNumberFormat="1">
      <alignment vertical="center"/>
    </xf>
    <xf numFmtId="0" fontId="0" fillId="7" borderId="5" xfId="0" applyFill="1" applyBorder="1">
      <alignment vertical="center"/>
    </xf>
    <xf numFmtId="0" fontId="0" fillId="9" borderId="1" xfId="0" applyFill="1" applyBorder="1">
      <alignment vertical="center"/>
    </xf>
    <xf numFmtId="46" fontId="0" fillId="9" borderId="1" xfId="0" applyNumberFormat="1" applyFill="1" applyBorder="1">
      <alignment vertical="center"/>
    </xf>
    <xf numFmtId="0" fontId="5" fillId="9" borderId="1" xfId="0" applyFont="1" applyFill="1" applyBorder="1">
      <alignment vertical="center"/>
    </xf>
    <xf numFmtId="176" fontId="0" fillId="9" borderId="1" xfId="0" applyNumberFormat="1" applyFill="1" applyBorder="1">
      <alignment vertical="center"/>
    </xf>
    <xf numFmtId="0" fontId="0" fillId="9" borderId="0" xfId="0" applyFill="1">
      <alignment vertical="center"/>
    </xf>
    <xf numFmtId="46" fontId="0" fillId="9" borderId="0" xfId="0" applyNumberFormat="1" applyFill="1">
      <alignment vertical="center"/>
    </xf>
    <xf numFmtId="0" fontId="0" fillId="7" borderId="4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46" fontId="0" fillId="0" borderId="0" xfId="0" applyNumberFormat="1" applyFill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4" xfId="0" applyFill="1" applyBorder="1">
      <alignment vertical="center"/>
    </xf>
    <xf numFmtId="0" fontId="5" fillId="4" borderId="8" xfId="0" applyFont="1" applyFill="1" applyBorder="1">
      <alignment vertical="center"/>
    </xf>
    <xf numFmtId="176" fontId="0" fillId="4" borderId="8" xfId="0" applyNumberFormat="1" applyFill="1" applyBorder="1">
      <alignment vertical="center"/>
    </xf>
    <xf numFmtId="0" fontId="0" fillId="0" borderId="3" xfId="0" applyFill="1" applyBorder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E509C-86EE-D147-AE42-FCFE11053A27}">
  <dimension ref="A1:P22"/>
  <sheetViews>
    <sheetView tabSelected="1" zoomScale="73" workbookViewId="0">
      <pane xSplit="1" topLeftCell="H1" activePane="topRight" state="frozen"/>
      <selection activeCell="B22" sqref="B22"/>
      <selection pane="topRight" activeCell="I11" sqref="I11"/>
    </sheetView>
  </sheetViews>
  <sheetFormatPr defaultColWidth="8.94921875" defaultRowHeight="14.25" x14ac:dyDescent="0.2"/>
  <cols>
    <col min="1" max="1" width="8.3359375" bestFit="1" customWidth="1"/>
    <col min="2" max="2" width="6.49609375" bestFit="1" customWidth="1"/>
    <col min="3" max="3" width="12.01171875" customWidth="1"/>
    <col min="4" max="4" width="10.54296875" style="15" customWidth="1"/>
    <col min="5" max="5" width="10.296875" style="6" customWidth="1"/>
    <col min="6" max="6" width="10.171875" customWidth="1"/>
    <col min="7" max="7" width="8.703125" customWidth="1"/>
    <col min="8" max="8" width="9.31640625" bestFit="1" customWidth="1"/>
    <col min="9" max="9" width="8.94921875" customWidth="1"/>
    <col min="10" max="10" width="18.01953125" customWidth="1"/>
    <col min="11" max="12" width="4.65625" bestFit="1" customWidth="1"/>
    <col min="13" max="13" width="6.984375" customWidth="1"/>
    <col min="14" max="14" width="9.4375" customWidth="1"/>
    <col min="15" max="15" width="6.7421875" customWidth="1"/>
    <col min="16" max="16" width="9.0703125" bestFit="1" customWidth="1"/>
  </cols>
  <sheetData>
    <row r="1" spans="1:16" x14ac:dyDescent="0.2">
      <c r="A1" s="1">
        <v>5</v>
      </c>
      <c r="B1" t="s">
        <v>6</v>
      </c>
      <c r="E1"/>
    </row>
    <row r="2" spans="1:16" x14ac:dyDescent="0.2">
      <c r="A2" s="14" t="s">
        <v>7</v>
      </c>
      <c r="B2" s="14" t="s">
        <v>8</v>
      </c>
      <c r="C2" s="14" t="s">
        <v>9</v>
      </c>
      <c r="D2" s="16"/>
      <c r="E2" s="14"/>
      <c r="F2" s="14" t="s">
        <v>10</v>
      </c>
      <c r="G2" s="14" t="s">
        <v>5</v>
      </c>
      <c r="H2" s="14" t="s">
        <v>11</v>
      </c>
      <c r="I2" s="14" t="s">
        <v>12</v>
      </c>
      <c r="J2" s="14" t="s">
        <v>13</v>
      </c>
      <c r="K2" s="14" t="s">
        <v>14</v>
      </c>
      <c r="L2" s="14" t="s">
        <v>15</v>
      </c>
      <c r="M2" s="13" t="s">
        <v>16</v>
      </c>
      <c r="N2" s="13"/>
      <c r="O2" s="13" t="s">
        <v>17</v>
      </c>
      <c r="P2" s="13" t="s">
        <v>18</v>
      </c>
    </row>
    <row r="3" spans="1:16" x14ac:dyDescent="0.2">
      <c r="A3" s="66" t="s">
        <v>19</v>
      </c>
      <c r="B3" s="2">
        <v>1800</v>
      </c>
      <c r="C3" s="10">
        <f>P3</f>
        <v>1.7208333333333334</v>
      </c>
      <c r="D3" s="28">
        <f>C3*24</f>
        <v>41.300000000000004</v>
      </c>
      <c r="E3" s="27">
        <f>B3*D3</f>
        <v>74340.000000000015</v>
      </c>
      <c r="F3" s="2"/>
      <c r="G3" s="2"/>
      <c r="H3" s="27">
        <f>E3+F3+G3</f>
        <v>74340.000000000015</v>
      </c>
      <c r="I3" s="2">
        <v>7</v>
      </c>
      <c r="J3" s="19" t="s">
        <v>119</v>
      </c>
      <c r="K3" s="19"/>
      <c r="L3" s="2"/>
      <c r="M3" s="12"/>
      <c r="N3" s="3">
        <v>1.7208333333333334</v>
      </c>
      <c r="O3" s="12"/>
      <c r="P3" s="3">
        <f>N3+M3-O3</f>
        <v>1.7208333333333334</v>
      </c>
    </row>
    <row r="4" spans="1:16" x14ac:dyDescent="0.2">
      <c r="A4" s="66" t="s">
        <v>111</v>
      </c>
      <c r="B4" s="2">
        <v>1800</v>
      </c>
      <c r="C4" s="10">
        <f t="shared" ref="C4:C15" si="0">P4</f>
        <v>1.8430555555555554</v>
      </c>
      <c r="D4" s="28">
        <f t="shared" ref="D4:D15" si="1">C4*24</f>
        <v>44.233333333333334</v>
      </c>
      <c r="E4" s="27">
        <f t="shared" ref="E4:E15" si="2">B4*D4</f>
        <v>79620</v>
      </c>
      <c r="F4" s="2"/>
      <c r="G4" s="2"/>
      <c r="H4" s="27">
        <f t="shared" ref="H4:H15" si="3">E4+F4+G4</f>
        <v>79620</v>
      </c>
      <c r="I4" s="2">
        <v>7</v>
      </c>
      <c r="J4" s="19"/>
      <c r="K4" s="19"/>
      <c r="L4" s="2"/>
      <c r="M4" s="12">
        <v>0.28333333333333333</v>
      </c>
      <c r="N4" s="3">
        <v>1.5597222222222222</v>
      </c>
      <c r="O4" s="12"/>
      <c r="P4" s="3">
        <f t="shared" ref="P4:P15" si="4">N4+M4-O4</f>
        <v>1.8430555555555554</v>
      </c>
    </row>
    <row r="5" spans="1:16" x14ac:dyDescent="0.2">
      <c r="A5" s="66" t="s">
        <v>112</v>
      </c>
      <c r="B5" s="2">
        <v>1800</v>
      </c>
      <c r="C5" s="10">
        <f t="shared" si="0"/>
        <v>4.5118055555555552</v>
      </c>
      <c r="D5" s="28">
        <f t="shared" si="1"/>
        <v>108.28333333333333</v>
      </c>
      <c r="E5" s="27">
        <f t="shared" si="2"/>
        <v>194910</v>
      </c>
      <c r="F5" s="2"/>
      <c r="H5" s="27">
        <f t="shared" si="3"/>
        <v>194910</v>
      </c>
      <c r="I5" s="2">
        <v>16</v>
      </c>
      <c r="J5" s="2"/>
      <c r="K5" s="2"/>
      <c r="L5" s="2"/>
      <c r="M5" s="12"/>
      <c r="N5" s="3">
        <v>4.5118055555555552</v>
      </c>
      <c r="O5" s="12"/>
      <c r="P5" s="3">
        <f t="shared" si="4"/>
        <v>4.5118055555555552</v>
      </c>
    </row>
    <row r="6" spans="1:16" x14ac:dyDescent="0.2">
      <c r="A6" s="69" t="s">
        <v>31</v>
      </c>
      <c r="B6" s="2">
        <v>1800</v>
      </c>
      <c r="C6" s="10">
        <f t="shared" si="0"/>
        <v>2.4826388888888888</v>
      </c>
      <c r="D6" s="28">
        <f>C6*24</f>
        <v>59.583333333333329</v>
      </c>
      <c r="E6" s="27">
        <f>B6*D6</f>
        <v>107249.99999999999</v>
      </c>
      <c r="F6" s="2"/>
      <c r="G6" s="2"/>
      <c r="H6" s="27">
        <f t="shared" si="3"/>
        <v>107249.99999999999</v>
      </c>
      <c r="I6" s="2">
        <v>11</v>
      </c>
      <c r="J6" s="2"/>
      <c r="K6" s="2"/>
      <c r="L6" s="2"/>
      <c r="N6" s="3">
        <v>2.4826388888888888</v>
      </c>
      <c r="O6" s="12"/>
      <c r="P6" s="3">
        <f t="shared" si="4"/>
        <v>2.4826388888888888</v>
      </c>
    </row>
    <row r="7" spans="1:16" x14ac:dyDescent="0.2">
      <c r="A7" s="70" t="s">
        <v>110</v>
      </c>
      <c r="B7" s="2">
        <v>1800</v>
      </c>
      <c r="C7" s="10">
        <f t="shared" si="0"/>
        <v>1.0868055555555556</v>
      </c>
      <c r="D7" s="28">
        <f>C7*24</f>
        <v>26.083333333333336</v>
      </c>
      <c r="E7" s="27">
        <f>B7*D7</f>
        <v>46950.000000000007</v>
      </c>
      <c r="F7" s="2"/>
      <c r="G7" s="2"/>
      <c r="H7" s="27">
        <f t="shared" si="3"/>
        <v>46950.000000000007</v>
      </c>
      <c r="I7" s="2">
        <v>5</v>
      </c>
      <c r="J7" s="2"/>
      <c r="K7" s="2"/>
      <c r="L7" s="2"/>
      <c r="N7" s="3">
        <v>1.0868055555555556</v>
      </c>
      <c r="P7" s="3">
        <f t="shared" si="4"/>
        <v>1.0868055555555556</v>
      </c>
    </row>
    <row r="8" spans="1:16" x14ac:dyDescent="0.2">
      <c r="A8" s="71" t="s">
        <v>113</v>
      </c>
      <c r="B8" s="2">
        <v>1800</v>
      </c>
      <c r="C8" s="10">
        <f t="shared" si="0"/>
        <v>4.7798611111111109</v>
      </c>
      <c r="D8" s="28">
        <f>C8*24</f>
        <v>114.71666666666667</v>
      </c>
      <c r="E8" s="27">
        <f>B8*D8</f>
        <v>206490</v>
      </c>
      <c r="F8" s="2"/>
      <c r="G8" s="2"/>
      <c r="H8" s="27">
        <f>E8+F8+G8</f>
        <v>206490</v>
      </c>
      <c r="I8" s="2">
        <v>21</v>
      </c>
      <c r="J8" s="2"/>
      <c r="K8" s="2"/>
      <c r="L8" s="2"/>
      <c r="M8" s="12">
        <v>0.30555555555555558</v>
      </c>
      <c r="N8" s="3">
        <v>4.7277777777777779</v>
      </c>
      <c r="O8" s="12">
        <v>0.25347222222222221</v>
      </c>
      <c r="P8" s="3">
        <f t="shared" si="4"/>
        <v>4.7798611111111109</v>
      </c>
    </row>
    <row r="9" spans="1:16" x14ac:dyDescent="0.2">
      <c r="A9" s="72" t="s">
        <v>30</v>
      </c>
      <c r="B9" s="2">
        <v>1800</v>
      </c>
      <c r="C9" s="10">
        <f t="shared" si="0"/>
        <v>0.90416666666666667</v>
      </c>
      <c r="D9" s="28">
        <f t="shared" si="1"/>
        <v>21.7</v>
      </c>
      <c r="E9" s="27">
        <f t="shared" si="2"/>
        <v>39060</v>
      </c>
      <c r="F9" s="2"/>
      <c r="G9" s="2"/>
      <c r="H9" s="27">
        <f t="shared" si="3"/>
        <v>39060</v>
      </c>
      <c r="I9" s="2">
        <v>4</v>
      </c>
      <c r="J9" s="19"/>
      <c r="K9" s="2"/>
      <c r="L9" s="2"/>
      <c r="N9" s="3">
        <v>0.90416666666666667</v>
      </c>
      <c r="P9" s="3">
        <f t="shared" si="4"/>
        <v>0.90416666666666667</v>
      </c>
    </row>
    <row r="10" spans="1:16" x14ac:dyDescent="0.2">
      <c r="A10" s="66" t="s">
        <v>114</v>
      </c>
      <c r="B10" s="2">
        <v>1800</v>
      </c>
      <c r="C10" s="10">
        <f t="shared" si="0"/>
        <v>3.2152777777777777</v>
      </c>
      <c r="D10" s="28">
        <f t="shared" si="1"/>
        <v>77.166666666666657</v>
      </c>
      <c r="E10" s="27">
        <f t="shared" si="2"/>
        <v>138899.99999999997</v>
      </c>
      <c r="F10" s="2"/>
      <c r="G10" s="2"/>
      <c r="H10" s="27">
        <f t="shared" si="3"/>
        <v>138899.99999999997</v>
      </c>
      <c r="I10" s="2">
        <v>13</v>
      </c>
      <c r="J10" s="19"/>
      <c r="K10" s="2"/>
      <c r="L10" s="2"/>
      <c r="M10" s="12">
        <v>0.28680555555555554</v>
      </c>
      <c r="N10" s="3">
        <v>2.9284722222222221</v>
      </c>
      <c r="P10" s="3">
        <f t="shared" si="4"/>
        <v>3.2152777777777777</v>
      </c>
    </row>
    <row r="11" spans="1:16" x14ac:dyDescent="0.2">
      <c r="A11" s="69" t="s">
        <v>115</v>
      </c>
      <c r="B11" s="2">
        <v>1800</v>
      </c>
      <c r="C11" s="10">
        <f t="shared" si="0"/>
        <v>0</v>
      </c>
      <c r="D11" s="28">
        <f t="shared" si="1"/>
        <v>0</v>
      </c>
      <c r="E11" s="27">
        <f t="shared" si="2"/>
        <v>0</v>
      </c>
      <c r="F11" s="2"/>
      <c r="G11" s="2"/>
      <c r="H11" s="27">
        <f t="shared" si="3"/>
        <v>0</v>
      </c>
      <c r="I11" s="2"/>
      <c r="J11" s="2"/>
      <c r="K11" s="2"/>
      <c r="L11" s="2"/>
      <c r="M11" s="12"/>
      <c r="N11" s="3"/>
      <c r="O11" s="12"/>
      <c r="P11" s="3">
        <f t="shared" si="4"/>
        <v>0</v>
      </c>
    </row>
    <row r="12" spans="1:16" x14ac:dyDescent="0.2">
      <c r="A12" s="71" t="s">
        <v>25</v>
      </c>
      <c r="B12" s="2">
        <v>1800</v>
      </c>
      <c r="C12" s="10">
        <f t="shared" si="0"/>
        <v>0</v>
      </c>
      <c r="D12" s="28">
        <f t="shared" si="1"/>
        <v>0</v>
      </c>
      <c r="E12" s="27">
        <f t="shared" si="2"/>
        <v>0</v>
      </c>
      <c r="F12" s="2"/>
      <c r="G12" s="2"/>
      <c r="H12" s="27">
        <f t="shared" si="3"/>
        <v>0</v>
      </c>
      <c r="I12" s="2"/>
      <c r="J12" s="2"/>
      <c r="K12" s="2"/>
      <c r="L12" s="2"/>
      <c r="M12" s="12"/>
      <c r="N12" s="3"/>
      <c r="O12" s="12"/>
      <c r="P12" s="3">
        <f t="shared" si="4"/>
        <v>0</v>
      </c>
    </row>
    <row r="13" spans="1:16" x14ac:dyDescent="0.2">
      <c r="A13" s="70" t="s">
        <v>26</v>
      </c>
      <c r="B13" s="2">
        <v>1700</v>
      </c>
      <c r="C13" s="10">
        <f t="shared" si="0"/>
        <v>0</v>
      </c>
      <c r="D13" s="53">
        <f t="shared" si="1"/>
        <v>0</v>
      </c>
      <c r="E13" s="54">
        <f t="shared" si="2"/>
        <v>0</v>
      </c>
      <c r="F13" s="4"/>
      <c r="G13" s="4"/>
      <c r="H13" s="54">
        <f t="shared" si="3"/>
        <v>0</v>
      </c>
      <c r="I13" s="4"/>
      <c r="J13" s="4"/>
      <c r="K13" s="4"/>
      <c r="L13" s="4"/>
      <c r="M13" s="12"/>
      <c r="N13" s="3"/>
      <c r="O13" s="12"/>
      <c r="P13" s="3">
        <f t="shared" si="4"/>
        <v>0</v>
      </c>
    </row>
    <row r="14" spans="1:16" x14ac:dyDescent="0.2">
      <c r="A14" s="66" t="s">
        <v>21</v>
      </c>
      <c r="B14" s="2">
        <v>1800</v>
      </c>
      <c r="C14" s="10">
        <f t="shared" si="0"/>
        <v>0</v>
      </c>
      <c r="D14" s="53">
        <f t="shared" si="1"/>
        <v>0</v>
      </c>
      <c r="E14" s="54">
        <f t="shared" si="2"/>
        <v>0</v>
      </c>
      <c r="F14" s="4"/>
      <c r="G14" s="4"/>
      <c r="H14" s="54">
        <f t="shared" si="3"/>
        <v>0</v>
      </c>
      <c r="I14" s="2"/>
      <c r="J14" s="2"/>
      <c r="K14" s="2"/>
      <c r="L14" s="2"/>
      <c r="N14" s="3"/>
      <c r="O14" s="12"/>
      <c r="P14" s="3">
        <f t="shared" si="4"/>
        <v>0</v>
      </c>
    </row>
    <row r="15" spans="1:16" s="67" customFormat="1" x14ac:dyDescent="0.2">
      <c r="A15" s="66" t="s">
        <v>118</v>
      </c>
      <c r="B15" s="66">
        <v>1800</v>
      </c>
      <c r="C15" s="10">
        <f t="shared" si="0"/>
        <v>0</v>
      </c>
      <c r="D15" s="73">
        <f t="shared" ref="D15" si="5">C15*24</f>
        <v>0</v>
      </c>
      <c r="E15" s="74">
        <f t="shared" ref="E15" si="6">B15*D15</f>
        <v>0</v>
      </c>
      <c r="F15" s="75"/>
      <c r="G15" s="66"/>
      <c r="H15" s="27">
        <f>E15+F15+G15</f>
        <v>0</v>
      </c>
      <c r="I15" s="66"/>
      <c r="J15" s="66"/>
      <c r="K15" s="66"/>
      <c r="L15" s="66"/>
      <c r="N15" s="68"/>
      <c r="P15" s="68">
        <f t="shared" si="4"/>
        <v>0</v>
      </c>
    </row>
    <row r="16" spans="1:16" x14ac:dyDescent="0.2">
      <c r="C16" s="3"/>
      <c r="G16" s="6"/>
      <c r="H16" s="6">
        <f>SUM(H3:H15)</f>
        <v>887520</v>
      </c>
      <c r="J16" s="50"/>
      <c r="K16" s="50"/>
      <c r="M16" s="12"/>
      <c r="N16" s="3"/>
      <c r="O16" s="12"/>
      <c r="P16" s="3"/>
    </row>
    <row r="17" spans="1:14" x14ac:dyDescent="0.2">
      <c r="A17">
        <v>1100</v>
      </c>
      <c r="C17" s="49"/>
      <c r="N17" s="3"/>
    </row>
    <row r="18" spans="1:14" x14ac:dyDescent="0.2">
      <c r="A18">
        <v>6600</v>
      </c>
      <c r="C18" s="15"/>
      <c r="N18" s="3"/>
    </row>
    <row r="19" spans="1:14" x14ac:dyDescent="0.2">
      <c r="A19">
        <v>16500</v>
      </c>
    </row>
    <row r="22" spans="1:14" x14ac:dyDescent="0.2">
      <c r="C22" s="57"/>
    </row>
  </sheetData>
  <phoneticPr fontId="2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B751-7939-4336-904A-F7F2DEAFA095}">
  <dimension ref="A1:J17"/>
  <sheetViews>
    <sheetView zoomScale="74" workbookViewId="0">
      <selection activeCell="G3" sqref="G3:G17"/>
    </sheetView>
  </sheetViews>
  <sheetFormatPr defaultColWidth="8.94921875" defaultRowHeight="14.25" x14ac:dyDescent="0.2"/>
  <cols>
    <col min="3" max="3" width="9.0703125" bestFit="1" customWidth="1"/>
    <col min="5" max="5" width="9.31640625" style="6" bestFit="1" customWidth="1"/>
    <col min="7" max="7" width="9.31640625" bestFit="1" customWidth="1"/>
  </cols>
  <sheetData>
    <row r="1" spans="1:10" x14ac:dyDescent="0.2">
      <c r="A1" t="s">
        <v>87</v>
      </c>
      <c r="E1"/>
    </row>
    <row r="2" spans="1:10" x14ac:dyDescent="0.2">
      <c r="A2" t="s">
        <v>7</v>
      </c>
      <c r="C2" t="s">
        <v>77</v>
      </c>
      <c r="D2" s="3" t="s">
        <v>78</v>
      </c>
      <c r="E2"/>
      <c r="F2" t="s">
        <v>4</v>
      </c>
      <c r="G2" t="s">
        <v>11</v>
      </c>
      <c r="H2" t="s">
        <v>12</v>
      </c>
      <c r="I2" t="s">
        <v>13</v>
      </c>
      <c r="J2" t="s">
        <v>15</v>
      </c>
    </row>
    <row r="3" spans="1:10" x14ac:dyDescent="0.2">
      <c r="A3" s="2" t="s">
        <v>79</v>
      </c>
      <c r="B3" s="2">
        <v>1800</v>
      </c>
      <c r="C3" s="7">
        <v>0.12708333333333333</v>
      </c>
      <c r="D3" s="2">
        <f t="shared" ref="D3:D14" si="0">C3*24</f>
        <v>3.05</v>
      </c>
      <c r="E3" s="8">
        <f>D3*B3</f>
        <v>5490</v>
      </c>
      <c r="F3" s="2"/>
      <c r="G3" s="9">
        <f t="shared" ref="G3:G14" si="1">F3+E3</f>
        <v>5490</v>
      </c>
      <c r="H3" s="2">
        <v>1</v>
      </c>
      <c r="I3" s="2"/>
      <c r="J3" s="2"/>
    </row>
    <row r="4" spans="1:10" x14ac:dyDescent="0.2">
      <c r="A4" s="2" t="s">
        <v>19</v>
      </c>
      <c r="B4" s="2">
        <v>1800</v>
      </c>
      <c r="C4" s="10">
        <v>3.6256944444444446</v>
      </c>
      <c r="D4" s="2">
        <f t="shared" si="0"/>
        <v>87.016666666666666</v>
      </c>
      <c r="E4" s="8">
        <f t="shared" ref="E4:E17" si="2">D4*B4</f>
        <v>156630</v>
      </c>
      <c r="F4" s="2">
        <v>26400</v>
      </c>
      <c r="G4" s="9">
        <f t="shared" si="1"/>
        <v>183030</v>
      </c>
      <c r="H4" s="2">
        <v>13</v>
      </c>
      <c r="I4" s="2"/>
      <c r="J4" s="2">
        <v>1</v>
      </c>
    </row>
    <row r="5" spans="1:10" x14ac:dyDescent="0.2">
      <c r="A5" s="2" t="s">
        <v>1</v>
      </c>
      <c r="B5" s="2">
        <v>1800</v>
      </c>
      <c r="C5" s="10">
        <v>4.2583333333333337</v>
      </c>
      <c r="D5" s="2">
        <f t="shared" si="0"/>
        <v>102.20000000000002</v>
      </c>
      <c r="E5" s="8">
        <f t="shared" si="2"/>
        <v>183960.00000000003</v>
      </c>
      <c r="F5" s="2">
        <v>2882</v>
      </c>
      <c r="G5" s="9">
        <f t="shared" si="1"/>
        <v>186842.00000000003</v>
      </c>
      <c r="H5" s="2">
        <v>17</v>
      </c>
      <c r="I5" s="2" t="s">
        <v>88</v>
      </c>
      <c r="J5" s="2">
        <v>1</v>
      </c>
    </row>
    <row r="6" spans="1:10" x14ac:dyDescent="0.2">
      <c r="A6" s="2" t="s">
        <v>70</v>
      </c>
      <c r="B6" s="2">
        <v>1800</v>
      </c>
      <c r="C6" s="10">
        <v>2.4256944444444444</v>
      </c>
      <c r="D6" s="2">
        <f t="shared" si="0"/>
        <v>58.216666666666669</v>
      </c>
      <c r="E6" s="8">
        <f t="shared" si="2"/>
        <v>104790</v>
      </c>
      <c r="F6" s="2"/>
      <c r="G6" s="9">
        <f t="shared" si="1"/>
        <v>104790</v>
      </c>
      <c r="H6" s="2">
        <v>11</v>
      </c>
      <c r="I6" s="2"/>
      <c r="J6" s="2"/>
    </row>
    <row r="7" spans="1:10" x14ac:dyDescent="0.2">
      <c r="A7" s="2" t="s">
        <v>81</v>
      </c>
      <c r="B7" s="2">
        <v>1800</v>
      </c>
      <c r="C7" s="10">
        <v>5.0944444444444441</v>
      </c>
      <c r="D7" s="2">
        <f t="shared" si="0"/>
        <v>122.26666666666665</v>
      </c>
      <c r="E7" s="8">
        <f t="shared" si="2"/>
        <v>220079.99999999997</v>
      </c>
      <c r="F7" s="2">
        <v>46200</v>
      </c>
      <c r="G7" s="9">
        <f t="shared" si="1"/>
        <v>266280</v>
      </c>
      <c r="H7" s="2">
        <v>16</v>
      </c>
      <c r="I7" s="2"/>
      <c r="J7" s="2">
        <v>1</v>
      </c>
    </row>
    <row r="8" spans="1:10" x14ac:dyDescent="0.2">
      <c r="A8" s="2" t="s">
        <v>71</v>
      </c>
      <c r="B8" s="2">
        <v>1800</v>
      </c>
      <c r="C8" s="7">
        <v>0.79236111111111107</v>
      </c>
      <c r="D8" s="2">
        <f t="shared" si="0"/>
        <v>19.016666666666666</v>
      </c>
      <c r="E8" s="8">
        <f t="shared" si="2"/>
        <v>34230</v>
      </c>
      <c r="F8" s="2">
        <v>6600</v>
      </c>
      <c r="G8" s="9">
        <f t="shared" si="1"/>
        <v>40830</v>
      </c>
      <c r="H8" s="2">
        <v>4</v>
      </c>
      <c r="I8" s="2"/>
      <c r="J8" s="2"/>
    </row>
    <row r="9" spans="1:10" x14ac:dyDescent="0.2">
      <c r="A9" s="2" t="s">
        <v>82</v>
      </c>
      <c r="B9" s="2">
        <v>1800</v>
      </c>
      <c r="C9" s="7">
        <v>0.20416666666666666</v>
      </c>
      <c r="D9" s="2">
        <f t="shared" si="0"/>
        <v>4.9000000000000004</v>
      </c>
      <c r="E9" s="8">
        <f t="shared" si="2"/>
        <v>8820</v>
      </c>
      <c r="F9" s="2"/>
      <c r="G9" s="9">
        <f t="shared" si="1"/>
        <v>8820</v>
      </c>
      <c r="H9" s="2">
        <v>1</v>
      </c>
      <c r="I9" s="2"/>
      <c r="J9" s="2"/>
    </row>
    <row r="10" spans="1:10" x14ac:dyDescent="0.2">
      <c r="A10" s="2" t="s">
        <v>83</v>
      </c>
      <c r="B10" s="2">
        <v>1800</v>
      </c>
      <c r="C10" s="10">
        <v>1.6993055555555556</v>
      </c>
      <c r="D10" s="2">
        <f t="shared" si="0"/>
        <v>40.783333333333331</v>
      </c>
      <c r="E10" s="8">
        <f t="shared" si="2"/>
        <v>73410</v>
      </c>
      <c r="F10" s="2"/>
      <c r="G10" s="9">
        <f t="shared" si="1"/>
        <v>73410</v>
      </c>
      <c r="H10" s="2">
        <v>5</v>
      </c>
      <c r="I10" s="2"/>
      <c r="J10" s="2">
        <v>1</v>
      </c>
    </row>
    <row r="11" spans="1:10" x14ac:dyDescent="0.2">
      <c r="A11" s="2" t="s">
        <v>72</v>
      </c>
      <c r="B11" s="2">
        <v>1800</v>
      </c>
      <c r="C11" s="10">
        <v>1.9784722222222222</v>
      </c>
      <c r="D11" s="2">
        <f t="shared" si="0"/>
        <v>47.483333333333334</v>
      </c>
      <c r="E11" s="8">
        <f t="shared" si="2"/>
        <v>85470</v>
      </c>
      <c r="F11" s="2"/>
      <c r="G11" s="9">
        <f t="shared" si="1"/>
        <v>85470</v>
      </c>
      <c r="H11" s="2">
        <v>12</v>
      </c>
      <c r="I11" s="2"/>
      <c r="J11" s="2">
        <v>1</v>
      </c>
    </row>
    <row r="12" spans="1:10" x14ac:dyDescent="0.2">
      <c r="A12" s="2" t="s">
        <v>84</v>
      </c>
      <c r="B12" s="2">
        <v>1800</v>
      </c>
      <c r="C12" s="7">
        <v>0.70486111111111116</v>
      </c>
      <c r="D12" s="2">
        <f t="shared" si="0"/>
        <v>16.916666666666668</v>
      </c>
      <c r="E12" s="8">
        <f t="shared" si="2"/>
        <v>30450.000000000004</v>
      </c>
      <c r="F12" s="2"/>
      <c r="G12" s="9">
        <f t="shared" si="1"/>
        <v>30450.000000000004</v>
      </c>
      <c r="H12" s="2">
        <v>5</v>
      </c>
      <c r="I12" s="2"/>
      <c r="J12" s="2"/>
    </row>
    <row r="13" spans="1:10" x14ac:dyDescent="0.2">
      <c r="A13" s="2" t="s">
        <v>89</v>
      </c>
      <c r="B13" s="2">
        <v>1800</v>
      </c>
      <c r="C13" s="10">
        <v>1.7458333333333333</v>
      </c>
      <c r="D13" s="2">
        <f t="shared" si="0"/>
        <v>41.9</v>
      </c>
      <c r="E13" s="8">
        <f t="shared" si="2"/>
        <v>75420</v>
      </c>
      <c r="F13" s="2"/>
      <c r="G13" s="9">
        <f t="shared" si="1"/>
        <v>75420</v>
      </c>
      <c r="H13" s="2">
        <v>7</v>
      </c>
      <c r="I13" s="2"/>
      <c r="J13" s="2">
        <v>1</v>
      </c>
    </row>
    <row r="14" spans="1:10" x14ac:dyDescent="0.2">
      <c r="A14" s="2" t="s">
        <v>38</v>
      </c>
      <c r="B14" s="2">
        <v>1800</v>
      </c>
      <c r="C14" s="10">
        <v>2.7388888888888889</v>
      </c>
      <c r="D14" s="2">
        <f t="shared" si="0"/>
        <v>65.733333333333334</v>
      </c>
      <c r="E14" s="8">
        <f t="shared" si="2"/>
        <v>118320</v>
      </c>
      <c r="F14" s="2">
        <v>7700</v>
      </c>
      <c r="G14" s="9">
        <f t="shared" si="1"/>
        <v>126020</v>
      </c>
      <c r="H14" s="2">
        <v>11</v>
      </c>
      <c r="I14" s="2"/>
      <c r="J14" s="2">
        <v>1</v>
      </c>
    </row>
    <row r="15" spans="1:10" x14ac:dyDescent="0.2">
      <c r="A15" s="2" t="s">
        <v>85</v>
      </c>
      <c r="B15" s="2">
        <v>1800</v>
      </c>
      <c r="C15" s="10">
        <v>0</v>
      </c>
      <c r="D15" s="2">
        <v>0</v>
      </c>
      <c r="E15" s="8">
        <f t="shared" si="2"/>
        <v>0</v>
      </c>
      <c r="F15" s="2"/>
      <c r="G15" s="9">
        <v>0</v>
      </c>
      <c r="H15" s="2">
        <v>0</v>
      </c>
      <c r="I15" s="2"/>
      <c r="J15" s="2"/>
    </row>
    <row r="16" spans="1:10" x14ac:dyDescent="0.2">
      <c r="A16" s="2" t="s">
        <v>39</v>
      </c>
      <c r="B16" s="2">
        <v>1800</v>
      </c>
      <c r="C16" s="7">
        <v>0.98402777777777772</v>
      </c>
      <c r="D16" s="2">
        <f>C16*24</f>
        <v>23.616666666666667</v>
      </c>
      <c r="E16" s="8">
        <f t="shared" si="2"/>
        <v>42510</v>
      </c>
      <c r="F16" s="2"/>
      <c r="G16" s="9">
        <f>F16+E16</f>
        <v>42510</v>
      </c>
      <c r="H16" s="2">
        <v>2</v>
      </c>
      <c r="I16" s="2"/>
      <c r="J16" s="2">
        <v>1</v>
      </c>
    </row>
    <row r="17" spans="1:10" x14ac:dyDescent="0.2">
      <c r="A17" s="2" t="s">
        <v>90</v>
      </c>
      <c r="B17" s="2">
        <v>1800</v>
      </c>
      <c r="C17" s="7">
        <v>0.25</v>
      </c>
      <c r="D17" s="2">
        <f>C17*24</f>
        <v>6</v>
      </c>
      <c r="E17" s="8">
        <f t="shared" si="2"/>
        <v>10800</v>
      </c>
      <c r="F17" s="2"/>
      <c r="G17" s="9">
        <f>F17+E17</f>
        <v>10800</v>
      </c>
      <c r="H17" s="2">
        <v>1</v>
      </c>
      <c r="I17" s="2"/>
      <c r="J17" s="2">
        <v>1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F2B2-2514-4E93-AC9A-2DE505DA89AE}">
  <dimension ref="A1:H17"/>
  <sheetViews>
    <sheetView workbookViewId="0">
      <selection activeCell="G3" sqref="G3:G17"/>
    </sheetView>
  </sheetViews>
  <sheetFormatPr defaultRowHeight="14.25" x14ac:dyDescent="0.2"/>
  <cols>
    <col min="3" max="3" width="8.82421875" style="3"/>
    <col min="4" max="4" width="10.05078125" bestFit="1" customWidth="1"/>
    <col min="5" max="5" width="10.05078125" customWidth="1"/>
    <col min="7" max="7" width="12.13671875" bestFit="1" customWidth="1"/>
  </cols>
  <sheetData>
    <row r="1" spans="1:8" x14ac:dyDescent="0.2">
      <c r="A1" t="s">
        <v>91</v>
      </c>
    </row>
    <row r="2" spans="1:8" x14ac:dyDescent="0.2">
      <c r="A2" t="s">
        <v>7</v>
      </c>
      <c r="B2" t="s">
        <v>77</v>
      </c>
      <c r="C2" s="3" t="s">
        <v>2</v>
      </c>
      <c r="E2" t="s">
        <v>3</v>
      </c>
      <c r="F2" t="s">
        <v>4</v>
      </c>
      <c r="G2" t="s">
        <v>11</v>
      </c>
      <c r="H2" t="s">
        <v>92</v>
      </c>
    </row>
    <row r="3" spans="1:8" x14ac:dyDescent="0.2">
      <c r="A3" t="s">
        <v>93</v>
      </c>
      <c r="B3">
        <v>1800</v>
      </c>
      <c r="C3" s="3">
        <v>0.12430555555555556</v>
      </c>
      <c r="D3">
        <f>C3*24</f>
        <v>2.9833333333333334</v>
      </c>
      <c r="E3" s="41">
        <f>B3*D3</f>
        <v>5370</v>
      </c>
      <c r="F3" s="41"/>
      <c r="G3" s="40">
        <f>E3+F3</f>
        <v>5370</v>
      </c>
      <c r="H3">
        <v>1</v>
      </c>
    </row>
    <row r="4" spans="1:8" x14ac:dyDescent="0.2">
      <c r="A4" t="s">
        <v>94</v>
      </c>
      <c r="B4">
        <v>1800</v>
      </c>
      <c r="C4" s="3">
        <v>9.656944444444445</v>
      </c>
      <c r="D4">
        <f t="shared" ref="D4:D17" si="0">C4*24</f>
        <v>231.76666666666668</v>
      </c>
      <c r="E4" s="41">
        <f t="shared" ref="E4:E17" si="1">B4*D4</f>
        <v>417180</v>
      </c>
      <c r="F4" s="41"/>
      <c r="G4" s="40">
        <f t="shared" ref="G4:G17" si="2">E4+F4</f>
        <v>417180</v>
      </c>
      <c r="H4">
        <v>26</v>
      </c>
    </row>
    <row r="5" spans="1:8" x14ac:dyDescent="0.2">
      <c r="A5" t="s">
        <v>95</v>
      </c>
      <c r="B5">
        <v>1800</v>
      </c>
      <c r="C5" s="3">
        <v>4.1472222222222221</v>
      </c>
      <c r="D5">
        <f t="shared" si="0"/>
        <v>99.533333333333331</v>
      </c>
      <c r="E5" s="41">
        <f t="shared" si="1"/>
        <v>179160</v>
      </c>
      <c r="F5" s="41"/>
      <c r="G5" s="40">
        <f t="shared" si="2"/>
        <v>179160</v>
      </c>
      <c r="H5">
        <v>17</v>
      </c>
    </row>
    <row r="6" spans="1:8" x14ac:dyDescent="0.2">
      <c r="A6" t="s">
        <v>96</v>
      </c>
      <c r="B6">
        <v>1800</v>
      </c>
      <c r="C6" s="3">
        <v>2.4083333333333332</v>
      </c>
      <c r="D6">
        <f t="shared" si="0"/>
        <v>57.8</v>
      </c>
      <c r="E6" s="41">
        <f t="shared" si="1"/>
        <v>104040</v>
      </c>
      <c r="F6" s="41"/>
      <c r="G6" s="40">
        <f t="shared" si="2"/>
        <v>104040</v>
      </c>
      <c r="H6">
        <v>9</v>
      </c>
    </row>
    <row r="7" spans="1:8" x14ac:dyDescent="0.2">
      <c r="A7" t="s">
        <v>97</v>
      </c>
      <c r="B7">
        <v>1800</v>
      </c>
      <c r="C7" s="3">
        <v>6.3263888888888893</v>
      </c>
      <c r="D7">
        <f t="shared" si="0"/>
        <v>151.83333333333334</v>
      </c>
      <c r="E7" s="41">
        <f t="shared" si="1"/>
        <v>273300</v>
      </c>
      <c r="F7" s="41"/>
      <c r="G7" s="40">
        <f t="shared" si="2"/>
        <v>273300</v>
      </c>
      <c r="H7">
        <v>16</v>
      </c>
    </row>
    <row r="8" spans="1:8" x14ac:dyDescent="0.2">
      <c r="A8" t="s">
        <v>28</v>
      </c>
      <c r="B8">
        <v>1800</v>
      </c>
      <c r="C8" s="3">
        <v>0</v>
      </c>
      <c r="D8">
        <f t="shared" si="0"/>
        <v>0</v>
      </c>
      <c r="E8" s="41">
        <f t="shared" si="1"/>
        <v>0</v>
      </c>
      <c r="F8" s="41"/>
      <c r="G8" s="40">
        <f t="shared" si="2"/>
        <v>0</v>
      </c>
      <c r="H8">
        <v>0</v>
      </c>
    </row>
    <row r="9" spans="1:8" x14ac:dyDescent="0.2">
      <c r="A9" t="s">
        <v>98</v>
      </c>
      <c r="B9">
        <v>1800</v>
      </c>
      <c r="C9" s="3">
        <v>0.54652777777777772</v>
      </c>
      <c r="D9">
        <f t="shared" si="0"/>
        <v>13.116666666666665</v>
      </c>
      <c r="E9" s="41">
        <f t="shared" si="1"/>
        <v>23609.999999999996</v>
      </c>
      <c r="F9" s="41">
        <v>6600</v>
      </c>
      <c r="G9" s="40">
        <f t="shared" si="2"/>
        <v>30209.999999999996</v>
      </c>
      <c r="H9">
        <v>3</v>
      </c>
    </row>
    <row r="10" spans="1:8" x14ac:dyDescent="0.2">
      <c r="A10" t="s">
        <v>99</v>
      </c>
      <c r="B10">
        <v>1800</v>
      </c>
      <c r="C10" s="3">
        <v>0.16875000000000001</v>
      </c>
      <c r="D10">
        <f t="shared" si="0"/>
        <v>4.0500000000000007</v>
      </c>
      <c r="E10" s="41">
        <f t="shared" si="1"/>
        <v>7290.0000000000009</v>
      </c>
      <c r="F10" s="41"/>
      <c r="G10" s="40">
        <f t="shared" si="2"/>
        <v>7290.0000000000009</v>
      </c>
      <c r="H10">
        <v>1</v>
      </c>
    </row>
    <row r="11" spans="1:8" x14ac:dyDescent="0.2">
      <c r="A11" t="s">
        <v>100</v>
      </c>
      <c r="B11">
        <v>1800</v>
      </c>
      <c r="C11" s="3">
        <v>1.2173611111111111</v>
      </c>
      <c r="D11">
        <f t="shared" si="0"/>
        <v>29.216666666666669</v>
      </c>
      <c r="E11" s="41">
        <f t="shared" si="1"/>
        <v>52590</v>
      </c>
      <c r="F11" s="41"/>
      <c r="G11" s="40">
        <f t="shared" si="2"/>
        <v>52590</v>
      </c>
      <c r="H11">
        <v>8</v>
      </c>
    </row>
    <row r="12" spans="1:8" x14ac:dyDescent="0.2">
      <c r="A12" t="s">
        <v>65</v>
      </c>
      <c r="B12">
        <v>1800</v>
      </c>
      <c r="C12" s="3">
        <v>0.30902777777777779</v>
      </c>
      <c r="D12">
        <f t="shared" si="0"/>
        <v>7.416666666666667</v>
      </c>
      <c r="E12" s="41">
        <f t="shared" si="1"/>
        <v>13350</v>
      </c>
      <c r="F12" s="41"/>
      <c r="G12" s="40">
        <f t="shared" si="2"/>
        <v>13350</v>
      </c>
      <c r="H12">
        <v>2</v>
      </c>
    </row>
    <row r="13" spans="1:8" x14ac:dyDescent="0.2">
      <c r="A13" t="s">
        <v>101</v>
      </c>
      <c r="B13">
        <v>1800</v>
      </c>
      <c r="C13" s="3">
        <v>1.1361111111111111</v>
      </c>
      <c r="D13">
        <f t="shared" si="0"/>
        <v>27.266666666666666</v>
      </c>
      <c r="E13" s="41">
        <f t="shared" si="1"/>
        <v>49080</v>
      </c>
      <c r="F13" s="41"/>
      <c r="G13" s="40">
        <f t="shared" si="2"/>
        <v>49080</v>
      </c>
      <c r="H13">
        <v>4</v>
      </c>
    </row>
    <row r="14" spans="1:8" x14ac:dyDescent="0.2">
      <c r="A14" t="s">
        <v>102</v>
      </c>
      <c r="B14">
        <v>1800</v>
      </c>
      <c r="C14" s="3">
        <v>0.97986111111111107</v>
      </c>
      <c r="D14">
        <f t="shared" si="0"/>
        <v>23.516666666666666</v>
      </c>
      <c r="E14" s="41">
        <f t="shared" si="1"/>
        <v>42330</v>
      </c>
      <c r="F14" s="41"/>
      <c r="G14" s="40">
        <f t="shared" si="2"/>
        <v>42330</v>
      </c>
      <c r="H14">
        <v>7</v>
      </c>
    </row>
    <row r="15" spans="1:8" x14ac:dyDescent="0.2">
      <c r="A15" t="s">
        <v>103</v>
      </c>
      <c r="B15">
        <v>1800</v>
      </c>
      <c r="C15" s="3">
        <v>0.64166666666666672</v>
      </c>
      <c r="D15">
        <f t="shared" si="0"/>
        <v>15.400000000000002</v>
      </c>
      <c r="E15" s="41">
        <f t="shared" si="1"/>
        <v>27720.000000000004</v>
      </c>
      <c r="F15" s="41"/>
      <c r="G15" s="40">
        <f t="shared" si="2"/>
        <v>27720.000000000004</v>
      </c>
      <c r="H15">
        <v>2</v>
      </c>
    </row>
    <row r="16" spans="1:8" x14ac:dyDescent="0.2">
      <c r="A16" t="s">
        <v>104</v>
      </c>
      <c r="B16">
        <v>1800</v>
      </c>
      <c r="C16" s="3">
        <v>0.50069444444444444</v>
      </c>
      <c r="D16">
        <f t="shared" si="0"/>
        <v>12.016666666666666</v>
      </c>
      <c r="E16" s="41">
        <f t="shared" si="1"/>
        <v>21630</v>
      </c>
      <c r="F16" s="41"/>
      <c r="G16" s="40">
        <f t="shared" si="2"/>
        <v>21630</v>
      </c>
      <c r="H16">
        <v>2</v>
      </c>
    </row>
    <row r="17" spans="1:8" x14ac:dyDescent="0.2">
      <c r="A17" t="s">
        <v>85</v>
      </c>
      <c r="B17">
        <v>1800</v>
      </c>
      <c r="C17" s="3">
        <v>0.37152777777777779</v>
      </c>
      <c r="D17">
        <f t="shared" si="0"/>
        <v>8.9166666666666679</v>
      </c>
      <c r="E17" s="41">
        <f t="shared" si="1"/>
        <v>16050.000000000002</v>
      </c>
      <c r="F17" s="41"/>
      <c r="G17" s="40">
        <f t="shared" si="2"/>
        <v>16050.000000000002</v>
      </c>
      <c r="H17">
        <v>1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B6E8-2E6E-40F7-9639-9040AF5E432F}">
  <dimension ref="A1:K17"/>
  <sheetViews>
    <sheetView workbookViewId="0">
      <selection activeCell="G2" sqref="G2"/>
    </sheetView>
  </sheetViews>
  <sheetFormatPr defaultRowHeight="14.25" x14ac:dyDescent="0.2"/>
  <cols>
    <col min="3" max="3" width="8.94921875" style="3"/>
    <col min="4" max="4" width="9.0703125" bestFit="1" customWidth="1"/>
    <col min="5" max="5" width="11.03125" bestFit="1" customWidth="1"/>
    <col min="7" max="7" width="11.03125" bestFit="1" customWidth="1"/>
  </cols>
  <sheetData>
    <row r="1" spans="1:11" x14ac:dyDescent="0.2">
      <c r="A1" s="2" t="s">
        <v>0</v>
      </c>
      <c r="B1" s="2" t="s">
        <v>77</v>
      </c>
      <c r="C1" s="2" t="s">
        <v>105</v>
      </c>
      <c r="D1" s="2" t="s">
        <v>78</v>
      </c>
      <c r="E1" s="2"/>
      <c r="F1" s="2" t="s">
        <v>4</v>
      </c>
      <c r="G1" s="2" t="s">
        <v>11</v>
      </c>
      <c r="H1" s="47" t="s">
        <v>16</v>
      </c>
      <c r="I1" s="23"/>
      <c r="J1" s="47" t="s">
        <v>17</v>
      </c>
      <c r="K1" s="23"/>
    </row>
    <row r="2" spans="1:11" x14ac:dyDescent="0.2">
      <c r="A2" s="2" t="s">
        <v>94</v>
      </c>
      <c r="B2" s="2">
        <v>1800</v>
      </c>
      <c r="C2" s="10">
        <f>K2</f>
        <v>8.3652777777777771</v>
      </c>
      <c r="D2" s="46">
        <f>C2*24</f>
        <v>200.76666666666665</v>
      </c>
      <c r="E2" s="46">
        <f>B2*D2</f>
        <v>361380</v>
      </c>
      <c r="F2" s="46"/>
      <c r="G2" s="46">
        <f>E2+F2</f>
        <v>361380</v>
      </c>
      <c r="H2" s="24">
        <v>0.23333333333333334</v>
      </c>
      <c r="I2" s="24">
        <v>8.7229166666666664</v>
      </c>
      <c r="J2" s="48">
        <v>0.59097222222222223</v>
      </c>
      <c r="K2" s="24">
        <f>I2+H2-J2</f>
        <v>8.3652777777777771</v>
      </c>
    </row>
    <row r="3" spans="1:11" x14ac:dyDescent="0.2">
      <c r="A3" s="2" t="s">
        <v>106</v>
      </c>
      <c r="B3" s="2">
        <v>1800</v>
      </c>
      <c r="C3" s="10">
        <f t="shared" ref="C3:C12" si="0">K3</f>
        <v>0.85833333333333328</v>
      </c>
      <c r="D3" s="46">
        <f t="shared" ref="D3:D17" si="1">C3*24</f>
        <v>20.599999999999998</v>
      </c>
      <c r="E3" s="46">
        <f t="shared" ref="E3:E12" si="2">B3*D3</f>
        <v>37079.999999999993</v>
      </c>
      <c r="F3" s="46"/>
      <c r="G3" s="46">
        <f t="shared" ref="G3:G17" si="3">E3+F3</f>
        <v>37079.999999999993</v>
      </c>
      <c r="H3" s="24"/>
      <c r="I3" s="24">
        <v>0.85833333333333328</v>
      </c>
      <c r="J3" s="48"/>
      <c r="K3" s="24">
        <f t="shared" ref="K3:K17" si="4">I3+H3-J3</f>
        <v>0.85833333333333328</v>
      </c>
    </row>
    <row r="4" spans="1:11" x14ac:dyDescent="0.2">
      <c r="A4" s="2" t="s">
        <v>95</v>
      </c>
      <c r="B4" s="2">
        <v>1800</v>
      </c>
      <c r="C4" s="10">
        <f t="shared" si="0"/>
        <v>2.7368055555555557</v>
      </c>
      <c r="D4" s="46">
        <f t="shared" si="1"/>
        <v>65.683333333333337</v>
      </c>
      <c r="E4" s="46">
        <f t="shared" si="2"/>
        <v>118230</v>
      </c>
      <c r="F4" s="46"/>
      <c r="G4" s="46">
        <f t="shared" si="3"/>
        <v>118230</v>
      </c>
      <c r="H4" s="24">
        <v>0.21319444444444444</v>
      </c>
      <c r="I4" s="24">
        <v>2.5236111111111112</v>
      </c>
      <c r="J4" s="48"/>
      <c r="K4" s="24">
        <f t="shared" si="4"/>
        <v>2.7368055555555557</v>
      </c>
    </row>
    <row r="5" spans="1:11" x14ac:dyDescent="0.2">
      <c r="A5" s="2" t="s">
        <v>96</v>
      </c>
      <c r="B5" s="2">
        <v>1800</v>
      </c>
      <c r="C5" s="10">
        <f t="shared" si="0"/>
        <v>2.9930555555555554</v>
      </c>
      <c r="D5" s="46">
        <f t="shared" si="1"/>
        <v>71.833333333333329</v>
      </c>
      <c r="E5" s="46">
        <f t="shared" si="2"/>
        <v>129299.99999999999</v>
      </c>
      <c r="F5" s="46"/>
      <c r="G5" s="46">
        <f t="shared" si="3"/>
        <v>129299.99999999999</v>
      </c>
      <c r="H5" s="24">
        <v>0.15902777777777777</v>
      </c>
      <c r="I5" s="24">
        <v>2.8340277777777776</v>
      </c>
      <c r="J5" s="48"/>
      <c r="K5" s="24">
        <f t="shared" si="4"/>
        <v>2.9930555555555554</v>
      </c>
    </row>
    <row r="6" spans="1:11" x14ac:dyDescent="0.2">
      <c r="A6" s="2" t="s">
        <v>97</v>
      </c>
      <c r="B6" s="2">
        <v>1800</v>
      </c>
      <c r="C6" s="10">
        <f t="shared" si="0"/>
        <v>2.6006944444444446</v>
      </c>
      <c r="D6" s="46">
        <f t="shared" si="1"/>
        <v>62.416666666666671</v>
      </c>
      <c r="E6" s="46">
        <f t="shared" si="2"/>
        <v>112350.00000000001</v>
      </c>
      <c r="F6" s="46"/>
      <c r="G6" s="46">
        <f t="shared" si="3"/>
        <v>112350.00000000001</v>
      </c>
      <c r="H6" s="24">
        <v>0.21041666666666667</v>
      </c>
      <c r="I6" s="24">
        <v>2.3902777777777779</v>
      </c>
      <c r="J6" s="48"/>
      <c r="K6" s="24">
        <f t="shared" si="4"/>
        <v>2.6006944444444446</v>
      </c>
    </row>
    <row r="7" spans="1:11" x14ac:dyDescent="0.2">
      <c r="A7" s="2" t="s">
        <v>28</v>
      </c>
      <c r="B7" s="2">
        <v>1800</v>
      </c>
      <c r="C7" s="10">
        <f t="shared" si="0"/>
        <v>0.1673611111111111</v>
      </c>
      <c r="D7" s="46">
        <f t="shared" si="1"/>
        <v>4.0166666666666666</v>
      </c>
      <c r="E7" s="46">
        <f t="shared" si="2"/>
        <v>7230</v>
      </c>
      <c r="F7" s="46"/>
      <c r="G7" s="46">
        <f t="shared" si="3"/>
        <v>7230</v>
      </c>
      <c r="H7" s="24"/>
      <c r="I7" s="24">
        <v>0.1673611111111111</v>
      </c>
      <c r="J7" s="48"/>
      <c r="K7" s="24">
        <f t="shared" si="4"/>
        <v>0.1673611111111111</v>
      </c>
    </row>
    <row r="8" spans="1:11" x14ac:dyDescent="0.2">
      <c r="A8" s="2" t="s">
        <v>98</v>
      </c>
      <c r="B8" s="2">
        <v>1800</v>
      </c>
      <c r="C8" s="10">
        <f t="shared" si="0"/>
        <v>1.4722222222222223</v>
      </c>
      <c r="D8" s="46">
        <f t="shared" si="1"/>
        <v>35.333333333333336</v>
      </c>
      <c r="E8" s="46">
        <f t="shared" si="2"/>
        <v>63600.000000000007</v>
      </c>
      <c r="F8" s="46"/>
      <c r="G8" s="46">
        <f t="shared" si="3"/>
        <v>63600.000000000007</v>
      </c>
      <c r="H8" s="24"/>
      <c r="I8" s="24">
        <v>1.4722222222222223</v>
      </c>
      <c r="J8" s="48"/>
      <c r="K8" s="24">
        <f t="shared" si="4"/>
        <v>1.4722222222222223</v>
      </c>
    </row>
    <row r="9" spans="1:11" x14ac:dyDescent="0.2">
      <c r="A9" s="2" t="s">
        <v>99</v>
      </c>
      <c r="B9" s="2">
        <v>1800</v>
      </c>
      <c r="C9" s="10">
        <f t="shared" si="0"/>
        <v>1.1055555555555556</v>
      </c>
      <c r="D9" s="46">
        <f t="shared" si="1"/>
        <v>26.533333333333335</v>
      </c>
      <c r="E9" s="46">
        <f t="shared" si="2"/>
        <v>47760</v>
      </c>
      <c r="F9" s="46"/>
      <c r="G9" s="46">
        <f t="shared" si="3"/>
        <v>47760</v>
      </c>
      <c r="H9" s="24"/>
      <c r="I9" s="24">
        <v>1.1055555555555556</v>
      </c>
      <c r="J9" s="48"/>
      <c r="K9" s="24">
        <f t="shared" si="4"/>
        <v>1.1055555555555556</v>
      </c>
    </row>
    <row r="10" spans="1:11" x14ac:dyDescent="0.2">
      <c r="A10" s="2" t="s">
        <v>107</v>
      </c>
      <c r="B10" s="2">
        <v>1800</v>
      </c>
      <c r="C10" s="10">
        <f t="shared" si="0"/>
        <v>0.20902777777777778</v>
      </c>
      <c r="D10" s="46">
        <f t="shared" si="1"/>
        <v>5.0166666666666666</v>
      </c>
      <c r="E10" s="46">
        <f t="shared" si="2"/>
        <v>9030</v>
      </c>
      <c r="F10" s="46"/>
      <c r="G10" s="46">
        <f t="shared" si="3"/>
        <v>9030</v>
      </c>
      <c r="H10" s="24"/>
      <c r="I10" s="24">
        <v>0.20902777777777778</v>
      </c>
      <c r="J10" s="48"/>
      <c r="K10" s="24">
        <f t="shared" si="4"/>
        <v>0.20902777777777778</v>
      </c>
    </row>
    <row r="11" spans="1:11" x14ac:dyDescent="0.2">
      <c r="A11" s="2" t="s">
        <v>100</v>
      </c>
      <c r="B11" s="2">
        <v>1800</v>
      </c>
      <c r="C11" s="10">
        <f t="shared" si="0"/>
        <v>0.10486111111111111</v>
      </c>
      <c r="D11" s="46">
        <f t="shared" si="1"/>
        <v>2.5166666666666666</v>
      </c>
      <c r="E11" s="46">
        <f t="shared" si="2"/>
        <v>4530</v>
      </c>
      <c r="F11" s="46"/>
      <c r="G11" s="46">
        <f t="shared" si="3"/>
        <v>4530</v>
      </c>
      <c r="H11" s="24"/>
      <c r="I11" s="24">
        <v>0.10486111111111111</v>
      </c>
      <c r="J11" s="48"/>
      <c r="K11" s="24">
        <f t="shared" si="4"/>
        <v>0.10486111111111111</v>
      </c>
    </row>
    <row r="12" spans="1:11" x14ac:dyDescent="0.2">
      <c r="A12" s="2" t="s">
        <v>65</v>
      </c>
      <c r="B12" s="2">
        <v>1800</v>
      </c>
      <c r="C12" s="10">
        <f t="shared" si="0"/>
        <v>0.16597222222222222</v>
      </c>
      <c r="D12" s="46">
        <f t="shared" si="1"/>
        <v>3.9833333333333334</v>
      </c>
      <c r="E12" s="46">
        <f t="shared" si="2"/>
        <v>7170</v>
      </c>
      <c r="F12" s="46"/>
      <c r="G12" s="46">
        <f t="shared" si="3"/>
        <v>7170</v>
      </c>
      <c r="H12" s="24"/>
      <c r="I12" s="24">
        <v>0.16597222222222222</v>
      </c>
      <c r="J12" s="48"/>
      <c r="K12" s="24">
        <f t="shared" si="4"/>
        <v>0.16597222222222222</v>
      </c>
    </row>
    <row r="13" spans="1:11" x14ac:dyDescent="0.2">
      <c r="A13" s="2"/>
      <c r="B13" s="2">
        <v>1800</v>
      </c>
      <c r="C13" s="10">
        <f t="shared" ref="C13:C17" si="5">K13</f>
        <v>0</v>
      </c>
      <c r="D13" s="46">
        <f t="shared" si="1"/>
        <v>0</v>
      </c>
      <c r="E13" s="46">
        <f t="shared" ref="E13:E17" si="6">B13*D13</f>
        <v>0</v>
      </c>
      <c r="F13" s="46"/>
      <c r="G13" s="46">
        <f t="shared" si="3"/>
        <v>0</v>
      </c>
      <c r="H13" s="23"/>
      <c r="I13" s="23"/>
      <c r="J13" s="23"/>
      <c r="K13" s="24">
        <f t="shared" si="4"/>
        <v>0</v>
      </c>
    </row>
    <row r="14" spans="1:11" x14ac:dyDescent="0.2">
      <c r="A14" s="2"/>
      <c r="B14" s="2">
        <v>1800</v>
      </c>
      <c r="C14" s="10">
        <f t="shared" si="5"/>
        <v>0</v>
      </c>
      <c r="D14" s="46">
        <f t="shared" si="1"/>
        <v>0</v>
      </c>
      <c r="E14" s="46">
        <f t="shared" si="6"/>
        <v>0</v>
      </c>
      <c r="F14" s="46"/>
      <c r="G14" s="46">
        <f t="shared" si="3"/>
        <v>0</v>
      </c>
      <c r="H14" s="23"/>
      <c r="I14" s="23"/>
      <c r="J14" s="23"/>
      <c r="K14" s="24">
        <f t="shared" si="4"/>
        <v>0</v>
      </c>
    </row>
    <row r="15" spans="1:11" x14ac:dyDescent="0.2">
      <c r="A15" s="2"/>
      <c r="B15" s="2">
        <v>1800</v>
      </c>
      <c r="C15" s="10">
        <f t="shared" si="5"/>
        <v>0</v>
      </c>
      <c r="D15" s="46">
        <f t="shared" si="1"/>
        <v>0</v>
      </c>
      <c r="E15" s="46">
        <f t="shared" si="6"/>
        <v>0</v>
      </c>
      <c r="F15" s="46"/>
      <c r="G15" s="46">
        <f t="shared" si="3"/>
        <v>0</v>
      </c>
      <c r="H15" s="23"/>
      <c r="I15" s="23"/>
      <c r="J15" s="23"/>
      <c r="K15" s="24">
        <f t="shared" si="4"/>
        <v>0</v>
      </c>
    </row>
    <row r="16" spans="1:11" x14ac:dyDescent="0.2">
      <c r="A16" s="2"/>
      <c r="B16" s="2">
        <v>1800</v>
      </c>
      <c r="C16" s="10">
        <f t="shared" si="5"/>
        <v>0</v>
      </c>
      <c r="D16" s="46">
        <f t="shared" si="1"/>
        <v>0</v>
      </c>
      <c r="E16" s="46">
        <f t="shared" si="6"/>
        <v>0</v>
      </c>
      <c r="F16" s="46"/>
      <c r="G16" s="46">
        <f t="shared" si="3"/>
        <v>0</v>
      </c>
      <c r="H16" s="23"/>
      <c r="I16" s="23"/>
      <c r="J16" s="23"/>
      <c r="K16" s="24">
        <f t="shared" si="4"/>
        <v>0</v>
      </c>
    </row>
    <row r="17" spans="1:11" x14ac:dyDescent="0.2">
      <c r="A17" s="2"/>
      <c r="B17" s="2">
        <v>1800</v>
      </c>
      <c r="C17" s="10">
        <f t="shared" si="5"/>
        <v>0</v>
      </c>
      <c r="D17" s="46">
        <f t="shared" si="1"/>
        <v>0</v>
      </c>
      <c r="E17" s="46">
        <f t="shared" si="6"/>
        <v>0</v>
      </c>
      <c r="F17" s="46"/>
      <c r="G17" s="46">
        <f t="shared" si="3"/>
        <v>0</v>
      </c>
      <c r="H17" s="23"/>
      <c r="I17" s="23"/>
      <c r="J17" s="23"/>
      <c r="K17" s="24">
        <f t="shared" si="4"/>
        <v>0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1CE90-D45E-46F2-B072-82385939A496}">
  <dimension ref="A1:E12"/>
  <sheetViews>
    <sheetView workbookViewId="0">
      <selection activeCell="G13" sqref="G13"/>
    </sheetView>
  </sheetViews>
  <sheetFormatPr defaultRowHeight="14.25" x14ac:dyDescent="0.2"/>
  <cols>
    <col min="4" max="4" width="8.94921875"/>
  </cols>
  <sheetData>
    <row r="1" spans="1:5" x14ac:dyDescent="0.2">
      <c r="D1" t="s">
        <v>78</v>
      </c>
    </row>
    <row r="2" spans="1:5" x14ac:dyDescent="0.2">
      <c r="A2" t="s">
        <v>94</v>
      </c>
      <c r="B2">
        <v>1800</v>
      </c>
      <c r="C2" s="3">
        <v>0.69097222222222221</v>
      </c>
      <c r="D2">
        <f>C2*24</f>
        <v>16.583333333333332</v>
      </c>
      <c r="E2">
        <f>B2*D2</f>
        <v>29849.999999999996</v>
      </c>
    </row>
    <row r="3" spans="1:5" x14ac:dyDescent="0.2">
      <c r="A3" t="s">
        <v>106</v>
      </c>
      <c r="B3">
        <v>1800</v>
      </c>
      <c r="C3" s="3">
        <v>9.7222222222222224E-2</v>
      </c>
      <c r="D3">
        <f t="shared" ref="D3:D12" si="0">C3*24</f>
        <v>2.3333333333333335</v>
      </c>
      <c r="E3">
        <f t="shared" ref="E3:E12" si="1">B3*D3</f>
        <v>4200</v>
      </c>
    </row>
    <row r="4" spans="1:5" x14ac:dyDescent="0.2">
      <c r="D4">
        <f t="shared" si="0"/>
        <v>0</v>
      </c>
      <c r="E4">
        <f t="shared" si="1"/>
        <v>0</v>
      </c>
    </row>
    <row r="5" spans="1:5" x14ac:dyDescent="0.2">
      <c r="D5">
        <f t="shared" si="0"/>
        <v>0</v>
      </c>
      <c r="E5">
        <f t="shared" si="1"/>
        <v>0</v>
      </c>
    </row>
    <row r="6" spans="1:5" x14ac:dyDescent="0.2">
      <c r="D6">
        <f t="shared" si="0"/>
        <v>0</v>
      </c>
      <c r="E6">
        <f t="shared" si="1"/>
        <v>0</v>
      </c>
    </row>
    <row r="7" spans="1:5" x14ac:dyDescent="0.2">
      <c r="D7">
        <f t="shared" si="0"/>
        <v>0</v>
      </c>
      <c r="E7">
        <f t="shared" si="1"/>
        <v>0</v>
      </c>
    </row>
    <row r="8" spans="1:5" x14ac:dyDescent="0.2">
      <c r="D8">
        <f t="shared" si="0"/>
        <v>0</v>
      </c>
      <c r="E8">
        <f t="shared" si="1"/>
        <v>0</v>
      </c>
    </row>
    <row r="9" spans="1:5" x14ac:dyDescent="0.2">
      <c r="D9">
        <f t="shared" si="0"/>
        <v>0</v>
      </c>
      <c r="E9">
        <f t="shared" si="1"/>
        <v>0</v>
      </c>
    </row>
    <row r="10" spans="1:5" x14ac:dyDescent="0.2">
      <c r="D10">
        <f t="shared" si="0"/>
        <v>0</v>
      </c>
      <c r="E10">
        <f t="shared" si="1"/>
        <v>0</v>
      </c>
    </row>
    <row r="11" spans="1:5" x14ac:dyDescent="0.2">
      <c r="D11">
        <f t="shared" si="0"/>
        <v>0</v>
      </c>
      <c r="E11">
        <f t="shared" si="1"/>
        <v>0</v>
      </c>
    </row>
    <row r="12" spans="1:5" x14ac:dyDescent="0.2">
      <c r="D12">
        <f t="shared" si="0"/>
        <v>0</v>
      </c>
      <c r="E12">
        <f t="shared" si="1"/>
        <v>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99BE-C142-494A-83A9-D19CA7C4151D}">
  <dimension ref="A1:P23"/>
  <sheetViews>
    <sheetView zoomScale="73" workbookViewId="0">
      <pane xSplit="1" topLeftCell="B1" activePane="topRight" state="frozen"/>
      <selection activeCell="B22" sqref="B22"/>
      <selection pane="topRight" activeCell="H24" sqref="H24"/>
    </sheetView>
  </sheetViews>
  <sheetFormatPr defaultColWidth="8.94921875" defaultRowHeight="14.25" x14ac:dyDescent="0.2"/>
  <cols>
    <col min="1" max="1" width="8.3359375" bestFit="1" customWidth="1"/>
    <col min="2" max="2" width="6.49609375" bestFit="1" customWidth="1"/>
    <col min="3" max="3" width="12.01171875" customWidth="1"/>
    <col min="4" max="4" width="10.54296875" style="15" customWidth="1"/>
    <col min="5" max="5" width="10.296875" style="6" customWidth="1"/>
    <col min="6" max="6" width="10.171875" customWidth="1"/>
    <col min="7" max="7" width="8.703125" customWidth="1"/>
    <col min="8" max="8" width="9.31640625" bestFit="1" customWidth="1"/>
    <col min="9" max="9" width="8.94921875" customWidth="1"/>
    <col min="10" max="10" width="18.01953125" customWidth="1"/>
    <col min="11" max="11" width="8.2109375" customWidth="1"/>
    <col min="12" max="12" width="8.94921875" customWidth="1"/>
    <col min="13" max="13" width="6.984375" customWidth="1"/>
    <col min="14" max="14" width="9.4375" customWidth="1"/>
    <col min="15" max="15" width="6.7421875" customWidth="1"/>
    <col min="16" max="16" width="8.3359375" bestFit="1" customWidth="1"/>
  </cols>
  <sheetData>
    <row r="1" spans="1:16" x14ac:dyDescent="0.2">
      <c r="A1" s="1">
        <v>4</v>
      </c>
      <c r="B1" t="s">
        <v>6</v>
      </c>
      <c r="E1"/>
    </row>
    <row r="2" spans="1:16" x14ac:dyDescent="0.2">
      <c r="A2" s="14" t="s">
        <v>7</v>
      </c>
      <c r="B2" s="14" t="s">
        <v>8</v>
      </c>
      <c r="C2" s="14" t="s">
        <v>9</v>
      </c>
      <c r="D2" s="16"/>
      <c r="E2" s="14"/>
      <c r="F2" s="14" t="s">
        <v>10</v>
      </c>
      <c r="G2" s="14" t="s">
        <v>5</v>
      </c>
      <c r="H2" s="14" t="s">
        <v>11</v>
      </c>
      <c r="I2" s="14" t="s">
        <v>12</v>
      </c>
      <c r="J2" s="14" t="s">
        <v>13</v>
      </c>
      <c r="K2" s="14" t="s">
        <v>14</v>
      </c>
      <c r="L2" s="14" t="s">
        <v>15</v>
      </c>
      <c r="M2" s="13" t="s">
        <v>16</v>
      </c>
      <c r="N2" s="13"/>
      <c r="O2" s="13" t="s">
        <v>17</v>
      </c>
      <c r="P2" s="13" t="s">
        <v>18</v>
      </c>
    </row>
    <row r="3" spans="1:16" x14ac:dyDescent="0.2">
      <c r="A3" s="36" t="s">
        <v>19</v>
      </c>
      <c r="B3" s="2">
        <v>1800</v>
      </c>
      <c r="C3" s="10">
        <f>P3</f>
        <v>2.5368055555555555</v>
      </c>
      <c r="D3" s="28">
        <f>C3*24</f>
        <v>60.883333333333333</v>
      </c>
      <c r="E3" s="27">
        <f>B3*D3</f>
        <v>109590</v>
      </c>
      <c r="F3" s="2">
        <f>1100*4</f>
        <v>4400</v>
      </c>
      <c r="G3" s="2"/>
      <c r="H3" s="27">
        <f>E3+F3+G3</f>
        <v>113990</v>
      </c>
      <c r="I3" s="2"/>
      <c r="J3" s="19"/>
      <c r="K3" s="19"/>
      <c r="L3" s="2">
        <v>1</v>
      </c>
      <c r="M3" s="12"/>
      <c r="N3" s="3">
        <v>2.5368055555555555</v>
      </c>
      <c r="O3" s="12"/>
      <c r="P3" s="3">
        <f>N3+M3-O3</f>
        <v>2.5368055555555555</v>
      </c>
    </row>
    <row r="4" spans="1:16" x14ac:dyDescent="0.2">
      <c r="A4" s="36" t="s">
        <v>111</v>
      </c>
      <c r="B4" s="2">
        <v>1800</v>
      </c>
      <c r="C4" s="10">
        <f t="shared" ref="C4:C11" si="0">P4</f>
        <v>1.2416666666666667</v>
      </c>
      <c r="D4" s="28">
        <f t="shared" ref="D4:D13" si="1">C4*24</f>
        <v>29.8</v>
      </c>
      <c r="E4" s="27">
        <f t="shared" ref="E4:E13" si="2">B4*D4</f>
        <v>53640</v>
      </c>
      <c r="F4" s="2">
        <v>1100</v>
      </c>
      <c r="G4" s="2"/>
      <c r="H4" s="27">
        <f t="shared" ref="H4:H6" si="3">E4+F4+G4</f>
        <v>54740</v>
      </c>
      <c r="I4" s="2"/>
      <c r="J4" s="19"/>
      <c r="K4" s="19"/>
      <c r="L4" s="2">
        <v>1</v>
      </c>
      <c r="M4" s="12"/>
      <c r="N4" s="3">
        <v>1.2416666666666667</v>
      </c>
      <c r="O4" s="12"/>
      <c r="P4" s="3">
        <f t="shared" ref="P4:P15" si="4">N4+M4-O4</f>
        <v>1.2416666666666667</v>
      </c>
    </row>
    <row r="5" spans="1:16" x14ac:dyDescent="0.2">
      <c r="A5" s="36" t="s">
        <v>112</v>
      </c>
      <c r="B5" s="2">
        <v>1800</v>
      </c>
      <c r="C5" s="10">
        <f t="shared" si="0"/>
        <v>0.88680555555555551</v>
      </c>
      <c r="D5" s="28">
        <f t="shared" si="1"/>
        <v>21.283333333333331</v>
      </c>
      <c r="E5" s="27">
        <f t="shared" si="2"/>
        <v>38310</v>
      </c>
      <c r="F5" s="2"/>
      <c r="H5" s="27">
        <f t="shared" si="3"/>
        <v>38310</v>
      </c>
      <c r="I5" s="2"/>
      <c r="J5" s="2"/>
      <c r="K5" s="2"/>
      <c r="L5" s="2">
        <v>1</v>
      </c>
      <c r="M5" s="12"/>
      <c r="N5" s="3">
        <v>0.88680555555555551</v>
      </c>
      <c r="O5" s="12"/>
      <c r="P5" s="3">
        <f t="shared" si="4"/>
        <v>0.88680555555555551</v>
      </c>
    </row>
    <row r="6" spans="1:16" x14ac:dyDescent="0.2">
      <c r="A6" s="55" t="s">
        <v>31</v>
      </c>
      <c r="B6" s="2">
        <v>1800</v>
      </c>
      <c r="C6" s="10">
        <f>P6</f>
        <v>2.9645833333333331</v>
      </c>
      <c r="D6" s="28">
        <f>C6*24</f>
        <v>71.149999999999991</v>
      </c>
      <c r="E6" s="27">
        <f>B6*D6</f>
        <v>128069.99999999999</v>
      </c>
      <c r="F6" s="2">
        <v>1100</v>
      </c>
      <c r="G6" s="2"/>
      <c r="H6" s="27">
        <f t="shared" si="3"/>
        <v>129169.99999999999</v>
      </c>
      <c r="I6" s="2"/>
      <c r="J6" s="2"/>
      <c r="K6" s="2"/>
      <c r="L6" s="2">
        <v>1</v>
      </c>
      <c r="N6" s="3">
        <v>3.2173611111111109</v>
      </c>
      <c r="O6" s="12">
        <v>0.25277777777777777</v>
      </c>
      <c r="P6" s="3">
        <f t="shared" si="4"/>
        <v>2.9645833333333331</v>
      </c>
    </row>
    <row r="7" spans="1:16" x14ac:dyDescent="0.2">
      <c r="A7" s="56" t="s">
        <v>110</v>
      </c>
      <c r="B7" s="2">
        <v>1800</v>
      </c>
      <c r="C7" s="10">
        <f>P7</f>
        <v>1.1291666666666667</v>
      </c>
      <c r="D7" s="28">
        <f>C7*24</f>
        <v>27.1</v>
      </c>
      <c r="E7" s="27">
        <f>B7*D7</f>
        <v>48780</v>
      </c>
      <c r="F7" s="2"/>
      <c r="G7" s="2">
        <v>16410</v>
      </c>
      <c r="H7" s="27">
        <f t="shared" ref="H4:H13" si="5">E7+F7+G7</f>
        <v>65190</v>
      </c>
      <c r="I7" s="2"/>
      <c r="J7" s="2" t="s">
        <v>116</v>
      </c>
      <c r="K7" s="2"/>
      <c r="L7" s="2">
        <v>1</v>
      </c>
      <c r="N7" s="3">
        <v>1.1291666666666667</v>
      </c>
      <c r="P7" s="3">
        <f t="shared" si="4"/>
        <v>1.1291666666666667</v>
      </c>
    </row>
    <row r="8" spans="1:16" x14ac:dyDescent="0.2">
      <c r="A8" s="58" t="s">
        <v>113</v>
      </c>
      <c r="B8" s="2">
        <v>1800</v>
      </c>
      <c r="C8" s="10">
        <f>P8</f>
        <v>0.73819444444444438</v>
      </c>
      <c r="D8" s="28">
        <f>C8*24</f>
        <v>17.716666666666665</v>
      </c>
      <c r="E8" s="27">
        <f>B8*D8</f>
        <v>31889.999999999996</v>
      </c>
      <c r="F8" s="2"/>
      <c r="G8" s="2"/>
      <c r="H8" s="27">
        <f>E8+F8+G8</f>
        <v>31889.999999999996</v>
      </c>
      <c r="I8" s="2"/>
      <c r="J8" s="2"/>
      <c r="K8" s="2"/>
      <c r="L8" s="2"/>
      <c r="M8" s="12">
        <v>0.25347222222222221</v>
      </c>
      <c r="N8" s="3">
        <v>0.48472222222222222</v>
      </c>
      <c r="P8" s="3">
        <f t="shared" si="4"/>
        <v>0.73819444444444438</v>
      </c>
    </row>
    <row r="9" spans="1:16" x14ac:dyDescent="0.2">
      <c r="A9" s="65" t="s">
        <v>30</v>
      </c>
      <c r="B9" s="2">
        <v>1800</v>
      </c>
      <c r="C9" s="10">
        <f t="shared" si="0"/>
        <v>1.4215277777777777</v>
      </c>
      <c r="D9" s="28">
        <f t="shared" si="1"/>
        <v>34.116666666666667</v>
      </c>
      <c r="E9" s="27">
        <f t="shared" si="2"/>
        <v>61410</v>
      </c>
      <c r="F9" s="2">
        <v>1100</v>
      </c>
      <c r="G9" s="2"/>
      <c r="H9" s="27">
        <f t="shared" si="5"/>
        <v>62510</v>
      </c>
      <c r="I9" s="2"/>
      <c r="J9" s="19"/>
      <c r="K9" s="2"/>
      <c r="L9" s="2"/>
      <c r="N9" s="3">
        <v>1.4215277777777777</v>
      </c>
      <c r="P9" s="3">
        <f t="shared" si="4"/>
        <v>1.4215277777777777</v>
      </c>
    </row>
    <row r="10" spans="1:16" x14ac:dyDescent="0.2">
      <c r="A10" s="2" t="s">
        <v>114</v>
      </c>
      <c r="B10" s="2">
        <v>1800</v>
      </c>
      <c r="C10" s="10">
        <f t="shared" si="0"/>
        <v>0</v>
      </c>
      <c r="D10" s="28">
        <f t="shared" si="1"/>
        <v>0</v>
      </c>
      <c r="E10" s="27">
        <f t="shared" si="2"/>
        <v>0</v>
      </c>
      <c r="F10" s="2"/>
      <c r="G10" s="2"/>
      <c r="H10" s="27">
        <f t="shared" si="5"/>
        <v>0</v>
      </c>
      <c r="I10" s="2"/>
      <c r="J10" s="19"/>
      <c r="K10" s="2"/>
      <c r="L10" s="2"/>
      <c r="N10" s="3"/>
      <c r="P10" s="3">
        <f t="shared" si="4"/>
        <v>0</v>
      </c>
    </row>
    <row r="11" spans="1:16" x14ac:dyDescent="0.2">
      <c r="A11" s="4" t="s">
        <v>115</v>
      </c>
      <c r="B11" s="2">
        <v>1800</v>
      </c>
      <c r="C11" s="10">
        <f t="shared" si="0"/>
        <v>0</v>
      </c>
      <c r="D11" s="28">
        <f t="shared" si="1"/>
        <v>0</v>
      </c>
      <c r="E11" s="27">
        <f t="shared" si="2"/>
        <v>0</v>
      </c>
      <c r="F11" s="2"/>
      <c r="G11" s="2"/>
      <c r="H11" s="27">
        <f t="shared" si="5"/>
        <v>0</v>
      </c>
      <c r="I11" s="2"/>
      <c r="J11" s="2"/>
      <c r="K11" s="2"/>
      <c r="L11" s="2"/>
      <c r="M11" s="12"/>
      <c r="N11" s="3"/>
      <c r="O11" s="12"/>
      <c r="P11" s="3">
        <f t="shared" si="4"/>
        <v>0</v>
      </c>
    </row>
    <row r="12" spans="1:16" x14ac:dyDescent="0.2">
      <c r="A12" s="58" t="s">
        <v>25</v>
      </c>
      <c r="B12" s="2">
        <v>1800</v>
      </c>
      <c r="C12" s="10">
        <f>P12</f>
        <v>1.3854166666666667</v>
      </c>
      <c r="D12" s="28">
        <f t="shared" si="1"/>
        <v>33.25</v>
      </c>
      <c r="E12" s="27">
        <f t="shared" si="2"/>
        <v>59850</v>
      </c>
      <c r="F12" s="2"/>
      <c r="G12" s="2"/>
      <c r="H12" s="27">
        <f t="shared" si="5"/>
        <v>59850</v>
      </c>
      <c r="I12" s="2"/>
      <c r="J12" s="2"/>
      <c r="K12" s="2"/>
      <c r="L12" s="2"/>
      <c r="M12" s="12"/>
      <c r="N12" s="3">
        <v>1.3854166666666667</v>
      </c>
      <c r="O12" s="12"/>
      <c r="P12" s="3">
        <f t="shared" si="4"/>
        <v>1.3854166666666667</v>
      </c>
    </row>
    <row r="13" spans="1:16" x14ac:dyDescent="0.2">
      <c r="A13" s="56" t="s">
        <v>26</v>
      </c>
      <c r="B13" s="2">
        <v>1700</v>
      </c>
      <c r="C13" s="52">
        <f>P13</f>
        <v>3.677083333333333</v>
      </c>
      <c r="D13" s="53">
        <f t="shared" si="1"/>
        <v>88.25</v>
      </c>
      <c r="E13" s="54">
        <f t="shared" si="2"/>
        <v>150025</v>
      </c>
      <c r="F13" s="4"/>
      <c r="G13" s="4"/>
      <c r="H13" s="54">
        <f t="shared" si="5"/>
        <v>150025</v>
      </c>
      <c r="I13" s="4"/>
      <c r="J13" s="4"/>
      <c r="K13" s="4"/>
      <c r="L13" s="4"/>
      <c r="M13" s="12">
        <v>0.20972222222222223</v>
      </c>
      <c r="N13" s="3">
        <v>3.6840277777777777</v>
      </c>
      <c r="O13" s="12">
        <v>0.21666666666666667</v>
      </c>
      <c r="P13" s="3">
        <f t="shared" si="4"/>
        <v>3.677083333333333</v>
      </c>
    </row>
    <row r="14" spans="1:16" x14ac:dyDescent="0.2">
      <c r="A14" s="36" t="s">
        <v>21</v>
      </c>
      <c r="B14" s="2">
        <v>1800</v>
      </c>
      <c r="C14" s="52">
        <f t="shared" ref="C14:C15" si="6">P14</f>
        <v>1.05</v>
      </c>
      <c r="D14" s="53">
        <f t="shared" ref="D14:D15" si="7">C14*24</f>
        <v>25.200000000000003</v>
      </c>
      <c r="E14" s="54">
        <f t="shared" ref="E14:E15" si="8">B14*D14</f>
        <v>45360.000000000007</v>
      </c>
      <c r="F14" s="4"/>
      <c r="G14" s="4"/>
      <c r="H14" s="54">
        <f t="shared" ref="H14:H15" si="9">E14+F14+G14</f>
        <v>45360.000000000007</v>
      </c>
      <c r="I14" s="2"/>
      <c r="J14" s="2"/>
      <c r="K14" s="2"/>
      <c r="L14" s="2"/>
      <c r="N14" s="3">
        <v>1.05</v>
      </c>
      <c r="O14" s="12"/>
      <c r="P14" s="3">
        <f t="shared" si="4"/>
        <v>1.05</v>
      </c>
    </row>
    <row r="15" spans="1:16" s="63" customFormat="1" x14ac:dyDescent="0.2">
      <c r="A15" s="59" t="s">
        <v>52</v>
      </c>
      <c r="B15" s="59">
        <v>1800</v>
      </c>
      <c r="C15" s="60">
        <f t="shared" si="6"/>
        <v>0.20624999999999999</v>
      </c>
      <c r="D15" s="61">
        <f t="shared" si="7"/>
        <v>4.9499999999999993</v>
      </c>
      <c r="E15" s="62">
        <f t="shared" si="8"/>
        <v>8909.9999999999982</v>
      </c>
      <c r="F15" s="59"/>
      <c r="G15" s="59"/>
      <c r="H15" s="62">
        <f t="shared" si="9"/>
        <v>8909.9999999999982</v>
      </c>
      <c r="I15" s="59"/>
      <c r="J15" s="59"/>
      <c r="K15" s="59"/>
      <c r="L15" s="59"/>
      <c r="N15" s="64">
        <v>0.20624999999999999</v>
      </c>
      <c r="P15" s="64">
        <f t="shared" si="4"/>
        <v>0.20624999999999999</v>
      </c>
    </row>
    <row r="16" spans="1:16" x14ac:dyDescent="0.2">
      <c r="C16" s="3"/>
      <c r="E16" s="6">
        <f>SUM(E3:E14)</f>
        <v>726925</v>
      </c>
      <c r="G16" s="6"/>
      <c r="H16" s="6">
        <f>SUM(H3:H14)</f>
        <v>751035</v>
      </c>
      <c r="J16" s="50"/>
      <c r="K16" s="50"/>
      <c r="M16" s="12"/>
      <c r="N16" s="3"/>
      <c r="O16" s="12"/>
      <c r="P16" s="3"/>
    </row>
    <row r="17" spans="1:14" x14ac:dyDescent="0.2">
      <c r="A17">
        <v>1100</v>
      </c>
      <c r="C17" s="49" t="s">
        <v>34</v>
      </c>
      <c r="D17" s="15" t="s">
        <v>35</v>
      </c>
      <c r="N17" s="3"/>
    </row>
    <row r="18" spans="1:14" x14ac:dyDescent="0.2">
      <c r="A18">
        <v>6600</v>
      </c>
      <c r="C18" s="15">
        <v>7172</v>
      </c>
      <c r="D18" s="15">
        <v>35000</v>
      </c>
      <c r="E18" s="6">
        <f>C18-D18</f>
        <v>-27828</v>
      </c>
      <c r="N18" s="3"/>
    </row>
    <row r="19" spans="1:14" x14ac:dyDescent="0.2">
      <c r="A19">
        <v>16500</v>
      </c>
      <c r="C19">
        <f>27828*0.1</f>
        <v>2782.8</v>
      </c>
      <c r="D19" s="15">
        <f>C19*2</f>
        <v>5565.6</v>
      </c>
    </row>
    <row r="21" spans="1:14" x14ac:dyDescent="0.2">
      <c r="C21" t="s">
        <v>117</v>
      </c>
    </row>
    <row r="22" spans="1:14" x14ac:dyDescent="0.2">
      <c r="C22" s="57">
        <v>25300</v>
      </c>
    </row>
    <row r="23" spans="1:14" x14ac:dyDescent="0.2">
      <c r="C23">
        <f>54700*30%</f>
        <v>16410</v>
      </c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940DB-1C41-4A75-B4B3-4FC428ACFFCD}">
  <dimension ref="A1:P20"/>
  <sheetViews>
    <sheetView zoomScale="73" workbookViewId="0">
      <pane xSplit="1" topLeftCell="B1" activePane="topRight" state="frozen"/>
      <selection activeCell="B22" sqref="B22"/>
      <selection pane="topRight" activeCell="E14" sqref="E14"/>
    </sheetView>
  </sheetViews>
  <sheetFormatPr defaultColWidth="8.94921875" defaultRowHeight="14.25" x14ac:dyDescent="0.2"/>
  <cols>
    <col min="1" max="1" width="8.3359375" bestFit="1" customWidth="1"/>
    <col min="2" max="2" width="6.49609375" bestFit="1" customWidth="1"/>
    <col min="3" max="3" width="12.01171875" customWidth="1"/>
    <col min="4" max="4" width="10.54296875" style="15" customWidth="1"/>
    <col min="5" max="5" width="10.296875" style="6" customWidth="1"/>
    <col min="6" max="6" width="10.171875" customWidth="1"/>
    <col min="7" max="7" width="8.703125" customWidth="1"/>
    <col min="8" max="8" width="9.31640625" bestFit="1" customWidth="1"/>
    <col min="9" max="9" width="8.94921875" customWidth="1"/>
    <col min="10" max="10" width="18.01953125" customWidth="1"/>
    <col min="11" max="11" width="8.2109375" customWidth="1"/>
    <col min="12" max="12" width="8.94921875" customWidth="1"/>
    <col min="13" max="13" width="6.984375" customWidth="1"/>
    <col min="14" max="14" width="9.4375" customWidth="1"/>
    <col min="15" max="15" width="6.7421875" customWidth="1"/>
    <col min="16" max="16" width="9.31640625" customWidth="1"/>
  </cols>
  <sheetData>
    <row r="1" spans="1:16" x14ac:dyDescent="0.2">
      <c r="A1" s="1">
        <v>3</v>
      </c>
      <c r="B1" t="s">
        <v>6</v>
      </c>
      <c r="E1"/>
    </row>
    <row r="2" spans="1:16" x14ac:dyDescent="0.2">
      <c r="A2" s="14" t="s">
        <v>7</v>
      </c>
      <c r="B2" s="14" t="s">
        <v>8</v>
      </c>
      <c r="C2" s="14" t="s">
        <v>9</v>
      </c>
      <c r="D2" s="16"/>
      <c r="E2" s="14"/>
      <c r="F2" s="14" t="s">
        <v>10</v>
      </c>
      <c r="G2" s="14" t="s">
        <v>5</v>
      </c>
      <c r="H2" s="14" t="s">
        <v>11</v>
      </c>
      <c r="I2" s="14" t="s">
        <v>12</v>
      </c>
      <c r="J2" s="14" t="s">
        <v>13</v>
      </c>
      <c r="K2" s="14" t="s">
        <v>14</v>
      </c>
      <c r="L2" s="14" t="s">
        <v>15</v>
      </c>
      <c r="M2" s="13" t="s">
        <v>16</v>
      </c>
      <c r="N2" s="13"/>
      <c r="O2" s="13" t="s">
        <v>17</v>
      </c>
      <c r="P2" s="13" t="s">
        <v>18</v>
      </c>
    </row>
    <row r="3" spans="1:16" x14ac:dyDescent="0.2">
      <c r="A3" s="2" t="s">
        <v>19</v>
      </c>
      <c r="B3" s="2">
        <v>1800</v>
      </c>
      <c r="C3" s="10">
        <f>P3</f>
        <v>2.4006944444444445</v>
      </c>
      <c r="D3" s="28">
        <f>C3*24</f>
        <v>57.616666666666667</v>
      </c>
      <c r="E3" s="27">
        <f>B3*D3</f>
        <v>103710</v>
      </c>
      <c r="F3" s="51">
        <f>6600+6600</f>
        <v>13200</v>
      </c>
      <c r="G3" s="2"/>
      <c r="H3" s="27">
        <f>E3+F3+G3</f>
        <v>116910</v>
      </c>
      <c r="I3" s="2">
        <v>9</v>
      </c>
      <c r="J3" s="19" t="s">
        <v>109</v>
      </c>
      <c r="K3" s="19">
        <v>1</v>
      </c>
      <c r="L3" s="2">
        <v>1</v>
      </c>
      <c r="M3" s="12"/>
      <c r="N3" s="3">
        <v>2.7111111111111112</v>
      </c>
      <c r="O3" s="12">
        <v>0.31041666666666667</v>
      </c>
      <c r="P3" s="3">
        <f>N3+M3-O3</f>
        <v>2.4006944444444445</v>
      </c>
    </row>
    <row r="4" spans="1:16" x14ac:dyDescent="0.2">
      <c r="A4" s="2" t="s">
        <v>20</v>
      </c>
      <c r="B4" s="2">
        <v>1800</v>
      </c>
      <c r="C4" s="10">
        <f t="shared" ref="C4:C11" si="0">P4</f>
        <v>2.2347222222222221</v>
      </c>
      <c r="D4" s="28">
        <f t="shared" ref="D4:D13" si="1">C4*24</f>
        <v>53.633333333333326</v>
      </c>
      <c r="E4" s="27">
        <f t="shared" ref="E4:E13" si="2">B4*D4</f>
        <v>96539.999999999985</v>
      </c>
      <c r="F4" s="51">
        <v>1100</v>
      </c>
      <c r="G4" s="2"/>
      <c r="H4" s="27">
        <f t="shared" ref="H4:H13" si="3">E4+F4+G4</f>
        <v>97639.999999999985</v>
      </c>
      <c r="I4" s="2">
        <v>9</v>
      </c>
      <c r="J4" s="19"/>
      <c r="K4" s="19">
        <v>1</v>
      </c>
      <c r="L4" s="2"/>
      <c r="M4" s="12"/>
      <c r="N4" s="3">
        <v>2.2347222222222221</v>
      </c>
      <c r="O4" s="12"/>
      <c r="P4" s="3">
        <f t="shared" ref="P4:P12" si="4">N4+M4-O4</f>
        <v>2.2347222222222221</v>
      </c>
    </row>
    <row r="5" spans="1:16" x14ac:dyDescent="0.2">
      <c r="A5" s="2" t="s">
        <v>21</v>
      </c>
      <c r="B5" s="2">
        <v>1800</v>
      </c>
      <c r="C5" s="10">
        <f t="shared" si="0"/>
        <v>1.4972222222222222</v>
      </c>
      <c r="D5" s="28">
        <f t="shared" si="1"/>
        <v>35.933333333333337</v>
      </c>
      <c r="E5" s="27">
        <f t="shared" si="2"/>
        <v>64680.000000000007</v>
      </c>
      <c r="F5" s="36">
        <v>1100</v>
      </c>
      <c r="H5" s="27">
        <f t="shared" si="3"/>
        <v>65780</v>
      </c>
      <c r="I5" s="2">
        <v>6</v>
      </c>
      <c r="J5" s="2" t="s">
        <v>22</v>
      </c>
      <c r="K5" s="2">
        <v>1</v>
      </c>
      <c r="L5" s="2"/>
      <c r="M5" s="12"/>
      <c r="N5" s="3">
        <v>1.4972222222222222</v>
      </c>
      <c r="O5" s="12"/>
      <c r="P5" s="3">
        <f t="shared" si="4"/>
        <v>1.4972222222222222</v>
      </c>
    </row>
    <row r="6" spans="1:16" x14ac:dyDescent="0.2">
      <c r="A6" s="4" t="s">
        <v>24</v>
      </c>
      <c r="B6" s="2">
        <v>1800</v>
      </c>
      <c r="C6" s="10">
        <f>P6</f>
        <v>0.1451388888888889</v>
      </c>
      <c r="D6" s="28">
        <f>C6*24</f>
        <v>3.4833333333333334</v>
      </c>
      <c r="E6" s="27">
        <f>B6*D6</f>
        <v>6270</v>
      </c>
      <c r="F6" s="36"/>
      <c r="G6" s="2"/>
      <c r="H6" s="27">
        <f t="shared" si="3"/>
        <v>6270</v>
      </c>
      <c r="I6" s="2">
        <v>1</v>
      </c>
      <c r="J6" s="2"/>
      <c r="K6" s="2">
        <v>1</v>
      </c>
      <c r="L6" s="2"/>
      <c r="N6" s="3">
        <v>0.1451388888888889</v>
      </c>
      <c r="P6" s="3">
        <f t="shared" si="4"/>
        <v>0.1451388888888889</v>
      </c>
    </row>
    <row r="7" spans="1:16" x14ac:dyDescent="0.2">
      <c r="A7" s="38" t="s">
        <v>25</v>
      </c>
      <c r="B7" s="39">
        <v>1800</v>
      </c>
      <c r="C7" s="10">
        <f>P7</f>
        <v>0.58680555555555558</v>
      </c>
      <c r="D7" s="28">
        <f>C7*24</f>
        <v>14.083333333333334</v>
      </c>
      <c r="E7" s="27">
        <f>B7*D7</f>
        <v>25350</v>
      </c>
      <c r="F7" s="36"/>
      <c r="G7" s="2"/>
      <c r="H7" s="27">
        <f t="shared" si="3"/>
        <v>25350</v>
      </c>
      <c r="I7" s="2">
        <v>3</v>
      </c>
      <c r="J7" s="2"/>
      <c r="K7" s="2">
        <v>1</v>
      </c>
      <c r="L7" s="2"/>
      <c r="N7" s="3">
        <v>0.58680555555555558</v>
      </c>
      <c r="P7" s="3">
        <f t="shared" si="4"/>
        <v>0.58680555555555558</v>
      </c>
    </row>
    <row r="8" spans="1:16" x14ac:dyDescent="0.2">
      <c r="A8" s="37" t="s">
        <v>26</v>
      </c>
      <c r="B8" s="39">
        <v>1700</v>
      </c>
      <c r="C8" s="10">
        <f>P8</f>
        <v>2.0145833333333334</v>
      </c>
      <c r="D8" s="28">
        <f>C8*24</f>
        <v>48.35</v>
      </c>
      <c r="E8" s="27">
        <f>B8*D8</f>
        <v>82195</v>
      </c>
      <c r="F8" s="36"/>
      <c r="G8" s="2"/>
      <c r="H8" s="27">
        <f>E8+F8+G8</f>
        <v>82195</v>
      </c>
      <c r="I8" s="2">
        <v>9</v>
      </c>
      <c r="J8" s="2"/>
      <c r="K8" s="2">
        <v>1</v>
      </c>
      <c r="L8" s="2"/>
      <c r="M8" s="12">
        <v>0.21666666666666667</v>
      </c>
      <c r="N8" s="3">
        <v>1.7979166666666666</v>
      </c>
      <c r="P8" s="3">
        <f t="shared" si="4"/>
        <v>2.0145833333333334</v>
      </c>
    </row>
    <row r="9" spans="1:16" x14ac:dyDescent="0.2">
      <c r="A9" s="22" t="s">
        <v>27</v>
      </c>
      <c r="B9" s="2">
        <v>1200</v>
      </c>
      <c r="C9" s="10">
        <f t="shared" si="0"/>
        <v>0.40902777777777777</v>
      </c>
      <c r="D9" s="28">
        <f t="shared" si="1"/>
        <v>9.8166666666666664</v>
      </c>
      <c r="E9" s="27">
        <f t="shared" si="2"/>
        <v>11780</v>
      </c>
      <c r="F9" s="36"/>
      <c r="G9" s="2"/>
      <c r="H9" s="27">
        <f t="shared" si="3"/>
        <v>11780</v>
      </c>
      <c r="I9" s="2">
        <v>2</v>
      </c>
      <c r="J9" s="19"/>
      <c r="K9" s="2">
        <v>1</v>
      </c>
      <c r="L9" s="2"/>
      <c r="N9" s="3">
        <v>0.40902777777777777</v>
      </c>
      <c r="P9" s="3">
        <f t="shared" si="4"/>
        <v>0.40902777777777777</v>
      </c>
    </row>
    <row r="10" spans="1:16" x14ac:dyDescent="0.2">
      <c r="A10" s="2" t="s">
        <v>28</v>
      </c>
      <c r="B10" s="2">
        <v>1800</v>
      </c>
      <c r="C10" s="10">
        <f t="shared" si="0"/>
        <v>0.74375000000000002</v>
      </c>
      <c r="D10" s="28">
        <f t="shared" ref="D10" si="5">C10*24</f>
        <v>17.850000000000001</v>
      </c>
      <c r="E10" s="27">
        <f t="shared" ref="E10" si="6">B10*D10</f>
        <v>32130.000000000004</v>
      </c>
      <c r="F10" s="36"/>
      <c r="G10" s="2"/>
      <c r="H10" s="27">
        <f t="shared" si="3"/>
        <v>32130.000000000004</v>
      </c>
      <c r="I10" s="2">
        <v>3</v>
      </c>
      <c r="J10" s="19"/>
      <c r="K10" s="2">
        <v>1</v>
      </c>
      <c r="L10" s="2"/>
      <c r="N10" s="3">
        <v>0.74375000000000002</v>
      </c>
      <c r="P10" s="3">
        <f t="shared" si="4"/>
        <v>0.74375000000000002</v>
      </c>
    </row>
    <row r="11" spans="1:16" x14ac:dyDescent="0.2">
      <c r="A11" s="4" t="s">
        <v>29</v>
      </c>
      <c r="B11" s="2">
        <v>1400</v>
      </c>
      <c r="C11" s="10">
        <f t="shared" si="0"/>
        <v>1.1020833333333333</v>
      </c>
      <c r="D11" s="28">
        <f t="shared" si="1"/>
        <v>26.45</v>
      </c>
      <c r="E11" s="27">
        <f t="shared" si="2"/>
        <v>37030</v>
      </c>
      <c r="F11" s="36"/>
      <c r="G11" s="2"/>
      <c r="H11" s="27">
        <f t="shared" si="3"/>
        <v>37030</v>
      </c>
      <c r="I11" s="2">
        <v>5</v>
      </c>
      <c r="J11" s="2"/>
      <c r="K11" s="2">
        <v>1</v>
      </c>
      <c r="L11" s="2"/>
      <c r="M11" s="12"/>
      <c r="N11" s="3">
        <v>1.1020833333333333</v>
      </c>
      <c r="O11" s="12"/>
      <c r="P11" s="3">
        <f t="shared" si="4"/>
        <v>1.1020833333333333</v>
      </c>
    </row>
    <row r="12" spans="1:16" x14ac:dyDescent="0.2">
      <c r="A12" s="37" t="s">
        <v>30</v>
      </c>
      <c r="B12" s="39">
        <v>1800</v>
      </c>
      <c r="C12" s="10">
        <f>P12</f>
        <v>0.66736111111111107</v>
      </c>
      <c r="D12" s="28">
        <f t="shared" si="1"/>
        <v>16.016666666666666</v>
      </c>
      <c r="E12" s="27">
        <f t="shared" si="2"/>
        <v>28830</v>
      </c>
      <c r="F12" s="36"/>
      <c r="G12" s="2"/>
      <c r="H12" s="27">
        <f t="shared" si="3"/>
        <v>28830</v>
      </c>
      <c r="I12" s="2">
        <v>3</v>
      </c>
      <c r="J12" s="2"/>
      <c r="K12" s="2">
        <v>1</v>
      </c>
      <c r="L12" s="2">
        <v>1</v>
      </c>
      <c r="M12" s="12">
        <v>4.2361111111111113E-2</v>
      </c>
      <c r="N12" s="3">
        <v>0.625</v>
      </c>
      <c r="O12" s="12"/>
      <c r="P12" s="3">
        <f t="shared" si="4"/>
        <v>0.66736111111111107</v>
      </c>
    </row>
    <row r="13" spans="1:16" x14ac:dyDescent="0.2">
      <c r="A13" s="37" t="s">
        <v>31</v>
      </c>
      <c r="B13" s="39">
        <v>1800</v>
      </c>
      <c r="C13" s="10">
        <f>P13</f>
        <v>0.4597222222222222</v>
      </c>
      <c r="D13" s="28">
        <f t="shared" si="1"/>
        <v>11.033333333333333</v>
      </c>
      <c r="E13" s="27">
        <f t="shared" si="2"/>
        <v>19860</v>
      </c>
      <c r="F13" s="36">
        <v>6600</v>
      </c>
      <c r="G13" s="2"/>
      <c r="H13" s="27">
        <f t="shared" si="3"/>
        <v>26460</v>
      </c>
      <c r="I13" s="2">
        <v>2</v>
      </c>
      <c r="J13" s="2" t="s">
        <v>32</v>
      </c>
      <c r="K13" s="2">
        <v>1</v>
      </c>
      <c r="L13" s="2"/>
      <c r="M13" s="12">
        <v>0.25277777777777777</v>
      </c>
      <c r="N13" s="3">
        <v>0.20694444444444443</v>
      </c>
      <c r="O13" s="12"/>
      <c r="P13" s="3">
        <f>N13+M13-O13</f>
        <v>0.4597222222222222</v>
      </c>
    </row>
    <row r="14" spans="1:16" x14ac:dyDescent="0.2">
      <c r="E14" s="6">
        <f>SUM(E3:E13)</f>
        <v>508375</v>
      </c>
      <c r="N14" s="3"/>
    </row>
    <row r="15" spans="1:16" x14ac:dyDescent="0.2">
      <c r="A15" s="2" t="s">
        <v>1</v>
      </c>
      <c r="B15" s="2">
        <v>1800</v>
      </c>
      <c r="C15" s="10">
        <f t="shared" ref="C15:C16" si="7">P15</f>
        <v>6.7944444444444452</v>
      </c>
      <c r="D15" s="28">
        <f t="shared" ref="D15:D16" si="8">C15*24</f>
        <v>163.06666666666669</v>
      </c>
      <c r="E15" s="27">
        <f t="shared" ref="E15:E16" si="9">B15*D15</f>
        <v>293520.00000000006</v>
      </c>
      <c r="F15" s="36">
        <v>16500</v>
      </c>
      <c r="G15" s="8"/>
      <c r="H15" s="27">
        <f t="shared" ref="H15:H16" si="10">E15+F15+G15</f>
        <v>310020.00000000006</v>
      </c>
      <c r="I15" s="2">
        <v>22</v>
      </c>
      <c r="J15" s="20" t="s">
        <v>108</v>
      </c>
      <c r="K15" s="20"/>
      <c r="L15" s="2"/>
      <c r="M15" s="12">
        <v>0.34166666666666667</v>
      </c>
      <c r="N15" s="3">
        <v>6.791666666666667</v>
      </c>
      <c r="O15" s="12">
        <v>0.33888888888888891</v>
      </c>
      <c r="P15" s="3">
        <f t="shared" ref="P15" si="11">N15+M15-O15</f>
        <v>6.7944444444444452</v>
      </c>
    </row>
    <row r="16" spans="1:16" x14ac:dyDescent="0.2">
      <c r="A16" s="2" t="s">
        <v>33</v>
      </c>
      <c r="B16" s="2">
        <v>1800</v>
      </c>
      <c r="C16" s="10">
        <f t="shared" si="7"/>
        <v>0.3527777777777778</v>
      </c>
      <c r="D16" s="28">
        <f t="shared" si="8"/>
        <v>8.4666666666666668</v>
      </c>
      <c r="E16" s="27">
        <f t="shared" si="9"/>
        <v>15240</v>
      </c>
      <c r="F16" s="36"/>
      <c r="G16" s="8"/>
      <c r="H16" s="27">
        <f t="shared" si="10"/>
        <v>15240</v>
      </c>
      <c r="I16" s="2"/>
      <c r="J16" s="20"/>
      <c r="K16" s="20"/>
      <c r="L16" s="2"/>
      <c r="M16" s="12"/>
      <c r="N16" s="3"/>
      <c r="O16" s="12"/>
      <c r="P16" s="3">
        <v>0.3527777777777778</v>
      </c>
    </row>
    <row r="17" spans="1:16" x14ac:dyDescent="0.2">
      <c r="C17" s="3"/>
      <c r="G17" s="6"/>
      <c r="H17" s="6"/>
      <c r="J17" s="50"/>
      <c r="K17" s="50"/>
      <c r="M17" s="12"/>
      <c r="N17" s="3"/>
      <c r="O17" s="12"/>
      <c r="P17" s="3"/>
    </row>
    <row r="18" spans="1:16" x14ac:dyDescent="0.2">
      <c r="A18">
        <v>1100</v>
      </c>
      <c r="C18" s="49" t="s">
        <v>34</v>
      </c>
      <c r="D18" s="15" t="s">
        <v>35</v>
      </c>
      <c r="N18" s="3"/>
    </row>
    <row r="19" spans="1:16" x14ac:dyDescent="0.2">
      <c r="A19">
        <v>6600</v>
      </c>
      <c r="C19" s="15">
        <v>7172</v>
      </c>
      <c r="D19" s="15">
        <v>35000</v>
      </c>
      <c r="E19" s="6">
        <f>C19-D19</f>
        <v>-27828</v>
      </c>
      <c r="N19" s="3"/>
    </row>
    <row r="20" spans="1:16" x14ac:dyDescent="0.2">
      <c r="A20">
        <v>16500</v>
      </c>
      <c r="C20">
        <f>27828*0.1</f>
        <v>2782.8</v>
      </c>
      <c r="D20" s="15">
        <f>C20*2</f>
        <v>5565.6</v>
      </c>
    </row>
  </sheetData>
  <phoneticPr fontId="2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E574-A6C2-448D-91A2-1822B86999A7}">
  <dimension ref="A1:P18"/>
  <sheetViews>
    <sheetView zoomScale="73" workbookViewId="0">
      <pane xSplit="1" topLeftCell="B1" activePane="topRight" state="frozen"/>
      <selection activeCell="B22" sqref="B22"/>
      <selection pane="topRight" activeCell="D33" sqref="D33"/>
    </sheetView>
  </sheetViews>
  <sheetFormatPr defaultRowHeight="14.25" x14ac:dyDescent="0.2"/>
  <cols>
    <col min="1" max="1" width="8.3359375" bestFit="1" customWidth="1"/>
    <col min="2" max="2" width="8.703125" customWidth="1"/>
    <col min="3" max="3" width="12.01171875" bestFit="1" customWidth="1"/>
    <col min="4" max="4" width="10.54296875" style="15" customWidth="1"/>
    <col min="5" max="5" width="10.296875" style="6" customWidth="1"/>
    <col min="6" max="6" width="10.171875" customWidth="1"/>
    <col min="7" max="7" width="8.703125" customWidth="1"/>
    <col min="8" max="8" width="9.4375" bestFit="1" customWidth="1"/>
    <col min="10" max="10" width="18.01953125" bestFit="1" customWidth="1"/>
    <col min="11" max="11" width="8.2109375" customWidth="1"/>
    <col min="13" max="13" width="6.984375" style="29" customWidth="1"/>
    <col min="14" max="14" width="9.4375" bestFit="1" customWidth="1"/>
    <col min="15" max="15" width="6.7421875" style="32" customWidth="1"/>
    <col min="16" max="16" width="9.31640625" customWidth="1"/>
  </cols>
  <sheetData>
    <row r="1" spans="1:16" x14ac:dyDescent="0.2">
      <c r="A1" s="1">
        <v>2</v>
      </c>
      <c r="B1" t="s">
        <v>6</v>
      </c>
      <c r="E1"/>
    </row>
    <row r="2" spans="1:16" x14ac:dyDescent="0.2">
      <c r="A2" s="14" t="s">
        <v>7</v>
      </c>
      <c r="B2" s="14" t="s">
        <v>8</v>
      </c>
      <c r="C2" s="14" t="s">
        <v>9</v>
      </c>
      <c r="D2" s="16"/>
      <c r="E2" s="14"/>
      <c r="F2" s="14" t="s">
        <v>10</v>
      </c>
      <c r="G2" s="14" t="s">
        <v>5</v>
      </c>
      <c r="H2" s="14" t="s">
        <v>11</v>
      </c>
      <c r="I2" s="14" t="s">
        <v>12</v>
      </c>
      <c r="J2" s="14" t="s">
        <v>13</v>
      </c>
      <c r="K2" s="14" t="s">
        <v>14</v>
      </c>
      <c r="L2" s="14" t="s">
        <v>15</v>
      </c>
      <c r="M2" s="30" t="s">
        <v>16</v>
      </c>
      <c r="N2" s="13"/>
      <c r="O2" s="33" t="s">
        <v>17</v>
      </c>
      <c r="P2" s="13" t="s">
        <v>18</v>
      </c>
    </row>
    <row r="3" spans="1:16" x14ac:dyDescent="0.2">
      <c r="A3" s="2" t="s">
        <v>19</v>
      </c>
      <c r="B3" s="2">
        <v>1800</v>
      </c>
      <c r="C3" s="10">
        <f>P3</f>
        <v>1.9722222222222223</v>
      </c>
      <c r="D3" s="28">
        <f>C3*24</f>
        <v>47.333333333333336</v>
      </c>
      <c r="E3" s="27">
        <f>B3*D3</f>
        <v>85200</v>
      </c>
      <c r="F3" s="2">
        <v>9900</v>
      </c>
      <c r="G3" s="2"/>
      <c r="H3" s="27">
        <f>E3+F3+G3</f>
        <v>95100</v>
      </c>
      <c r="I3" s="2">
        <v>8</v>
      </c>
      <c r="J3" s="19" t="s">
        <v>36</v>
      </c>
      <c r="K3" s="19">
        <v>1</v>
      </c>
      <c r="L3" s="2"/>
      <c r="M3" s="31">
        <v>0.31041666666666667</v>
      </c>
      <c r="N3" s="3">
        <v>1.6618055555555555</v>
      </c>
      <c r="O3" s="34"/>
      <c r="P3" s="3">
        <f>N3+M3-O3</f>
        <v>1.9722222222222223</v>
      </c>
    </row>
    <row r="4" spans="1:16" x14ac:dyDescent="0.2">
      <c r="A4" s="2" t="s">
        <v>1</v>
      </c>
      <c r="B4" s="2">
        <v>1800</v>
      </c>
      <c r="C4" s="10">
        <f t="shared" ref="C4:C14" si="0">P4</f>
        <v>6.8805555555555546</v>
      </c>
      <c r="D4" s="28">
        <f t="shared" ref="D4:D12" si="1">C4*24</f>
        <v>165.13333333333333</v>
      </c>
      <c r="E4" s="27">
        <f t="shared" ref="E4:E12" si="2">B4*D4</f>
        <v>297240</v>
      </c>
      <c r="F4" s="2">
        <v>3300</v>
      </c>
      <c r="G4" s="8"/>
      <c r="H4" s="27">
        <f t="shared" ref="H4:H6" si="3">E4+F4+G4</f>
        <v>300540</v>
      </c>
      <c r="I4" s="2">
        <v>22</v>
      </c>
      <c r="J4" s="20" t="s">
        <v>37</v>
      </c>
      <c r="K4" s="20">
        <v>1</v>
      </c>
      <c r="L4" s="2"/>
      <c r="M4" s="31">
        <v>0.33888888888888891</v>
      </c>
      <c r="N4" s="3">
        <v>6.7048611111111107</v>
      </c>
      <c r="O4" s="34">
        <v>0.16319444444444445</v>
      </c>
      <c r="P4" s="3">
        <f t="shared" ref="P4:P14" si="4">N4+M4-O4</f>
        <v>6.8805555555555546</v>
      </c>
    </row>
    <row r="5" spans="1:16" s="25" customFormat="1" x14ac:dyDescent="0.2">
      <c r="A5" s="23" t="s">
        <v>38</v>
      </c>
      <c r="B5" s="23">
        <v>1800</v>
      </c>
      <c r="C5" s="24">
        <f t="shared" si="0"/>
        <v>0</v>
      </c>
      <c r="D5" s="17">
        <f t="shared" si="1"/>
        <v>0</v>
      </c>
      <c r="E5" s="18">
        <f t="shared" si="2"/>
        <v>0</v>
      </c>
      <c r="F5" s="23"/>
      <c r="G5" s="23"/>
      <c r="H5" s="18">
        <f t="shared" si="3"/>
        <v>0</v>
      </c>
      <c r="I5" s="23"/>
      <c r="J5" s="17"/>
      <c r="K5" s="17"/>
      <c r="L5" s="23"/>
      <c r="N5" s="26">
        <v>0</v>
      </c>
      <c r="P5" s="26">
        <f t="shared" si="4"/>
        <v>0</v>
      </c>
    </row>
    <row r="6" spans="1:16" x14ac:dyDescent="0.2">
      <c r="A6" s="2" t="s">
        <v>39</v>
      </c>
      <c r="B6" s="2">
        <v>1800</v>
      </c>
      <c r="C6" s="10">
        <f t="shared" si="0"/>
        <v>0.4909722222222222</v>
      </c>
      <c r="D6" s="28">
        <f t="shared" si="1"/>
        <v>11.783333333333333</v>
      </c>
      <c r="E6" s="27">
        <f t="shared" si="2"/>
        <v>21210</v>
      </c>
      <c r="F6" s="2"/>
      <c r="G6" s="2"/>
      <c r="H6" s="27">
        <f t="shared" si="3"/>
        <v>21210</v>
      </c>
      <c r="I6" s="2">
        <v>2</v>
      </c>
      <c r="J6" s="19"/>
      <c r="K6" s="19"/>
      <c r="L6" s="2"/>
      <c r="M6" s="31"/>
      <c r="N6" s="3">
        <v>0.4909722222222222</v>
      </c>
      <c r="O6" s="34"/>
      <c r="P6" s="3">
        <f t="shared" si="4"/>
        <v>0.4909722222222222</v>
      </c>
    </row>
    <row r="7" spans="1:16" x14ac:dyDescent="0.2">
      <c r="A7" s="2" t="s">
        <v>20</v>
      </c>
      <c r="B7" s="2">
        <v>1800</v>
      </c>
      <c r="C7" s="10">
        <f t="shared" si="0"/>
        <v>2.0687500000000001</v>
      </c>
      <c r="D7" s="28">
        <f t="shared" si="1"/>
        <v>49.650000000000006</v>
      </c>
      <c r="E7" s="27">
        <f t="shared" si="2"/>
        <v>89370.000000000015</v>
      </c>
      <c r="F7" s="2">
        <v>1100</v>
      </c>
      <c r="G7" s="2"/>
      <c r="H7" s="27">
        <f>E7+F7+G7</f>
        <v>90470.000000000015</v>
      </c>
      <c r="I7" s="2">
        <v>9</v>
      </c>
      <c r="J7" s="19" t="s">
        <v>40</v>
      </c>
      <c r="K7" s="19">
        <v>1</v>
      </c>
      <c r="L7" s="2"/>
      <c r="M7" s="31"/>
      <c r="N7" s="3">
        <v>2.2875000000000001</v>
      </c>
      <c r="O7" s="34">
        <v>0.21875</v>
      </c>
      <c r="P7" s="3">
        <f t="shared" si="4"/>
        <v>2.0687500000000001</v>
      </c>
    </row>
    <row r="8" spans="1:16" x14ac:dyDescent="0.2">
      <c r="A8" s="2" t="s">
        <v>21</v>
      </c>
      <c r="B8" s="2">
        <v>1800</v>
      </c>
      <c r="C8" s="10">
        <f t="shared" si="0"/>
        <v>4.4666666666666668</v>
      </c>
      <c r="D8" s="28">
        <f t="shared" si="1"/>
        <v>107.2</v>
      </c>
      <c r="E8" s="27">
        <f t="shared" si="2"/>
        <v>192960</v>
      </c>
      <c r="F8" s="2">
        <v>1100</v>
      </c>
      <c r="G8">
        <v>5566</v>
      </c>
      <c r="H8" s="27">
        <f t="shared" ref="H8:H10" si="5">E8+F8+G8</f>
        <v>199626</v>
      </c>
      <c r="I8" s="2">
        <v>17</v>
      </c>
      <c r="J8" s="2" t="s">
        <v>41</v>
      </c>
      <c r="K8" s="2">
        <v>1</v>
      </c>
      <c r="L8" s="2"/>
      <c r="M8" s="31"/>
      <c r="N8" s="3">
        <v>4.71875</v>
      </c>
      <c r="O8" s="34">
        <v>0.25208333333333333</v>
      </c>
      <c r="P8" s="3">
        <f>N8+M8-O8</f>
        <v>4.4666666666666668</v>
      </c>
    </row>
    <row r="9" spans="1:16" x14ac:dyDescent="0.2">
      <c r="A9" s="2" t="s">
        <v>23</v>
      </c>
      <c r="B9" s="2">
        <v>1800</v>
      </c>
      <c r="C9" s="10">
        <f t="shared" si="0"/>
        <v>1.8916666666666666</v>
      </c>
      <c r="D9" s="28">
        <f t="shared" si="1"/>
        <v>45.4</v>
      </c>
      <c r="E9" s="27">
        <f t="shared" si="2"/>
        <v>81720</v>
      </c>
      <c r="F9" s="2">
        <v>1100</v>
      </c>
      <c r="G9" s="2"/>
      <c r="H9" s="27">
        <f t="shared" si="5"/>
        <v>82820</v>
      </c>
      <c r="I9" s="2">
        <v>8</v>
      </c>
      <c r="J9" s="19" t="s">
        <v>40</v>
      </c>
      <c r="K9" s="19">
        <v>1</v>
      </c>
      <c r="L9" s="2"/>
      <c r="M9" s="31">
        <v>0.25555555555555554</v>
      </c>
      <c r="N9" s="3">
        <v>1.6361111111111111</v>
      </c>
      <c r="O9" s="34"/>
      <c r="P9" s="3">
        <f t="shared" si="4"/>
        <v>1.8916666666666666</v>
      </c>
    </row>
    <row r="10" spans="1:16" x14ac:dyDescent="0.2">
      <c r="A10" s="2" t="s">
        <v>42</v>
      </c>
      <c r="B10" s="2">
        <v>1800</v>
      </c>
      <c r="C10" s="10">
        <f t="shared" si="0"/>
        <v>0.21666666666666667</v>
      </c>
      <c r="D10" s="28">
        <f t="shared" si="1"/>
        <v>5.2</v>
      </c>
      <c r="E10" s="27">
        <f t="shared" si="2"/>
        <v>9360</v>
      </c>
      <c r="F10" s="2"/>
      <c r="G10" s="2"/>
      <c r="H10" s="27">
        <f t="shared" si="5"/>
        <v>9360</v>
      </c>
      <c r="I10" s="2">
        <v>1</v>
      </c>
      <c r="J10" s="19"/>
      <c r="K10" s="19">
        <v>1</v>
      </c>
      <c r="L10" s="2"/>
      <c r="M10" s="31"/>
      <c r="N10" s="12">
        <v>0.43888888888888888</v>
      </c>
      <c r="O10" s="34">
        <v>0.22222222222222221</v>
      </c>
      <c r="P10" s="3">
        <f t="shared" si="4"/>
        <v>0.21666666666666667</v>
      </c>
    </row>
    <row r="11" spans="1:16" x14ac:dyDescent="0.2">
      <c r="A11" s="22" t="s">
        <v>27</v>
      </c>
      <c r="B11" s="2">
        <v>1200</v>
      </c>
      <c r="C11" s="10">
        <f t="shared" si="0"/>
        <v>0.70277777777777772</v>
      </c>
      <c r="D11" s="28">
        <f t="shared" si="1"/>
        <v>16.866666666666667</v>
      </c>
      <c r="E11" s="27">
        <f t="shared" si="2"/>
        <v>20240</v>
      </c>
      <c r="F11" s="2"/>
      <c r="G11" s="2"/>
      <c r="H11" s="27">
        <f t="shared" ref="H11:H14" si="6">E11+F11+G11</f>
        <v>20240</v>
      </c>
      <c r="I11" s="2">
        <v>3</v>
      </c>
      <c r="J11" s="19"/>
      <c r="K11" s="19">
        <v>1</v>
      </c>
      <c r="L11" s="2"/>
      <c r="N11" s="12">
        <v>0.70277777777777772</v>
      </c>
      <c r="P11" s="3">
        <f t="shared" si="4"/>
        <v>0.70277777777777772</v>
      </c>
    </row>
    <row r="12" spans="1:16" s="25" customFormat="1" x14ac:dyDescent="0.2">
      <c r="A12" s="23" t="s">
        <v>28</v>
      </c>
      <c r="B12" s="23">
        <v>1800</v>
      </c>
      <c r="C12" s="24">
        <f t="shared" si="0"/>
        <v>0</v>
      </c>
      <c r="D12" s="17">
        <f t="shared" si="1"/>
        <v>0</v>
      </c>
      <c r="E12" s="18">
        <f t="shared" si="2"/>
        <v>0</v>
      </c>
      <c r="F12" s="23"/>
      <c r="G12" s="23"/>
      <c r="H12" s="18">
        <f t="shared" si="6"/>
        <v>0</v>
      </c>
      <c r="I12" s="23"/>
      <c r="J12" s="17"/>
      <c r="K12" s="17"/>
      <c r="L12" s="23"/>
      <c r="N12" s="35"/>
      <c r="P12" s="26">
        <f t="shared" si="4"/>
        <v>0</v>
      </c>
    </row>
    <row r="13" spans="1:16" x14ac:dyDescent="0.2">
      <c r="A13" s="2" t="s">
        <v>29</v>
      </c>
      <c r="B13" s="2">
        <v>1400</v>
      </c>
      <c r="C13" s="10">
        <f t="shared" si="0"/>
        <v>4.0444444444444443</v>
      </c>
      <c r="D13" s="28">
        <f t="shared" ref="D13:D14" si="7">C13*24</f>
        <v>97.066666666666663</v>
      </c>
      <c r="E13" s="27">
        <f t="shared" ref="E13:E14" si="8">B13*D13</f>
        <v>135893.33333333331</v>
      </c>
      <c r="F13" s="2"/>
      <c r="G13" s="2"/>
      <c r="H13" s="27">
        <f t="shared" si="6"/>
        <v>135893.33333333331</v>
      </c>
      <c r="I13" s="2">
        <v>15</v>
      </c>
      <c r="J13" s="2"/>
      <c r="K13" s="2">
        <v>1</v>
      </c>
      <c r="L13" s="2"/>
      <c r="M13" s="31">
        <v>0.24583333333333332</v>
      </c>
      <c r="N13" s="3">
        <v>3.7986111111111112</v>
      </c>
      <c r="O13" s="34"/>
      <c r="P13" s="3">
        <f t="shared" si="4"/>
        <v>4.0444444444444443</v>
      </c>
    </row>
    <row r="14" spans="1:16" x14ac:dyDescent="0.2">
      <c r="A14" s="2" t="s">
        <v>24</v>
      </c>
      <c r="B14" s="2">
        <v>1800</v>
      </c>
      <c r="C14" s="10">
        <f t="shared" si="0"/>
        <v>0.88472222222222219</v>
      </c>
      <c r="D14" s="28">
        <f t="shared" si="7"/>
        <v>21.233333333333334</v>
      </c>
      <c r="E14" s="27">
        <f t="shared" si="8"/>
        <v>38220</v>
      </c>
      <c r="F14" s="2"/>
      <c r="G14" s="2"/>
      <c r="H14" s="27">
        <f t="shared" si="6"/>
        <v>38220</v>
      </c>
      <c r="I14" s="2">
        <v>5</v>
      </c>
      <c r="J14" s="2"/>
      <c r="K14" s="2">
        <v>1</v>
      </c>
      <c r="L14" s="2"/>
      <c r="N14" s="12">
        <v>0.88472222222222219</v>
      </c>
      <c r="P14" s="3">
        <f t="shared" si="4"/>
        <v>0.88472222222222219</v>
      </c>
    </row>
    <row r="16" spans="1:16" x14ac:dyDescent="0.2">
      <c r="A16">
        <v>1100</v>
      </c>
      <c r="C16" s="49" t="s">
        <v>34</v>
      </c>
      <c r="D16" s="15" t="s">
        <v>35</v>
      </c>
    </row>
    <row r="17" spans="1:5" x14ac:dyDescent="0.2">
      <c r="A17">
        <v>6600</v>
      </c>
      <c r="C17" s="15">
        <v>7172</v>
      </c>
      <c r="D17" s="15">
        <v>35000</v>
      </c>
      <c r="E17" s="6">
        <f>C17-D17</f>
        <v>-27828</v>
      </c>
    </row>
    <row r="18" spans="1:5" x14ac:dyDescent="0.2">
      <c r="A18">
        <v>16500</v>
      </c>
      <c r="C18">
        <f>27828*0.1</f>
        <v>2782.8</v>
      </c>
      <c r="D18" s="15">
        <f>C18*2</f>
        <v>5565.6</v>
      </c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5E12-72F6-49D9-B6ED-8FA94EB8711B}">
  <dimension ref="A1:O26"/>
  <sheetViews>
    <sheetView zoomScale="73" workbookViewId="0">
      <selection activeCell="E27" sqref="E27"/>
    </sheetView>
  </sheetViews>
  <sheetFormatPr defaultRowHeight="14.25" x14ac:dyDescent="0.2"/>
  <cols>
    <col min="1" max="1" width="8.3359375" bestFit="1" customWidth="1"/>
    <col min="2" max="2" width="8.703125" customWidth="1"/>
    <col min="3" max="3" width="9.4375" customWidth="1"/>
    <col min="4" max="4" width="10.54296875" style="15" customWidth="1"/>
    <col min="5" max="5" width="10.296875" style="6" customWidth="1"/>
    <col min="6" max="6" width="10.171875" customWidth="1"/>
    <col min="7" max="7" width="8.703125" customWidth="1"/>
    <col min="8" max="8" width="9.4375" bestFit="1" customWidth="1"/>
    <col min="10" max="10" width="11.15234375" bestFit="1" customWidth="1"/>
    <col min="13" max="13" width="12.625" bestFit="1" customWidth="1"/>
    <col min="15" max="15" width="8.82421875" customWidth="1"/>
  </cols>
  <sheetData>
    <row r="1" spans="1:15" x14ac:dyDescent="0.2">
      <c r="A1" t="s">
        <v>43</v>
      </c>
      <c r="E1"/>
    </row>
    <row r="2" spans="1:15" x14ac:dyDescent="0.2">
      <c r="A2" s="14" t="s">
        <v>7</v>
      </c>
      <c r="B2" s="14" t="s">
        <v>8</v>
      </c>
      <c r="C2" s="14" t="s">
        <v>9</v>
      </c>
      <c r="D2" s="16"/>
      <c r="E2" s="14"/>
      <c r="F2" s="14" t="s">
        <v>10</v>
      </c>
      <c r="G2" s="14" t="s">
        <v>5</v>
      </c>
      <c r="H2" s="14" t="s">
        <v>11</v>
      </c>
      <c r="I2" s="14" t="s">
        <v>12</v>
      </c>
      <c r="J2" s="14" t="s">
        <v>13</v>
      </c>
      <c r="K2" s="14" t="s">
        <v>15</v>
      </c>
      <c r="L2" s="13" t="s">
        <v>16</v>
      </c>
      <c r="M2" s="13"/>
      <c r="N2" s="13" t="s">
        <v>17</v>
      </c>
      <c r="O2" s="13" t="s">
        <v>18</v>
      </c>
    </row>
    <row r="3" spans="1:15" x14ac:dyDescent="0.2">
      <c r="A3" s="2" t="s">
        <v>19</v>
      </c>
      <c r="B3" s="2">
        <v>1800</v>
      </c>
      <c r="C3" s="10">
        <f>O3</f>
        <v>2.3166666666666669</v>
      </c>
      <c r="D3" s="17">
        <f>C3*24</f>
        <v>55.600000000000009</v>
      </c>
      <c r="E3" s="18">
        <f>B3*D3</f>
        <v>100080.00000000001</v>
      </c>
      <c r="F3" s="2">
        <f>1100*9</f>
        <v>9900</v>
      </c>
      <c r="G3" s="2"/>
      <c r="H3" s="18">
        <f t="shared" ref="H3:H6" si="0">E3+F3+G3</f>
        <v>109980.00000000001</v>
      </c>
      <c r="I3" s="2"/>
      <c r="J3" s="19"/>
      <c r="K3" s="2"/>
      <c r="L3" s="12"/>
      <c r="M3" s="3">
        <v>2.3166666666666669</v>
      </c>
      <c r="N3" s="12"/>
      <c r="O3" s="3">
        <f>M3+L3-N3</f>
        <v>2.3166666666666669</v>
      </c>
    </row>
    <row r="4" spans="1:15" x14ac:dyDescent="0.2">
      <c r="A4" s="2" t="s">
        <v>1</v>
      </c>
      <c r="B4" s="2">
        <v>1800</v>
      </c>
      <c r="C4" s="10">
        <f t="shared" ref="C4:C11" si="1">O4</f>
        <v>6.0583333333333336</v>
      </c>
      <c r="D4" s="17">
        <f t="shared" ref="D4:D12" si="2">C4*24</f>
        <v>145.4</v>
      </c>
      <c r="E4" s="18">
        <f t="shared" ref="E4:E12" si="3">B4*D4</f>
        <v>261720</v>
      </c>
      <c r="F4" s="2">
        <f>1100*1</f>
        <v>1100</v>
      </c>
      <c r="G4" s="8"/>
      <c r="H4" s="18">
        <f t="shared" si="0"/>
        <v>262820</v>
      </c>
      <c r="I4" s="2"/>
      <c r="J4" s="20"/>
      <c r="K4" s="2"/>
      <c r="L4" s="12">
        <v>0.16319444444444445</v>
      </c>
      <c r="M4" s="3">
        <v>5.8951388888888889</v>
      </c>
      <c r="N4" s="12"/>
      <c r="O4" s="3">
        <f t="shared" ref="O4:O12" si="4">M4+L4-N4</f>
        <v>6.0583333333333336</v>
      </c>
    </row>
    <row r="5" spans="1:15" x14ac:dyDescent="0.2">
      <c r="A5" s="2" t="s">
        <v>38</v>
      </c>
      <c r="B5" s="2">
        <v>1800</v>
      </c>
      <c r="C5" s="10">
        <f t="shared" si="1"/>
        <v>0</v>
      </c>
      <c r="D5" s="17">
        <f t="shared" si="2"/>
        <v>0</v>
      </c>
      <c r="E5" s="18">
        <f t="shared" si="3"/>
        <v>0</v>
      </c>
      <c r="F5" s="2"/>
      <c r="G5" s="2"/>
      <c r="H5" s="18">
        <f t="shared" si="0"/>
        <v>0</v>
      </c>
      <c r="I5" s="2"/>
      <c r="J5" s="19"/>
      <c r="K5" s="2"/>
      <c r="M5" s="3"/>
      <c r="O5" s="3">
        <f t="shared" si="4"/>
        <v>0</v>
      </c>
    </row>
    <row r="6" spans="1:15" x14ac:dyDescent="0.2">
      <c r="A6" s="2" t="s">
        <v>39</v>
      </c>
      <c r="B6" s="2">
        <v>1800</v>
      </c>
      <c r="C6" s="10">
        <f t="shared" si="1"/>
        <v>0.8569444444444444</v>
      </c>
      <c r="D6" s="17">
        <f t="shared" si="2"/>
        <v>20.566666666666666</v>
      </c>
      <c r="E6" s="18">
        <f t="shared" si="3"/>
        <v>37020</v>
      </c>
      <c r="F6" s="2">
        <f>1100*3</f>
        <v>3300</v>
      </c>
      <c r="G6" s="2"/>
      <c r="H6" s="18">
        <f t="shared" si="0"/>
        <v>40320</v>
      </c>
      <c r="I6" s="2"/>
      <c r="J6" s="19"/>
      <c r="K6" s="2"/>
      <c r="L6" s="12"/>
      <c r="M6" s="3">
        <v>0.8569444444444444</v>
      </c>
      <c r="N6" s="12"/>
      <c r="O6" s="3">
        <f t="shared" si="4"/>
        <v>0.8569444444444444</v>
      </c>
    </row>
    <row r="7" spans="1:15" x14ac:dyDescent="0.2">
      <c r="A7" s="2" t="s">
        <v>20</v>
      </c>
      <c r="B7" s="2">
        <v>1800</v>
      </c>
      <c r="C7" s="10">
        <f t="shared" si="1"/>
        <v>2.692361111111111</v>
      </c>
      <c r="D7" s="17">
        <f t="shared" si="2"/>
        <v>64.61666666666666</v>
      </c>
      <c r="E7" s="18">
        <f t="shared" si="3"/>
        <v>116309.99999999999</v>
      </c>
      <c r="F7" s="2">
        <f>1100*1+6600*1</f>
        <v>7700</v>
      </c>
      <c r="G7" s="2"/>
      <c r="H7" s="18">
        <f>E7+F7+G7</f>
        <v>124009.99999999999</v>
      </c>
      <c r="I7" s="2"/>
      <c r="J7" s="19">
        <v>11</v>
      </c>
      <c r="K7" s="2"/>
      <c r="L7" s="12">
        <v>0.21875</v>
      </c>
      <c r="M7" s="3">
        <v>2.473611111111111</v>
      </c>
      <c r="N7" s="12"/>
      <c r="O7" s="3">
        <f t="shared" si="4"/>
        <v>2.692361111111111</v>
      </c>
    </row>
    <row r="8" spans="1:15" x14ac:dyDescent="0.2">
      <c r="A8" s="2" t="s">
        <v>21</v>
      </c>
      <c r="B8" s="2">
        <v>1800</v>
      </c>
      <c r="C8" s="10">
        <f t="shared" si="1"/>
        <v>3.8180555555555555</v>
      </c>
      <c r="D8" s="17">
        <f t="shared" si="2"/>
        <v>91.633333333333326</v>
      </c>
      <c r="E8" s="18">
        <f t="shared" si="3"/>
        <v>164940</v>
      </c>
      <c r="F8" s="2">
        <f>1100*2</f>
        <v>2200</v>
      </c>
      <c r="G8" s="2"/>
      <c r="H8" s="18">
        <f t="shared" ref="H8:H12" si="5">E8+F8+G8</f>
        <v>167140</v>
      </c>
      <c r="I8" s="2"/>
      <c r="J8" s="19"/>
      <c r="K8" s="2"/>
      <c r="L8" s="12">
        <v>0.25208333333333333</v>
      </c>
      <c r="M8" s="3">
        <v>3.5659722222222223</v>
      </c>
      <c r="N8" s="12"/>
      <c r="O8" s="3">
        <f>M8+L8-N8</f>
        <v>3.8180555555555555</v>
      </c>
    </row>
    <row r="9" spans="1:15" x14ac:dyDescent="0.2">
      <c r="A9" s="2" t="s">
        <v>23</v>
      </c>
      <c r="B9" s="2">
        <v>1800</v>
      </c>
      <c r="C9" s="10">
        <f t="shared" si="1"/>
        <v>0.91319444444444442</v>
      </c>
      <c r="D9" s="17">
        <f t="shared" si="2"/>
        <v>21.916666666666664</v>
      </c>
      <c r="E9" s="18">
        <f t="shared" si="3"/>
        <v>39449.999999999993</v>
      </c>
      <c r="F9" s="2"/>
      <c r="G9" s="2"/>
      <c r="H9" s="18">
        <f t="shared" si="5"/>
        <v>39449.999999999993</v>
      </c>
      <c r="I9" s="2"/>
      <c r="J9" s="19"/>
      <c r="K9" s="2"/>
      <c r="L9" s="12"/>
      <c r="M9" s="3">
        <v>0.91319444444444442</v>
      </c>
      <c r="N9" s="12"/>
      <c r="O9" s="3">
        <f t="shared" si="4"/>
        <v>0.91319444444444442</v>
      </c>
    </row>
    <row r="10" spans="1:15" x14ac:dyDescent="0.2">
      <c r="A10" s="2" t="s">
        <v>42</v>
      </c>
      <c r="B10" s="2">
        <v>1800</v>
      </c>
      <c r="C10" s="10">
        <f t="shared" si="1"/>
        <v>0.22222222222222221</v>
      </c>
      <c r="D10" s="17">
        <f t="shared" si="2"/>
        <v>5.333333333333333</v>
      </c>
      <c r="E10" s="18">
        <f t="shared" si="3"/>
        <v>9600</v>
      </c>
      <c r="F10" s="2"/>
      <c r="G10" s="2"/>
      <c r="H10" s="18">
        <f t="shared" si="5"/>
        <v>9600</v>
      </c>
      <c r="I10" s="2"/>
      <c r="J10" s="19"/>
      <c r="K10" s="2"/>
      <c r="L10" s="12">
        <v>0.22222222222222221</v>
      </c>
      <c r="M10" s="12"/>
      <c r="O10" s="3">
        <f t="shared" si="4"/>
        <v>0.22222222222222221</v>
      </c>
    </row>
    <row r="11" spans="1:15" x14ac:dyDescent="0.2">
      <c r="A11" s="22" t="s">
        <v>27</v>
      </c>
      <c r="B11" s="2">
        <v>1200</v>
      </c>
      <c r="C11" s="10">
        <f t="shared" si="1"/>
        <v>2.5194444444444444</v>
      </c>
      <c r="D11" s="17">
        <f t="shared" si="2"/>
        <v>60.466666666666669</v>
      </c>
      <c r="E11" s="18">
        <f t="shared" si="3"/>
        <v>72560</v>
      </c>
      <c r="F11" s="2"/>
      <c r="G11" s="2"/>
      <c r="H11" s="18">
        <f t="shared" si="5"/>
        <v>72560</v>
      </c>
      <c r="I11" s="2"/>
      <c r="J11" s="19"/>
      <c r="K11" s="2"/>
      <c r="M11" s="12">
        <v>2.5194444444444444</v>
      </c>
      <c r="O11" s="3">
        <f t="shared" si="4"/>
        <v>2.5194444444444444</v>
      </c>
    </row>
    <row r="12" spans="1:15" x14ac:dyDescent="0.2">
      <c r="A12" s="2"/>
      <c r="B12" s="2">
        <v>1800</v>
      </c>
      <c r="C12" s="10"/>
      <c r="D12" s="17">
        <f t="shared" si="2"/>
        <v>0</v>
      </c>
      <c r="E12" s="18">
        <f t="shared" si="3"/>
        <v>0</v>
      </c>
      <c r="F12" s="2"/>
      <c r="G12" s="2"/>
      <c r="H12" s="18">
        <f t="shared" si="5"/>
        <v>0</v>
      </c>
      <c r="I12" s="2"/>
      <c r="J12" s="19"/>
      <c r="K12" s="2"/>
      <c r="M12" s="12"/>
      <c r="O12" s="3">
        <f t="shared" si="4"/>
        <v>0</v>
      </c>
    </row>
    <row r="16" spans="1:15" x14ac:dyDescent="0.2">
      <c r="B16" t="s">
        <v>44</v>
      </c>
    </row>
    <row r="17" spans="2:4" x14ac:dyDescent="0.2">
      <c r="B17">
        <v>11000</v>
      </c>
      <c r="C17">
        <v>10</v>
      </c>
    </row>
    <row r="26" spans="2:4" x14ac:dyDescent="0.2">
      <c r="D26" s="15">
        <v>72650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044C-F5A1-4F96-A939-FAF7D2C950E9}">
  <dimension ref="A1:Q22"/>
  <sheetViews>
    <sheetView zoomScale="73" workbookViewId="0">
      <selection activeCell="H12" sqref="H12"/>
    </sheetView>
  </sheetViews>
  <sheetFormatPr defaultRowHeight="14.25" x14ac:dyDescent="0.2"/>
  <cols>
    <col min="1" max="1" width="8.3359375" bestFit="1" customWidth="1"/>
    <col min="2" max="2" width="8.703125" customWidth="1"/>
    <col min="3" max="3" width="9.4375" customWidth="1"/>
    <col min="4" max="4" width="10.54296875" style="15" customWidth="1"/>
    <col min="5" max="5" width="10.296875" style="6" customWidth="1"/>
    <col min="6" max="6" width="10.171875" customWidth="1"/>
    <col min="7" max="7" width="8.703125" customWidth="1"/>
    <col min="8" max="8" width="9.4375" bestFit="1" customWidth="1"/>
    <col min="10" max="10" width="11.15234375" bestFit="1" customWidth="1"/>
    <col min="13" max="13" width="9.0703125" bestFit="1" customWidth="1"/>
    <col min="15" max="15" width="8.82421875" customWidth="1"/>
  </cols>
  <sheetData>
    <row r="1" spans="1:17" x14ac:dyDescent="0.2">
      <c r="A1" t="s">
        <v>45</v>
      </c>
      <c r="E1"/>
    </row>
    <row r="2" spans="1:17" x14ac:dyDescent="0.2">
      <c r="A2" s="14" t="s">
        <v>7</v>
      </c>
      <c r="B2" s="14" t="s">
        <v>8</v>
      </c>
      <c r="C2" s="14" t="s">
        <v>9</v>
      </c>
      <c r="D2" s="16"/>
      <c r="E2" s="14"/>
      <c r="F2" s="14" t="s">
        <v>10</v>
      </c>
      <c r="G2" s="14" t="s">
        <v>5</v>
      </c>
      <c r="H2" s="14" t="s">
        <v>11</v>
      </c>
      <c r="I2" s="14" t="s">
        <v>12</v>
      </c>
      <c r="J2" s="14" t="s">
        <v>13</v>
      </c>
      <c r="K2" s="14" t="s">
        <v>15</v>
      </c>
      <c r="L2" s="13" t="s">
        <v>16</v>
      </c>
      <c r="M2" s="13"/>
      <c r="N2" s="13" t="s">
        <v>17</v>
      </c>
      <c r="O2" s="13" t="s">
        <v>18</v>
      </c>
    </row>
    <row r="3" spans="1:17" x14ac:dyDescent="0.2">
      <c r="A3" s="2" t="s">
        <v>19</v>
      </c>
      <c r="B3" s="2">
        <v>1800</v>
      </c>
      <c r="C3" s="10">
        <f>O3</f>
        <v>4.6263888888888891</v>
      </c>
      <c r="D3" s="17">
        <f>C3*24</f>
        <v>111.03333333333333</v>
      </c>
      <c r="E3" s="18">
        <f>B3*D3</f>
        <v>199860</v>
      </c>
      <c r="F3" s="2">
        <f>1100*7</f>
        <v>7700</v>
      </c>
      <c r="G3" s="2">
        <v>2736</v>
      </c>
      <c r="H3" s="18">
        <f t="shared" ref="H3:H7" si="0">E3+F3+G3</f>
        <v>210296</v>
      </c>
      <c r="I3" s="2"/>
      <c r="J3" s="19" t="s">
        <v>46</v>
      </c>
      <c r="K3" s="2"/>
      <c r="L3" s="12"/>
      <c r="M3" s="3">
        <v>5.021527777777778</v>
      </c>
      <c r="N3" s="12">
        <v>0.39513888888888887</v>
      </c>
      <c r="O3" s="3">
        <f>M3+L3-N3</f>
        <v>4.6263888888888891</v>
      </c>
      <c r="Q3" t="s">
        <v>47</v>
      </c>
    </row>
    <row r="4" spans="1:17" ht="29.25" x14ac:dyDescent="0.2">
      <c r="A4" s="2" t="s">
        <v>1</v>
      </c>
      <c r="B4" s="2">
        <v>1800</v>
      </c>
      <c r="C4" s="10">
        <f t="shared" ref="C4:C13" si="1">O4</f>
        <v>6.5256944444444445</v>
      </c>
      <c r="D4" s="17">
        <f t="shared" ref="D4:D13" si="2">C4*24</f>
        <v>156.61666666666667</v>
      </c>
      <c r="E4" s="18">
        <f t="shared" ref="E4:E13" si="3">B4*D4</f>
        <v>281910</v>
      </c>
      <c r="F4" s="2">
        <f>1100*2</f>
        <v>2200</v>
      </c>
      <c r="G4" s="8">
        <f>10830+949</f>
        <v>11779</v>
      </c>
      <c r="H4" s="18">
        <f t="shared" si="0"/>
        <v>295889</v>
      </c>
      <c r="I4" s="2"/>
      <c r="J4" s="20" t="s">
        <v>48</v>
      </c>
      <c r="K4" s="2"/>
      <c r="L4" s="12"/>
      <c r="M4" s="3">
        <v>6.5256944444444445</v>
      </c>
      <c r="N4" s="12"/>
      <c r="O4" s="3">
        <f t="shared" ref="O4:O13" si="4">M4+L4-N4</f>
        <v>6.5256944444444445</v>
      </c>
    </row>
    <row r="5" spans="1:17" x14ac:dyDescent="0.2">
      <c r="A5" s="2" t="s">
        <v>38</v>
      </c>
      <c r="B5" s="2">
        <v>1800</v>
      </c>
      <c r="C5" s="10">
        <f t="shared" si="1"/>
        <v>0.38333333333333336</v>
      </c>
      <c r="D5" s="17">
        <f t="shared" si="2"/>
        <v>9.2000000000000011</v>
      </c>
      <c r="E5" s="18">
        <f t="shared" si="3"/>
        <v>16560.000000000004</v>
      </c>
      <c r="F5" s="2"/>
      <c r="G5" s="2"/>
      <c r="H5" s="18">
        <f t="shared" si="0"/>
        <v>16560.000000000004</v>
      </c>
      <c r="I5" s="2"/>
      <c r="J5" s="19"/>
      <c r="K5" s="2"/>
      <c r="M5" s="3">
        <v>0.38333333333333336</v>
      </c>
      <c r="O5" s="3">
        <f t="shared" si="4"/>
        <v>0.38333333333333336</v>
      </c>
    </row>
    <row r="6" spans="1:17" x14ac:dyDescent="0.2">
      <c r="A6" s="2" t="s">
        <v>39</v>
      </c>
      <c r="B6" s="2">
        <v>1800</v>
      </c>
      <c r="C6" s="10">
        <f t="shared" si="1"/>
        <v>1.665972222222222</v>
      </c>
      <c r="D6" s="17">
        <f t="shared" si="2"/>
        <v>39.983333333333327</v>
      </c>
      <c r="E6" s="18">
        <f t="shared" si="3"/>
        <v>71969.999999999985</v>
      </c>
      <c r="F6" s="2">
        <f>1100*4</f>
        <v>4400</v>
      </c>
      <c r="G6" s="2"/>
      <c r="H6" s="18">
        <f t="shared" si="0"/>
        <v>76369.999999999985</v>
      </c>
      <c r="I6" s="2"/>
      <c r="J6" s="19"/>
      <c r="K6" s="2"/>
      <c r="L6" s="12"/>
      <c r="M6" s="3">
        <v>2.1694444444444443</v>
      </c>
      <c r="N6" s="12">
        <v>0.50347222222222221</v>
      </c>
      <c r="O6" s="3">
        <f t="shared" si="4"/>
        <v>1.665972222222222</v>
      </c>
    </row>
    <row r="7" spans="1:17" x14ac:dyDescent="0.2">
      <c r="A7" s="2" t="s">
        <v>49</v>
      </c>
      <c r="B7" s="2">
        <v>1800</v>
      </c>
      <c r="C7" s="10">
        <f>O7</f>
        <v>0.94375000000000009</v>
      </c>
      <c r="D7" s="17">
        <f>C7*24</f>
        <v>22.650000000000002</v>
      </c>
      <c r="E7" s="18">
        <f>B7*D7</f>
        <v>40770.000000000007</v>
      </c>
      <c r="F7" s="2">
        <f>1100*1+16500</f>
        <v>17600</v>
      </c>
      <c r="G7" s="2"/>
      <c r="H7" s="18">
        <f t="shared" si="0"/>
        <v>58370.000000000007</v>
      </c>
      <c r="I7" s="2"/>
      <c r="J7" s="19"/>
      <c r="K7" s="2"/>
      <c r="L7" s="12"/>
      <c r="M7" s="3">
        <v>1.1722222222222223</v>
      </c>
      <c r="N7" s="12">
        <v>0.22847222222222222</v>
      </c>
      <c r="O7" s="3">
        <f>M7+L7-N7</f>
        <v>0.94375000000000009</v>
      </c>
    </row>
    <row r="8" spans="1:17" x14ac:dyDescent="0.2">
      <c r="A8" s="2" t="s">
        <v>20</v>
      </c>
      <c r="B8" s="2">
        <v>1800</v>
      </c>
      <c r="C8" s="10">
        <f t="shared" si="1"/>
        <v>4.6951388888888888</v>
      </c>
      <c r="D8" s="17">
        <f t="shared" si="2"/>
        <v>112.68333333333334</v>
      </c>
      <c r="E8" s="18">
        <f t="shared" si="3"/>
        <v>202830</v>
      </c>
      <c r="F8" s="2">
        <f>1100*5+16500*2</f>
        <v>38500</v>
      </c>
      <c r="G8" s="2">
        <f>2783*3</f>
        <v>8349</v>
      </c>
      <c r="H8" s="18">
        <f>E8+F8+G8</f>
        <v>249679</v>
      </c>
      <c r="I8" s="2"/>
      <c r="J8" s="19" t="s">
        <v>50</v>
      </c>
      <c r="K8" s="2"/>
      <c r="L8" s="12"/>
      <c r="M8" s="3">
        <v>4.958333333333333</v>
      </c>
      <c r="N8" s="12">
        <v>0.26319444444444445</v>
      </c>
      <c r="O8" s="3">
        <f t="shared" si="4"/>
        <v>4.6951388888888888</v>
      </c>
    </row>
    <row r="9" spans="1:17" x14ac:dyDescent="0.2">
      <c r="A9" s="2" t="s">
        <v>21</v>
      </c>
      <c r="B9" s="2">
        <v>1800</v>
      </c>
      <c r="C9" s="10">
        <f t="shared" si="1"/>
        <v>4.8326388888888889</v>
      </c>
      <c r="D9" s="17">
        <f t="shared" si="2"/>
        <v>115.98333333333333</v>
      </c>
      <c r="E9" s="18">
        <f t="shared" si="3"/>
        <v>208770</v>
      </c>
      <c r="F9" s="2">
        <f>1100*1</f>
        <v>1100</v>
      </c>
      <c r="G9" s="2">
        <v>2783</v>
      </c>
      <c r="H9" s="18">
        <f t="shared" ref="H9:H13" si="5">E9+F9+G9</f>
        <v>212653</v>
      </c>
      <c r="I9" s="2"/>
      <c r="J9" s="19" t="s">
        <v>51</v>
      </c>
      <c r="K9" s="2"/>
      <c r="M9" s="3">
        <v>4.8326388888888889</v>
      </c>
      <c r="N9" s="12"/>
      <c r="O9" s="3">
        <f>M9+L9-N9</f>
        <v>4.8326388888888889</v>
      </c>
    </row>
    <row r="10" spans="1:17" x14ac:dyDescent="0.2">
      <c r="A10" s="2" t="s">
        <v>23</v>
      </c>
      <c r="B10" s="2">
        <v>1800</v>
      </c>
      <c r="C10" s="10">
        <f t="shared" si="1"/>
        <v>2.9680555555555559</v>
      </c>
      <c r="D10" s="17">
        <f t="shared" si="2"/>
        <v>71.233333333333348</v>
      </c>
      <c r="E10" s="18">
        <f t="shared" si="3"/>
        <v>128220.00000000003</v>
      </c>
      <c r="F10" s="2"/>
      <c r="G10" s="2"/>
      <c r="H10" s="18">
        <f t="shared" si="5"/>
        <v>128220.00000000003</v>
      </c>
      <c r="I10" s="2"/>
      <c r="J10" s="19"/>
      <c r="K10" s="2"/>
      <c r="L10" s="12"/>
      <c r="M10" s="3">
        <v>3.4666666666666668</v>
      </c>
      <c r="N10" s="12">
        <v>0.49861111111111112</v>
      </c>
      <c r="O10" s="3">
        <f t="shared" si="4"/>
        <v>2.9680555555555559</v>
      </c>
    </row>
    <row r="11" spans="1:17" x14ac:dyDescent="0.2">
      <c r="A11" s="2" t="s">
        <v>52</v>
      </c>
      <c r="B11" s="2">
        <v>1800</v>
      </c>
      <c r="C11" s="10">
        <f t="shared" si="1"/>
        <v>0.2013888888888889</v>
      </c>
      <c r="D11" s="17">
        <f t="shared" si="2"/>
        <v>4.8333333333333339</v>
      </c>
      <c r="E11" s="18">
        <f t="shared" si="3"/>
        <v>8700.0000000000018</v>
      </c>
      <c r="F11" s="2"/>
      <c r="G11" s="2"/>
      <c r="H11" s="18">
        <f t="shared" si="5"/>
        <v>8700.0000000000018</v>
      </c>
      <c r="I11" s="2"/>
      <c r="J11" s="19"/>
      <c r="K11" s="2"/>
      <c r="M11" s="12">
        <v>0.2013888888888889</v>
      </c>
      <c r="O11" s="3">
        <f t="shared" si="4"/>
        <v>0.2013888888888889</v>
      </c>
    </row>
    <row r="12" spans="1:17" x14ac:dyDescent="0.2">
      <c r="B12" s="2">
        <v>1800</v>
      </c>
      <c r="C12" s="10">
        <f t="shared" si="1"/>
        <v>0</v>
      </c>
      <c r="D12" s="17">
        <f t="shared" si="2"/>
        <v>0</v>
      </c>
      <c r="E12" s="18">
        <f t="shared" si="3"/>
        <v>0</v>
      </c>
      <c r="F12" s="2"/>
      <c r="G12" s="2"/>
      <c r="H12" s="18">
        <f t="shared" si="5"/>
        <v>0</v>
      </c>
      <c r="I12" s="2"/>
      <c r="J12" s="19"/>
      <c r="K12" s="2"/>
      <c r="M12" s="12"/>
      <c r="O12" s="3">
        <f t="shared" si="4"/>
        <v>0</v>
      </c>
    </row>
    <row r="13" spans="1:17" x14ac:dyDescent="0.2">
      <c r="A13" s="2"/>
      <c r="B13" s="2">
        <v>1800</v>
      </c>
      <c r="C13" s="10">
        <f t="shared" si="1"/>
        <v>0</v>
      </c>
      <c r="D13" s="17">
        <f t="shared" si="2"/>
        <v>0</v>
      </c>
      <c r="E13" s="18">
        <f t="shared" si="3"/>
        <v>0</v>
      </c>
      <c r="F13" s="2"/>
      <c r="G13" s="2"/>
      <c r="H13" s="18">
        <f t="shared" si="5"/>
        <v>0</v>
      </c>
      <c r="I13" s="2"/>
      <c r="J13" s="19"/>
      <c r="K13" s="2"/>
      <c r="M13" s="12"/>
      <c r="O13" s="3">
        <f t="shared" si="4"/>
        <v>0</v>
      </c>
    </row>
    <row r="14" spans="1:17" x14ac:dyDescent="0.2">
      <c r="A14" s="44" t="s">
        <v>53</v>
      </c>
      <c r="C14" s="3"/>
      <c r="D14" s="42"/>
      <c r="E14" s="43"/>
      <c r="H14" s="45">
        <v>68606</v>
      </c>
      <c r="J14" s="15"/>
      <c r="M14" s="12"/>
      <c r="O14" s="3"/>
    </row>
    <row r="16" spans="1:17" x14ac:dyDescent="0.2">
      <c r="A16" t="s">
        <v>5</v>
      </c>
      <c r="B16" t="s">
        <v>54</v>
      </c>
      <c r="C16" t="s">
        <v>55</v>
      </c>
      <c r="E16" s="6" t="s">
        <v>56</v>
      </c>
    </row>
    <row r="17" spans="1:6" x14ac:dyDescent="0.2">
      <c r="A17" t="s">
        <v>57</v>
      </c>
      <c r="B17">
        <v>7172</v>
      </c>
      <c r="C17">
        <v>35000</v>
      </c>
      <c r="D17" s="15">
        <f>C17-B17</f>
        <v>27828</v>
      </c>
      <c r="E17" s="6">
        <f>D17*0.2</f>
        <v>5565.6</v>
      </c>
      <c r="F17" s="21"/>
    </row>
    <row r="18" spans="1:6" x14ac:dyDescent="0.2">
      <c r="A18" t="s">
        <v>58</v>
      </c>
      <c r="B18">
        <v>7645</v>
      </c>
      <c r="C18">
        <v>35000</v>
      </c>
      <c r="D18" s="15">
        <f t="shared" ref="D18:D20" si="6">C18-B18</f>
        <v>27355</v>
      </c>
      <c r="E18" s="6">
        <f>D18*0.2</f>
        <v>5471</v>
      </c>
    </row>
    <row r="19" spans="1:6" x14ac:dyDescent="0.2">
      <c r="A19" t="s">
        <v>59</v>
      </c>
      <c r="B19">
        <v>25850</v>
      </c>
      <c r="C19">
        <v>80000</v>
      </c>
      <c r="D19" s="15">
        <f t="shared" si="6"/>
        <v>54150</v>
      </c>
      <c r="E19" s="6">
        <f>D19*0.2</f>
        <v>10830</v>
      </c>
    </row>
    <row r="20" spans="1:6" x14ac:dyDescent="0.2">
      <c r="A20" t="s">
        <v>60</v>
      </c>
      <c r="B20">
        <v>515</v>
      </c>
      <c r="C20">
        <v>10000</v>
      </c>
      <c r="D20" s="15">
        <f t="shared" si="6"/>
        <v>9485</v>
      </c>
      <c r="E20" s="6">
        <f>D20*0.1</f>
        <v>948.5</v>
      </c>
    </row>
    <row r="22" spans="1:6" x14ac:dyDescent="0.2">
      <c r="A22" t="s">
        <v>61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F85E-9FE0-4DD9-BD23-B0ED98DC6BAD}">
  <dimension ref="A1:P23"/>
  <sheetViews>
    <sheetView topLeftCell="A2" zoomScale="73" workbookViewId="0">
      <selection activeCell="G14" sqref="G3:G14"/>
    </sheetView>
  </sheetViews>
  <sheetFormatPr defaultRowHeight="14.25" x14ac:dyDescent="0.2"/>
  <cols>
    <col min="2" max="2" width="8.703125" customWidth="1"/>
    <col min="3" max="3" width="9.4375" customWidth="1"/>
    <col min="4" max="4" width="10.54296875" customWidth="1"/>
    <col min="5" max="5" width="9.4375" style="6" bestFit="1" customWidth="1"/>
    <col min="6" max="6" width="8.703125" bestFit="1" customWidth="1"/>
    <col min="7" max="7" width="9.4375" bestFit="1" customWidth="1"/>
    <col min="12" max="12" width="9.0703125" bestFit="1" customWidth="1"/>
    <col min="14" max="14" width="8.82421875" customWidth="1"/>
  </cols>
  <sheetData>
    <row r="1" spans="1:16" x14ac:dyDescent="0.2">
      <c r="A1" t="s">
        <v>62</v>
      </c>
      <c r="E1"/>
    </row>
    <row r="2" spans="1:16" x14ac:dyDescent="0.2">
      <c r="A2" s="14" t="s">
        <v>7</v>
      </c>
      <c r="B2" s="14" t="s">
        <v>8</v>
      </c>
      <c r="C2" s="14" t="s">
        <v>9</v>
      </c>
      <c r="D2" s="14"/>
      <c r="E2" s="14"/>
      <c r="F2" s="14" t="s">
        <v>63</v>
      </c>
      <c r="G2" s="14" t="s">
        <v>11</v>
      </c>
      <c r="H2" s="14" t="s">
        <v>12</v>
      </c>
      <c r="I2" s="14" t="s">
        <v>13</v>
      </c>
      <c r="J2" s="14" t="s">
        <v>15</v>
      </c>
      <c r="K2" s="13" t="s">
        <v>16</v>
      </c>
      <c r="L2" s="13"/>
      <c r="M2" s="13" t="s">
        <v>17</v>
      </c>
      <c r="N2" s="13" t="s">
        <v>18</v>
      </c>
    </row>
    <row r="3" spans="1:16" x14ac:dyDescent="0.2">
      <c r="A3" s="2" t="s">
        <v>19</v>
      </c>
      <c r="B3" s="2">
        <v>1800</v>
      </c>
      <c r="C3" s="10">
        <v>6.2659722222222225</v>
      </c>
      <c r="D3" s="2">
        <f>C3*24</f>
        <v>150.38333333333333</v>
      </c>
      <c r="E3" s="8">
        <f>B3*D3</f>
        <v>270690</v>
      </c>
      <c r="F3" s="2">
        <v>33000</v>
      </c>
      <c r="G3" s="8">
        <f>E3+F3</f>
        <v>303690</v>
      </c>
      <c r="H3" s="2">
        <v>18</v>
      </c>
      <c r="I3" s="2"/>
      <c r="J3" s="2"/>
      <c r="K3" s="12">
        <v>0.39513888888888887</v>
      </c>
      <c r="L3" s="3">
        <v>6.1756944444444448</v>
      </c>
      <c r="M3" s="12">
        <v>0.30486111111111114</v>
      </c>
      <c r="N3" s="3">
        <f>L3+K3-M3</f>
        <v>6.2659722222222225</v>
      </c>
      <c r="P3" t="s">
        <v>47</v>
      </c>
    </row>
    <row r="4" spans="1:16" ht="21.75" customHeight="1" x14ac:dyDescent="0.2">
      <c r="A4" s="2" t="s">
        <v>1</v>
      </c>
      <c r="B4" s="2">
        <v>1800</v>
      </c>
      <c r="C4" s="10">
        <v>8.4138888888888896</v>
      </c>
      <c r="D4" s="2">
        <f t="shared" ref="D4:D7" si="0">C4*24</f>
        <v>201.93333333333334</v>
      </c>
      <c r="E4" s="8">
        <f t="shared" ref="E4:E7" si="1">B4*D4</f>
        <v>363480</v>
      </c>
      <c r="F4" s="2">
        <v>1100</v>
      </c>
      <c r="G4" s="8">
        <f t="shared" ref="G4:G13" si="2">E4+F4</f>
        <v>364580</v>
      </c>
      <c r="H4" s="2">
        <v>23</v>
      </c>
      <c r="I4" s="11"/>
      <c r="J4" s="2"/>
      <c r="K4" s="12"/>
      <c r="L4" s="3">
        <v>8.8736111111111118</v>
      </c>
      <c r="M4" s="12">
        <v>0.4597222222222222</v>
      </c>
      <c r="N4" s="3">
        <f t="shared" ref="N4:N13" si="3">L4+K4-M4</f>
        <v>8.4138888888888896</v>
      </c>
    </row>
    <row r="5" spans="1:16" x14ac:dyDescent="0.2">
      <c r="A5" s="2" t="s">
        <v>38</v>
      </c>
      <c r="B5" s="2">
        <v>1800</v>
      </c>
      <c r="C5" s="10">
        <v>0.90763888888888888</v>
      </c>
      <c r="D5" s="2">
        <f t="shared" si="0"/>
        <v>21.783333333333331</v>
      </c>
      <c r="E5" s="8">
        <f t="shared" si="1"/>
        <v>39210</v>
      </c>
      <c r="F5" s="2"/>
      <c r="G5" s="8">
        <f t="shared" si="2"/>
        <v>39210</v>
      </c>
      <c r="H5" s="2">
        <v>3</v>
      </c>
      <c r="I5" s="2"/>
      <c r="J5" s="2"/>
      <c r="L5" s="3">
        <v>0.90763888888888888</v>
      </c>
      <c r="N5" s="3">
        <f t="shared" si="3"/>
        <v>0.90763888888888888</v>
      </c>
    </row>
    <row r="6" spans="1:16" x14ac:dyDescent="0.2">
      <c r="A6" s="2" t="s">
        <v>39</v>
      </c>
      <c r="B6" s="2">
        <v>1800</v>
      </c>
      <c r="C6" s="10">
        <v>5.9423611111111114</v>
      </c>
      <c r="D6" s="2">
        <f t="shared" si="0"/>
        <v>142.61666666666667</v>
      </c>
      <c r="E6" s="8">
        <f t="shared" si="1"/>
        <v>256710</v>
      </c>
      <c r="F6" s="2">
        <v>19800</v>
      </c>
      <c r="G6" s="8">
        <f t="shared" si="2"/>
        <v>276510</v>
      </c>
      <c r="H6" s="2">
        <v>17</v>
      </c>
      <c r="I6" s="2"/>
      <c r="J6" s="2"/>
      <c r="K6" s="12">
        <v>0.50347222222222221</v>
      </c>
      <c r="L6" s="3">
        <v>5.4388888888888891</v>
      </c>
      <c r="N6" s="3">
        <f t="shared" si="3"/>
        <v>5.9423611111111114</v>
      </c>
    </row>
    <row r="7" spans="1:16" x14ac:dyDescent="0.2">
      <c r="A7" s="2" t="s">
        <v>20</v>
      </c>
      <c r="B7" s="2">
        <v>1800</v>
      </c>
      <c r="C7" s="10">
        <v>4.2687499999999998</v>
      </c>
      <c r="D7" s="2">
        <f t="shared" si="0"/>
        <v>102.44999999999999</v>
      </c>
      <c r="E7" s="8">
        <f t="shared" si="1"/>
        <v>184409.99999999997</v>
      </c>
      <c r="F7" s="2">
        <v>5020</v>
      </c>
      <c r="G7" s="8">
        <f t="shared" si="2"/>
        <v>189429.99999999997</v>
      </c>
      <c r="H7" s="2">
        <v>15</v>
      </c>
      <c r="I7" s="2"/>
      <c r="J7" s="2"/>
      <c r="K7" s="12">
        <v>0.26319444444444445</v>
      </c>
      <c r="L7" s="3">
        <v>4.3729166666666668</v>
      </c>
      <c r="M7" s="12">
        <v>0.36736111111111114</v>
      </c>
      <c r="N7" s="3">
        <f t="shared" si="3"/>
        <v>4.2687499999999998</v>
      </c>
    </row>
    <row r="8" spans="1:16" x14ac:dyDescent="0.2">
      <c r="A8" s="2" t="s">
        <v>21</v>
      </c>
      <c r="B8" s="2">
        <v>1800</v>
      </c>
      <c r="C8" s="10">
        <f>N8</f>
        <v>1.9854166666666666</v>
      </c>
      <c r="D8" s="2">
        <f t="shared" ref="D8:D10" si="4">C8*24</f>
        <v>47.65</v>
      </c>
      <c r="E8" s="8">
        <f>B8*D8</f>
        <v>85770</v>
      </c>
      <c r="F8" s="2">
        <v>2200</v>
      </c>
      <c r="G8" s="8">
        <f>E8+F8</f>
        <v>87970</v>
      </c>
      <c r="H8" s="2">
        <v>7</v>
      </c>
      <c r="I8" s="2"/>
      <c r="J8" s="2"/>
      <c r="L8" s="3">
        <v>1.9854166666666666</v>
      </c>
      <c r="M8" s="12"/>
      <c r="N8" s="3">
        <f t="shared" si="3"/>
        <v>1.9854166666666666</v>
      </c>
    </row>
    <row r="9" spans="1:16" x14ac:dyDescent="0.2">
      <c r="A9" s="2" t="s">
        <v>23</v>
      </c>
      <c r="B9" s="2">
        <v>1800</v>
      </c>
      <c r="C9" s="10">
        <v>3.8895833333333334</v>
      </c>
      <c r="D9" s="2">
        <f t="shared" si="4"/>
        <v>93.35</v>
      </c>
      <c r="E9" s="8">
        <f t="shared" ref="E9:E10" si="5">B9*D9</f>
        <v>168030</v>
      </c>
      <c r="F9" s="2">
        <v>6600</v>
      </c>
      <c r="G9" s="8">
        <f t="shared" si="2"/>
        <v>174630</v>
      </c>
      <c r="H9" s="2">
        <v>7</v>
      </c>
      <c r="I9" s="2"/>
      <c r="J9" s="2"/>
      <c r="K9" s="12">
        <v>0.49861111111111112</v>
      </c>
      <c r="L9" s="3">
        <v>3.3909722222222221</v>
      </c>
      <c r="N9" s="3">
        <f t="shared" si="3"/>
        <v>3.8895833333333334</v>
      </c>
    </row>
    <row r="10" spans="1:16" x14ac:dyDescent="0.2">
      <c r="A10" s="2" t="s">
        <v>64</v>
      </c>
      <c r="B10" s="2">
        <v>1800</v>
      </c>
      <c r="C10" s="10">
        <v>0.30277777777777776</v>
      </c>
      <c r="D10" s="2">
        <f t="shared" si="4"/>
        <v>7.2666666666666657</v>
      </c>
      <c r="E10" s="8">
        <f t="shared" si="5"/>
        <v>13079.999999999998</v>
      </c>
      <c r="F10" s="2"/>
      <c r="G10" s="8">
        <f t="shared" si="2"/>
        <v>13079.999999999998</v>
      </c>
      <c r="H10" s="2">
        <v>1</v>
      </c>
      <c r="I10" s="2"/>
      <c r="J10" s="2"/>
      <c r="L10" s="12">
        <v>0.30277777777777776</v>
      </c>
      <c r="N10" s="3">
        <f t="shared" si="3"/>
        <v>0.30277777777777776</v>
      </c>
    </row>
    <row r="11" spans="1:16" x14ac:dyDescent="0.2">
      <c r="A11" s="2" t="s">
        <v>49</v>
      </c>
      <c r="B11" s="2">
        <v>1800</v>
      </c>
      <c r="C11" s="10">
        <v>2.8055555555555558</v>
      </c>
      <c r="D11" s="2">
        <f t="shared" ref="D11:D13" si="6">C11*24</f>
        <v>67.333333333333343</v>
      </c>
      <c r="E11" s="8">
        <f t="shared" ref="E11:E13" si="7">B11*D11</f>
        <v>121200.00000000001</v>
      </c>
      <c r="F11" s="2">
        <v>100100</v>
      </c>
      <c r="G11" s="8">
        <f t="shared" si="2"/>
        <v>221300</v>
      </c>
      <c r="H11" s="2">
        <v>11</v>
      </c>
      <c r="I11" s="2"/>
      <c r="J11" s="2"/>
      <c r="K11" s="12">
        <v>0.22847222222222222</v>
      </c>
      <c r="L11" s="3">
        <v>2.8930555555555557</v>
      </c>
      <c r="M11" s="12">
        <v>0.31597222222222221</v>
      </c>
      <c r="N11" s="3">
        <f t="shared" si="3"/>
        <v>2.8055555555555558</v>
      </c>
    </row>
    <row r="12" spans="1:16" x14ac:dyDescent="0.2">
      <c r="A12" s="2" t="s">
        <v>65</v>
      </c>
      <c r="B12" s="2">
        <v>1800</v>
      </c>
      <c r="C12" s="10">
        <v>0.17569444444444443</v>
      </c>
      <c r="D12" s="2">
        <f t="shared" si="6"/>
        <v>4.2166666666666668</v>
      </c>
      <c r="E12" s="8">
        <f t="shared" si="7"/>
        <v>7590</v>
      </c>
      <c r="F12" s="2"/>
      <c r="G12" s="8">
        <f t="shared" si="2"/>
        <v>7590</v>
      </c>
      <c r="H12" s="2"/>
      <c r="I12" s="2"/>
      <c r="J12" s="2"/>
      <c r="L12" s="12">
        <v>0.17569444444444443</v>
      </c>
      <c r="N12" s="3">
        <f t="shared" si="3"/>
        <v>0.17569444444444443</v>
      </c>
    </row>
    <row r="13" spans="1:16" x14ac:dyDescent="0.2">
      <c r="A13" s="2" t="s">
        <v>66</v>
      </c>
      <c r="B13" s="2">
        <v>1800</v>
      </c>
      <c r="C13" s="10">
        <v>0.12152777777777778</v>
      </c>
      <c r="D13" s="2">
        <f t="shared" si="6"/>
        <v>2.9166666666666665</v>
      </c>
      <c r="E13" s="8">
        <f t="shared" si="7"/>
        <v>5250</v>
      </c>
      <c r="F13" s="2"/>
      <c r="G13" s="8">
        <f t="shared" si="2"/>
        <v>5250</v>
      </c>
      <c r="H13" s="2"/>
      <c r="I13" s="2"/>
      <c r="J13" s="2"/>
      <c r="L13" s="12">
        <v>0.12152777777777778</v>
      </c>
      <c r="N13" s="3">
        <f t="shared" si="3"/>
        <v>0.12152777777777778</v>
      </c>
    </row>
    <row r="14" spans="1:16" x14ac:dyDescent="0.2">
      <c r="G14">
        <v>17540</v>
      </c>
    </row>
    <row r="17" spans="1:1" x14ac:dyDescent="0.2">
      <c r="A17" t="s">
        <v>67</v>
      </c>
    </row>
    <row r="19" spans="1:1" x14ac:dyDescent="0.2">
      <c r="A19" t="s">
        <v>68</v>
      </c>
    </row>
    <row r="22" spans="1:1" x14ac:dyDescent="0.2">
      <c r="A22">
        <v>10940</v>
      </c>
    </row>
    <row r="23" spans="1:1" x14ac:dyDescent="0.2">
      <c r="A23">
        <v>17540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7555D-958A-4D72-9966-1674C4C93BAA}">
  <dimension ref="A1:N16"/>
  <sheetViews>
    <sheetView zoomScale="73" zoomScaleNormal="73" zoomScaleSheetLayoutView="105" workbookViewId="0">
      <selection activeCell="G3" sqref="G3:G16"/>
    </sheetView>
  </sheetViews>
  <sheetFormatPr defaultRowHeight="14.25" x14ac:dyDescent="0.2"/>
  <cols>
    <col min="2" max="2" width="8.703125" customWidth="1"/>
    <col min="3" max="3" width="13.97265625" bestFit="1" customWidth="1"/>
    <col min="4" max="4" width="10.54296875" customWidth="1"/>
    <col min="5" max="5" width="9.4375" style="6" bestFit="1" customWidth="1"/>
    <col min="6" max="6" width="8.703125" bestFit="1" customWidth="1"/>
    <col min="7" max="7" width="9.4375" bestFit="1" customWidth="1"/>
    <col min="8" max="14" width="8.82421875" customWidth="1"/>
  </cols>
  <sheetData>
    <row r="1" spans="1:14" x14ac:dyDescent="0.2">
      <c r="A1" t="s">
        <v>69</v>
      </c>
      <c r="E1"/>
    </row>
    <row r="2" spans="1:14" x14ac:dyDescent="0.2">
      <c r="A2" t="s">
        <v>7</v>
      </c>
      <c r="B2" t="s">
        <v>8</v>
      </c>
      <c r="C2" t="s">
        <v>9</v>
      </c>
      <c r="E2"/>
      <c r="F2" t="s">
        <v>4</v>
      </c>
      <c r="G2" t="s">
        <v>11</v>
      </c>
      <c r="H2" t="s">
        <v>12</v>
      </c>
      <c r="I2" t="s">
        <v>13</v>
      </c>
      <c r="J2" t="s">
        <v>15</v>
      </c>
      <c r="K2" t="s">
        <v>16</v>
      </c>
      <c r="M2" t="s">
        <v>17</v>
      </c>
    </row>
    <row r="3" spans="1:14" x14ac:dyDescent="0.2">
      <c r="A3" s="2" t="s">
        <v>19</v>
      </c>
      <c r="B3" s="2">
        <v>1800</v>
      </c>
      <c r="C3" s="10">
        <f>N3</f>
        <v>5.9534722222222225</v>
      </c>
      <c r="D3" s="2">
        <f>C3*24</f>
        <v>142.88333333333333</v>
      </c>
      <c r="E3" s="8">
        <f>B3*D3</f>
        <v>257190</v>
      </c>
      <c r="F3" s="2">
        <v>13200</v>
      </c>
      <c r="G3" s="8">
        <f>SUM(E3:F3)</f>
        <v>270390</v>
      </c>
      <c r="H3" s="2">
        <v>21</v>
      </c>
      <c r="I3" s="2"/>
      <c r="J3" s="2"/>
      <c r="K3" s="12">
        <v>0.30486111111111114</v>
      </c>
      <c r="L3" s="3">
        <v>5.9020833333333336</v>
      </c>
      <c r="M3" s="12">
        <v>0.25347222222222221</v>
      </c>
      <c r="N3" s="3">
        <f>L3+K3-M3</f>
        <v>5.9534722222222225</v>
      </c>
    </row>
    <row r="4" spans="1:14" x14ac:dyDescent="0.2">
      <c r="A4" s="2" t="s">
        <v>1</v>
      </c>
      <c r="B4" s="2">
        <v>1800</v>
      </c>
      <c r="C4" s="10">
        <f t="shared" ref="C4:C14" si="0">N4</f>
        <v>6.8805555555555555</v>
      </c>
      <c r="D4" s="2">
        <f t="shared" ref="D4:D11" si="1">C4*24</f>
        <v>165.13333333333333</v>
      </c>
      <c r="E4" s="8">
        <f t="shared" ref="E4:E11" si="2">B4*D4</f>
        <v>297240</v>
      </c>
      <c r="F4" s="2"/>
      <c r="G4" s="8">
        <f t="shared" ref="G4:G14" si="3">SUM(E4:F4)</f>
        <v>297240</v>
      </c>
      <c r="H4" s="2">
        <v>19</v>
      </c>
      <c r="I4" s="11"/>
      <c r="J4" s="2"/>
      <c r="K4" s="12">
        <v>0.4597222222222222</v>
      </c>
      <c r="L4" s="3">
        <v>6.802777777777778</v>
      </c>
      <c r="M4" s="12">
        <v>0.38194444444444442</v>
      </c>
      <c r="N4" s="3">
        <f t="shared" ref="N4:N11" si="4">L4+K4-M4</f>
        <v>6.8805555555555555</v>
      </c>
    </row>
    <row r="5" spans="1:14" x14ac:dyDescent="0.2">
      <c r="A5" s="2" t="s">
        <v>70</v>
      </c>
      <c r="B5" s="2">
        <v>1800</v>
      </c>
      <c r="C5" s="10">
        <f t="shared" si="0"/>
        <v>0.39305555555555555</v>
      </c>
      <c r="D5" s="2">
        <f t="shared" si="1"/>
        <v>9.4333333333333336</v>
      </c>
      <c r="E5" s="8">
        <f t="shared" si="2"/>
        <v>16980</v>
      </c>
      <c r="F5" s="2"/>
      <c r="G5" s="8">
        <f t="shared" si="3"/>
        <v>16980</v>
      </c>
      <c r="H5" s="2">
        <v>1</v>
      </c>
      <c r="I5" s="2"/>
      <c r="J5" s="2"/>
      <c r="L5" s="12">
        <v>0.39305555555555555</v>
      </c>
      <c r="N5" s="3">
        <f t="shared" si="4"/>
        <v>0.39305555555555555</v>
      </c>
    </row>
    <row r="6" spans="1:14" x14ac:dyDescent="0.2">
      <c r="A6" s="2" t="s">
        <v>71</v>
      </c>
      <c r="B6" s="2">
        <v>1800</v>
      </c>
      <c r="C6" s="10">
        <f t="shared" si="0"/>
        <v>0.21249999999999999</v>
      </c>
      <c r="D6" s="2">
        <f t="shared" si="1"/>
        <v>5.0999999999999996</v>
      </c>
      <c r="E6" s="8">
        <f t="shared" si="2"/>
        <v>9180</v>
      </c>
      <c r="F6" s="2"/>
      <c r="G6" s="8">
        <f t="shared" si="3"/>
        <v>9180</v>
      </c>
      <c r="H6" s="2">
        <v>1</v>
      </c>
      <c r="I6" s="2"/>
      <c r="J6" s="2"/>
      <c r="L6" s="12">
        <v>0.21249999999999999</v>
      </c>
      <c r="N6" s="3">
        <f t="shared" si="4"/>
        <v>0.21249999999999999</v>
      </c>
    </row>
    <row r="7" spans="1:14" x14ac:dyDescent="0.2">
      <c r="A7" s="2" t="s">
        <v>72</v>
      </c>
      <c r="B7" s="2">
        <v>1800</v>
      </c>
      <c r="C7" s="10">
        <f t="shared" si="0"/>
        <v>0.31944444444444442</v>
      </c>
      <c r="D7" s="2">
        <f t="shared" si="1"/>
        <v>7.6666666666666661</v>
      </c>
      <c r="E7" s="8">
        <f t="shared" si="2"/>
        <v>13799.999999999998</v>
      </c>
      <c r="F7" s="2"/>
      <c r="G7" s="8">
        <f t="shared" si="3"/>
        <v>13799.999999999998</v>
      </c>
      <c r="H7" s="2">
        <v>2</v>
      </c>
      <c r="I7" s="2"/>
      <c r="J7" s="2"/>
      <c r="L7" s="12">
        <v>0.31944444444444442</v>
      </c>
      <c r="N7" s="3">
        <f t="shared" si="4"/>
        <v>0.31944444444444442</v>
      </c>
    </row>
    <row r="8" spans="1:14" x14ac:dyDescent="0.2">
      <c r="A8" s="2" t="s">
        <v>38</v>
      </c>
      <c r="B8" s="2">
        <v>1800</v>
      </c>
      <c r="C8" s="10">
        <f t="shared" si="0"/>
        <v>2.0069444444444446</v>
      </c>
      <c r="D8" s="2">
        <f t="shared" si="1"/>
        <v>48.166666666666671</v>
      </c>
      <c r="E8" s="8">
        <f t="shared" si="2"/>
        <v>86700.000000000015</v>
      </c>
      <c r="F8" s="2"/>
      <c r="G8" s="8">
        <f t="shared" si="3"/>
        <v>86700.000000000015</v>
      </c>
      <c r="H8" s="2">
        <v>6</v>
      </c>
      <c r="I8" s="2"/>
      <c r="J8" s="2"/>
      <c r="L8" s="3">
        <v>2.0069444444444446</v>
      </c>
      <c r="N8" s="3">
        <f t="shared" si="4"/>
        <v>2.0069444444444446</v>
      </c>
    </row>
    <row r="9" spans="1:14" x14ac:dyDescent="0.2">
      <c r="A9" s="2" t="s">
        <v>39</v>
      </c>
      <c r="B9" s="2">
        <v>1800</v>
      </c>
      <c r="C9" s="10">
        <f t="shared" si="0"/>
        <v>3.557638888888889</v>
      </c>
      <c r="D9" s="2">
        <f t="shared" si="1"/>
        <v>85.38333333333334</v>
      </c>
      <c r="E9" s="8">
        <f t="shared" si="2"/>
        <v>153690</v>
      </c>
      <c r="F9" s="2"/>
      <c r="G9" s="8">
        <f t="shared" si="3"/>
        <v>153690</v>
      </c>
      <c r="H9" s="2">
        <v>9</v>
      </c>
      <c r="I9" s="2"/>
      <c r="J9" s="2"/>
      <c r="L9" s="3">
        <v>3.557638888888889</v>
      </c>
      <c r="N9" s="3">
        <f t="shared" si="4"/>
        <v>3.557638888888889</v>
      </c>
    </row>
    <row r="10" spans="1:14" x14ac:dyDescent="0.2">
      <c r="A10" s="2" t="s">
        <v>73</v>
      </c>
      <c r="B10" s="2">
        <v>1800</v>
      </c>
      <c r="C10" s="10">
        <f t="shared" si="0"/>
        <v>4.3624999999999998</v>
      </c>
      <c r="D10" s="2">
        <f t="shared" si="1"/>
        <v>104.69999999999999</v>
      </c>
      <c r="E10" s="8">
        <f t="shared" si="2"/>
        <v>188459.99999999997</v>
      </c>
      <c r="F10" s="2">
        <v>1100</v>
      </c>
      <c r="G10" s="8">
        <f t="shared" si="3"/>
        <v>189559.99999999997</v>
      </c>
      <c r="H10" s="2">
        <v>15</v>
      </c>
      <c r="I10" s="2"/>
      <c r="J10" s="2"/>
      <c r="L10" s="3">
        <v>4.46875</v>
      </c>
      <c r="M10" s="12">
        <v>0.10625</v>
      </c>
      <c r="N10" s="3">
        <f t="shared" si="4"/>
        <v>4.3624999999999998</v>
      </c>
    </row>
    <row r="11" spans="1:14" x14ac:dyDescent="0.2">
      <c r="A11" s="2" t="s">
        <v>20</v>
      </c>
      <c r="B11" s="2">
        <v>1800</v>
      </c>
      <c r="C11" s="10">
        <f t="shared" si="0"/>
        <v>2.2881944444444446</v>
      </c>
      <c r="D11" s="2">
        <f t="shared" si="1"/>
        <v>54.916666666666671</v>
      </c>
      <c r="E11" s="8">
        <f t="shared" si="2"/>
        <v>98850.000000000015</v>
      </c>
      <c r="F11" s="2"/>
      <c r="G11" s="8">
        <f t="shared" si="3"/>
        <v>98850.000000000015</v>
      </c>
      <c r="H11" s="2">
        <v>8</v>
      </c>
      <c r="I11" s="2"/>
      <c r="J11" s="2"/>
      <c r="K11" s="12">
        <v>0.36736111111111114</v>
      </c>
      <c r="L11" s="3">
        <v>1.9208333333333334</v>
      </c>
      <c r="N11" s="3">
        <f t="shared" si="4"/>
        <v>2.2881944444444446</v>
      </c>
    </row>
    <row r="12" spans="1:14" x14ac:dyDescent="0.2">
      <c r="A12" s="2" t="s">
        <v>49</v>
      </c>
      <c r="B12" s="2">
        <v>1800</v>
      </c>
      <c r="C12" s="10">
        <f t="shared" si="0"/>
        <v>4.6652777777777779</v>
      </c>
      <c r="D12" s="2">
        <f t="shared" ref="D12" si="5">C12*24</f>
        <v>111.96666666666667</v>
      </c>
      <c r="E12" s="8">
        <f t="shared" ref="E12" si="6">B12*D12</f>
        <v>201540</v>
      </c>
      <c r="F12" s="2"/>
      <c r="G12" s="8">
        <f t="shared" si="3"/>
        <v>201540</v>
      </c>
      <c r="H12" s="2">
        <v>16</v>
      </c>
      <c r="I12" s="2"/>
      <c r="J12" s="2"/>
      <c r="K12" s="12">
        <v>0.31805555555555554</v>
      </c>
      <c r="L12" s="3">
        <v>4.3472222222222223</v>
      </c>
      <c r="N12" s="3">
        <f t="shared" ref="N12" si="7">L12+K12-M12</f>
        <v>4.6652777777777779</v>
      </c>
    </row>
    <row r="13" spans="1:14" x14ac:dyDescent="0.2">
      <c r="A13" s="2" t="s">
        <v>66</v>
      </c>
      <c r="B13" s="2">
        <v>1800</v>
      </c>
      <c r="C13" s="10">
        <f t="shared" si="0"/>
        <v>0.43958333333333333</v>
      </c>
      <c r="D13" s="2">
        <f>C13*24</f>
        <v>10.55</v>
      </c>
      <c r="E13" s="8">
        <f>B13*D13</f>
        <v>18990</v>
      </c>
      <c r="F13" s="2"/>
      <c r="G13" s="8">
        <f t="shared" si="3"/>
        <v>18990</v>
      </c>
      <c r="H13" s="2">
        <v>1</v>
      </c>
      <c r="I13" s="2"/>
      <c r="J13" s="2"/>
      <c r="L13" s="12">
        <v>0.12152777777777778</v>
      </c>
      <c r="N13" s="3">
        <f>L13+K12-M13</f>
        <v>0.43958333333333333</v>
      </c>
    </row>
    <row r="14" spans="1:14" x14ac:dyDescent="0.2">
      <c r="A14" s="2" t="s">
        <v>74</v>
      </c>
      <c r="B14" s="2">
        <v>1800</v>
      </c>
      <c r="C14" s="10">
        <f t="shared" si="0"/>
        <v>0.17569444444444443</v>
      </c>
      <c r="D14" s="2">
        <f>C14*24</f>
        <v>4.2166666666666668</v>
      </c>
      <c r="E14" s="8">
        <f>B14*D14</f>
        <v>7590</v>
      </c>
      <c r="F14" s="2"/>
      <c r="G14" s="8">
        <f t="shared" si="3"/>
        <v>7590</v>
      </c>
      <c r="H14" s="2">
        <v>1</v>
      </c>
      <c r="I14" s="2"/>
      <c r="J14" s="2"/>
      <c r="L14" s="12">
        <v>0.17569444444444443</v>
      </c>
      <c r="N14" s="3">
        <f>L14+K13-M14</f>
        <v>0.17569444444444443</v>
      </c>
    </row>
    <row r="16" spans="1:14" x14ac:dyDescent="0.2">
      <c r="A16" t="s">
        <v>75</v>
      </c>
      <c r="B16" s="2">
        <v>1800</v>
      </c>
      <c r="C16" s="10">
        <f t="shared" ref="C16" si="8">N16</f>
        <v>0.16666666666666666</v>
      </c>
      <c r="D16" s="2">
        <f>C16*24</f>
        <v>4</v>
      </c>
      <c r="E16" s="8">
        <f>B16*D16</f>
        <v>7200</v>
      </c>
      <c r="F16" s="2"/>
      <c r="G16" s="8">
        <f t="shared" ref="G16" si="9">SUM(E16:F16)</f>
        <v>7200</v>
      </c>
      <c r="H16" s="2">
        <v>1</v>
      </c>
      <c r="I16" s="2"/>
      <c r="J16" s="2"/>
      <c r="N16" s="12">
        <v>0.16666666666666666</v>
      </c>
    </row>
  </sheetData>
  <phoneticPr fontId="2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5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58A2-6BBB-4BE0-8FD1-A3459789894B}">
  <dimension ref="A1:J18"/>
  <sheetViews>
    <sheetView zoomScale="73" workbookViewId="0">
      <selection activeCell="G3" sqref="G3:G18"/>
    </sheetView>
  </sheetViews>
  <sheetFormatPr defaultRowHeight="14.25" x14ac:dyDescent="0.2"/>
  <cols>
    <col min="2" max="2" width="8.703125" bestFit="1" customWidth="1"/>
    <col min="3" max="3" width="9.4375" bestFit="1" customWidth="1"/>
    <col min="4" max="4" width="8.703125" bestFit="1" customWidth="1"/>
    <col min="5" max="5" width="9.4375" style="6" bestFit="1" customWidth="1"/>
    <col min="6" max="6" width="8.703125" bestFit="1" customWidth="1"/>
    <col min="7" max="7" width="9.4375" style="5" bestFit="1" customWidth="1"/>
  </cols>
  <sheetData>
    <row r="1" spans="1:10" x14ac:dyDescent="0.2">
      <c r="A1" t="s">
        <v>76</v>
      </c>
      <c r="E1"/>
      <c r="G1"/>
    </row>
    <row r="2" spans="1:10" x14ac:dyDescent="0.2">
      <c r="A2" t="s">
        <v>7</v>
      </c>
      <c r="C2" t="s">
        <v>77</v>
      </c>
      <c r="D2" s="3" t="s">
        <v>78</v>
      </c>
      <c r="E2"/>
      <c r="F2" t="s">
        <v>4</v>
      </c>
      <c r="G2" t="s">
        <v>11</v>
      </c>
      <c r="H2" t="s">
        <v>12</v>
      </c>
      <c r="I2" t="s">
        <v>13</v>
      </c>
      <c r="J2" t="s">
        <v>15</v>
      </c>
    </row>
    <row r="3" spans="1:10" x14ac:dyDescent="0.2">
      <c r="A3" s="2" t="s">
        <v>79</v>
      </c>
      <c r="B3" s="2">
        <v>1800</v>
      </c>
      <c r="C3" s="7"/>
      <c r="D3" s="2">
        <f t="shared" ref="D3:D13" si="0">C3*24</f>
        <v>0</v>
      </c>
      <c r="E3" s="8">
        <f>D3*B3</f>
        <v>0</v>
      </c>
      <c r="F3" s="2"/>
      <c r="G3" s="9">
        <f t="shared" ref="G3:G13" si="1">F3+E3</f>
        <v>0</v>
      </c>
      <c r="H3" s="2"/>
      <c r="I3" s="2"/>
      <c r="J3" s="2"/>
    </row>
    <row r="4" spans="1:10" x14ac:dyDescent="0.2">
      <c r="A4" s="2" t="s">
        <v>19</v>
      </c>
      <c r="B4" s="2">
        <v>1800</v>
      </c>
      <c r="C4" s="10">
        <v>4.6500000000000004</v>
      </c>
      <c r="D4" s="2">
        <f t="shared" si="0"/>
        <v>111.60000000000001</v>
      </c>
      <c r="E4" s="8">
        <f t="shared" ref="E4:E15" si="2">D4*B4</f>
        <v>200880.00000000003</v>
      </c>
      <c r="F4" s="2">
        <v>15400</v>
      </c>
      <c r="G4" s="9">
        <f t="shared" si="1"/>
        <v>216280.00000000003</v>
      </c>
      <c r="H4" s="2">
        <v>15</v>
      </c>
      <c r="I4" s="2"/>
      <c r="J4" s="2"/>
    </row>
    <row r="5" spans="1:10" x14ac:dyDescent="0.2">
      <c r="A5" s="2" t="s">
        <v>1</v>
      </c>
      <c r="B5" s="2">
        <v>1800</v>
      </c>
      <c r="C5" s="10">
        <v>7.4409722222222223</v>
      </c>
      <c r="D5" s="2">
        <f t="shared" si="0"/>
        <v>178.58333333333334</v>
      </c>
      <c r="E5" s="8">
        <f t="shared" si="2"/>
        <v>321450</v>
      </c>
      <c r="F5" s="2">
        <v>13220</v>
      </c>
      <c r="G5" s="9">
        <f t="shared" si="1"/>
        <v>334670</v>
      </c>
      <c r="H5" s="2">
        <v>22</v>
      </c>
      <c r="I5" s="11" t="s">
        <v>80</v>
      </c>
      <c r="J5" s="2"/>
    </row>
    <row r="6" spans="1:10" x14ac:dyDescent="0.2">
      <c r="A6" s="2" t="s">
        <v>70</v>
      </c>
      <c r="B6" s="2">
        <v>1800</v>
      </c>
      <c r="C6" s="10">
        <v>0.45277777777777778</v>
      </c>
      <c r="D6" s="2">
        <f t="shared" si="0"/>
        <v>10.866666666666667</v>
      </c>
      <c r="E6" s="8">
        <f t="shared" si="2"/>
        <v>19560</v>
      </c>
      <c r="F6" s="2">
        <v>2200</v>
      </c>
      <c r="G6" s="9">
        <f t="shared" si="1"/>
        <v>21760</v>
      </c>
      <c r="H6" s="2">
        <v>3</v>
      </c>
      <c r="I6" s="2"/>
      <c r="J6" s="2"/>
    </row>
    <row r="7" spans="1:10" x14ac:dyDescent="0.2">
      <c r="A7" s="2" t="s">
        <v>81</v>
      </c>
      <c r="B7" s="2">
        <v>1800</v>
      </c>
      <c r="C7" s="10">
        <v>2.7111111111111112</v>
      </c>
      <c r="D7" s="2">
        <f t="shared" si="0"/>
        <v>65.066666666666663</v>
      </c>
      <c r="E7" s="8">
        <f t="shared" si="2"/>
        <v>117120</v>
      </c>
      <c r="F7" s="2"/>
      <c r="G7" s="9">
        <f t="shared" si="1"/>
        <v>117120</v>
      </c>
      <c r="H7" s="2">
        <v>8</v>
      </c>
      <c r="I7" s="2"/>
      <c r="J7" s="2"/>
    </row>
    <row r="8" spans="1:10" x14ac:dyDescent="0.2">
      <c r="A8" s="2" t="s">
        <v>71</v>
      </c>
      <c r="B8" s="2">
        <v>1800</v>
      </c>
      <c r="C8" s="7">
        <v>0.34861111111111109</v>
      </c>
      <c r="D8" s="2">
        <f t="shared" si="0"/>
        <v>8.3666666666666671</v>
      </c>
      <c r="E8" s="8">
        <f t="shared" si="2"/>
        <v>15060</v>
      </c>
      <c r="F8" s="2"/>
      <c r="G8" s="9">
        <f t="shared" si="1"/>
        <v>15060</v>
      </c>
      <c r="H8" s="2">
        <v>2</v>
      </c>
      <c r="I8" s="2"/>
      <c r="J8" s="2"/>
    </row>
    <row r="9" spans="1:10" x14ac:dyDescent="0.2">
      <c r="A9" s="2" t="s">
        <v>82</v>
      </c>
      <c r="B9" s="2">
        <v>1800</v>
      </c>
      <c r="C9" s="7">
        <v>6.1805555555555558E-2</v>
      </c>
      <c r="D9" s="2">
        <f t="shared" si="0"/>
        <v>1.4833333333333334</v>
      </c>
      <c r="E9" s="8">
        <f t="shared" si="2"/>
        <v>2670</v>
      </c>
      <c r="F9" s="2"/>
      <c r="G9" s="9">
        <f t="shared" si="1"/>
        <v>2670</v>
      </c>
      <c r="H9" s="2">
        <v>1</v>
      </c>
      <c r="I9" s="2"/>
      <c r="J9" s="2"/>
    </row>
    <row r="10" spans="1:10" x14ac:dyDescent="0.2">
      <c r="A10" s="2" t="s">
        <v>83</v>
      </c>
      <c r="B10" s="2">
        <v>1800</v>
      </c>
      <c r="C10" s="10">
        <v>0.35694444444444445</v>
      </c>
      <c r="D10" s="2">
        <f t="shared" si="0"/>
        <v>8.5666666666666664</v>
      </c>
      <c r="E10" s="8">
        <f t="shared" si="2"/>
        <v>15420</v>
      </c>
      <c r="F10" s="2"/>
      <c r="G10" s="9">
        <f t="shared" si="1"/>
        <v>15420</v>
      </c>
      <c r="H10" s="2">
        <v>1</v>
      </c>
      <c r="I10" s="2"/>
      <c r="J10" s="2"/>
    </row>
    <row r="11" spans="1:10" x14ac:dyDescent="0.2">
      <c r="A11" s="2" t="s">
        <v>72</v>
      </c>
      <c r="B11" s="2">
        <v>1800</v>
      </c>
      <c r="C11" s="10">
        <v>1.2270833333333333</v>
      </c>
      <c r="D11" s="2">
        <f t="shared" si="0"/>
        <v>29.45</v>
      </c>
      <c r="E11" s="8">
        <f t="shared" si="2"/>
        <v>53010</v>
      </c>
      <c r="F11" s="2"/>
      <c r="G11" s="9">
        <f t="shared" si="1"/>
        <v>53010</v>
      </c>
      <c r="H11" s="2">
        <v>8</v>
      </c>
      <c r="I11" s="2"/>
      <c r="J11" s="2"/>
    </row>
    <row r="12" spans="1:10" x14ac:dyDescent="0.2">
      <c r="A12" s="2" t="s">
        <v>84</v>
      </c>
      <c r="B12" s="2">
        <v>1800</v>
      </c>
      <c r="C12" s="7">
        <v>1.4458333333333333</v>
      </c>
      <c r="D12" s="2">
        <f t="shared" si="0"/>
        <v>34.700000000000003</v>
      </c>
      <c r="E12" s="8">
        <f t="shared" si="2"/>
        <v>62460.000000000007</v>
      </c>
      <c r="F12" s="2"/>
      <c r="G12" s="9">
        <f t="shared" si="1"/>
        <v>62460.000000000007</v>
      </c>
      <c r="H12" s="2">
        <v>8</v>
      </c>
      <c r="I12" s="2"/>
      <c r="J12" s="2"/>
    </row>
    <row r="13" spans="1:10" x14ac:dyDescent="0.2">
      <c r="A13" s="2" t="s">
        <v>38</v>
      </c>
      <c r="B13" s="2">
        <v>1800</v>
      </c>
      <c r="C13" s="10">
        <v>1.6506944444444445</v>
      </c>
      <c r="D13" s="2">
        <f t="shared" si="0"/>
        <v>39.616666666666667</v>
      </c>
      <c r="E13" s="8">
        <f t="shared" si="2"/>
        <v>71310</v>
      </c>
      <c r="F13" s="2">
        <v>6600</v>
      </c>
      <c r="G13" s="9">
        <f t="shared" si="1"/>
        <v>77910</v>
      </c>
      <c r="H13" s="2">
        <v>4</v>
      </c>
      <c r="I13" s="2"/>
      <c r="J13" s="2"/>
    </row>
    <row r="14" spans="1:10" x14ac:dyDescent="0.2">
      <c r="A14" s="2" t="s">
        <v>85</v>
      </c>
      <c r="B14" s="2">
        <v>1800</v>
      </c>
      <c r="C14" s="10"/>
      <c r="D14" s="2">
        <v>0</v>
      </c>
      <c r="E14" s="8">
        <f t="shared" si="2"/>
        <v>0</v>
      </c>
      <c r="F14" s="2"/>
      <c r="G14" s="9">
        <v>0</v>
      </c>
      <c r="H14" s="2"/>
      <c r="I14" s="2"/>
      <c r="J14" s="2"/>
    </row>
    <row r="15" spans="1:10" x14ac:dyDescent="0.2">
      <c r="A15" s="2" t="s">
        <v>39</v>
      </c>
      <c r="B15" s="2">
        <v>1800</v>
      </c>
      <c r="C15" s="7">
        <v>2.8381944444444445</v>
      </c>
      <c r="D15" s="2">
        <f>C15*24</f>
        <v>68.116666666666674</v>
      </c>
      <c r="E15" s="8">
        <f t="shared" si="2"/>
        <v>122610.00000000001</v>
      </c>
      <c r="F15" s="2"/>
      <c r="G15" s="9">
        <f>F15+E15</f>
        <v>122610.00000000001</v>
      </c>
      <c r="H15" s="2">
        <v>6</v>
      </c>
      <c r="I15" s="2"/>
      <c r="J15" s="2"/>
    </row>
    <row r="16" spans="1:10" x14ac:dyDescent="0.2">
      <c r="A16" s="2" t="s">
        <v>73</v>
      </c>
      <c r="B16" s="2">
        <v>1800</v>
      </c>
      <c r="C16" s="7">
        <v>0.68333333333333335</v>
      </c>
      <c r="D16" s="2">
        <f>C16*24</f>
        <v>16.399999999999999</v>
      </c>
      <c r="E16" s="8">
        <f>D16*B16</f>
        <v>29519.999999999996</v>
      </c>
      <c r="F16" s="2"/>
      <c r="G16" s="9">
        <f>F16+E16</f>
        <v>29519.999999999996</v>
      </c>
      <c r="H16" s="2">
        <v>3</v>
      </c>
      <c r="I16" s="2"/>
      <c r="J16" s="2"/>
    </row>
    <row r="17" spans="1:10" x14ac:dyDescent="0.2">
      <c r="A17" s="2" t="s">
        <v>20</v>
      </c>
      <c r="B17" s="2">
        <v>1800</v>
      </c>
      <c r="C17" s="7">
        <v>0.20277777777777778</v>
      </c>
      <c r="D17" s="2">
        <f>C17*24</f>
        <v>4.8666666666666671</v>
      </c>
      <c r="E17" s="8">
        <f>D17*B17</f>
        <v>8760</v>
      </c>
      <c r="F17" s="2"/>
      <c r="G17" s="9">
        <f>F17+E17</f>
        <v>8760</v>
      </c>
      <c r="H17" s="2">
        <v>1</v>
      </c>
      <c r="I17" s="2"/>
      <c r="J17" s="2"/>
    </row>
    <row r="18" spans="1:10" x14ac:dyDescent="0.2">
      <c r="A18" s="2" t="s">
        <v>86</v>
      </c>
      <c r="B18" s="2">
        <v>1800</v>
      </c>
      <c r="C18" s="7">
        <v>0.49513888888888891</v>
      </c>
      <c r="D18" s="2">
        <f t="shared" ref="D18" si="3">C18*24</f>
        <v>11.883333333333333</v>
      </c>
      <c r="E18" s="8">
        <f t="shared" ref="E18" si="4">D18*B18</f>
        <v>21390</v>
      </c>
      <c r="F18" s="2"/>
      <c r="G18" s="9">
        <f t="shared" ref="G18" si="5">F18+E18</f>
        <v>21390</v>
      </c>
      <c r="H18" s="2">
        <v>2</v>
      </c>
      <c r="I18" s="2"/>
      <c r="J18" s="2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5月分</vt:lpstr>
      <vt:lpstr>4月分</vt:lpstr>
      <vt:lpstr>3月分</vt:lpstr>
      <vt:lpstr>2月分</vt:lpstr>
      <vt:lpstr>1月分</vt:lpstr>
      <vt:lpstr>12月分</vt:lpstr>
      <vt:lpstr>11月分</vt:lpstr>
      <vt:lpstr>10月分</vt:lpstr>
      <vt:lpstr>9月分</vt:lpstr>
      <vt:lpstr>8月分</vt:lpstr>
      <vt:lpstr>7月分</vt:lpstr>
      <vt:lpstr>6月</vt:lpstr>
      <vt:lpstr>5月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ビジ研</dc:creator>
  <cp:keywords/>
  <dc:description/>
  <cp:lastModifiedBy>INC BROADWAY</cp:lastModifiedBy>
  <cp:revision/>
  <dcterms:created xsi:type="dcterms:W3CDTF">2021-09-15T01:43:49Z</dcterms:created>
  <dcterms:modified xsi:type="dcterms:W3CDTF">2025-05-30T17:03:21Z</dcterms:modified>
  <cp:category/>
  <cp:contentStatus/>
</cp:coreProperties>
</file>