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rujanakalluru/Programming/infant-dashboard/data-source/"/>
    </mc:Choice>
  </mc:AlternateContent>
  <xr:revisionPtr revIDLastSave="0" documentId="13_ncr:1_{B6F346C9-FD14-3B4B-869D-785E8660211A}" xr6:coauthVersionLast="47" xr6:coauthVersionMax="47" xr10:uidLastSave="{00000000-0000-0000-0000-000000000000}"/>
  <bookViews>
    <workbookView xWindow="0" yWindow="680" windowWidth="34200" windowHeight="18440" xr2:uid="{00000000-000D-0000-FFFF-FFFF00000000}"/>
  </bookViews>
  <sheets>
    <sheet name="Setup" sheetId="186" r:id="rId1"/>
    <sheet name="12-01-2025" sheetId="185" r:id="rId2"/>
    <sheet name="11-01-2025" sheetId="184" r:id="rId3"/>
    <sheet name="10-01-2025" sheetId="183" r:id="rId4"/>
    <sheet name="09-01-2025" sheetId="182" r:id="rId5"/>
    <sheet name="08-01-2025" sheetId="181" r:id="rId6"/>
    <sheet name="07-01-2025" sheetId="180" r:id="rId7"/>
    <sheet name="06-01-2025" sheetId="179" r:id="rId8"/>
    <sheet name="05-01-2025" sheetId="178" r:id="rId9"/>
    <sheet name="04-01-2025" sheetId="177" r:id="rId10"/>
    <sheet name="03-01-2025" sheetId="176" r:id="rId11"/>
    <sheet name="02-01-2025" sheetId="175" r:id="rId12"/>
    <sheet name="01-01-2025" sheetId="174" r:id="rId13"/>
    <sheet name="31-12-2024" sheetId="173" r:id="rId14"/>
    <sheet name="30-12-2024" sheetId="172" r:id="rId15"/>
    <sheet name="29-12-2024" sheetId="171" r:id="rId16"/>
    <sheet name="28-12-2024" sheetId="170" r:id="rId17"/>
    <sheet name="27-12-2024" sheetId="169" r:id="rId18"/>
    <sheet name="26-12-2024" sheetId="168" r:id="rId19"/>
    <sheet name="25-12-2024" sheetId="167" r:id="rId20"/>
    <sheet name="24-12-2024" sheetId="166" r:id="rId21"/>
    <sheet name="23-12-2024" sheetId="165" r:id="rId22"/>
    <sheet name="22-12-2024" sheetId="164" r:id="rId23"/>
    <sheet name="21-12-2024" sheetId="163" r:id="rId24"/>
    <sheet name="20-12-2024" sheetId="162" r:id="rId25"/>
    <sheet name="19-12-2024" sheetId="161" r:id="rId26"/>
    <sheet name="18-12-2024" sheetId="160" r:id="rId27"/>
    <sheet name="17-12-2024" sheetId="159" r:id="rId28"/>
    <sheet name="16-12-2024" sheetId="158" r:id="rId29"/>
    <sheet name="15-12-2024" sheetId="157" r:id="rId30"/>
    <sheet name="14-12-2024" sheetId="156" r:id="rId31"/>
    <sheet name="13-12-2024" sheetId="155" r:id="rId32"/>
    <sheet name="12-12-2024" sheetId="154" r:id="rId33"/>
    <sheet name="11-12-2024" sheetId="153" r:id="rId34"/>
    <sheet name="10-12-2024" sheetId="152" r:id="rId35"/>
    <sheet name="09-12-2024" sheetId="151" r:id="rId36"/>
    <sheet name="08-12-2024" sheetId="150" r:id="rId37"/>
    <sheet name="07-12-2024" sheetId="149" r:id="rId38"/>
    <sheet name="06-12-2024" sheetId="148" r:id="rId39"/>
    <sheet name="05-12-2024" sheetId="147" r:id="rId40"/>
    <sheet name="04-12-2024" sheetId="146" r:id="rId41"/>
    <sheet name="03-12-2024" sheetId="145" r:id="rId42"/>
    <sheet name="02-12-2024" sheetId="144" r:id="rId43"/>
    <sheet name="01-12-2024" sheetId="143" r:id="rId44"/>
    <sheet name="30-11-2024" sheetId="142" r:id="rId45"/>
    <sheet name="29-11-2024" sheetId="141" r:id="rId46"/>
    <sheet name="28-11-2024" sheetId="140" r:id="rId47"/>
    <sheet name="27-11-2024" sheetId="139" r:id="rId48"/>
    <sheet name="26-11-2024" sheetId="138" r:id="rId49"/>
    <sheet name="25-11-2024" sheetId="137" r:id="rId50"/>
    <sheet name="24-11-2024" sheetId="136" r:id="rId51"/>
    <sheet name="23-11-2024" sheetId="135" r:id="rId52"/>
    <sheet name="22-11-2024" sheetId="134" r:id="rId53"/>
    <sheet name="21-11-2024" sheetId="133" r:id="rId54"/>
    <sheet name="20-11-2024" sheetId="132" r:id="rId55"/>
    <sheet name="19-11-2024" sheetId="131" r:id="rId56"/>
    <sheet name="18-11-2024" sheetId="130" r:id="rId57"/>
    <sheet name="17-11-2024" sheetId="129" r:id="rId58"/>
    <sheet name="16-11-2024" sheetId="128" r:id="rId59"/>
    <sheet name="15-11-2024" sheetId="127" r:id="rId60"/>
    <sheet name="14-11-2024" sheetId="126" r:id="rId61"/>
    <sheet name="13-11-2024" sheetId="125" r:id="rId62"/>
    <sheet name="12-11-2024" sheetId="124" r:id="rId63"/>
    <sheet name="11-11-2024" sheetId="123" r:id="rId64"/>
    <sheet name="10-11-2024" sheetId="122" r:id="rId65"/>
    <sheet name="09-11-2024" sheetId="121" r:id="rId66"/>
    <sheet name="08-11-2024" sheetId="120" r:id="rId67"/>
    <sheet name="07-11-2024" sheetId="119" r:id="rId68"/>
    <sheet name="06-11-2024" sheetId="118" r:id="rId69"/>
    <sheet name="05-11-2024" sheetId="117" r:id="rId70"/>
    <sheet name="04-11-2024" sheetId="116" r:id="rId71"/>
    <sheet name="03-11-2024" sheetId="115" r:id="rId72"/>
    <sheet name="02-11-2024" sheetId="114" r:id="rId73"/>
    <sheet name="01-11-2024" sheetId="113" r:id="rId74"/>
    <sheet name="31-10-2024" sheetId="112" r:id="rId75"/>
    <sheet name="30-10-2024" sheetId="111" r:id="rId76"/>
    <sheet name="29-10-2024" sheetId="110" r:id="rId77"/>
    <sheet name="28-10-2024" sheetId="109" r:id="rId78"/>
    <sheet name="27-10-2024" sheetId="108" r:id="rId79"/>
    <sheet name="26-10-2024" sheetId="107" r:id="rId80"/>
    <sheet name="25-10-2024" sheetId="106" r:id="rId81"/>
    <sheet name="24-10-2024" sheetId="105" r:id="rId82"/>
    <sheet name="23-10-2024" sheetId="104" r:id="rId83"/>
    <sheet name="22-10-2024" sheetId="103" r:id="rId84"/>
    <sheet name="21-10-2024" sheetId="102" r:id="rId85"/>
    <sheet name="20-10-2024" sheetId="101" r:id="rId86"/>
    <sheet name="19-10-2024" sheetId="100" r:id="rId87"/>
    <sheet name="18-10-2024" sheetId="99" r:id="rId88"/>
    <sheet name="17-10-2024" sheetId="98" r:id="rId89"/>
    <sheet name="16-10-2024" sheetId="97" r:id="rId90"/>
    <sheet name="15-10-2024" sheetId="95" r:id="rId91"/>
    <sheet name="14-10-2024" sheetId="96" r:id="rId92"/>
    <sheet name="13-10-2024" sheetId="94" r:id="rId93"/>
    <sheet name="12-10-2024" sheetId="93" r:id="rId94"/>
    <sheet name="11-10-2024" sheetId="92" r:id="rId95"/>
    <sheet name="10-10-2024" sheetId="91" r:id="rId96"/>
    <sheet name="09-10-2024" sheetId="90" r:id="rId97"/>
    <sheet name="08-10-2024" sheetId="89" r:id="rId98"/>
    <sheet name="07-10-2024" sheetId="88" r:id="rId99"/>
    <sheet name="06-10-2024" sheetId="87" r:id="rId100"/>
    <sheet name="05-10-2024" sheetId="86" r:id="rId101"/>
    <sheet name="04-10-2024" sheetId="85" r:id="rId102"/>
    <sheet name="03-10-2024" sheetId="84" r:id="rId103"/>
    <sheet name="02-10-2024" sheetId="83" r:id="rId104"/>
    <sheet name="01-10-2024" sheetId="82" r:id="rId105"/>
    <sheet name="30-09-2024" sheetId="81" r:id="rId106"/>
    <sheet name="29-09-2024" sheetId="80" r:id="rId107"/>
    <sheet name="28-09-2024" sheetId="79" r:id="rId108"/>
    <sheet name="27-09-2024" sheetId="78" r:id="rId109"/>
    <sheet name="26-09-2024" sheetId="77" r:id="rId110"/>
    <sheet name="25-09-2024" sheetId="76" r:id="rId111"/>
    <sheet name="24-09-2024" sheetId="75" r:id="rId112"/>
    <sheet name="23-09-2024" sheetId="74" r:id="rId113"/>
    <sheet name="22-09-2024" sheetId="73" r:id="rId114"/>
    <sheet name="21-09-2024" sheetId="72" r:id="rId115"/>
    <sheet name="20-09-2024" sheetId="71" r:id="rId116"/>
    <sheet name="19-09-2024" sheetId="70" r:id="rId117"/>
    <sheet name="18-09-2024" sheetId="69" r:id="rId118"/>
    <sheet name="17-09-2024" sheetId="68" r:id="rId119"/>
    <sheet name="16-09-2024" sheetId="67" r:id="rId120"/>
    <sheet name="15-09-2024" sheetId="66" r:id="rId121"/>
    <sheet name="14-09-2024" sheetId="63" r:id="rId122"/>
    <sheet name="13-09-2024" sheetId="62" r:id="rId123"/>
    <sheet name="12-09-2024" sheetId="61" r:id="rId124"/>
    <sheet name="11-09-2024" sheetId="60" r:id="rId125"/>
    <sheet name="10-09-2024" sheetId="59" r:id="rId126"/>
    <sheet name="09-09-2024" sheetId="58" r:id="rId127"/>
    <sheet name="08-09-2024" sheetId="57" r:id="rId128"/>
    <sheet name="07-09-2024" sheetId="56" r:id="rId129"/>
    <sheet name="06-09-2024" sheetId="55" r:id="rId130"/>
    <sheet name="05-09-2024" sheetId="54" r:id="rId131"/>
    <sheet name="04-09-2024" sheetId="53" r:id="rId132"/>
    <sheet name="03-09-2024" sheetId="52" r:id="rId133"/>
    <sheet name="02-09-2024" sheetId="51" r:id="rId134"/>
    <sheet name="01-09-2024" sheetId="50" r:id="rId135"/>
    <sheet name="31-08-2024" sheetId="49" r:id="rId136"/>
    <sheet name="30-08-2024" sheetId="48" r:id="rId137"/>
    <sheet name="29-08-2024" sheetId="47" r:id="rId138"/>
    <sheet name="28-08-2024" sheetId="46" r:id="rId139"/>
    <sheet name="27-08-2024" sheetId="45" r:id="rId140"/>
    <sheet name="26-08-2024" sheetId="44" r:id="rId141"/>
    <sheet name="25-08-2024" sheetId="43" r:id="rId142"/>
    <sheet name="24-08-2024" sheetId="41" r:id="rId143"/>
    <sheet name="23-08-2024" sheetId="40" r:id="rId144"/>
    <sheet name="22-08-2024" sheetId="39" r:id="rId145"/>
    <sheet name="21-08-2024" sheetId="38" r:id="rId146"/>
    <sheet name="20-08-2024" sheetId="37" r:id="rId147"/>
    <sheet name="19-08-2024" sheetId="36" r:id="rId148"/>
    <sheet name="18-08-2024" sheetId="34" r:id="rId149"/>
    <sheet name="17-08-2024" sheetId="33" r:id="rId150"/>
    <sheet name="16-08-2024" sheetId="32" r:id="rId151"/>
    <sheet name="15-08-2024" sheetId="31" r:id="rId152"/>
    <sheet name="14-08-2024" sheetId="30" r:id="rId153"/>
    <sheet name="13-08-2024" sheetId="27" r:id="rId154"/>
    <sheet name="12-08-2024" sheetId="26" r:id="rId155"/>
    <sheet name="11-08-2024" sheetId="25" r:id="rId156"/>
    <sheet name="10-08-2024" sheetId="23" r:id="rId157"/>
    <sheet name="09-08-2024" sheetId="21" r:id="rId158"/>
    <sheet name="08-08-2024" sheetId="20" r:id="rId159"/>
    <sheet name="07-08-2024" sheetId="19" r:id="rId160"/>
    <sheet name="06-08-2024" sheetId="18" r:id="rId161"/>
    <sheet name="05-08-2024" sheetId="17" r:id="rId162"/>
    <sheet name="04-08-2024" sheetId="16" r:id="rId163"/>
    <sheet name="03-08-2024" sheetId="15" r:id="rId164"/>
    <sheet name="02-08-2024" sheetId="14" r:id="rId165"/>
    <sheet name="01-08-2024" sheetId="13" r:id="rId166"/>
    <sheet name="31-07-2024" sheetId="12" r:id="rId167"/>
    <sheet name="30-07-2024" sheetId="11" r:id="rId168"/>
    <sheet name="29-07-2024" sheetId="9" r:id="rId169"/>
    <sheet name="28-07-2024" sheetId="8" r:id="rId170"/>
    <sheet name="27-07-2024" sheetId="7" r:id="rId171"/>
    <sheet name="26-07-2024" sheetId="6" r:id="rId172"/>
    <sheet name="25-07-2024" sheetId="5" r:id="rId173"/>
    <sheet name="24-07-2024" sheetId="3" r:id="rId174"/>
    <sheet name="23-07-2024" sheetId="2" r:id="rId175"/>
    <sheet name="22-07-2024" sheetId="1" r:id="rId176"/>
  </sheets>
  <externalReferences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  <externalReference r:id="rId302"/>
    <externalReference r:id="rId303"/>
    <externalReference r:id="rId304"/>
    <externalReference r:id="rId305"/>
    <externalReference r:id="rId306"/>
    <externalReference r:id="rId307"/>
    <externalReference r:id="rId308"/>
    <externalReference r:id="rId309"/>
    <externalReference r:id="rId310"/>
    <externalReference r:id="rId311"/>
    <externalReference r:id="rId312"/>
    <externalReference r:id="rId313"/>
    <externalReference r:id="rId314"/>
    <externalReference r:id="rId315"/>
    <externalReference r:id="rId316"/>
    <externalReference r:id="rId317"/>
    <externalReference r:id="rId318"/>
    <externalReference r:id="rId319"/>
    <externalReference r:id="rId320"/>
    <externalReference r:id="rId321"/>
    <externalReference r:id="rId322"/>
    <externalReference r:id="rId323"/>
    <externalReference r:id="rId324"/>
    <externalReference r:id="rId325"/>
    <externalReference r:id="rId326"/>
    <externalReference r:id="rId327"/>
    <externalReference r:id="rId328"/>
    <externalReference r:id="rId329"/>
    <externalReference r:id="rId330"/>
    <externalReference r:id="rId331"/>
    <externalReference r:id="rId332"/>
  </externalReferences>
  <definedNames>
    <definedName name="_xlnm._FilterDatabase" localSheetId="12" hidden="1">'[156]27-03-2026'!#REF!</definedName>
    <definedName name="_xlnm._FilterDatabase" localSheetId="134" hidden="1">'[154]25-11-2025'!$A$3:$I$12</definedName>
    <definedName name="_xlnm._FilterDatabase" localSheetId="104" hidden="1">'[150]25-12-2025'!#REF!</definedName>
    <definedName name="_xlnm._FilterDatabase" localSheetId="73" hidden="1">'[155]25-01-2026'!#REF!</definedName>
    <definedName name="_xlnm._FilterDatabase" localSheetId="43" hidden="1">'[152]24-02-2026'!#REF!</definedName>
    <definedName name="_xlnm._FilterDatabase" localSheetId="11" hidden="1">'[1]28-03-2026'!#REF!</definedName>
    <definedName name="_xlnm._FilterDatabase" localSheetId="133" hidden="1">'[2]26-11-2025'!$A$3:$I$12</definedName>
    <definedName name="_xlnm._FilterDatabase" localSheetId="103" hidden="1">'[3]26-12-2025'!#REF!</definedName>
    <definedName name="_xlnm._FilterDatabase" localSheetId="72" hidden="1">'[4]26-01-2026'!#REF!</definedName>
    <definedName name="_xlnm._FilterDatabase" localSheetId="42" hidden="1">'[5]25-02-2026'!#REF!</definedName>
    <definedName name="_xlnm._FilterDatabase" localSheetId="10" hidden="1">'[6]29-03-2026'!#REF!</definedName>
    <definedName name="_xlnm._FilterDatabase" localSheetId="132" hidden="1">'[7]27-11-2025'!$A$3:$I$12</definedName>
    <definedName name="_xlnm._FilterDatabase" localSheetId="102" hidden="1">'[8]27-12-2025'!#REF!</definedName>
    <definedName name="_xlnm._FilterDatabase" localSheetId="71" hidden="1">'[9]27-01-2026'!#REF!</definedName>
    <definedName name="_xlnm._FilterDatabase" localSheetId="41" hidden="1">'[10]26-02-2026'!#REF!</definedName>
    <definedName name="_xlnm._FilterDatabase" localSheetId="9" hidden="1">'[11]30-03-2026'!#REF!</definedName>
    <definedName name="_xlnm._FilterDatabase" localSheetId="131" hidden="1">'[12]28-11-2025'!$A$3:$I$12</definedName>
    <definedName name="_xlnm._FilterDatabase" localSheetId="101" hidden="1">'[13]28-12-2025'!#REF!</definedName>
    <definedName name="_xlnm._FilterDatabase" localSheetId="70" hidden="1">'[14]28-01-2026'!#REF!</definedName>
    <definedName name="_xlnm._FilterDatabase" localSheetId="40" hidden="1">'[15]27-02-2026'!#REF!</definedName>
    <definedName name="_xlnm._FilterDatabase" localSheetId="8" hidden="1">'[16]31-03-2026'!#REF!</definedName>
    <definedName name="_xlnm._FilterDatabase" localSheetId="130" hidden="1">'[17]29-11-2025'!$A$3:$I$12</definedName>
    <definedName name="_xlnm._FilterDatabase" localSheetId="100" hidden="1">'[18]29-12-2025'!#REF!</definedName>
    <definedName name="_xlnm._FilterDatabase" localSheetId="69" hidden="1">'[19]29-01-2026'!#REF!</definedName>
    <definedName name="_xlnm._FilterDatabase" localSheetId="39" hidden="1">'[20]28-02-2026'!#REF!</definedName>
    <definedName name="_xlnm._FilterDatabase" localSheetId="7" hidden="1">'[21]01-04-2026'!#REF!</definedName>
    <definedName name="_xlnm._FilterDatabase" localSheetId="129" hidden="1">'[22]30-11-2025'!$A$3:$I$12</definedName>
    <definedName name="_xlnm._FilterDatabase" localSheetId="99" hidden="1">'[23]30-12-2025'!#REF!</definedName>
    <definedName name="_xlnm._FilterDatabase" localSheetId="68" hidden="1">'[24]30-01-2026'!#REF!</definedName>
    <definedName name="_xlnm._FilterDatabase" localSheetId="38" hidden="1">'[25]01-03-2026'!#REF!</definedName>
    <definedName name="_xlnm._FilterDatabase" localSheetId="6" hidden="1">'[26]02-04-2026'!#REF!</definedName>
    <definedName name="_xlnm._FilterDatabase" localSheetId="128" hidden="1">'[27]01-12-2025'!$A$3:$I$12</definedName>
    <definedName name="_xlnm._FilterDatabase" localSheetId="98" hidden="1">'[28]31-12-2025'!#REF!</definedName>
    <definedName name="_xlnm._FilterDatabase" localSheetId="67" hidden="1">'[29]31-01-2026'!#REF!</definedName>
    <definedName name="_xlnm._FilterDatabase" localSheetId="37" hidden="1">'[30]02-03-2026'!#REF!</definedName>
    <definedName name="_xlnm._FilterDatabase" localSheetId="5" hidden="1">'[31]03-04-2026'!#REF!</definedName>
    <definedName name="_xlnm._FilterDatabase" localSheetId="127" hidden="1">'[32]02-12-2025'!$A$3:$I$12</definedName>
    <definedName name="_xlnm._FilterDatabase" localSheetId="97" hidden="1">'[33]01-01-2026'!#REF!</definedName>
    <definedName name="_xlnm._FilterDatabase" localSheetId="66" hidden="1">'[34]01-02-2026'!#REF!</definedName>
    <definedName name="_xlnm._FilterDatabase" localSheetId="36" hidden="1">'[35]03-03-2026'!#REF!</definedName>
    <definedName name="_xlnm._FilterDatabase" localSheetId="4" hidden="1">'[36]04-04-2026'!#REF!</definedName>
    <definedName name="_xlnm._FilterDatabase" localSheetId="126" hidden="1">'[37]03-12-2025'!$A$3:$I$12</definedName>
    <definedName name="_xlnm._FilterDatabase" localSheetId="96" hidden="1">'[38]02-01-2026'!#REF!</definedName>
    <definedName name="_xlnm._FilterDatabase" localSheetId="65" hidden="1">'[39]02-02-2026'!#REF!</definedName>
    <definedName name="_xlnm._FilterDatabase" localSheetId="35" hidden="1">'[40]04-03-2026'!#REF!</definedName>
    <definedName name="_xlnm._FilterDatabase" localSheetId="3" hidden="1">'[41]05-04-2026'!#REF!</definedName>
    <definedName name="_xlnm._FilterDatabase" localSheetId="125" hidden="1">'[42]04-12-2025'!$A$3:$I$12</definedName>
    <definedName name="_xlnm._FilterDatabase" localSheetId="95" hidden="1">'[43]03-01-2026'!#REF!</definedName>
    <definedName name="_xlnm._FilterDatabase" localSheetId="64" hidden="1">'[44]03-02-2026'!#REF!</definedName>
    <definedName name="_xlnm._FilterDatabase" localSheetId="34" hidden="1">'[45]05-03-2026'!#REF!</definedName>
    <definedName name="_xlnm._FilterDatabase" localSheetId="2" hidden="1">'[46]06-04-2026'!#REF!</definedName>
    <definedName name="_xlnm._FilterDatabase" localSheetId="155" hidden="1">'[47]04-11-2025'!$A$3:$I$12</definedName>
    <definedName name="_xlnm._FilterDatabase" localSheetId="124" hidden="1">'[48]05-12-2025'!$A$3:$I$12</definedName>
    <definedName name="_xlnm._FilterDatabase" localSheetId="94" hidden="1">'[49]04-01-2026'!#REF!</definedName>
    <definedName name="_xlnm._FilterDatabase" localSheetId="63" hidden="1">'[50]04-02-2026'!#REF!</definedName>
    <definedName name="_xlnm._FilterDatabase" localSheetId="33" hidden="1">'[51]06-03-2026'!#REF!</definedName>
    <definedName name="_xlnm._FilterDatabase" localSheetId="1" hidden="1">'[52]07-04-2026'!#REF!</definedName>
    <definedName name="_xlnm._FilterDatabase" localSheetId="154" hidden="1">'[53]05-11-2025'!$A$3:$I$12</definedName>
    <definedName name="_xlnm._FilterDatabase" localSheetId="123" hidden="1">'[54]06-12-2025'!$A$3:$I$12</definedName>
    <definedName name="_xlnm._FilterDatabase" localSheetId="93" hidden="1">'[55]05-01-2026'!#REF!</definedName>
    <definedName name="_xlnm._FilterDatabase" localSheetId="62" hidden="1">'[56]05-02-2026'!#REF!</definedName>
    <definedName name="_xlnm._FilterDatabase" localSheetId="32" hidden="1">'[57]07-03-2026'!#REF!</definedName>
    <definedName name="_xlnm._FilterDatabase" localSheetId="153" hidden="1">'[59]06-11-2025'!$A$3:$I$12</definedName>
    <definedName name="_xlnm._FilterDatabase" localSheetId="122" hidden="1">'[60]07-12-2025'!$A$3:$I$12</definedName>
    <definedName name="_xlnm._FilterDatabase" localSheetId="92" hidden="1">'[61]06-01-2026'!#REF!</definedName>
    <definedName name="_xlnm._FilterDatabase" localSheetId="61" hidden="1">'[62]06-02-2026'!#REF!</definedName>
    <definedName name="_xlnm._FilterDatabase" localSheetId="31" hidden="1">'[63]08-03-2026'!#REF!</definedName>
    <definedName name="_xlnm._FilterDatabase" localSheetId="152" hidden="1">'[64]07-11-2025'!$A$3:$I$12</definedName>
    <definedName name="_xlnm._FilterDatabase" localSheetId="121" hidden="1">'[65]08-12-2025'!$A$3:$I$12</definedName>
    <definedName name="_xlnm._FilterDatabase" localSheetId="91" hidden="1">'[66]07-01-2026'!#REF!</definedName>
    <definedName name="_xlnm._FilterDatabase" localSheetId="60" hidden="1">'[67]07-02-2026'!#REF!</definedName>
    <definedName name="_xlnm._FilterDatabase" localSheetId="30" hidden="1">'[68]09-03-2026'!#REF!</definedName>
    <definedName name="_xlnm._FilterDatabase" localSheetId="151" hidden="1">'[69]08-11-2025'!$A$3:$I$12</definedName>
    <definedName name="_xlnm._FilterDatabase" localSheetId="120" hidden="1">'[70]09-12-2025'!$A$3:$I$12</definedName>
    <definedName name="_xlnm._FilterDatabase" localSheetId="90" hidden="1">'[71]08-01-2026'!#REF!</definedName>
    <definedName name="_xlnm._FilterDatabase" localSheetId="59" hidden="1">'[72]08-02-2026'!#REF!</definedName>
    <definedName name="_xlnm._FilterDatabase" localSheetId="29" hidden="1">'[73]10-03-2026'!#REF!</definedName>
    <definedName name="_xlnm._FilterDatabase" localSheetId="150" hidden="1">'[74]09-11-2025'!$A$3:$I$12</definedName>
    <definedName name="_xlnm._FilterDatabase" localSheetId="119" hidden="1">'[75]10-12-2025'!$A$3:$I$12</definedName>
    <definedName name="_xlnm._FilterDatabase" localSheetId="89" hidden="1">'[76]09-01-2026'!#REF!</definedName>
    <definedName name="_xlnm._FilterDatabase" localSheetId="58" hidden="1">'[77]09-02-2026'!#REF!</definedName>
    <definedName name="_xlnm._FilterDatabase" localSheetId="28" hidden="1">'[78]11-03-2026'!#REF!</definedName>
    <definedName name="_xlnm._FilterDatabase" localSheetId="149" hidden="1">'[79]10-11-2025'!$A$3:$I$12</definedName>
    <definedName name="_xlnm._FilterDatabase" localSheetId="118" hidden="1">'[80]11-12-2025'!$I$8:$I$8</definedName>
    <definedName name="_xlnm._FilterDatabase" localSheetId="88" hidden="1">'[81]10-01-2026'!#REF!</definedName>
    <definedName name="_xlnm._FilterDatabase" localSheetId="57" hidden="1">'[82]10-02-2026'!#REF!</definedName>
    <definedName name="_xlnm._FilterDatabase" localSheetId="27" hidden="1">'[83]12-03-2026'!#REF!</definedName>
    <definedName name="_xlnm._FilterDatabase" localSheetId="148" hidden="1">'[84]11-11-2025'!$A$3:$I$12</definedName>
    <definedName name="_xlnm._FilterDatabase" localSheetId="117" hidden="1">'[85]12-12-2025'!$I$8:$I$8</definedName>
    <definedName name="_xlnm._FilterDatabase" localSheetId="87" hidden="1">'[86]11-01-2026'!#REF!</definedName>
    <definedName name="_xlnm._FilterDatabase" localSheetId="56" hidden="1">'[87]11-02-2026'!#REF!</definedName>
    <definedName name="_xlnm._FilterDatabase" localSheetId="26" hidden="1">'[88]13-03-2026'!#REF!</definedName>
    <definedName name="_xlnm._FilterDatabase" localSheetId="147" hidden="1">'[89]12-11-2025'!$A$3:$I$12</definedName>
    <definedName name="_xlnm._FilterDatabase" localSheetId="116" hidden="1">'[90]13-12-2025'!#REF!</definedName>
    <definedName name="_xlnm._FilterDatabase" localSheetId="86" hidden="1">'[91]12-01-2026'!#REF!</definedName>
    <definedName name="_xlnm._FilterDatabase" localSheetId="55" hidden="1">'[92]12-02-2026'!#REF!</definedName>
    <definedName name="_xlnm._FilterDatabase" localSheetId="25" hidden="1">'[93]14-03-2026'!#REF!</definedName>
    <definedName name="_xlnm._FilterDatabase" localSheetId="146" hidden="1">'[94]13-11-2025'!$A$3:$I$12</definedName>
    <definedName name="_xlnm._FilterDatabase" localSheetId="115" hidden="1">'[95]14-12-2025'!#REF!</definedName>
    <definedName name="_xlnm._FilterDatabase" localSheetId="85" hidden="1">'[96]13-01-2026'!#REF!</definedName>
    <definedName name="_xlnm._FilterDatabase" localSheetId="54" hidden="1">'[97]13-02-2026'!#REF!</definedName>
    <definedName name="_xlnm._FilterDatabase" localSheetId="24" hidden="1">'[98]15-03-2026'!#REF!</definedName>
    <definedName name="_xlnm._FilterDatabase" localSheetId="145" hidden="1">'[99]14-11-2025'!$A$3:$I$12</definedName>
    <definedName name="_xlnm._FilterDatabase" localSheetId="114" hidden="1">'[100]15-12-2025'!#REF!</definedName>
    <definedName name="_xlnm._FilterDatabase" localSheetId="84" hidden="1">'[101]14-01-2026'!#REF!</definedName>
    <definedName name="_xlnm._FilterDatabase" localSheetId="53" hidden="1">'[102]14-02-2026'!#REF!</definedName>
    <definedName name="_xlnm._FilterDatabase" localSheetId="23" hidden="1">'[103]16-03-2026'!#REF!</definedName>
    <definedName name="_xlnm._FilterDatabase" localSheetId="144" hidden="1">'[104]15-11-2025'!$A$3:$I$12</definedName>
    <definedName name="_xlnm._FilterDatabase" localSheetId="113" hidden="1">'[105]16-12-2025'!#REF!</definedName>
    <definedName name="_xlnm._FilterDatabase" localSheetId="83" hidden="1">'[106]15-01-2026'!#REF!</definedName>
    <definedName name="_xlnm._FilterDatabase" localSheetId="52" hidden="1">'[107]15-02-2026'!#REF!</definedName>
    <definedName name="_xlnm._FilterDatabase" localSheetId="22" hidden="1">'[108]17-03-2026'!#REF!</definedName>
    <definedName name="_xlnm._FilterDatabase" localSheetId="143" hidden="1">'[109]16-11-2025'!$A$3:$I$12</definedName>
    <definedName name="_xlnm._FilterDatabase" localSheetId="112" hidden="1">'[110]17-12-2025'!#REF!</definedName>
    <definedName name="_xlnm._FilterDatabase" localSheetId="82" hidden="1">'[111]16-01-2026'!#REF!</definedName>
    <definedName name="_xlnm._FilterDatabase" localSheetId="51" hidden="1">'[112]16-02-2026'!#REF!</definedName>
    <definedName name="_xlnm._FilterDatabase" localSheetId="21" hidden="1">'[113]18-03-2026'!#REF!</definedName>
    <definedName name="_xlnm._FilterDatabase" localSheetId="142" hidden="1">'[114]17-11-2025'!$A$3:$I$12</definedName>
    <definedName name="_xlnm._FilterDatabase" localSheetId="111" hidden="1">'[115]18-12-2025'!#REF!</definedName>
    <definedName name="_xlnm._FilterDatabase" localSheetId="81" hidden="1">'[116]17-01-2026'!#REF!</definedName>
    <definedName name="_xlnm._FilterDatabase" localSheetId="50" hidden="1">'[117]17-02-2026'!#REF!</definedName>
    <definedName name="_xlnm._FilterDatabase" localSheetId="20" hidden="1">'[118]19-03-2026'!#REF!</definedName>
    <definedName name="_xlnm._FilterDatabase" localSheetId="141" hidden="1">'[119]18-11-2025'!$A$3:$I$12</definedName>
    <definedName name="_xlnm._FilterDatabase" localSheetId="110" hidden="1">'[120]19-12-2025'!#REF!</definedName>
    <definedName name="_xlnm._FilterDatabase" localSheetId="80" hidden="1">'[121]18-01-2026'!#REF!</definedName>
    <definedName name="_xlnm._FilterDatabase" localSheetId="49" hidden="1">'[122]18-02-2026'!#REF!</definedName>
    <definedName name="_xlnm._FilterDatabase" localSheetId="19" hidden="1">'[123]20-03-2026'!#REF!</definedName>
    <definedName name="_xlnm._FilterDatabase" localSheetId="140" hidden="1">'[124]19-11-2025'!$A$3:$I$12</definedName>
    <definedName name="_xlnm._FilterDatabase" localSheetId="109" hidden="1">'[125]20-12-2025'!#REF!</definedName>
    <definedName name="_xlnm._FilterDatabase" localSheetId="79" hidden="1">'[126]19-01-2026'!#REF!</definedName>
    <definedName name="_xlnm._FilterDatabase" localSheetId="48" hidden="1">'[127]19-02-2026'!#REF!</definedName>
    <definedName name="_xlnm._FilterDatabase" localSheetId="18" hidden="1">'[128]21-03-2026'!#REF!</definedName>
    <definedName name="_xlnm._FilterDatabase" localSheetId="139" hidden="1">'[129]20-11-2025'!$A$3:$I$12</definedName>
    <definedName name="_xlnm._FilterDatabase" localSheetId="108" hidden="1">'[130]21-12-2025'!#REF!</definedName>
    <definedName name="_xlnm._FilterDatabase" localSheetId="78" hidden="1">'[131]20-01-2026'!#REF!</definedName>
    <definedName name="_xlnm._FilterDatabase" localSheetId="47" hidden="1">'[132]20-02-2026'!#REF!</definedName>
    <definedName name="_xlnm._FilterDatabase" localSheetId="17" hidden="1">'[133]22-03-2026'!#REF!</definedName>
    <definedName name="_xlnm._FilterDatabase" localSheetId="138" hidden="1">'[134]21-11-2025'!$A$3:$I$12</definedName>
    <definedName name="_xlnm._FilterDatabase" localSheetId="107" hidden="1">'[135]22-12-2025'!#REF!</definedName>
    <definedName name="_xlnm._FilterDatabase" localSheetId="77" hidden="1">'[136]21-01-2026'!#REF!</definedName>
    <definedName name="_xlnm._FilterDatabase" localSheetId="46" hidden="1">'[137]21-02-2026'!#REF!</definedName>
    <definedName name="_xlnm._FilterDatabase" localSheetId="16" hidden="1">'[138]23-03-2026'!#REF!</definedName>
    <definedName name="_xlnm._FilterDatabase" localSheetId="137" hidden="1">'[139]22-11-2025'!$A$3:$I$12</definedName>
    <definedName name="_xlnm._FilterDatabase" localSheetId="106" hidden="1">'[140]23-12-2025'!#REF!</definedName>
    <definedName name="_xlnm._FilterDatabase" localSheetId="76" hidden="1">'[141]22-01-2026'!#REF!</definedName>
    <definedName name="_xlnm._FilterDatabase" localSheetId="45" hidden="1">'[142]22-02-2026'!#REF!</definedName>
    <definedName name="_xlnm._FilterDatabase" localSheetId="15" hidden="1">'[143]24-03-2026'!#REF!</definedName>
    <definedName name="_xlnm._FilterDatabase" localSheetId="136" hidden="1">'[144]23-11-2025'!$A$3:$I$12</definedName>
    <definedName name="_xlnm._FilterDatabase" localSheetId="105" hidden="1">'[145]24-12-2025'!#REF!</definedName>
    <definedName name="_xlnm._FilterDatabase" localSheetId="75" hidden="1">'[146]23-01-2026'!#REF!</definedName>
    <definedName name="_xlnm._FilterDatabase" localSheetId="44" hidden="1">'[147]23-02-2026'!#REF!</definedName>
    <definedName name="_xlnm._FilterDatabase" localSheetId="14" hidden="1">'[148]25-03-2026'!#REF!</definedName>
    <definedName name="_xlnm._FilterDatabase" localSheetId="135" hidden="1">'[149]24-11-2025'!$A$3:$I$12</definedName>
    <definedName name="_xlnm._FilterDatabase" localSheetId="74" hidden="1">'[151]24-01-2026'!#REF!</definedName>
    <definedName name="_xlnm._FilterDatabase" localSheetId="13" hidden="1">'[153]26-03-2026'!#REF!</definedName>
    <definedName name="_xlnm._FilterDatabase" localSheetId="0" hidden="1">'[58]08-04-2026'!#REF!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85" l="1"/>
  <c r="F16" i="185"/>
  <c r="E16" i="185"/>
  <c r="D16" i="185"/>
  <c r="D17" i="185" s="1"/>
  <c r="C16" i="185"/>
  <c r="B16" i="185"/>
  <c r="B17" i="185" s="1"/>
  <c r="C1" i="185"/>
  <c r="G16" i="184"/>
  <c r="F16" i="184"/>
  <c r="E16" i="184"/>
  <c r="D16" i="184"/>
  <c r="D17" i="184" s="1"/>
  <c r="C16" i="184"/>
  <c r="B16" i="184"/>
  <c r="B17" i="184" s="1"/>
  <c r="C1" i="184"/>
  <c r="G16" i="183"/>
  <c r="F16" i="183"/>
  <c r="E16" i="183"/>
  <c r="D16" i="183"/>
  <c r="D17" i="183" s="1"/>
  <c r="C16" i="183"/>
  <c r="B16" i="183"/>
  <c r="B17" i="183" s="1"/>
  <c r="C1" i="183"/>
  <c r="G16" i="182"/>
  <c r="F16" i="182"/>
  <c r="E16" i="182"/>
  <c r="D16" i="182"/>
  <c r="D17" i="182" s="1"/>
  <c r="C16" i="182"/>
  <c r="B16" i="182"/>
  <c r="B17" i="182" s="1"/>
  <c r="C1" i="182"/>
  <c r="B17" i="181"/>
  <c r="G16" i="181"/>
  <c r="F16" i="181"/>
  <c r="E16" i="181"/>
  <c r="D16" i="181"/>
  <c r="D17" i="181" s="1"/>
  <c r="C16" i="181"/>
  <c r="B16" i="181"/>
  <c r="C1" i="181"/>
  <c r="G16" i="180"/>
  <c r="F16" i="180"/>
  <c r="E16" i="180"/>
  <c r="D16" i="180"/>
  <c r="D17" i="180" s="1"/>
  <c r="C16" i="180"/>
  <c r="B16" i="180"/>
  <c r="B17" i="180" s="1"/>
  <c r="C1" i="180"/>
  <c r="B17" i="179"/>
  <c r="G16" i="179"/>
  <c r="F16" i="179"/>
  <c r="E16" i="179"/>
  <c r="D16" i="179"/>
  <c r="C16" i="179"/>
  <c r="B16" i="179"/>
  <c r="C1" i="179"/>
  <c r="G16" i="178"/>
  <c r="F16" i="178"/>
  <c r="E16" i="178"/>
  <c r="D16" i="178"/>
  <c r="D17" i="178" s="1"/>
  <c r="C16" i="178"/>
  <c r="B16" i="178"/>
  <c r="B17" i="178" s="1"/>
  <c r="C1" i="178"/>
  <c r="G16" i="177"/>
  <c r="F16" i="177"/>
  <c r="E16" i="177"/>
  <c r="D16" i="177"/>
  <c r="D17" i="177" s="1"/>
  <c r="C16" i="177"/>
  <c r="B16" i="177"/>
  <c r="B17" i="177" s="1"/>
  <c r="C1" i="177"/>
  <c r="G16" i="176"/>
  <c r="F16" i="176"/>
  <c r="E16" i="176"/>
  <c r="D16" i="176"/>
  <c r="D17" i="176" s="1"/>
  <c r="C16" i="176"/>
  <c r="B17" i="176" s="1"/>
  <c r="B16" i="176"/>
  <c r="C1" i="176"/>
  <c r="D12" i="174"/>
  <c r="B17" i="175"/>
  <c r="G16" i="175"/>
  <c r="F16" i="175"/>
  <c r="E16" i="175"/>
  <c r="C16" i="175"/>
  <c r="B16" i="175"/>
  <c r="D16" i="175"/>
  <c r="D17" i="175" s="1"/>
  <c r="C1" i="175"/>
  <c r="G16" i="174"/>
  <c r="F16" i="174"/>
  <c r="E16" i="174"/>
  <c r="D16" i="174"/>
  <c r="D17" i="174" s="1"/>
  <c r="C16" i="174"/>
  <c r="B16" i="174"/>
  <c r="B17" i="174" s="1"/>
  <c r="C1" i="174"/>
  <c r="B17" i="173"/>
  <c r="G16" i="173"/>
  <c r="F16" i="173"/>
  <c r="E16" i="173"/>
  <c r="D16" i="173"/>
  <c r="D17" i="173" s="1"/>
  <c r="C16" i="173"/>
  <c r="B16" i="173"/>
  <c r="C1" i="173"/>
  <c r="G16" i="172"/>
  <c r="F16" i="172"/>
  <c r="E16" i="172"/>
  <c r="D16" i="172"/>
  <c r="D17" i="172" s="1"/>
  <c r="C16" i="172"/>
  <c r="B16" i="172"/>
  <c r="B17" i="172" s="1"/>
  <c r="C1" i="172"/>
  <c r="G16" i="171"/>
  <c r="F16" i="171"/>
  <c r="E16" i="171"/>
  <c r="D16" i="171"/>
  <c r="D17" i="171" s="1"/>
  <c r="C16" i="171"/>
  <c r="B17" i="171" s="1"/>
  <c r="B16" i="171"/>
  <c r="C1" i="171"/>
  <c r="D11" i="170"/>
  <c r="G16" i="170"/>
  <c r="F16" i="170"/>
  <c r="E16" i="170"/>
  <c r="D16" i="170"/>
  <c r="C16" i="170"/>
  <c r="B16" i="170"/>
  <c r="B17" i="170" s="1"/>
  <c r="C1" i="170"/>
  <c r="G16" i="169"/>
  <c r="F16" i="169"/>
  <c r="E16" i="169"/>
  <c r="D16" i="169"/>
  <c r="D17" i="169" s="1"/>
  <c r="C16" i="169"/>
  <c r="B16" i="169"/>
  <c r="B17" i="169" s="1"/>
  <c r="C1" i="169"/>
  <c r="G16" i="168"/>
  <c r="F16" i="168"/>
  <c r="E16" i="168"/>
  <c r="D16" i="168"/>
  <c r="D17" i="168" s="1"/>
  <c r="C16" i="168"/>
  <c r="B16" i="168"/>
  <c r="B17" i="168" s="1"/>
  <c r="C1" i="168"/>
  <c r="G16" i="167"/>
  <c r="F16" i="167"/>
  <c r="F17" i="167" s="1"/>
  <c r="F1" i="167" s="1"/>
  <c r="E16" i="167"/>
  <c r="D16" i="167"/>
  <c r="D17" i="167" s="1"/>
  <c r="C16" i="167"/>
  <c r="B16" i="167"/>
  <c r="B17" i="167" s="1"/>
  <c r="C1" i="167"/>
  <c r="G16" i="166"/>
  <c r="F16" i="166"/>
  <c r="F17" i="166" s="1"/>
  <c r="F1" i="166" s="1"/>
  <c r="E16" i="166"/>
  <c r="D16" i="166"/>
  <c r="D17" i="166" s="1"/>
  <c r="C16" i="166"/>
  <c r="B16" i="166"/>
  <c r="B17" i="166" s="1"/>
  <c r="C1" i="166"/>
  <c r="G16" i="165"/>
  <c r="F16" i="165"/>
  <c r="E16" i="165"/>
  <c r="D16" i="165"/>
  <c r="C16" i="165"/>
  <c r="B16" i="165"/>
  <c r="B17" i="165" s="1"/>
  <c r="C1" i="165"/>
  <c r="G16" i="164"/>
  <c r="F16" i="164"/>
  <c r="E16" i="164"/>
  <c r="D16" i="164"/>
  <c r="C16" i="164"/>
  <c r="B16" i="164"/>
  <c r="B17" i="164" s="1"/>
  <c r="C1" i="164"/>
  <c r="G16" i="163"/>
  <c r="F16" i="163"/>
  <c r="E16" i="163"/>
  <c r="D16" i="163"/>
  <c r="D17" i="163" s="1"/>
  <c r="C16" i="163"/>
  <c r="B16" i="163"/>
  <c r="B17" i="163" s="1"/>
  <c r="C1" i="163"/>
  <c r="B17" i="162"/>
  <c r="G16" i="162"/>
  <c r="F16" i="162"/>
  <c r="E16" i="162"/>
  <c r="D16" i="162"/>
  <c r="D17" i="162" s="1"/>
  <c r="C16" i="162"/>
  <c r="B16" i="162"/>
  <c r="C1" i="162"/>
  <c r="B17" i="161"/>
  <c r="G16" i="161"/>
  <c r="F16" i="161"/>
  <c r="E16" i="161"/>
  <c r="C16" i="161"/>
  <c r="B16" i="161"/>
  <c r="D16" i="161"/>
  <c r="D17" i="161" s="1"/>
  <c r="C1" i="161"/>
  <c r="D12" i="160"/>
  <c r="D16" i="160" s="1"/>
  <c r="D17" i="160" s="1"/>
  <c r="G16" i="160"/>
  <c r="F16" i="160"/>
  <c r="E16" i="160"/>
  <c r="C16" i="160"/>
  <c r="B16" i="160"/>
  <c r="B17" i="160" s="1"/>
  <c r="C1" i="160"/>
  <c r="G16" i="159"/>
  <c r="F16" i="159"/>
  <c r="E16" i="159"/>
  <c r="C16" i="159"/>
  <c r="B16" i="159"/>
  <c r="B17" i="159" s="1"/>
  <c r="D16" i="159"/>
  <c r="D17" i="159" s="1"/>
  <c r="C1" i="159"/>
  <c r="D12" i="158"/>
  <c r="G16" i="158"/>
  <c r="F16" i="158"/>
  <c r="E16" i="158"/>
  <c r="C16" i="158"/>
  <c r="B16" i="158"/>
  <c r="B17" i="158" s="1"/>
  <c r="D16" i="158"/>
  <c r="D17" i="158" s="1"/>
  <c r="C1" i="158"/>
  <c r="D11" i="157"/>
  <c r="G16" i="157"/>
  <c r="F16" i="157"/>
  <c r="E16" i="157"/>
  <c r="C16" i="157"/>
  <c r="B16" i="157"/>
  <c r="B17" i="157" s="1"/>
  <c r="D16" i="157"/>
  <c r="D17" i="157" s="1"/>
  <c r="C1" i="157"/>
  <c r="D11" i="156"/>
  <c r="D9" i="156"/>
  <c r="G16" i="156"/>
  <c r="F16" i="156"/>
  <c r="E16" i="156"/>
  <c r="D16" i="156"/>
  <c r="D17" i="156" s="1"/>
  <c r="C16" i="156"/>
  <c r="B16" i="156"/>
  <c r="B17" i="156" s="1"/>
  <c r="C1" i="156"/>
  <c r="D12" i="155"/>
  <c r="D11" i="155"/>
  <c r="G16" i="155"/>
  <c r="F16" i="155"/>
  <c r="E16" i="155"/>
  <c r="D16" i="155"/>
  <c r="D17" i="155" s="1"/>
  <c r="C16" i="155"/>
  <c r="B16" i="155"/>
  <c r="B17" i="155" s="1"/>
  <c r="C1" i="155"/>
  <c r="D12" i="154"/>
  <c r="G16" i="154"/>
  <c r="F16" i="154"/>
  <c r="E16" i="154"/>
  <c r="D16" i="154"/>
  <c r="D17" i="154" s="1"/>
  <c r="C16" i="154"/>
  <c r="B16" i="154"/>
  <c r="B17" i="154" s="1"/>
  <c r="C1" i="154"/>
  <c r="D12" i="152"/>
  <c r="G16" i="153"/>
  <c r="F16" i="153"/>
  <c r="E16" i="153"/>
  <c r="D16" i="153"/>
  <c r="D17" i="153" s="1"/>
  <c r="C16" i="153"/>
  <c r="B16" i="153"/>
  <c r="B17" i="153" s="1"/>
  <c r="C1" i="153"/>
  <c r="G16" i="152"/>
  <c r="F16" i="152"/>
  <c r="E16" i="152"/>
  <c r="D16" i="152"/>
  <c r="D17" i="152" s="1"/>
  <c r="C16" i="152"/>
  <c r="B16" i="152"/>
  <c r="B17" i="152" s="1"/>
  <c r="C1" i="152"/>
  <c r="B17" i="151"/>
  <c r="G16" i="151"/>
  <c r="F16" i="151"/>
  <c r="E16" i="151"/>
  <c r="C16" i="151"/>
  <c r="B16" i="151"/>
  <c r="D16" i="151"/>
  <c r="D17" i="151" s="1"/>
  <c r="C1" i="151"/>
  <c r="D11" i="150"/>
  <c r="G16" i="150"/>
  <c r="F16" i="150"/>
  <c r="E16" i="150"/>
  <c r="C16" i="150"/>
  <c r="B16" i="150"/>
  <c r="B17" i="150" s="1"/>
  <c r="D16" i="150"/>
  <c r="D17" i="150" s="1"/>
  <c r="C1" i="150"/>
  <c r="D12" i="149"/>
  <c r="G16" i="149"/>
  <c r="F16" i="149"/>
  <c r="E16" i="149"/>
  <c r="D16" i="149"/>
  <c r="C16" i="149"/>
  <c r="B16" i="149"/>
  <c r="B17" i="149" s="1"/>
  <c r="C1" i="149"/>
  <c r="B17" i="148"/>
  <c r="G16" i="148"/>
  <c r="F16" i="148"/>
  <c r="E16" i="148"/>
  <c r="D16" i="148"/>
  <c r="C16" i="148"/>
  <c r="B16" i="148"/>
  <c r="C1" i="148"/>
  <c r="C1" i="146"/>
  <c r="C1" i="145"/>
  <c r="C1" i="144"/>
  <c r="C1" i="143"/>
  <c r="C1" i="142"/>
  <c r="C1" i="141"/>
  <c r="C1" i="140"/>
  <c r="C1" i="139"/>
  <c r="C1" i="138"/>
  <c r="C1" i="137"/>
  <c r="C1" i="136"/>
  <c r="C1" i="135"/>
  <c r="C1" i="134"/>
  <c r="C1" i="133"/>
  <c r="C1" i="132"/>
  <c r="C1" i="131"/>
  <c r="C1" i="130"/>
  <c r="C1" i="129"/>
  <c r="C1" i="128"/>
  <c r="C1" i="127"/>
  <c r="C1" i="126"/>
  <c r="C1" i="125"/>
  <c r="C1" i="124"/>
  <c r="C1" i="123"/>
  <c r="C1" i="122"/>
  <c r="C1" i="121"/>
  <c r="C1" i="120"/>
  <c r="C1" i="119"/>
  <c r="C1" i="118"/>
  <c r="C1" i="117"/>
  <c r="C1" i="116"/>
  <c r="C1" i="115"/>
  <c r="C1" i="114"/>
  <c r="C1" i="113"/>
  <c r="C1" i="112"/>
  <c r="C1" i="111"/>
  <c r="C1" i="110"/>
  <c r="C1" i="109"/>
  <c r="C1" i="108"/>
  <c r="C1" i="107"/>
  <c r="C1" i="106"/>
  <c r="C1" i="105"/>
  <c r="C1" i="104"/>
  <c r="C1" i="103"/>
  <c r="C1" i="102"/>
  <c r="C1" i="101"/>
  <c r="C1" i="100"/>
  <c r="C1" i="99"/>
  <c r="C1" i="98"/>
  <c r="C1" i="97"/>
  <c r="C1" i="95"/>
  <c r="C1" i="96"/>
  <c r="C1" i="94"/>
  <c r="C1" i="93"/>
  <c r="C1" i="92"/>
  <c r="C1" i="91"/>
  <c r="C1" i="90"/>
  <c r="C1" i="89"/>
  <c r="C1" i="88"/>
  <c r="C1" i="87"/>
  <c r="C1" i="86"/>
  <c r="C1" i="85"/>
  <c r="C1" i="84"/>
  <c r="C1" i="83"/>
  <c r="C1" i="82"/>
  <c r="C1" i="81"/>
  <c r="C1" i="80"/>
  <c r="C1" i="79"/>
  <c r="C1" i="78"/>
  <c r="C1" i="77"/>
  <c r="C1" i="76"/>
  <c r="C1" i="75"/>
  <c r="C1" i="74"/>
  <c r="C1" i="73"/>
  <c r="C1" i="72"/>
  <c r="C1" i="71"/>
  <c r="C1" i="70"/>
  <c r="C1" i="69"/>
  <c r="C1" i="68"/>
  <c r="C1" i="67"/>
  <c r="C1" i="66"/>
  <c r="C1" i="63"/>
  <c r="C1" i="62"/>
  <c r="C1" i="61"/>
  <c r="C1" i="60"/>
  <c r="C1" i="59"/>
  <c r="C1" i="58"/>
  <c r="C1" i="57"/>
  <c r="C1" i="56"/>
  <c r="C1" i="55"/>
  <c r="C1" i="54"/>
  <c r="C1" i="53"/>
  <c r="C1" i="52"/>
  <c r="C1" i="51"/>
  <c r="C1" i="50"/>
  <c r="C1" i="49"/>
  <c r="C1" i="48"/>
  <c r="C1" i="47"/>
  <c r="C1" i="46"/>
  <c r="C1" i="45"/>
  <c r="C1" i="44"/>
  <c r="C1" i="43"/>
  <c r="C1" i="41"/>
  <c r="C1" i="40"/>
  <c r="C1" i="39"/>
  <c r="C1" i="38"/>
  <c r="C1" i="37"/>
  <c r="C1" i="36"/>
  <c r="C1" i="34"/>
  <c r="C1" i="33"/>
  <c r="C1" i="32"/>
  <c r="C1" i="31"/>
  <c r="C1" i="30"/>
  <c r="C1" i="27"/>
  <c r="C1" i="26"/>
  <c r="C1" i="25"/>
  <c r="C1" i="23"/>
  <c r="C1" i="21"/>
  <c r="C1" i="20"/>
  <c r="C1" i="19"/>
  <c r="C1" i="18"/>
  <c r="C1" i="17"/>
  <c r="C1" i="16"/>
  <c r="C1" i="15"/>
  <c r="C1" i="14"/>
  <c r="C1" i="13"/>
  <c r="C1" i="12"/>
  <c r="C1" i="11"/>
  <c r="C1" i="9"/>
  <c r="C1" i="8"/>
  <c r="C1" i="7"/>
  <c r="C1" i="6"/>
  <c r="C1" i="5"/>
  <c r="C1" i="3"/>
  <c r="C1" i="2"/>
  <c r="C1" i="1"/>
  <c r="C1" i="147"/>
  <c r="B17" i="147"/>
  <c r="G16" i="147"/>
  <c r="F16" i="147"/>
  <c r="E16" i="147"/>
  <c r="D16" i="147"/>
  <c r="C16" i="147"/>
  <c r="B16" i="147"/>
  <c r="G16" i="146"/>
  <c r="F16" i="146"/>
  <c r="E16" i="146"/>
  <c r="D16" i="146"/>
  <c r="C16" i="146"/>
  <c r="B16" i="146"/>
  <c r="B17" i="146" s="1"/>
  <c r="B17" i="145"/>
  <c r="G16" i="145"/>
  <c r="F16" i="145"/>
  <c r="E16" i="145"/>
  <c r="D16" i="145"/>
  <c r="D17" i="145" s="1"/>
  <c r="C16" i="145"/>
  <c r="B16" i="145"/>
  <c r="D1" i="144"/>
  <c r="G16" i="144"/>
  <c r="F16" i="144"/>
  <c r="E16" i="144"/>
  <c r="D16" i="144"/>
  <c r="D17" i="144" s="1"/>
  <c r="C16" i="144"/>
  <c r="B16" i="144"/>
  <c r="B17" i="144" s="1"/>
  <c r="B16" i="143"/>
  <c r="C16" i="143"/>
  <c r="D16" i="143"/>
  <c r="E16" i="143"/>
  <c r="F16" i="143"/>
  <c r="G16" i="143"/>
  <c r="B17" i="143"/>
  <c r="D17" i="143"/>
  <c r="F17" i="143"/>
  <c r="F1" i="143" s="1"/>
  <c r="D8" i="141"/>
  <c r="B17" i="142"/>
  <c r="G16" i="142"/>
  <c r="F16" i="142"/>
  <c r="E16" i="142"/>
  <c r="D16" i="142"/>
  <c r="D17" i="142" s="1"/>
  <c r="C16" i="142"/>
  <c r="B16" i="142"/>
  <c r="B17" i="141"/>
  <c r="G16" i="141"/>
  <c r="F16" i="141"/>
  <c r="E16" i="141"/>
  <c r="D16" i="141"/>
  <c r="D17" i="141" s="1"/>
  <c r="C16" i="141"/>
  <c r="B16" i="141"/>
  <c r="G16" i="140"/>
  <c r="F16" i="140"/>
  <c r="E16" i="140"/>
  <c r="D16" i="140"/>
  <c r="C16" i="140"/>
  <c r="B17" i="140" s="1"/>
  <c r="B16" i="140"/>
  <c r="D9" i="137"/>
  <c r="G16" i="139"/>
  <c r="F16" i="139"/>
  <c r="E16" i="139"/>
  <c r="D16" i="139"/>
  <c r="D17" i="139" s="1"/>
  <c r="C16" i="139"/>
  <c r="B16" i="139"/>
  <c r="B17" i="139" s="1"/>
  <c r="G16" i="138"/>
  <c r="F16" i="138"/>
  <c r="E16" i="138"/>
  <c r="D16" i="138"/>
  <c r="D17" i="138" s="1"/>
  <c r="C16" i="138"/>
  <c r="B16" i="138"/>
  <c r="B17" i="138" s="1"/>
  <c r="B17" i="137"/>
  <c r="G16" i="137"/>
  <c r="F16" i="137"/>
  <c r="E16" i="137"/>
  <c r="D16" i="137"/>
  <c r="C16" i="137"/>
  <c r="B16" i="137"/>
  <c r="G16" i="136"/>
  <c r="F16" i="136"/>
  <c r="E16" i="136"/>
  <c r="D16" i="136"/>
  <c r="D17" i="136" s="1"/>
  <c r="C16" i="136"/>
  <c r="B16" i="136"/>
  <c r="B17" i="136" s="1"/>
  <c r="G16" i="135"/>
  <c r="F16" i="135"/>
  <c r="E16" i="135"/>
  <c r="D16" i="135"/>
  <c r="D17" i="135" s="1"/>
  <c r="C16" i="135"/>
  <c r="B16" i="135"/>
  <c r="B17" i="135" s="1"/>
  <c r="G16" i="134"/>
  <c r="F16" i="134"/>
  <c r="E16" i="134"/>
  <c r="D16" i="134"/>
  <c r="C16" i="134"/>
  <c r="B16" i="134"/>
  <c r="B17" i="134" s="1"/>
  <c r="G16" i="133"/>
  <c r="F16" i="133"/>
  <c r="E16" i="133"/>
  <c r="D16" i="133"/>
  <c r="D17" i="133" s="1"/>
  <c r="C16" i="133"/>
  <c r="B16" i="133"/>
  <c r="B17" i="133" s="1"/>
  <c r="G16" i="132"/>
  <c r="F16" i="132"/>
  <c r="E16" i="132"/>
  <c r="D16" i="132"/>
  <c r="C16" i="132"/>
  <c r="B16" i="132"/>
  <c r="B17" i="132" s="1"/>
  <c r="G16" i="131"/>
  <c r="F16" i="131"/>
  <c r="E16" i="131"/>
  <c r="D16" i="131"/>
  <c r="D17" i="131" s="1"/>
  <c r="C16" i="131"/>
  <c r="B16" i="131"/>
  <c r="B17" i="131" s="1"/>
  <c r="B17" i="130"/>
  <c r="G16" i="130"/>
  <c r="F16" i="130"/>
  <c r="E16" i="130"/>
  <c r="D16" i="130"/>
  <c r="C16" i="130"/>
  <c r="B16" i="130"/>
  <c r="G16" i="129"/>
  <c r="F16" i="129"/>
  <c r="E16" i="129"/>
  <c r="D16" i="129"/>
  <c r="D17" i="129" s="1"/>
  <c r="C16" i="129"/>
  <c r="B16" i="129"/>
  <c r="B17" i="129" s="1"/>
  <c r="D12" i="128"/>
  <c r="G16" i="128"/>
  <c r="F16" i="128"/>
  <c r="F17" i="128" s="1"/>
  <c r="F1" i="128" s="1"/>
  <c r="E16" i="128"/>
  <c r="D16" i="128"/>
  <c r="D17" i="128" s="1"/>
  <c r="D1" i="128" s="1"/>
  <c r="C16" i="128"/>
  <c r="B16" i="128"/>
  <c r="B17" i="128" s="1"/>
  <c r="G16" i="127"/>
  <c r="F16" i="127"/>
  <c r="E16" i="127"/>
  <c r="D16" i="127"/>
  <c r="D17" i="127" s="1"/>
  <c r="C16" i="127"/>
  <c r="B16" i="127"/>
  <c r="B17" i="127" s="1"/>
  <c r="G16" i="126"/>
  <c r="F16" i="126"/>
  <c r="E16" i="126"/>
  <c r="D16" i="126"/>
  <c r="D17" i="126" s="1"/>
  <c r="C16" i="126"/>
  <c r="B16" i="126"/>
  <c r="B17" i="126" s="1"/>
  <c r="G16" i="125"/>
  <c r="F16" i="125"/>
  <c r="E16" i="125"/>
  <c r="D16" i="125"/>
  <c r="D17" i="125" s="1"/>
  <c r="C16" i="125"/>
  <c r="B17" i="125" s="1"/>
  <c r="B16" i="125"/>
  <c r="D8" i="124"/>
  <c r="G16" i="124"/>
  <c r="F16" i="124"/>
  <c r="E16" i="124"/>
  <c r="D16" i="124"/>
  <c r="D17" i="124" s="1"/>
  <c r="D1" i="124" s="1"/>
  <c r="C16" i="124"/>
  <c r="B16" i="124"/>
  <c r="B17" i="124" s="1"/>
  <c r="D11" i="123"/>
  <c r="B17" i="123"/>
  <c r="G16" i="123"/>
  <c r="F16" i="123"/>
  <c r="E16" i="123"/>
  <c r="D16" i="123"/>
  <c r="D17" i="123" s="1"/>
  <c r="C16" i="123"/>
  <c r="B16" i="123"/>
  <c r="G16" i="122"/>
  <c r="F16" i="122"/>
  <c r="E16" i="122"/>
  <c r="D16" i="122"/>
  <c r="D17" i="122" s="1"/>
  <c r="C16" i="122"/>
  <c r="B16" i="122"/>
  <c r="B17" i="122" s="1"/>
  <c r="B17" i="121"/>
  <c r="G16" i="121"/>
  <c r="F16" i="121"/>
  <c r="E16" i="121"/>
  <c r="C16" i="121"/>
  <c r="B16" i="121"/>
  <c r="D16" i="121"/>
  <c r="D17" i="121" s="1"/>
  <c r="D7" i="120"/>
  <c r="G16" i="120"/>
  <c r="F16" i="120"/>
  <c r="E16" i="120"/>
  <c r="C16" i="120"/>
  <c r="B16" i="120"/>
  <c r="B17" i="120" s="1"/>
  <c r="D16" i="120"/>
  <c r="D9" i="119"/>
  <c r="G16" i="119"/>
  <c r="F16" i="119"/>
  <c r="E16" i="119"/>
  <c r="D16" i="119"/>
  <c r="D17" i="119" s="1"/>
  <c r="C16" i="119"/>
  <c r="B16" i="119"/>
  <c r="B17" i="119" s="1"/>
  <c r="G16" i="118"/>
  <c r="F16" i="118"/>
  <c r="E16" i="118"/>
  <c r="D16" i="118"/>
  <c r="D17" i="118" s="1"/>
  <c r="C16" i="118"/>
  <c r="B16" i="118"/>
  <c r="B17" i="118" s="1"/>
  <c r="G16" i="117"/>
  <c r="F16" i="117"/>
  <c r="E16" i="117"/>
  <c r="D16" i="117"/>
  <c r="D17" i="117" s="1"/>
  <c r="C16" i="117"/>
  <c r="B16" i="117"/>
  <c r="B17" i="117" s="1"/>
  <c r="G16" i="116"/>
  <c r="F16" i="116"/>
  <c r="E16" i="116"/>
  <c r="D16" i="116"/>
  <c r="C16" i="116"/>
  <c r="B16" i="116"/>
  <c r="B17" i="116" s="1"/>
  <c r="G16" i="115"/>
  <c r="F16" i="115"/>
  <c r="E16" i="115"/>
  <c r="D16" i="115"/>
  <c r="D17" i="115" s="1"/>
  <c r="C16" i="115"/>
  <c r="B16" i="115"/>
  <c r="B17" i="115" s="1"/>
  <c r="G16" i="114"/>
  <c r="F16" i="114"/>
  <c r="E16" i="114"/>
  <c r="D16" i="114"/>
  <c r="D17" i="114" s="1"/>
  <c r="C16" i="114"/>
  <c r="B16" i="114"/>
  <c r="B17" i="114" s="1"/>
  <c r="B17" i="113"/>
  <c r="G16" i="113"/>
  <c r="F16" i="113"/>
  <c r="E16" i="113"/>
  <c r="D16" i="113"/>
  <c r="C16" i="113"/>
  <c r="B16" i="113"/>
  <c r="G16" i="112"/>
  <c r="F16" i="112"/>
  <c r="E16" i="112"/>
  <c r="D16" i="112"/>
  <c r="D17" i="112" s="1"/>
  <c r="C16" i="112"/>
  <c r="B16" i="112"/>
  <c r="B17" i="112" s="1"/>
  <c r="G16" i="111"/>
  <c r="F16" i="111"/>
  <c r="E16" i="111"/>
  <c r="C16" i="111"/>
  <c r="B16" i="111"/>
  <c r="B17" i="111" s="1"/>
  <c r="D16" i="111"/>
  <c r="D12" i="110"/>
  <c r="D16" i="110" s="1"/>
  <c r="G16" i="110"/>
  <c r="F16" i="110"/>
  <c r="E16" i="110"/>
  <c r="C16" i="110"/>
  <c r="B16" i="110"/>
  <c r="B17" i="110" s="1"/>
  <c r="G16" i="109"/>
  <c r="F16" i="109"/>
  <c r="E16" i="109"/>
  <c r="D16" i="109"/>
  <c r="D17" i="109" s="1"/>
  <c r="C16" i="109"/>
  <c r="B16" i="109"/>
  <c r="B17" i="109" s="1"/>
  <c r="G16" i="108"/>
  <c r="F16" i="108"/>
  <c r="E16" i="108"/>
  <c r="D16" i="108"/>
  <c r="D17" i="108" s="1"/>
  <c r="C16" i="108"/>
  <c r="B16" i="108"/>
  <c r="G16" i="107"/>
  <c r="F16" i="107"/>
  <c r="E16" i="107"/>
  <c r="D16" i="107"/>
  <c r="D17" i="107" s="1"/>
  <c r="C16" i="107"/>
  <c r="B16" i="107"/>
  <c r="B17" i="107" s="1"/>
  <c r="G16" i="106"/>
  <c r="F16" i="106"/>
  <c r="E16" i="106"/>
  <c r="D16" i="106"/>
  <c r="D17" i="106" s="1"/>
  <c r="C16" i="106"/>
  <c r="B16" i="106"/>
  <c r="B17" i="106" s="1"/>
  <c r="G16" i="105"/>
  <c r="F16" i="105"/>
  <c r="E16" i="105"/>
  <c r="D16" i="105"/>
  <c r="D17" i="105" s="1"/>
  <c r="C16" i="105"/>
  <c r="B16" i="105"/>
  <c r="B17" i="105" s="1"/>
  <c r="B17" i="104"/>
  <c r="G16" i="104"/>
  <c r="F16" i="104"/>
  <c r="E16" i="104"/>
  <c r="D16" i="104"/>
  <c r="D17" i="104" s="1"/>
  <c r="C16" i="104"/>
  <c r="B16" i="104"/>
  <c r="D12" i="103"/>
  <c r="G16" i="103"/>
  <c r="F16" i="103"/>
  <c r="E16" i="103"/>
  <c r="D16" i="103"/>
  <c r="D17" i="103" s="1"/>
  <c r="C16" i="103"/>
  <c r="B16" i="103"/>
  <c r="B17" i="103" s="1"/>
  <c r="G16" i="102"/>
  <c r="F16" i="102"/>
  <c r="E16" i="102"/>
  <c r="D16" i="102"/>
  <c r="C16" i="102"/>
  <c r="B16" i="102"/>
  <c r="B17" i="102" s="1"/>
  <c r="F16" i="101"/>
  <c r="E16" i="101"/>
  <c r="D16" i="101"/>
  <c r="D17" i="101" s="1"/>
  <c r="C16" i="101"/>
  <c r="B16" i="101"/>
  <c r="B17" i="101" s="1"/>
  <c r="G16" i="101"/>
  <c r="G9" i="100"/>
  <c r="G16" i="100" s="1"/>
  <c r="F16" i="100"/>
  <c r="E16" i="100"/>
  <c r="D16" i="100"/>
  <c r="C16" i="100"/>
  <c r="B16" i="100"/>
  <c r="B17" i="100" s="1"/>
  <c r="G16" i="99"/>
  <c r="F16" i="99"/>
  <c r="E16" i="99"/>
  <c r="D16" i="99"/>
  <c r="D17" i="99" s="1"/>
  <c r="C16" i="99"/>
  <c r="B16" i="99"/>
  <c r="B17" i="99" s="1"/>
  <c r="E16" i="98"/>
  <c r="D16" i="98"/>
  <c r="D17" i="98" s="1"/>
  <c r="C16" i="98"/>
  <c r="B16" i="98"/>
  <c r="B17" i="98" s="1"/>
  <c r="G16" i="98"/>
  <c r="F16" i="98"/>
  <c r="G8" i="97"/>
  <c r="F8" i="97"/>
  <c r="G16" i="97"/>
  <c r="F16" i="97"/>
  <c r="E16" i="97"/>
  <c r="D16" i="97"/>
  <c r="D17" i="97" s="1"/>
  <c r="C16" i="97"/>
  <c r="B16" i="97"/>
  <c r="G16" i="96"/>
  <c r="F16" i="96"/>
  <c r="E16" i="96"/>
  <c r="D16" i="96"/>
  <c r="D17" i="96" s="1"/>
  <c r="C16" i="96"/>
  <c r="B16" i="96"/>
  <c r="G16" i="95"/>
  <c r="F16" i="95"/>
  <c r="E16" i="95"/>
  <c r="D16" i="95"/>
  <c r="C16" i="95"/>
  <c r="B16" i="95"/>
  <c r="B17" i="95" s="1"/>
  <c r="G16" i="94"/>
  <c r="F16" i="94"/>
  <c r="E16" i="94"/>
  <c r="D16" i="94"/>
  <c r="C16" i="94"/>
  <c r="B16" i="94"/>
  <c r="G16" i="93"/>
  <c r="F16" i="93"/>
  <c r="E16" i="93"/>
  <c r="D16" i="93"/>
  <c r="D17" i="93" s="1"/>
  <c r="C16" i="93"/>
  <c r="B16" i="93"/>
  <c r="B17" i="93" s="1"/>
  <c r="G16" i="92"/>
  <c r="F16" i="92"/>
  <c r="E16" i="92"/>
  <c r="D16" i="92"/>
  <c r="D17" i="92" s="1"/>
  <c r="C16" i="92"/>
  <c r="B16" i="92"/>
  <c r="B17" i="92" s="1"/>
  <c r="B17" i="91"/>
  <c r="G16" i="91"/>
  <c r="F16" i="91"/>
  <c r="E16" i="91"/>
  <c r="D16" i="91"/>
  <c r="D17" i="91" s="1"/>
  <c r="C16" i="91"/>
  <c r="B16" i="91"/>
  <c r="G16" i="90"/>
  <c r="F16" i="90"/>
  <c r="E16" i="90"/>
  <c r="D16" i="90"/>
  <c r="D17" i="90" s="1"/>
  <c r="C16" i="90"/>
  <c r="B16" i="90"/>
  <c r="B17" i="90" s="1"/>
  <c r="G16" i="89"/>
  <c r="F16" i="89"/>
  <c r="E16" i="89"/>
  <c r="D16" i="89"/>
  <c r="D17" i="89" s="1"/>
  <c r="C16" i="89"/>
  <c r="B16" i="89"/>
  <c r="G16" i="88"/>
  <c r="F16" i="88"/>
  <c r="E16" i="88"/>
  <c r="D16" i="88"/>
  <c r="D17" i="88" s="1"/>
  <c r="C16" i="88"/>
  <c r="B16" i="88"/>
  <c r="B17" i="88" s="1"/>
  <c r="G16" i="87"/>
  <c r="F16" i="87"/>
  <c r="E16" i="87"/>
  <c r="D16" i="87"/>
  <c r="D17" i="87" s="1"/>
  <c r="C16" i="87"/>
  <c r="B16" i="87"/>
  <c r="B17" i="87" s="1"/>
  <c r="D11" i="86"/>
  <c r="G16" i="86"/>
  <c r="F16" i="86"/>
  <c r="E16" i="86"/>
  <c r="D16" i="86"/>
  <c r="D17" i="86" s="1"/>
  <c r="D1" i="86" s="1"/>
  <c r="C16" i="86"/>
  <c r="B16" i="86"/>
  <c r="B17" i="86" s="1"/>
  <c r="G16" i="85"/>
  <c r="F16" i="85"/>
  <c r="E16" i="85"/>
  <c r="D16" i="85"/>
  <c r="C16" i="85"/>
  <c r="B17" i="85" s="1"/>
  <c r="B16" i="85"/>
  <c r="G16" i="84"/>
  <c r="F16" i="84"/>
  <c r="E16" i="84"/>
  <c r="D16" i="84"/>
  <c r="D17" i="84" s="1"/>
  <c r="C16" i="84"/>
  <c r="B16" i="84"/>
  <c r="B17" i="84" s="1"/>
  <c r="F16" i="83"/>
  <c r="E16" i="83"/>
  <c r="D16" i="83"/>
  <c r="C16" i="83"/>
  <c r="B16" i="83"/>
  <c r="B17" i="83" s="1"/>
  <c r="G16" i="83"/>
  <c r="G12" i="82"/>
  <c r="F12" i="82"/>
  <c r="F16" i="82" s="1"/>
  <c r="G16" i="82"/>
  <c r="E16" i="82"/>
  <c r="D16" i="82"/>
  <c r="D17" i="82" s="1"/>
  <c r="C16" i="82"/>
  <c r="B16" i="82"/>
  <c r="B17" i="82" s="1"/>
  <c r="F1" i="78"/>
  <c r="F1" i="77"/>
  <c r="F1" i="76"/>
  <c r="F1" i="75"/>
  <c r="F1" i="74"/>
  <c r="F1" i="73"/>
  <c r="F1" i="72"/>
  <c r="F1" i="71"/>
  <c r="F1" i="70"/>
  <c r="F1" i="69"/>
  <c r="F1" i="68"/>
  <c r="F1" i="67"/>
  <c r="F1" i="66"/>
  <c r="F1" i="63"/>
  <c r="F1" i="62"/>
  <c r="F1" i="61"/>
  <c r="F1" i="60"/>
  <c r="F1" i="59"/>
  <c r="F1" i="58"/>
  <c r="F1" i="57"/>
  <c r="F1" i="56"/>
  <c r="F1" i="55"/>
  <c r="F1" i="54"/>
  <c r="F1" i="53"/>
  <c r="F1" i="52"/>
  <c r="F1" i="51"/>
  <c r="F1" i="50"/>
  <c r="F1" i="49"/>
  <c r="F1" i="48"/>
  <c r="F1" i="47"/>
  <c r="F1" i="46"/>
  <c r="F1" i="45"/>
  <c r="F1" i="44"/>
  <c r="F1" i="43"/>
  <c r="F1" i="41"/>
  <c r="F1" i="40"/>
  <c r="F1" i="39"/>
  <c r="F1" i="38"/>
  <c r="F1" i="37"/>
  <c r="F1" i="36"/>
  <c r="F1" i="34"/>
  <c r="F1" i="33"/>
  <c r="F1" i="32"/>
  <c r="F1" i="31"/>
  <c r="F1" i="30"/>
  <c r="F1" i="27"/>
  <c r="F1" i="26"/>
  <c r="F1" i="25"/>
  <c r="F1" i="23"/>
  <c r="F1" i="21"/>
  <c r="F1" i="20"/>
  <c r="F1" i="19"/>
  <c r="F1" i="18"/>
  <c r="F1" i="17"/>
  <c r="F1" i="16"/>
  <c r="F1" i="15"/>
  <c r="F1" i="14"/>
  <c r="F1" i="13"/>
  <c r="F1" i="12"/>
  <c r="F1" i="11"/>
  <c r="F1" i="9"/>
  <c r="F1" i="8"/>
  <c r="F1" i="7"/>
  <c r="F1" i="6"/>
  <c r="F1" i="5"/>
  <c r="F1" i="3"/>
  <c r="F1" i="2"/>
  <c r="F1" i="1"/>
  <c r="D1" i="79"/>
  <c r="D1" i="78"/>
  <c r="D1" i="77"/>
  <c r="D1" i="76"/>
  <c r="D1" i="75"/>
  <c r="D1" i="74"/>
  <c r="D1" i="73"/>
  <c r="D1" i="72"/>
  <c r="D1" i="71"/>
  <c r="D1" i="70"/>
  <c r="D1" i="69"/>
  <c r="D1" i="68"/>
  <c r="D1" i="67"/>
  <c r="D1" i="66"/>
  <c r="D1" i="63"/>
  <c r="D1" i="62"/>
  <c r="D1" i="61"/>
  <c r="D1" i="60"/>
  <c r="D1" i="59"/>
  <c r="D1" i="58"/>
  <c r="D1" i="57"/>
  <c r="D1" i="56"/>
  <c r="D1" i="55"/>
  <c r="D1" i="54"/>
  <c r="D1" i="53"/>
  <c r="D1" i="52"/>
  <c r="D1" i="51"/>
  <c r="D1" i="50"/>
  <c r="D1" i="49"/>
  <c r="D1" i="48"/>
  <c r="D1" i="47"/>
  <c r="D1" i="46"/>
  <c r="D1" i="45"/>
  <c r="D1" i="44"/>
  <c r="D1" i="43"/>
  <c r="D1" i="41"/>
  <c r="D1" i="40"/>
  <c r="D1" i="39"/>
  <c r="D1" i="38"/>
  <c r="D1" i="37"/>
  <c r="D1" i="36"/>
  <c r="D1" i="34"/>
  <c r="D1" i="33"/>
  <c r="D1" i="32"/>
  <c r="D1" i="31"/>
  <c r="D1" i="30"/>
  <c r="D1" i="27"/>
  <c r="D1" i="26"/>
  <c r="D1" i="25"/>
  <c r="D1" i="23"/>
  <c r="D1" i="21"/>
  <c r="D1" i="20"/>
  <c r="D1" i="19"/>
  <c r="D1" i="18"/>
  <c r="D1" i="17"/>
  <c r="D1" i="16"/>
  <c r="D1" i="15"/>
  <c r="D1" i="14"/>
  <c r="D1" i="13"/>
  <c r="D1" i="12"/>
  <c r="D1" i="11"/>
  <c r="D1" i="9"/>
  <c r="D1" i="8"/>
  <c r="D1" i="7"/>
  <c r="D1" i="6"/>
  <c r="D1" i="5"/>
  <c r="D1" i="3"/>
  <c r="D1" i="2"/>
  <c r="D1" i="1"/>
  <c r="G16" i="81"/>
  <c r="F16" i="81"/>
  <c r="E16" i="81"/>
  <c r="D16" i="81"/>
  <c r="D17" i="81" s="1"/>
  <c r="D1" i="81" s="1"/>
  <c r="C16" i="81"/>
  <c r="B16" i="81"/>
  <c r="B17" i="81" s="1"/>
  <c r="G16" i="80"/>
  <c r="F16" i="80"/>
  <c r="E16" i="80"/>
  <c r="D16" i="80"/>
  <c r="D17" i="80" s="1"/>
  <c r="D1" i="80" s="1"/>
  <c r="C16" i="80"/>
  <c r="B16" i="80"/>
  <c r="G16" i="79"/>
  <c r="F16" i="79"/>
  <c r="E16" i="79"/>
  <c r="D16" i="79"/>
  <c r="D17" i="79" s="1"/>
  <c r="C16" i="79"/>
  <c r="B16" i="79"/>
  <c r="G16" i="78"/>
  <c r="F16" i="78"/>
  <c r="E16" i="78"/>
  <c r="D16" i="78"/>
  <c r="D17" i="78" s="1"/>
  <c r="C16" i="78"/>
  <c r="B16" i="78"/>
  <c r="B17" i="78" s="1"/>
  <c r="G16" i="77"/>
  <c r="F16" i="77"/>
  <c r="E16" i="77"/>
  <c r="D16" i="77"/>
  <c r="D17" i="77" s="1"/>
  <c r="C16" i="77"/>
  <c r="B16" i="77"/>
  <c r="G16" i="76"/>
  <c r="F16" i="76"/>
  <c r="E16" i="76"/>
  <c r="D16" i="76"/>
  <c r="D17" i="76" s="1"/>
  <c r="C16" i="76"/>
  <c r="B16" i="76"/>
  <c r="G16" i="75"/>
  <c r="F16" i="75"/>
  <c r="E16" i="75"/>
  <c r="D16" i="75"/>
  <c r="D17" i="75" s="1"/>
  <c r="C16" i="75"/>
  <c r="B16" i="75"/>
  <c r="E16" i="74"/>
  <c r="D16" i="74"/>
  <c r="D17" i="74" s="1"/>
  <c r="C16" i="74"/>
  <c r="B16" i="74"/>
  <c r="G16" i="74"/>
  <c r="F16" i="74"/>
  <c r="G9" i="73"/>
  <c r="F9" i="73"/>
  <c r="G16" i="73"/>
  <c r="F16" i="73"/>
  <c r="E16" i="73"/>
  <c r="D16" i="73"/>
  <c r="D17" i="73"/>
  <c r="C16" i="73"/>
  <c r="B16" i="73"/>
  <c r="B17" i="73"/>
  <c r="G16" i="72"/>
  <c r="F16" i="72"/>
  <c r="E16" i="72"/>
  <c r="D16" i="72"/>
  <c r="D17" i="72"/>
  <c r="C16" i="72"/>
  <c r="B16" i="72"/>
  <c r="G16" i="71"/>
  <c r="F16" i="71"/>
  <c r="E16" i="71"/>
  <c r="D16" i="71"/>
  <c r="D17" i="71"/>
  <c r="C16" i="71"/>
  <c r="B16" i="71"/>
  <c r="G16" i="70"/>
  <c r="F16" i="70"/>
  <c r="E16" i="70"/>
  <c r="D16" i="70"/>
  <c r="D17" i="70"/>
  <c r="C16" i="70"/>
  <c r="B16" i="70"/>
  <c r="G16" i="69"/>
  <c r="F16" i="69"/>
  <c r="E16" i="69"/>
  <c r="D16" i="69"/>
  <c r="D17" i="69"/>
  <c r="C16" i="69"/>
  <c r="B16" i="69"/>
  <c r="G16" i="68"/>
  <c r="F16" i="68"/>
  <c r="E16" i="68"/>
  <c r="D16" i="68"/>
  <c r="D17" i="68"/>
  <c r="C16" i="68"/>
  <c r="B16" i="68"/>
  <c r="B17" i="68"/>
  <c r="G16" i="67"/>
  <c r="F16" i="67"/>
  <c r="E16" i="67"/>
  <c r="D16" i="67"/>
  <c r="D17" i="67"/>
  <c r="C16" i="67"/>
  <c r="B16" i="67"/>
  <c r="B17" i="67"/>
  <c r="G16" i="66"/>
  <c r="F16" i="66"/>
  <c r="E16" i="66"/>
  <c r="D16" i="66"/>
  <c r="C16" i="66"/>
  <c r="B16" i="66"/>
  <c r="B17" i="66"/>
  <c r="G16" i="63"/>
  <c r="F16" i="63"/>
  <c r="E16" i="63"/>
  <c r="D16" i="63"/>
  <c r="D17" i="63"/>
  <c r="C16" i="63"/>
  <c r="B16" i="63"/>
  <c r="H16" i="1"/>
  <c r="H16" i="2"/>
  <c r="H16" i="3"/>
  <c r="H16" i="5"/>
  <c r="H16" i="14"/>
  <c r="H16" i="13"/>
  <c r="H16" i="12"/>
  <c r="H16" i="11"/>
  <c r="H16" i="9"/>
  <c r="H16" i="8"/>
  <c r="H16" i="7"/>
  <c r="H16" i="6"/>
  <c r="H16" i="15"/>
  <c r="F17" i="72"/>
  <c r="B17" i="72"/>
  <c r="H16" i="72"/>
  <c r="B17" i="71"/>
  <c r="F17" i="71"/>
  <c r="B17" i="70"/>
  <c r="F17" i="70"/>
  <c r="B17" i="69"/>
  <c r="F17" i="69"/>
  <c r="F17" i="68"/>
  <c r="F17" i="67"/>
  <c r="F17" i="66"/>
  <c r="D17" i="66"/>
  <c r="F17" i="63"/>
  <c r="H16" i="63"/>
  <c r="B17" i="63"/>
  <c r="H16" i="27"/>
  <c r="H16" i="26"/>
  <c r="H16" i="25"/>
  <c r="H16" i="23"/>
  <c r="H16" i="21"/>
  <c r="H16" i="20"/>
  <c r="H16" i="19"/>
  <c r="H16" i="18"/>
  <c r="H16" i="17"/>
  <c r="H16" i="16"/>
  <c r="H16" i="30"/>
  <c r="H16" i="31"/>
  <c r="H16" i="32"/>
  <c r="H16" i="33"/>
  <c r="H16" i="34"/>
  <c r="H16" i="36"/>
  <c r="H16" i="37"/>
  <c r="H16" i="38"/>
  <c r="H16" i="39"/>
  <c r="H16" i="40"/>
  <c r="H16" i="41"/>
  <c r="H16" i="43"/>
  <c r="H16" i="44"/>
  <c r="H16" i="45"/>
  <c r="H16" i="46"/>
  <c r="H16" i="47"/>
  <c r="H16" i="48"/>
  <c r="H16" i="49"/>
  <c r="H16" i="50"/>
  <c r="H16" i="51"/>
  <c r="H16" i="52"/>
  <c r="H16" i="53"/>
  <c r="H16" i="54"/>
  <c r="H16" i="55"/>
  <c r="H16" i="56"/>
  <c r="H16" i="57"/>
  <c r="H16" i="61"/>
  <c r="H16" i="60"/>
  <c r="H16" i="59"/>
  <c r="H16" i="58"/>
  <c r="G16" i="62"/>
  <c r="F16" i="62"/>
  <c r="E16" i="62"/>
  <c r="D16" i="62"/>
  <c r="D17" i="62"/>
  <c r="C16" i="62"/>
  <c r="B16" i="62"/>
  <c r="G16" i="61"/>
  <c r="F16" i="61"/>
  <c r="E16" i="61"/>
  <c r="D16" i="61"/>
  <c r="C16" i="61"/>
  <c r="B16" i="61"/>
  <c r="B17" i="61"/>
  <c r="B16" i="60"/>
  <c r="C16" i="60"/>
  <c r="D16" i="60"/>
  <c r="E16" i="60"/>
  <c r="F16" i="60"/>
  <c r="G16" i="60"/>
  <c r="D16" i="58"/>
  <c r="D16" i="59"/>
  <c r="D17" i="59"/>
  <c r="G16" i="59"/>
  <c r="F16" i="59"/>
  <c r="E16" i="59"/>
  <c r="C16" i="59"/>
  <c r="B16" i="59"/>
  <c r="B17" i="59"/>
  <c r="G16" i="58"/>
  <c r="F16" i="58"/>
  <c r="E16" i="58"/>
  <c r="C16" i="58"/>
  <c r="B16" i="58"/>
  <c r="B17" i="58"/>
  <c r="B17" i="57"/>
  <c r="G16" i="57"/>
  <c r="F16" i="57"/>
  <c r="E16" i="57"/>
  <c r="D16" i="57"/>
  <c r="C16" i="57"/>
  <c r="B16" i="57"/>
  <c r="B17" i="56"/>
  <c r="G16" i="56"/>
  <c r="F16" i="56"/>
  <c r="E16" i="56"/>
  <c r="D16" i="56"/>
  <c r="C16" i="56"/>
  <c r="B16" i="56"/>
  <c r="B16" i="55"/>
  <c r="C16" i="55"/>
  <c r="D16" i="55"/>
  <c r="E16" i="55"/>
  <c r="F16" i="55"/>
  <c r="F17" i="55"/>
  <c r="G16" i="55"/>
  <c r="B17" i="55"/>
  <c r="G16" i="54"/>
  <c r="F17" i="54"/>
  <c r="F16" i="54"/>
  <c r="E16" i="54"/>
  <c r="D16" i="54"/>
  <c r="D17" i="54"/>
  <c r="C16" i="54"/>
  <c r="B16" i="54"/>
  <c r="B17" i="54"/>
  <c r="B16" i="53"/>
  <c r="B17" i="53"/>
  <c r="C16" i="53"/>
  <c r="D16" i="53"/>
  <c r="D17" i="53"/>
  <c r="E16" i="53"/>
  <c r="F16" i="53"/>
  <c r="G16" i="53"/>
  <c r="D12" i="52"/>
  <c r="D11" i="52"/>
  <c r="D16" i="52"/>
  <c r="D17" i="52"/>
  <c r="E16" i="52"/>
  <c r="B16" i="52"/>
  <c r="B17" i="52"/>
  <c r="C16" i="52"/>
  <c r="F16" i="52"/>
  <c r="G16" i="52"/>
  <c r="B16" i="51"/>
  <c r="C16" i="51"/>
  <c r="D16" i="51"/>
  <c r="E16" i="51"/>
  <c r="D17" i="51"/>
  <c r="F16" i="51"/>
  <c r="G16" i="51"/>
  <c r="F17" i="51"/>
  <c r="B17" i="51"/>
  <c r="F16" i="50"/>
  <c r="G16" i="50"/>
  <c r="F17" i="50"/>
  <c r="E16" i="50"/>
  <c r="D16" i="50"/>
  <c r="D17" i="50"/>
  <c r="C16" i="50"/>
  <c r="B16" i="50"/>
  <c r="B17" i="50"/>
  <c r="D10" i="49"/>
  <c r="D16" i="49"/>
  <c r="D17" i="49"/>
  <c r="D12" i="48"/>
  <c r="B16" i="49"/>
  <c r="C16" i="49"/>
  <c r="E16" i="49"/>
  <c r="F16" i="49"/>
  <c r="F17" i="49"/>
  <c r="G16" i="49"/>
  <c r="B17" i="49"/>
  <c r="G16" i="48"/>
  <c r="F16" i="48"/>
  <c r="F17" i="48"/>
  <c r="E16" i="48"/>
  <c r="D17" i="48"/>
  <c r="D16" i="48"/>
  <c r="C16" i="48"/>
  <c r="B16" i="48"/>
  <c r="B17" i="48"/>
  <c r="G16" i="47"/>
  <c r="F16" i="47"/>
  <c r="E16" i="47"/>
  <c r="D16" i="47"/>
  <c r="D17" i="47"/>
  <c r="C16" i="47"/>
  <c r="B17" i="47"/>
  <c r="B16" i="47"/>
  <c r="D12" i="46"/>
  <c r="D16" i="46"/>
  <c r="D17" i="46"/>
  <c r="G16" i="46"/>
  <c r="F16" i="46"/>
  <c r="E16" i="46"/>
  <c r="C16" i="46"/>
  <c r="B16" i="46"/>
  <c r="B17" i="46"/>
  <c r="D16" i="45"/>
  <c r="E16" i="45"/>
  <c r="D17" i="45"/>
  <c r="G16" i="45"/>
  <c r="F16" i="45"/>
  <c r="F17" i="45"/>
  <c r="C16" i="45"/>
  <c r="B16" i="45"/>
  <c r="B17" i="45" s="1"/>
  <c r="G16" i="44"/>
  <c r="F16" i="44"/>
  <c r="F17" i="44"/>
  <c r="E16" i="44"/>
  <c r="D16" i="44"/>
  <c r="D17" i="44"/>
  <c r="C16" i="44"/>
  <c r="B16" i="44"/>
  <c r="B17" i="44"/>
  <c r="E16" i="43"/>
  <c r="D16" i="43"/>
  <c r="D17" i="43"/>
  <c r="C16" i="43"/>
  <c r="B16" i="43"/>
  <c r="B17" i="43"/>
  <c r="G16" i="43"/>
  <c r="F17" i="43"/>
  <c r="F16" i="43"/>
  <c r="G9" i="41"/>
  <c r="G16" i="41"/>
  <c r="F9" i="41"/>
  <c r="F16" i="41"/>
  <c r="F17" i="41"/>
  <c r="E16" i="41"/>
  <c r="D16" i="41"/>
  <c r="D17" i="41"/>
  <c r="C16" i="41"/>
  <c r="B16" i="41"/>
  <c r="B17" i="41"/>
  <c r="G16" i="40"/>
  <c r="F16" i="40"/>
  <c r="F17" i="40"/>
  <c r="E16" i="40"/>
  <c r="D16" i="40"/>
  <c r="D17" i="40"/>
  <c r="C16" i="40"/>
  <c r="B16" i="40"/>
  <c r="B17" i="40"/>
  <c r="G16" i="39"/>
  <c r="F16" i="39"/>
  <c r="F17" i="39"/>
  <c r="E16" i="39"/>
  <c r="D16" i="39"/>
  <c r="D17" i="39"/>
  <c r="C16" i="39"/>
  <c r="B16" i="39"/>
  <c r="B17" i="39"/>
  <c r="G16" i="38"/>
  <c r="F16" i="38"/>
  <c r="F17" i="38"/>
  <c r="E16" i="38"/>
  <c r="D16" i="38"/>
  <c r="D17" i="38"/>
  <c r="C16" i="38"/>
  <c r="B16" i="38"/>
  <c r="B17" i="38"/>
  <c r="G16" i="37"/>
  <c r="F16" i="37"/>
  <c r="F17" i="37"/>
  <c r="E16" i="37"/>
  <c r="D16" i="37"/>
  <c r="D17" i="37"/>
  <c r="C16" i="37"/>
  <c r="B16" i="37"/>
  <c r="B17" i="37"/>
  <c r="G16" i="36"/>
  <c r="F16" i="36"/>
  <c r="F17" i="36"/>
  <c r="E16" i="36"/>
  <c r="D16" i="36"/>
  <c r="D17" i="36"/>
  <c r="C16" i="36"/>
  <c r="B16" i="36"/>
  <c r="B17" i="36"/>
  <c r="F16" i="34"/>
  <c r="G16" i="34"/>
  <c r="F17" i="34"/>
  <c r="D16" i="34"/>
  <c r="E16" i="34"/>
  <c r="D17" i="34"/>
  <c r="B16" i="34"/>
  <c r="C16" i="34"/>
  <c r="B17" i="34"/>
  <c r="D16" i="32"/>
  <c r="D17" i="32"/>
  <c r="F16" i="33"/>
  <c r="G16" i="33"/>
  <c r="F17" i="33"/>
  <c r="D16" i="33"/>
  <c r="E16" i="33"/>
  <c r="D17" i="33"/>
  <c r="B16" i="33"/>
  <c r="C16" i="33"/>
  <c r="B17" i="33"/>
  <c r="F16" i="32"/>
  <c r="G16" i="32"/>
  <c r="F17" i="32"/>
  <c r="E16" i="32"/>
  <c r="B16" i="32"/>
  <c r="C16" i="32"/>
  <c r="B17" i="32"/>
  <c r="D16" i="31"/>
  <c r="F16" i="31"/>
  <c r="G16" i="31"/>
  <c r="F17" i="31"/>
  <c r="E16" i="31"/>
  <c r="D17" i="31"/>
  <c r="B16" i="31"/>
  <c r="B17" i="31"/>
  <c r="C16" i="31"/>
  <c r="B16" i="30"/>
  <c r="C16" i="30"/>
  <c r="B17" i="30"/>
  <c r="D16" i="30"/>
  <c r="D17" i="30"/>
  <c r="E16" i="30"/>
  <c r="F16" i="30"/>
  <c r="G16" i="30"/>
  <c r="F17" i="30"/>
  <c r="G16" i="1"/>
  <c r="F17" i="1"/>
  <c r="F16" i="1"/>
  <c r="E16" i="1"/>
  <c r="D16" i="1"/>
  <c r="C16" i="1"/>
  <c r="B17" i="1"/>
  <c r="B16" i="1"/>
  <c r="G16" i="2"/>
  <c r="F16" i="2"/>
  <c r="E16" i="2"/>
  <c r="D17" i="2"/>
  <c r="D16" i="2"/>
  <c r="C16" i="2"/>
  <c r="B16" i="2"/>
  <c r="B17" i="2"/>
  <c r="G16" i="3"/>
  <c r="F16" i="3"/>
  <c r="F17" i="3"/>
  <c r="E16" i="3"/>
  <c r="D16" i="3"/>
  <c r="D17" i="3"/>
  <c r="C16" i="3"/>
  <c r="B16" i="3"/>
  <c r="B17" i="3"/>
  <c r="G16" i="5"/>
  <c r="F16" i="5"/>
  <c r="F17" i="5"/>
  <c r="E16" i="5"/>
  <c r="D16" i="5"/>
  <c r="C16" i="5"/>
  <c r="B16" i="5"/>
  <c r="B17" i="5"/>
  <c r="G16" i="6"/>
  <c r="F16" i="6"/>
  <c r="F17" i="6"/>
  <c r="E16" i="6"/>
  <c r="D16" i="6"/>
  <c r="D17" i="6"/>
  <c r="C16" i="6"/>
  <c r="B16" i="6"/>
  <c r="B17" i="6"/>
  <c r="G16" i="7"/>
  <c r="F17" i="7"/>
  <c r="F16" i="7"/>
  <c r="E16" i="7"/>
  <c r="D16" i="7"/>
  <c r="C16" i="7"/>
  <c r="B16" i="7"/>
  <c r="B17" i="7"/>
  <c r="G16" i="8"/>
  <c r="F16" i="8"/>
  <c r="F17" i="8"/>
  <c r="E16" i="8"/>
  <c r="D16" i="8"/>
  <c r="D17" i="8"/>
  <c r="C16" i="8"/>
  <c r="B16" i="8"/>
  <c r="G16" i="9"/>
  <c r="F16" i="9"/>
  <c r="F17" i="9"/>
  <c r="E16" i="9"/>
  <c r="D16" i="9"/>
  <c r="C16" i="9"/>
  <c r="B16" i="9"/>
  <c r="B17" i="9"/>
  <c r="G16" i="11"/>
  <c r="F16" i="11"/>
  <c r="E16" i="11"/>
  <c r="D16" i="11"/>
  <c r="C16" i="11"/>
  <c r="B16" i="11"/>
  <c r="B17" i="11"/>
  <c r="G16" i="12"/>
  <c r="F16" i="12"/>
  <c r="F17" i="12"/>
  <c r="E16" i="12"/>
  <c r="D16" i="12"/>
  <c r="C16" i="12"/>
  <c r="B16" i="12"/>
  <c r="B17" i="12"/>
  <c r="G16" i="13"/>
  <c r="F16" i="13"/>
  <c r="F17" i="13"/>
  <c r="E16" i="13"/>
  <c r="D16" i="13"/>
  <c r="D17" i="13"/>
  <c r="C16" i="13"/>
  <c r="B17" i="13"/>
  <c r="B16" i="13"/>
  <c r="G16" i="14"/>
  <c r="F16" i="14"/>
  <c r="F17" i="14"/>
  <c r="E16" i="14"/>
  <c r="D16" i="14"/>
  <c r="D17" i="14"/>
  <c r="C16" i="14"/>
  <c r="B16" i="14"/>
  <c r="B17" i="14"/>
  <c r="G16" i="15"/>
  <c r="F17" i="15"/>
  <c r="F16" i="15"/>
  <c r="E16" i="15"/>
  <c r="D16" i="15"/>
  <c r="D17" i="15"/>
  <c r="C16" i="15"/>
  <c r="B16" i="15"/>
  <c r="B17" i="15"/>
  <c r="G16" i="16"/>
  <c r="F16" i="16"/>
  <c r="F17" i="16"/>
  <c r="E16" i="16"/>
  <c r="D16" i="16"/>
  <c r="D17" i="16"/>
  <c r="C16" i="16"/>
  <c r="B16" i="16"/>
  <c r="B17" i="16"/>
  <c r="G16" i="17"/>
  <c r="F16" i="17"/>
  <c r="F17" i="17"/>
  <c r="E16" i="17"/>
  <c r="D16" i="17"/>
  <c r="D17" i="17"/>
  <c r="C16" i="17"/>
  <c r="B16" i="17"/>
  <c r="B17" i="17"/>
  <c r="G16" i="18"/>
  <c r="F16" i="18"/>
  <c r="F17" i="18"/>
  <c r="E16" i="18"/>
  <c r="D16" i="18"/>
  <c r="D17" i="18"/>
  <c r="C16" i="18"/>
  <c r="B17" i="18"/>
  <c r="B16" i="18"/>
  <c r="G16" i="19"/>
  <c r="F16" i="19"/>
  <c r="E16" i="19"/>
  <c r="D16" i="19"/>
  <c r="D17" i="19"/>
  <c r="C16" i="19"/>
  <c r="B17" i="19"/>
  <c r="B16" i="19"/>
  <c r="G16" i="20"/>
  <c r="F16" i="20"/>
  <c r="F17" i="20"/>
  <c r="E16" i="20"/>
  <c r="D16" i="20"/>
  <c r="C16" i="20"/>
  <c r="B16" i="20"/>
  <c r="B17" i="20"/>
  <c r="G16" i="21"/>
  <c r="F17" i="21"/>
  <c r="F16" i="21"/>
  <c r="E16" i="21"/>
  <c r="D16" i="21"/>
  <c r="D17" i="21"/>
  <c r="C16" i="21"/>
  <c r="B16" i="21"/>
  <c r="B17" i="21"/>
  <c r="G16" i="23"/>
  <c r="F17" i="23"/>
  <c r="F16" i="23"/>
  <c r="E16" i="23"/>
  <c r="D16" i="23"/>
  <c r="D17" i="23"/>
  <c r="C16" i="23"/>
  <c r="B16" i="23"/>
  <c r="B17" i="23"/>
  <c r="G16" i="25"/>
  <c r="F16" i="25"/>
  <c r="F17" i="25"/>
  <c r="E16" i="25"/>
  <c r="D16" i="25"/>
  <c r="D17" i="25"/>
  <c r="C16" i="25"/>
  <c r="B16" i="25"/>
  <c r="B17" i="25"/>
  <c r="G16" i="26"/>
  <c r="F16" i="26"/>
  <c r="F17" i="26"/>
  <c r="E16" i="26"/>
  <c r="D16" i="26"/>
  <c r="D17" i="26"/>
  <c r="C16" i="26"/>
  <c r="B17" i="26"/>
  <c r="B16" i="26"/>
  <c r="B16" i="27"/>
  <c r="C16" i="27"/>
  <c r="D16" i="27"/>
  <c r="E16" i="27"/>
  <c r="D17" i="27"/>
  <c r="F16" i="27"/>
  <c r="G16" i="27"/>
  <c r="F17" i="27"/>
  <c r="B17" i="27"/>
  <c r="D17" i="11"/>
  <c r="D17" i="12"/>
  <c r="F17" i="19"/>
  <c r="F17" i="11"/>
  <c r="D17" i="9"/>
  <c r="B17" i="8"/>
  <c r="D17" i="7"/>
  <c r="D17" i="5"/>
  <c r="F17" i="2"/>
  <c r="D17" i="1"/>
  <c r="D17" i="20"/>
  <c r="F17" i="47"/>
  <c r="F17" i="46"/>
  <c r="F17" i="53"/>
  <c r="F17" i="52"/>
  <c r="H16" i="71"/>
  <c r="H16" i="70"/>
  <c r="H16" i="69"/>
  <c r="H16" i="68"/>
  <c r="H16" i="67"/>
  <c r="H16" i="66"/>
  <c r="D17" i="55"/>
  <c r="D17" i="56"/>
  <c r="D17" i="58"/>
  <c r="D17" i="60"/>
  <c r="D17" i="61"/>
  <c r="B17" i="62"/>
  <c r="F17" i="62"/>
  <c r="F17" i="61"/>
  <c r="B17" i="60"/>
  <c r="F17" i="60"/>
  <c r="F17" i="59"/>
  <c r="F17" i="58"/>
  <c r="F17" i="57"/>
  <c r="D17" i="57"/>
  <c r="F17" i="56"/>
  <c r="H16" i="62"/>
  <c r="F17" i="185" l="1"/>
  <c r="F1" i="185" s="1"/>
  <c r="D1" i="185"/>
  <c r="F17" i="184"/>
  <c r="F1" i="184" s="1"/>
  <c r="D1" i="184"/>
  <c r="F17" i="183"/>
  <c r="F1" i="183" s="1"/>
  <c r="D1" i="183"/>
  <c r="F17" i="182"/>
  <c r="F1" i="182" s="1"/>
  <c r="D1" i="182"/>
  <c r="F17" i="181"/>
  <c r="F1" i="181" s="1"/>
  <c r="D1" i="181"/>
  <c r="F17" i="180"/>
  <c r="F1" i="180" s="1"/>
  <c r="D1" i="180"/>
  <c r="D17" i="179"/>
  <c r="D1" i="179" s="1"/>
  <c r="F17" i="179"/>
  <c r="F1" i="179" s="1"/>
  <c r="F17" i="178"/>
  <c r="F1" i="178" s="1"/>
  <c r="D1" i="178"/>
  <c r="F17" i="177"/>
  <c r="F1" i="177" s="1"/>
  <c r="D1" i="177"/>
  <c r="F17" i="176"/>
  <c r="F1" i="176" s="1"/>
  <c r="D1" i="176"/>
  <c r="F17" i="175"/>
  <c r="F1" i="175" s="1"/>
  <c r="D1" i="175"/>
  <c r="F17" i="174"/>
  <c r="F1" i="174" s="1"/>
  <c r="D1" i="174"/>
  <c r="F17" i="173"/>
  <c r="F1" i="173" s="1"/>
  <c r="D1" i="173"/>
  <c r="F17" i="172"/>
  <c r="F1" i="172" s="1"/>
  <c r="D1" i="172"/>
  <c r="F17" i="171"/>
  <c r="F1" i="171" s="1"/>
  <c r="D1" i="171"/>
  <c r="F17" i="170"/>
  <c r="F1" i="170" s="1"/>
  <c r="D17" i="170"/>
  <c r="D1" i="170" s="1"/>
  <c r="F17" i="169"/>
  <c r="F1" i="169" s="1"/>
  <c r="D1" i="169"/>
  <c r="F17" i="168"/>
  <c r="F1" i="168" s="1"/>
  <c r="D1" i="168"/>
  <c r="D1" i="167"/>
  <c r="H16" i="167"/>
  <c r="D1" i="166"/>
  <c r="H16" i="166"/>
  <c r="D17" i="165"/>
  <c r="D1" i="165" s="1"/>
  <c r="F17" i="165"/>
  <c r="F1" i="165" s="1"/>
  <c r="F17" i="164"/>
  <c r="F1" i="164" s="1"/>
  <c r="D17" i="164"/>
  <c r="D1" i="164" s="1"/>
  <c r="F17" i="163"/>
  <c r="F1" i="163" s="1"/>
  <c r="D1" i="163"/>
  <c r="F17" i="162"/>
  <c r="F1" i="162" s="1"/>
  <c r="D1" i="162"/>
  <c r="F17" i="161"/>
  <c r="F1" i="161" s="1"/>
  <c r="D1" i="161"/>
  <c r="F17" i="160"/>
  <c r="F1" i="160" s="1"/>
  <c r="D1" i="160"/>
  <c r="F17" i="159"/>
  <c r="F1" i="159" s="1"/>
  <c r="D1" i="159"/>
  <c r="F17" i="158"/>
  <c r="F1" i="158" s="1"/>
  <c r="D1" i="158"/>
  <c r="F17" i="157"/>
  <c r="F1" i="157" s="1"/>
  <c r="D1" i="157"/>
  <c r="F17" i="156"/>
  <c r="F1" i="156" s="1"/>
  <c r="D1" i="156"/>
  <c r="F17" i="155"/>
  <c r="F1" i="155" s="1"/>
  <c r="D1" i="155"/>
  <c r="F17" i="154"/>
  <c r="F1" i="154" s="1"/>
  <c r="D1" i="154"/>
  <c r="F17" i="153"/>
  <c r="F1" i="153" s="1"/>
  <c r="D1" i="153"/>
  <c r="F17" i="152"/>
  <c r="F1" i="152" s="1"/>
  <c r="D1" i="152"/>
  <c r="F17" i="151"/>
  <c r="F1" i="151" s="1"/>
  <c r="D1" i="151"/>
  <c r="F17" i="150"/>
  <c r="F1" i="150" s="1"/>
  <c r="D1" i="150"/>
  <c r="D17" i="149"/>
  <c r="D1" i="149" s="1"/>
  <c r="F17" i="149"/>
  <c r="F1" i="149" s="1"/>
  <c r="D17" i="148"/>
  <c r="D1" i="148" s="1"/>
  <c r="F17" i="148"/>
  <c r="F1" i="148" s="1"/>
  <c r="D17" i="120"/>
  <c r="D17" i="130"/>
  <c r="D17" i="140"/>
  <c r="D17" i="146"/>
  <c r="F17" i="147"/>
  <c r="F1" i="147" s="1"/>
  <c r="D17" i="147"/>
  <c r="D1" i="147" s="1"/>
  <c r="F17" i="146"/>
  <c r="F1" i="146" s="1"/>
  <c r="D1" i="146"/>
  <c r="F17" i="145"/>
  <c r="F1" i="145" s="1"/>
  <c r="D1" i="145"/>
  <c r="F17" i="144"/>
  <c r="F1" i="144" s="1"/>
  <c r="D1" i="143"/>
  <c r="H16" i="143"/>
  <c r="F17" i="141"/>
  <c r="F1" i="141" s="1"/>
  <c r="F17" i="142"/>
  <c r="F1" i="142" s="1"/>
  <c r="D1" i="142"/>
  <c r="D1" i="141"/>
  <c r="F17" i="140"/>
  <c r="F1" i="140" s="1"/>
  <c r="D1" i="140"/>
  <c r="F17" i="137"/>
  <c r="F1" i="137" s="1"/>
  <c r="F17" i="138"/>
  <c r="F1" i="138" s="1"/>
  <c r="F17" i="139"/>
  <c r="F1" i="139" s="1"/>
  <c r="D1" i="139"/>
  <c r="D1" i="138"/>
  <c r="D17" i="137"/>
  <c r="D1" i="137" s="1"/>
  <c r="F17" i="136"/>
  <c r="F1" i="136" s="1"/>
  <c r="D1" i="136"/>
  <c r="F17" i="135"/>
  <c r="F1" i="135" s="1"/>
  <c r="D1" i="135"/>
  <c r="D17" i="134"/>
  <c r="D1" i="134" s="1"/>
  <c r="F17" i="134"/>
  <c r="F1" i="134" s="1"/>
  <c r="F17" i="133"/>
  <c r="F1" i="133" s="1"/>
  <c r="D1" i="133"/>
  <c r="D17" i="132"/>
  <c r="D1" i="132" s="1"/>
  <c r="F17" i="132"/>
  <c r="F1" i="132" s="1"/>
  <c r="F17" i="130"/>
  <c r="F1" i="130" s="1"/>
  <c r="F17" i="131"/>
  <c r="F1" i="131" s="1"/>
  <c r="D1" i="131"/>
  <c r="D1" i="130"/>
  <c r="F17" i="129"/>
  <c r="F1" i="129" s="1"/>
  <c r="D1" i="129"/>
  <c r="H16" i="128"/>
  <c r="F17" i="127"/>
  <c r="F1" i="127" s="1"/>
  <c r="D1" i="127"/>
  <c r="F17" i="126"/>
  <c r="F1" i="126" s="1"/>
  <c r="D1" i="126"/>
  <c r="F17" i="125"/>
  <c r="F1" i="125" s="1"/>
  <c r="D1" i="125"/>
  <c r="F17" i="124"/>
  <c r="F1" i="124" s="1"/>
  <c r="F17" i="123"/>
  <c r="F1" i="123" s="1"/>
  <c r="D1" i="123"/>
  <c r="F17" i="122"/>
  <c r="F1" i="122" s="1"/>
  <c r="D1" i="122"/>
  <c r="F17" i="121"/>
  <c r="F1" i="121" s="1"/>
  <c r="D1" i="121"/>
  <c r="F17" i="120"/>
  <c r="F1" i="120" s="1"/>
  <c r="D1" i="120"/>
  <c r="F17" i="119"/>
  <c r="F1" i="119" s="1"/>
  <c r="D1" i="119"/>
  <c r="F17" i="118"/>
  <c r="F1" i="118" s="1"/>
  <c r="D1" i="118"/>
  <c r="F17" i="117"/>
  <c r="F1" i="117" s="1"/>
  <c r="D1" i="117"/>
  <c r="F17" i="116"/>
  <c r="F1" i="116" s="1"/>
  <c r="D17" i="116"/>
  <c r="D1" i="116" s="1"/>
  <c r="F17" i="115"/>
  <c r="F1" i="115" s="1"/>
  <c r="D1" i="115"/>
  <c r="F17" i="114"/>
  <c r="F1" i="114" s="1"/>
  <c r="D1" i="114"/>
  <c r="F17" i="113"/>
  <c r="F1" i="113" s="1"/>
  <c r="D17" i="113"/>
  <c r="D1" i="113" s="1"/>
  <c r="F17" i="112"/>
  <c r="F1" i="112" s="1"/>
  <c r="D1" i="112"/>
  <c r="F17" i="111"/>
  <c r="F1" i="111" s="1"/>
  <c r="D17" i="111"/>
  <c r="D1" i="111" s="1"/>
  <c r="F17" i="110"/>
  <c r="F1" i="110" s="1"/>
  <c r="D17" i="110"/>
  <c r="D1" i="110" s="1"/>
  <c r="F17" i="109"/>
  <c r="F1" i="109" s="1"/>
  <c r="D1" i="109"/>
  <c r="B17" i="108"/>
  <c r="F17" i="108"/>
  <c r="F1" i="108" s="1"/>
  <c r="D1" i="108"/>
  <c r="F17" i="107"/>
  <c r="F1" i="107" s="1"/>
  <c r="D1" i="107"/>
  <c r="F17" i="106"/>
  <c r="F1" i="106" s="1"/>
  <c r="D1" i="106"/>
  <c r="F17" i="105"/>
  <c r="F1" i="105" s="1"/>
  <c r="F17" i="104"/>
  <c r="F1" i="104" s="1"/>
  <c r="D1" i="105"/>
  <c r="D1" i="104"/>
  <c r="F17" i="103"/>
  <c r="F1" i="103" s="1"/>
  <c r="D1" i="103"/>
  <c r="F17" i="102"/>
  <c r="F1" i="102" s="1"/>
  <c r="D17" i="102"/>
  <c r="D1" i="102" s="1"/>
  <c r="D1" i="101"/>
  <c r="F17" i="101"/>
  <c r="F1" i="101" s="1"/>
  <c r="D17" i="100"/>
  <c r="D1" i="100" s="1"/>
  <c r="F17" i="98"/>
  <c r="F1" i="98" s="1"/>
  <c r="F17" i="99"/>
  <c r="F1" i="99" s="1"/>
  <c r="F17" i="100"/>
  <c r="F1" i="100" s="1"/>
  <c r="D1" i="99"/>
  <c r="D1" i="98"/>
  <c r="B17" i="97"/>
  <c r="F17" i="97"/>
  <c r="F1" i="97" s="1"/>
  <c r="D1" i="97"/>
  <c r="F17" i="95"/>
  <c r="F1" i="95" s="1"/>
  <c r="F17" i="96"/>
  <c r="F1" i="96" s="1"/>
  <c r="D17" i="95"/>
  <c r="B17" i="96"/>
  <c r="D1" i="96"/>
  <c r="B17" i="94"/>
  <c r="D17" i="94"/>
  <c r="D1" i="94" s="1"/>
  <c r="F17" i="94"/>
  <c r="F1" i="94" s="1"/>
  <c r="F17" i="92"/>
  <c r="F1" i="92" s="1"/>
  <c r="F17" i="93"/>
  <c r="F1" i="93" s="1"/>
  <c r="D1" i="93"/>
  <c r="D1" i="92"/>
  <c r="F17" i="91"/>
  <c r="F1" i="91" s="1"/>
  <c r="D1" i="91"/>
  <c r="B17" i="89"/>
  <c r="F17" i="90"/>
  <c r="F1" i="90" s="1"/>
  <c r="D1" i="90"/>
  <c r="F17" i="87"/>
  <c r="F1" i="87" s="1"/>
  <c r="F17" i="88"/>
  <c r="F1" i="88" s="1"/>
  <c r="F17" i="89"/>
  <c r="F1" i="89" s="1"/>
  <c r="D1" i="89"/>
  <c r="D1" i="88"/>
  <c r="D1" i="87"/>
  <c r="F17" i="86"/>
  <c r="F1" i="86" s="1"/>
  <c r="F17" i="85"/>
  <c r="F1" i="85" s="1"/>
  <c r="D17" i="85"/>
  <c r="D1" i="85" s="1"/>
  <c r="F17" i="84"/>
  <c r="F1" i="84" s="1"/>
  <c r="D1" i="84"/>
  <c r="D17" i="83"/>
  <c r="D1" i="83" s="1"/>
  <c r="F17" i="83"/>
  <c r="F1" i="83" s="1"/>
  <c r="F17" i="82"/>
  <c r="F1" i="82" s="1"/>
  <c r="D1" i="82"/>
  <c r="F17" i="81"/>
  <c r="F1" i="81" s="1"/>
  <c r="F17" i="80"/>
  <c r="F1" i="80" s="1"/>
  <c r="B17" i="80"/>
  <c r="B17" i="79"/>
  <c r="F17" i="79"/>
  <c r="F1" i="79" s="1"/>
  <c r="F17" i="78"/>
  <c r="B17" i="77"/>
  <c r="F17" i="77"/>
  <c r="B17" i="76"/>
  <c r="F17" i="76"/>
  <c r="B17" i="75"/>
  <c r="F17" i="75"/>
  <c r="B17" i="74"/>
  <c r="F17" i="73"/>
  <c r="H16" i="73" s="1"/>
  <c r="F17" i="74"/>
  <c r="H16" i="185" l="1"/>
  <c r="H16" i="184"/>
  <c r="H16" i="183"/>
  <c r="H16" i="182"/>
  <c r="H16" i="181"/>
  <c r="H16" i="180"/>
  <c r="H16" i="179"/>
  <c r="H16" i="178"/>
  <c r="H16" i="177"/>
  <c r="H16" i="176"/>
  <c r="H16" i="175"/>
  <c r="H16" i="174"/>
  <c r="H16" i="173"/>
  <c r="H16" i="172"/>
  <c r="H16" i="171"/>
  <c r="H16" i="170"/>
  <c r="H16" i="169"/>
  <c r="H16" i="168"/>
  <c r="H16" i="165"/>
  <c r="H16" i="164"/>
  <c r="H16" i="163"/>
  <c r="H16" i="162"/>
  <c r="H16" i="161"/>
  <c r="H16" i="160"/>
  <c r="H16" i="159"/>
  <c r="H16" i="158"/>
  <c r="H16" i="157"/>
  <c r="H16" i="156"/>
  <c r="H16" i="155"/>
  <c r="H16" i="154"/>
  <c r="H16" i="153"/>
  <c r="H16" i="152"/>
  <c r="H16" i="151"/>
  <c r="H16" i="150"/>
  <c r="H16" i="149"/>
  <c r="H16" i="148"/>
  <c r="H16" i="147"/>
  <c r="H16" i="146"/>
  <c r="H16" i="145"/>
  <c r="H16" i="144"/>
  <c r="H16" i="141"/>
  <c r="H16" i="142"/>
  <c r="H16" i="140"/>
  <c r="H16" i="138"/>
  <c r="H16" i="139"/>
  <c r="H16" i="137"/>
  <c r="H16" i="136"/>
  <c r="H16" i="135"/>
  <c r="H16" i="134"/>
  <c r="H16" i="133"/>
  <c r="H16" i="132"/>
  <c r="H16" i="130"/>
  <c r="H16" i="131"/>
  <c r="H16" i="129"/>
  <c r="H16" i="127"/>
  <c r="H16" i="126"/>
  <c r="H16" i="125"/>
  <c r="H16" i="124"/>
  <c r="H16" i="123"/>
  <c r="H16" i="122"/>
  <c r="H16" i="121"/>
  <c r="H16" i="120"/>
  <c r="H16" i="119"/>
  <c r="H16" i="118"/>
  <c r="H16" i="117"/>
  <c r="H16" i="116"/>
  <c r="H16" i="115"/>
  <c r="H16" i="114"/>
  <c r="H16" i="113"/>
  <c r="H16" i="112"/>
  <c r="H16" i="111"/>
  <c r="H16" i="110"/>
  <c r="H16" i="109"/>
  <c r="H16" i="108"/>
  <c r="H16" i="107"/>
  <c r="H16" i="106"/>
  <c r="H16" i="105"/>
  <c r="H16" i="104"/>
  <c r="H16" i="103"/>
  <c r="H16" i="102"/>
  <c r="H16" i="101"/>
  <c r="H16" i="98"/>
  <c r="H16" i="99"/>
  <c r="H16" i="100"/>
  <c r="H16" i="97"/>
  <c r="H16" i="95"/>
  <c r="D1" i="95"/>
  <c r="H16" i="96"/>
  <c r="H16" i="94"/>
  <c r="H16" i="91"/>
  <c r="H16" i="92"/>
  <c r="H16" i="93"/>
  <c r="H16" i="90"/>
  <c r="H16" i="87"/>
  <c r="H16" i="88"/>
  <c r="H16" i="89"/>
  <c r="H16" i="86"/>
  <c r="H16" i="85"/>
  <c r="H16" i="84"/>
  <c r="H16" i="83"/>
  <c r="H16" i="82"/>
  <c r="H16" i="81"/>
  <c r="H16" i="80"/>
  <c r="H16" i="79"/>
  <c r="H16" i="78"/>
  <c r="H16" i="77"/>
  <c r="H16" i="76"/>
  <c r="H16" i="75"/>
  <c r="H16" i="74"/>
</calcChain>
</file>

<file path=xl/sharedStrings.xml><?xml version="1.0" encoding="utf-8"?>
<sst xmlns="http://schemas.openxmlformats.org/spreadsheetml/2006/main" count="4168" uniqueCount="104">
  <si>
    <t>Weight:</t>
  </si>
  <si>
    <t>Height:</t>
  </si>
  <si>
    <t>Head Circumference:</t>
  </si>
  <si>
    <t>Time Interval</t>
  </si>
  <si>
    <t>Breastfeeding</t>
  </si>
  <si>
    <t>Palladai feeding</t>
  </si>
  <si>
    <t>Pumping</t>
  </si>
  <si>
    <t>Actual Time</t>
  </si>
  <si>
    <t>Left</t>
  </si>
  <si>
    <t>Right</t>
  </si>
  <si>
    <t>Expressed Milk</t>
  </si>
  <si>
    <t>Formula</t>
  </si>
  <si>
    <t>Feeding</t>
  </si>
  <si>
    <t>Total</t>
  </si>
  <si>
    <t>Feed Consumed</t>
  </si>
  <si>
    <t>Pumped Milk</t>
  </si>
  <si>
    <t>Deficit</t>
  </si>
  <si>
    <t>10:30PM</t>
  </si>
  <si>
    <t>Weight: 7.295 kg</t>
  </si>
  <si>
    <t>Height: 71 cm</t>
  </si>
  <si>
    <t>Head Circumference: 44 cm</t>
  </si>
  <si>
    <t>Weight: 7.036 kg</t>
  </si>
  <si>
    <t>Weight: 6.964 kg</t>
  </si>
  <si>
    <t>Weight: 6.74 kg</t>
  </si>
  <si>
    <t>Height: 68.5 cm</t>
  </si>
  <si>
    <t xml:space="preserve">Weight: 6.63 kg </t>
  </si>
  <si>
    <t>Height: 66.7 cm</t>
  </si>
  <si>
    <t>Head Circumference: 43.6 cm</t>
  </si>
  <si>
    <t xml:space="preserve">Head Circumference: </t>
  </si>
  <si>
    <t>Weight: 6.59 kg</t>
  </si>
  <si>
    <t>Weight: 6.515 kg</t>
  </si>
  <si>
    <t>Weight: 6.4 kg</t>
  </si>
  <si>
    <t>Weight: 6.305 kg</t>
  </si>
  <si>
    <t>Weight: 6.235 kg</t>
  </si>
  <si>
    <t>Weight: 6.22 kg</t>
  </si>
  <si>
    <t>Weight: 6.187 kg</t>
  </si>
  <si>
    <t>Weight</t>
  </si>
  <si>
    <t>Weight: 6.125 kg</t>
  </si>
  <si>
    <t>Weight: 6.132 kg</t>
  </si>
  <si>
    <t>Weight: 6.056 kg</t>
  </si>
  <si>
    <t>Weight: 5.965 kg</t>
  </si>
  <si>
    <t>❌</t>
  </si>
  <si>
    <t>60 ml</t>
  </si>
  <si>
    <t>15 ml</t>
  </si>
  <si>
    <t>30 ml</t>
  </si>
  <si>
    <t>Weight: 5.626 kg</t>
  </si>
  <si>
    <t>Height: 62 cm</t>
  </si>
  <si>
    <t>Head Circumference: 41 cm</t>
  </si>
  <si>
    <t>Weight: 5.389 kg</t>
  </si>
  <si>
    <t>Height: 63.8 cm</t>
  </si>
  <si>
    <t>Head Circumference: 42 cm</t>
  </si>
  <si>
    <t>5 min</t>
  </si>
  <si>
    <t xml:space="preserve"> </t>
  </si>
  <si>
    <t>Weight: 4.758 kg</t>
  </si>
  <si>
    <t>Height: 59 cm</t>
  </si>
  <si>
    <t>Head Circumference: 40 cm</t>
  </si>
  <si>
    <t>Weight: 4.246 kg</t>
  </si>
  <si>
    <t xml:space="preserve">Height: </t>
  </si>
  <si>
    <t>Weight: 3.822 kg</t>
  </si>
  <si>
    <t>Height: 57.5 cm</t>
  </si>
  <si>
    <t>Head Circumference: 39 cm</t>
  </si>
  <si>
    <t>Weight: 3.616 kg</t>
  </si>
  <si>
    <t>Height: 54 cm</t>
  </si>
  <si>
    <t>Head Circumference: 38 cm</t>
  </si>
  <si>
    <t>30ml</t>
  </si>
  <si>
    <t>9:0 0AM</t>
  </si>
  <si>
    <t>Setup</t>
  </si>
  <si>
    <t>Baby Name</t>
  </si>
  <si>
    <t>Baby Alpha</t>
  </si>
  <si>
    <t>Gender</t>
  </si>
  <si>
    <t>male</t>
  </si>
  <si>
    <t>Feeding Mode</t>
  </si>
  <si>
    <t>auto</t>
  </si>
  <si>
    <t>Birth Date</t>
  </si>
  <si>
    <t>15/06/2024</t>
  </si>
  <si>
    <t>Gestational Age (weeks)</t>
  </si>
  <si>
    <t>Gestational Age (days)</t>
  </si>
  <si>
    <t>Birth Weight (kg)</t>
  </si>
  <si>
    <t>Birth Length (cm)</t>
  </si>
  <si>
    <t>Birth Head Circumference (cm)</t>
  </si>
  <si>
    <t>Early Weight Entries</t>
  </si>
  <si>
    <t>Date</t>
  </si>
  <si>
    <t>Weight (kg)</t>
  </si>
  <si>
    <t>Height (cm)</t>
  </si>
  <si>
    <t>Head Circ (cm)</t>
  </si>
  <si>
    <t>19/06/2024</t>
  </si>
  <si>
    <t>22/06/2024</t>
  </si>
  <si>
    <t>30/06/2024</t>
  </si>
  <si>
    <t>Formula Purchases</t>
  </si>
  <si>
    <t>Units</t>
  </si>
  <si>
    <t>Product</t>
  </si>
  <si>
    <t>Pack Size (g)</t>
  </si>
  <si>
    <t>Price per Unit</t>
  </si>
  <si>
    <t>29/07/2024</t>
  </si>
  <si>
    <t>Aptamil C-ProteQ Infant Milk Formula (Stage 1, 0-6 months)</t>
  </si>
  <si>
    <t>Formula Cost Basis</t>
  </si>
  <si>
    <t>Formula Product</t>
  </si>
  <si>
    <t>Aptamil C-ProteQ Stage 1</t>
  </si>
  <si>
    <t>Formula Pack Size (g)</t>
  </si>
  <si>
    <t>Formula Pack Price</t>
  </si>
  <si>
    <t>Formula Pack Yield (ml)</t>
  </si>
  <si>
    <t>Formula Price Source</t>
  </si>
  <si>
    <t>Amazon.in, March 2026</t>
  </si>
  <si>
    <t>Medical Context
# BABY ALPHA — MEDICAL CONTEXT
&gt; Synthetic sample record. All names, history, and clinical events below are
&gt; fictional and randomly generated for demonstration purposes. Dates are kept
&gt; internally consistent with a date of birth of 15 June 2024.
---
## NEONATAL COURSE
* Born 15 June 2024, early term (37 weeks 1 day)
* Transient Tachypnea of the Newborn (TTN) — mild, self-resolving
* Brief supplemental oxygen by head box for ~24 hours; no ventilatory support required
* Mild physiological jaundice — single phototherapy session (17–18 June 2024)
* Sepsis screen negative (blood culture: no growth)
* Special Care Nursery observation: 5 days (discharged 20 June 2024)
## MUSCULOSKELETAL &amp; DEVELOPMENTAL
* **Positional plagiocephaly** (Noted Aug 10, 2024)
* Presentation: Mild left occipital flattening from a preferred head position
* Management: Repositioning, supervised tummy time, alternating cot orientation
* **Neonatal hip click (right)**
* Identified: Jun 17, 2024 (routine newborn examination)
* Hip ultrasound (Jun 29, 2024): Normal acetabular angles; DDH excluded
* Status: No bracing required; routine surveillance only
---
## PHYSICAL THERAPY &amp; REHABILITATION
Consultation Date: August 10, 2024
**Prescribed Treatment:**
* Tummy Time: short supervised sessions through the day
* Repositioning: Encourage right-head turning during feeds and sleep
* Prone Play: Forearm weight-bearing and neck-extension activities
* Restrictions: None
---
## MATERNAL MEDICAL HISTORY
**Maternal Profile:**
* Age: 31 years
* Obstetric History: G2P2 (one healthy prior child)
* Antepartum Complications: Mild iron-deficiency anaemia (oral iron); no gestational diabetes
**Delivery:**
* Mode: Spontaneous vaginal delivery
* Indication: Spontaneous onset of labour at 37+1 weeks
* Analgesia: Nitrous oxide (Entonox)
* Post-partum: Uncomplicated; discharged day 2
**Pregnancy History:**
* Routine antenatal care; all anomaly scans normal
* OGTT (Apr 5, 2024): Fasting 80, 1hr 128, 2hr 112 — normal
* Family history: Childhood eczema (maternal side); no diabetes
* EDD: Jul 4, 2024; Actual: Jun 15, 2024
* Growth scan (35w4d): Cephalic presentation, normal liquor, EFW ~2.6 kg
---
## VACCINATIONS AND SCREENINGS
**Vaccinations:**
* Birth (Jun 16, 2024): BCG, OPV-0, Hepatitis B
* 6 weeks (Jul 27, 2024): Pentavalent, IPV, PCV, Rotavirus — all oral/IM per schedule
* 10 weeks (Aug 24, 2024): Pentavalent, IPV, PCV, Rotavirus
* 14 weeks (Sep 21, 2024): Pentavalent, IPV, PCV, Rotavirus
* 6 months (Dec 13, 2024): Influenza (dose 1)
**Screening Results:**
* CCHD (pulse oximetry): Normal
* Red reflex: Present bilaterally
* Newborn hearing screen (OAE): Pass, both ears
* Newborn metabolic screening: Normal
* Hip ultrasound (Jun 29, 2024): Normal
---
## MEDICATIONS AND SUPPLEMENTS
**Current/Historical:**
* Vitamin D3: 400 IU once daily (continue until 1 year)
* Probiotic drops (for infant colic): once daily for ~4 weeks from early July 2024
* Paracetamol: weight-based, PRN post-vaccination only
* Saline nasal drops: PRN during minor coryza
**Recent Illnesses:**
* Mild viral upper-respiratory illness (Oct 14, 2024): supportive care only
* No emergency presentations
---
## FEEDING &amp; LACTATION TIMELINE
* **Jun 22, 2024 (1 week):** Lactation review — shallow latch corrected; positioning taught
* **Jul 15, 2024 (1 month):** Follow-up — latch improved; mild reflux noted, conservative measures advised
* **Jul–Aug 2024:** Early latch difficulties; transitioned to exclusive expressed breastmilk by bottle, with formula top-ups initially
* **Aug 23, 2024:** Reflux settling with upright positioning after feeds; weight gain on track
**Feeding Pattern:**
* Exclusively expressed breastmilk delivered by bottle (paced feeding)
* Pumping multiple times daily to establish and maintain supply
* Formula used in the early weeks, then tapered to zero as supply was established (formula-free thereafter)
**Recent Developments:**
* **Sep 2024 onward:** Supply well established; sustained exclusive expressed breastmilk; reflux largely resolved
* **Nov 16, 2024:** Rolled for the first time, back to front
* **Dec 16, 2024 onward:** Started solids as an introductory experiment, once a day
    * Dec 16, single-grain rice cereal (thin), 2 tsp
    * Dec 17, mashed ripe banana, half
    * Dec 18, 3 tsp apple puree mixed with 10 ml breastmilk
    * Dec 19, mashed ripe banana, half
    * Dec 20, 8–10 tsp boiled and mashed sweet potato
    * Dec 21, 2–3 tsp boiled and mashed carrot — fussed and refused
    Paused solids for 2 weeks on the paediatrician's advice to allow more settling time.
**Vaccination details:**
- **Birth (16/06/24):** BCG, Hep B1, OPV-0
- **6 weeks (27/07/24):** DTwP/DTaP1, Hib-1, IPV-1, Hep B2, PCV 1, Rota-1
- **10 weeks (24/08/24):** DTwP/DTaP2, Hib-2, IPV-2, Hep B3, PCV 2, Rota-2
- **14 weeks (21/09/24):** DTwP/DTaP3, Hib-3, IPV-3, Hep B4, PCV 3, Rota-3
- **6 months (13/12/24):** Influenza 1
- **7 months (due 13/01/25):** Influenza 2
- **9 months:** MMR 1 + OPV 1
- **12 months:** Hepatitis A1 + JE 1
- **15 months:** MMR 2, Varicella 1
- **16–18 months:** DTwP/DTaP Booster 1, Hib Booster 1, IPV Booster 1
- **18 months:** Hepatitis A 2
- **Annual:** Influenza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</si>
</sst>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&quot; min&quot;"/>
    <numFmt numFmtId="165" formatCode="0&quot; ml&quot;"/>
    <numFmt numFmtId="166" formatCode="&quot;Date: &quot;ddd\ dd/mm/yyyy"/>
    <numFmt numFmtId="167" formatCode="&quot;Avg consumption/feed: &quot;0&quot; ml&quot;"/>
    <numFmt numFmtId="168" formatCode="&quot;Avg output/pump: &quot;0&quot; ml&quot;"/>
  </numFmts>
  <fonts count="13">
    <font>
      <sz val="11"/>
      <color rgb="FF000000"/>
      <name val="Noteworthy Light"/>
      <scheme val="minor"/>
    </font>
    <font>
      <sz val="11"/>
      <name val="Noteworthy Light"/>
    </font>
    <font>
      <sz val="11"/>
      <color rgb="FF000000"/>
      <name val="Noteworthy Light"/>
    </font>
    <font>
      <b/>
      <sz val="11"/>
      <color rgb="FF000000"/>
      <name val="Noteworthy Light"/>
    </font>
    <font>
      <b/>
      <sz val="12"/>
      <color rgb="FF000000"/>
      <name val="Noteworthy Light"/>
    </font>
    <font>
      <b/>
      <sz val="12"/>
      <color rgb="FF000000"/>
      <name val="Noteworthy Light"/>
      <scheme val="minor"/>
    </font>
    <font>
      <b/>
      <sz val="11"/>
      <color rgb="FF000000"/>
      <name val="Noteworthy Light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Noteworthy Light"/>
    </font>
    <font>
      <sz val="12"/>
      <color rgb="FF000000"/>
      <name val="Noteworthy Light"/>
    </font>
    <font>
      <sz val="14"/>
      <color rgb="FF000000"/>
      <name val="Noteworthy Light"/>
      <scheme val="minor"/>
    </font>
    <font>
      <b/>
      <sz val="14"/>
      <color rgb="FF000000"/>
      <name val="Noteworthy Light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000000"/>
      </left>
      <right/>
      <top/>
      <bottom style="thin">
        <color rgb="FF50505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0" xfId="0" applyFont="1"/>
    <xf numFmtId="0" fontId="3" fillId="0" borderId="0" xfId="0" applyFont="1"/>
    <xf numFmtId="49" fontId="4" fillId="2" borderId="5" xfId="0" applyNumberFormat="1" applyFont="1" applyFill="1" applyBorder="1" applyAlignment="1">
      <alignment horizontal="center" vertical="center"/>
    </xf>
    <xf numFmtId="18" fontId="4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4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2" xfId="0" applyFont="1" applyBorder="1" applyAlignment="1">
      <alignment horizontal="left" vertical="center"/>
    </xf>
    <xf numFmtId="1" fontId="6" fillId="0" borderId="12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12" xfId="0" applyFont="1" applyBorder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8" fontId="2" fillId="2" borderId="4" xfId="0" applyNumberFormat="1" applyFont="1" applyFill="1" applyBorder="1" applyAlignment="1">
      <alignment horizontal="center" vertical="center"/>
    </xf>
    <xf numFmtId="18" fontId="2" fillId="2" borderId="5" xfId="0" applyNumberFormat="1" applyFont="1" applyFill="1" applyBorder="1" applyAlignment="1">
      <alignment horizontal="center" vertical="center"/>
    </xf>
    <xf numFmtId="18" fontId="10" fillId="2" borderId="5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20" fontId="2" fillId="2" borderId="5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165" fontId="2" fillId="2" borderId="5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8" fillId="0" borderId="0" xfId="0" applyNumberFormat="1" applyFont="1"/>
    <xf numFmtId="18" fontId="2" fillId="2" borderId="3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8" fontId="3" fillId="2" borderId="5" xfId="0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65" fontId="2" fillId="2" borderId="4" xfId="0" applyNumberFormat="1" applyFont="1" applyFill="1" applyBorder="1" applyAlignment="1">
      <alignment horizontal="center" vertical="center"/>
    </xf>
    <xf numFmtId="165" fontId="2" fillId="2" borderId="14" xfId="0" applyNumberFormat="1" applyFont="1" applyFill="1" applyBorder="1" applyAlignment="1">
      <alignment horizontal="center" vertical="center"/>
    </xf>
    <xf numFmtId="18" fontId="2" fillId="2" borderId="14" xfId="0" applyNumberFormat="1" applyFont="1" applyFill="1" applyBorder="1" applyAlignment="1">
      <alignment horizontal="center" vertical="center"/>
    </xf>
    <xf numFmtId="18" fontId="3" fillId="2" borderId="14" xfId="0" applyNumberFormat="1" applyFont="1" applyFill="1" applyBorder="1" applyAlignment="1">
      <alignment horizontal="center" vertical="center"/>
    </xf>
    <xf numFmtId="1" fontId="8" fillId="0" borderId="14" xfId="0" applyNumberFormat="1" applyFont="1" applyBorder="1" applyAlignment="1">
      <alignment horizontal="center"/>
    </xf>
    <xf numFmtId="0" fontId="2" fillId="0" borderId="0" xfId="0" applyFont="1" applyAlignment="1">
      <alignment vertical="center"/>
    </xf>
    <xf numFmtId="165" fontId="2" fillId="0" borderId="16" xfId="0" applyNumberFormat="1" applyFont="1" applyBorder="1" applyAlignment="1">
      <alignment horizontal="center"/>
    </xf>
    <xf numFmtId="1" fontId="6" fillId="0" borderId="14" xfId="0" applyNumberFormat="1" applyFont="1" applyBorder="1" applyAlignment="1">
      <alignment horizontal="center" vertical="center"/>
    </xf>
    <xf numFmtId="1" fontId="6" fillId="0" borderId="17" xfId="0" applyNumberFormat="1" applyFont="1" applyBorder="1" applyAlignment="1">
      <alignment horizontal="center" vertical="center"/>
    </xf>
    <xf numFmtId="165" fontId="0" fillId="2" borderId="5" xfId="0" applyNumberFormat="1" applyFill="1" applyBorder="1" applyAlignment="1">
      <alignment horizontal="center" vertical="center"/>
    </xf>
    <xf numFmtId="165" fontId="0" fillId="2" borderId="3" xfId="0" applyNumberFormat="1" applyFill="1" applyBorder="1" applyAlignment="1">
      <alignment horizontal="center" vertical="center"/>
    </xf>
    <xf numFmtId="18" fontId="0" fillId="2" borderId="3" xfId="0" applyNumberFormat="1" applyFill="1" applyBorder="1" applyAlignment="1">
      <alignment horizontal="center" vertical="center"/>
    </xf>
    <xf numFmtId="165" fontId="0" fillId="2" borderId="4" xfId="0" applyNumberFormat="1" applyFill="1" applyBorder="1" applyAlignment="1">
      <alignment horizontal="center" vertical="center"/>
    </xf>
    <xf numFmtId="165" fontId="0" fillId="2" borderId="11" xfId="0" applyNumberFormat="1" applyFill="1" applyBorder="1" applyAlignment="1">
      <alignment horizontal="center" vertical="center"/>
    </xf>
    <xf numFmtId="18" fontId="0" fillId="2" borderId="11" xfId="0" applyNumberFormat="1" applyFill="1" applyBorder="1" applyAlignment="1">
      <alignment horizontal="center" vertical="center"/>
    </xf>
    <xf numFmtId="1" fontId="6" fillId="0" borderId="14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166" fontId="6" fillId="0" borderId="14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5" fontId="2" fillId="0" borderId="18" xfId="0" applyNumberFormat="1" applyFont="1" applyBorder="1" applyAlignment="1">
      <alignment horizontal="center" vertical="center"/>
    </xf>
    <xf numFmtId="165" fontId="2" fillId="0" borderId="11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165" fontId="2" fillId="0" borderId="20" xfId="0" applyNumberFormat="1" applyFont="1" applyBorder="1" applyAlignment="1">
      <alignment horizontal="center"/>
    </xf>
    <xf numFmtId="165" fontId="2" fillId="0" borderId="13" xfId="0" applyNumberFormat="1" applyFont="1" applyBorder="1" applyAlignment="1">
      <alignment horizontal="center"/>
    </xf>
    <xf numFmtId="166" fontId="6" fillId="0" borderId="2" xfId="0" applyNumberFormat="1" applyFont="1" applyBorder="1" applyAlignment="1">
      <alignment horizontal="left" vertical="center"/>
    </xf>
    <xf numFmtId="166" fontId="6" fillId="0" borderId="12" xfId="0" applyNumberFormat="1" applyFont="1" applyBorder="1" applyAlignment="1">
      <alignment horizontal="left" vertical="center"/>
    </xf>
    <xf numFmtId="167" fontId="6" fillId="0" borderId="12" xfId="0" applyNumberFormat="1" applyFont="1" applyBorder="1" applyAlignment="1">
      <alignment horizontal="center" vertical="center" wrapText="1"/>
    </xf>
    <xf numFmtId="167" fontId="6" fillId="0" borderId="3" xfId="0" applyNumberFormat="1" applyFont="1" applyBorder="1" applyAlignment="1">
      <alignment horizontal="center" vertical="center" wrapText="1"/>
    </xf>
    <xf numFmtId="168" fontId="6" fillId="0" borderId="2" xfId="0" applyNumberFormat="1" applyFont="1" applyBorder="1" applyAlignment="1">
      <alignment horizontal="center" vertical="center" wrapText="1"/>
    </xf>
    <xf numFmtId="168" fontId="6" fillId="0" borderId="22" xfId="0" applyNumberFormat="1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1" fillId="0" borderId="4" xfId="0" applyFont="1" applyBorder="1"/>
    <xf numFmtId="49" fontId="4" fillId="2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167" fontId="6" fillId="0" borderId="5" xfId="0" applyNumberFormat="1" applyFont="1" applyBorder="1" applyAlignment="1">
      <alignment horizontal="center" vertical="center" wrapText="1"/>
    </xf>
    <xf numFmtId="168" fontId="6" fillId="0" borderId="5" xfId="0" applyNumberFormat="1" applyFont="1" applyBorder="1" applyAlignment="1">
      <alignment horizontal="center" vertical="center" wrapText="1"/>
    </xf>
    <xf numFmtId="168" fontId="6" fillId="0" borderId="15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49" fontId="4" fillId="2" borderId="5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" fillId="0" borderId="12" xfId="0" applyFont="1" applyBorder="1"/>
    <xf numFmtId="49" fontId="4" fillId="2" borderId="14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externalLink" Target="externalLinks/externalLink123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externalLink" Target="externalLinks/externalLink148.xml"/><Relationship Id="rId170" Type="http://schemas.openxmlformats.org/officeDocument/2006/relationships/worksheet" Target="worksheets/sheet170.xml"/><Relationship Id="rId226" Type="http://schemas.openxmlformats.org/officeDocument/2006/relationships/externalLink" Target="externalLinks/externalLink50.xml"/><Relationship Id="rId268" Type="http://schemas.openxmlformats.org/officeDocument/2006/relationships/externalLink" Target="externalLinks/externalLink92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81" Type="http://schemas.openxmlformats.org/officeDocument/2006/relationships/externalLink" Target="externalLinks/externalLink5.xml"/><Relationship Id="rId237" Type="http://schemas.openxmlformats.org/officeDocument/2006/relationships/externalLink" Target="externalLinks/externalLink61.xml"/><Relationship Id="rId279" Type="http://schemas.openxmlformats.org/officeDocument/2006/relationships/externalLink" Target="externalLinks/externalLink103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externalLink" Target="externalLinks/externalLink114.xml"/><Relationship Id="rId304" Type="http://schemas.openxmlformats.org/officeDocument/2006/relationships/externalLink" Target="externalLinks/externalLink128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externalLink" Target="externalLinks/externalLink16.xml"/><Relationship Id="rId206" Type="http://schemas.openxmlformats.org/officeDocument/2006/relationships/externalLink" Target="externalLinks/externalLink30.xml"/><Relationship Id="rId248" Type="http://schemas.openxmlformats.org/officeDocument/2006/relationships/externalLink" Target="externalLinks/externalLink72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externalLink" Target="externalLinks/externalLink139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externalLink" Target="externalLinks/externalLink41.xml"/><Relationship Id="rId259" Type="http://schemas.openxmlformats.org/officeDocument/2006/relationships/externalLink" Target="externalLinks/externalLink83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externalLink" Target="externalLinks/externalLink94.xml"/><Relationship Id="rId326" Type="http://schemas.openxmlformats.org/officeDocument/2006/relationships/externalLink" Target="externalLinks/externalLink150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172" Type="http://schemas.openxmlformats.org/officeDocument/2006/relationships/worksheet" Target="worksheets/sheet172.xml"/><Relationship Id="rId228" Type="http://schemas.openxmlformats.org/officeDocument/2006/relationships/externalLink" Target="externalLinks/externalLink52.xml"/><Relationship Id="rId281" Type="http://schemas.openxmlformats.org/officeDocument/2006/relationships/externalLink" Target="externalLinks/externalLink105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83" Type="http://schemas.openxmlformats.org/officeDocument/2006/relationships/externalLink" Target="externalLinks/externalLink7.xml"/><Relationship Id="rId239" Type="http://schemas.openxmlformats.org/officeDocument/2006/relationships/externalLink" Target="externalLinks/externalLink63.xml"/><Relationship Id="rId250" Type="http://schemas.openxmlformats.org/officeDocument/2006/relationships/externalLink" Target="externalLinks/externalLink74.xml"/><Relationship Id="rId292" Type="http://schemas.openxmlformats.org/officeDocument/2006/relationships/externalLink" Target="externalLinks/externalLink116.xml"/><Relationship Id="rId306" Type="http://schemas.openxmlformats.org/officeDocument/2006/relationships/externalLink" Target="externalLinks/externalLink13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327" Type="http://schemas.openxmlformats.org/officeDocument/2006/relationships/externalLink" Target="externalLinks/externalLink15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externalLink" Target="externalLinks/externalLink18.xml"/><Relationship Id="rId208" Type="http://schemas.openxmlformats.org/officeDocument/2006/relationships/externalLink" Target="externalLinks/externalLink32.xml"/><Relationship Id="rId229" Type="http://schemas.openxmlformats.org/officeDocument/2006/relationships/externalLink" Target="externalLinks/externalLink53.xml"/><Relationship Id="rId240" Type="http://schemas.openxmlformats.org/officeDocument/2006/relationships/externalLink" Target="externalLinks/externalLink64.xml"/><Relationship Id="rId261" Type="http://schemas.openxmlformats.org/officeDocument/2006/relationships/externalLink" Target="externalLinks/externalLink85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externalLink" Target="externalLinks/externalLink106.xml"/><Relationship Id="rId317" Type="http://schemas.openxmlformats.org/officeDocument/2006/relationships/externalLink" Target="externalLinks/externalLink141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externalLink" Target="externalLinks/externalLink8.xml"/><Relationship Id="rId219" Type="http://schemas.openxmlformats.org/officeDocument/2006/relationships/externalLink" Target="externalLinks/externalLink43.xml"/><Relationship Id="rId230" Type="http://schemas.openxmlformats.org/officeDocument/2006/relationships/externalLink" Target="externalLinks/externalLink54.xml"/><Relationship Id="rId251" Type="http://schemas.openxmlformats.org/officeDocument/2006/relationships/externalLink" Target="externalLinks/externalLink75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externalLink" Target="externalLinks/externalLink96.xml"/><Relationship Id="rId293" Type="http://schemas.openxmlformats.org/officeDocument/2006/relationships/externalLink" Target="externalLinks/externalLink117.xml"/><Relationship Id="rId307" Type="http://schemas.openxmlformats.org/officeDocument/2006/relationships/externalLink" Target="externalLinks/externalLink131.xml"/><Relationship Id="rId328" Type="http://schemas.openxmlformats.org/officeDocument/2006/relationships/externalLink" Target="externalLinks/externalLink152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externalLink" Target="externalLinks/externalLink19.xml"/><Relationship Id="rId209" Type="http://schemas.openxmlformats.org/officeDocument/2006/relationships/externalLink" Target="externalLinks/externalLink33.xml"/><Relationship Id="rId220" Type="http://schemas.openxmlformats.org/officeDocument/2006/relationships/externalLink" Target="externalLinks/externalLink44.xml"/><Relationship Id="rId241" Type="http://schemas.openxmlformats.org/officeDocument/2006/relationships/externalLink" Target="externalLinks/externalLink65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externalLink" Target="externalLinks/externalLink86.xml"/><Relationship Id="rId283" Type="http://schemas.openxmlformats.org/officeDocument/2006/relationships/externalLink" Target="externalLinks/externalLink107.xml"/><Relationship Id="rId318" Type="http://schemas.openxmlformats.org/officeDocument/2006/relationships/externalLink" Target="externalLinks/externalLink142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externalLink" Target="externalLinks/externalLink9.xml"/><Relationship Id="rId9" Type="http://schemas.openxmlformats.org/officeDocument/2006/relationships/worksheet" Target="worksheets/sheet9.xml"/><Relationship Id="rId210" Type="http://schemas.openxmlformats.org/officeDocument/2006/relationships/externalLink" Target="externalLinks/externalLink34.xml"/><Relationship Id="rId26" Type="http://schemas.openxmlformats.org/officeDocument/2006/relationships/worksheet" Target="worksheets/sheet26.xml"/><Relationship Id="rId231" Type="http://schemas.openxmlformats.org/officeDocument/2006/relationships/externalLink" Target="externalLinks/externalLink55.xml"/><Relationship Id="rId252" Type="http://schemas.openxmlformats.org/officeDocument/2006/relationships/externalLink" Target="externalLinks/externalLink76.xml"/><Relationship Id="rId273" Type="http://schemas.openxmlformats.org/officeDocument/2006/relationships/externalLink" Target="externalLinks/externalLink97.xml"/><Relationship Id="rId294" Type="http://schemas.openxmlformats.org/officeDocument/2006/relationships/externalLink" Target="externalLinks/externalLink118.xml"/><Relationship Id="rId308" Type="http://schemas.openxmlformats.org/officeDocument/2006/relationships/externalLink" Target="externalLinks/externalLink132.xml"/><Relationship Id="rId329" Type="http://schemas.openxmlformats.org/officeDocument/2006/relationships/externalLink" Target="externalLinks/externalLink153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externalLink" Target="externalLinks/externalLink20.xml"/><Relationship Id="rId200" Type="http://schemas.openxmlformats.org/officeDocument/2006/relationships/externalLink" Target="externalLinks/externalLink24.xml"/><Relationship Id="rId16" Type="http://schemas.openxmlformats.org/officeDocument/2006/relationships/worksheet" Target="worksheets/sheet16.xml"/><Relationship Id="rId221" Type="http://schemas.openxmlformats.org/officeDocument/2006/relationships/externalLink" Target="externalLinks/externalLink45.xml"/><Relationship Id="rId242" Type="http://schemas.openxmlformats.org/officeDocument/2006/relationships/externalLink" Target="externalLinks/externalLink66.xml"/><Relationship Id="rId263" Type="http://schemas.openxmlformats.org/officeDocument/2006/relationships/externalLink" Target="externalLinks/externalLink87.xml"/><Relationship Id="rId284" Type="http://schemas.openxmlformats.org/officeDocument/2006/relationships/externalLink" Target="externalLinks/externalLink108.xml"/><Relationship Id="rId319" Type="http://schemas.openxmlformats.org/officeDocument/2006/relationships/externalLink" Target="externalLinks/externalLink143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330" Type="http://schemas.openxmlformats.org/officeDocument/2006/relationships/externalLink" Target="externalLinks/externalLink15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externalLink" Target="externalLinks/externalLink10.xml"/><Relationship Id="rId211" Type="http://schemas.openxmlformats.org/officeDocument/2006/relationships/externalLink" Target="externalLinks/externalLink35.xml"/><Relationship Id="rId232" Type="http://schemas.openxmlformats.org/officeDocument/2006/relationships/externalLink" Target="externalLinks/externalLink56.xml"/><Relationship Id="rId253" Type="http://schemas.openxmlformats.org/officeDocument/2006/relationships/externalLink" Target="externalLinks/externalLink77.xml"/><Relationship Id="rId274" Type="http://schemas.openxmlformats.org/officeDocument/2006/relationships/externalLink" Target="externalLinks/externalLink98.xml"/><Relationship Id="rId295" Type="http://schemas.openxmlformats.org/officeDocument/2006/relationships/externalLink" Target="externalLinks/externalLink119.xml"/><Relationship Id="rId309" Type="http://schemas.openxmlformats.org/officeDocument/2006/relationships/externalLink" Target="externalLinks/externalLink13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320" Type="http://schemas.openxmlformats.org/officeDocument/2006/relationships/externalLink" Target="externalLinks/externalLink14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externalLink" Target="externalLinks/externalLink21.xml"/><Relationship Id="rId201" Type="http://schemas.openxmlformats.org/officeDocument/2006/relationships/externalLink" Target="externalLinks/externalLink25.xml"/><Relationship Id="rId222" Type="http://schemas.openxmlformats.org/officeDocument/2006/relationships/externalLink" Target="externalLinks/externalLink46.xml"/><Relationship Id="rId243" Type="http://schemas.openxmlformats.org/officeDocument/2006/relationships/externalLink" Target="externalLinks/externalLink67.xml"/><Relationship Id="rId264" Type="http://schemas.openxmlformats.org/officeDocument/2006/relationships/externalLink" Target="externalLinks/externalLink88.xml"/><Relationship Id="rId285" Type="http://schemas.openxmlformats.org/officeDocument/2006/relationships/externalLink" Target="externalLinks/externalLink109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310" Type="http://schemas.openxmlformats.org/officeDocument/2006/relationships/externalLink" Target="externalLinks/externalLink13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externalLink" Target="externalLinks/externalLink11.xml"/><Relationship Id="rId331" Type="http://schemas.openxmlformats.org/officeDocument/2006/relationships/externalLink" Target="externalLinks/externalLink155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36.xml"/><Relationship Id="rId233" Type="http://schemas.openxmlformats.org/officeDocument/2006/relationships/externalLink" Target="externalLinks/externalLink57.xml"/><Relationship Id="rId254" Type="http://schemas.openxmlformats.org/officeDocument/2006/relationships/externalLink" Target="externalLinks/externalLink78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externalLink" Target="externalLinks/externalLink99.xml"/><Relationship Id="rId296" Type="http://schemas.openxmlformats.org/officeDocument/2006/relationships/externalLink" Target="externalLinks/externalLink120.xml"/><Relationship Id="rId300" Type="http://schemas.openxmlformats.org/officeDocument/2006/relationships/externalLink" Target="externalLinks/externalLink12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externalLink" Target="externalLinks/externalLink1.xml"/><Relationship Id="rId198" Type="http://schemas.openxmlformats.org/officeDocument/2006/relationships/externalLink" Target="externalLinks/externalLink22.xml"/><Relationship Id="rId321" Type="http://schemas.openxmlformats.org/officeDocument/2006/relationships/externalLink" Target="externalLinks/externalLink145.xml"/><Relationship Id="rId202" Type="http://schemas.openxmlformats.org/officeDocument/2006/relationships/externalLink" Target="externalLinks/externalLink26.xml"/><Relationship Id="rId223" Type="http://schemas.openxmlformats.org/officeDocument/2006/relationships/externalLink" Target="externalLinks/externalLink47.xml"/><Relationship Id="rId244" Type="http://schemas.openxmlformats.org/officeDocument/2006/relationships/externalLink" Target="externalLinks/externalLink68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externalLink" Target="externalLinks/externalLink89.xml"/><Relationship Id="rId286" Type="http://schemas.openxmlformats.org/officeDocument/2006/relationships/externalLink" Target="externalLinks/externalLink110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externalLink" Target="externalLinks/externalLink12.xml"/><Relationship Id="rId311" Type="http://schemas.openxmlformats.org/officeDocument/2006/relationships/externalLink" Target="externalLinks/externalLink135.xml"/><Relationship Id="rId332" Type="http://schemas.openxmlformats.org/officeDocument/2006/relationships/externalLink" Target="externalLinks/externalLink156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externalLink" Target="externalLinks/externalLink37.xml"/><Relationship Id="rId234" Type="http://schemas.openxmlformats.org/officeDocument/2006/relationships/externalLink" Target="externalLinks/externalLink58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externalLink" Target="externalLinks/externalLink79.xml"/><Relationship Id="rId276" Type="http://schemas.openxmlformats.org/officeDocument/2006/relationships/externalLink" Target="externalLinks/externalLink100.xml"/><Relationship Id="rId297" Type="http://schemas.openxmlformats.org/officeDocument/2006/relationships/externalLink" Target="externalLinks/externalLink121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externalLink" Target="externalLinks/externalLink2.xml"/><Relationship Id="rId301" Type="http://schemas.openxmlformats.org/officeDocument/2006/relationships/externalLink" Target="externalLinks/externalLink125.xml"/><Relationship Id="rId322" Type="http://schemas.openxmlformats.org/officeDocument/2006/relationships/externalLink" Target="externalLinks/externalLink14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externalLink" Target="externalLinks/externalLink23.xml"/><Relationship Id="rId203" Type="http://schemas.openxmlformats.org/officeDocument/2006/relationships/externalLink" Target="externalLinks/externalLink27.xml"/><Relationship Id="rId19" Type="http://schemas.openxmlformats.org/officeDocument/2006/relationships/worksheet" Target="worksheets/sheet19.xml"/><Relationship Id="rId224" Type="http://schemas.openxmlformats.org/officeDocument/2006/relationships/externalLink" Target="externalLinks/externalLink48.xml"/><Relationship Id="rId245" Type="http://schemas.openxmlformats.org/officeDocument/2006/relationships/externalLink" Target="externalLinks/externalLink69.xml"/><Relationship Id="rId266" Type="http://schemas.openxmlformats.org/officeDocument/2006/relationships/externalLink" Target="externalLinks/externalLink90.xml"/><Relationship Id="rId287" Type="http://schemas.openxmlformats.org/officeDocument/2006/relationships/externalLink" Target="externalLinks/externalLink111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312" Type="http://schemas.openxmlformats.org/officeDocument/2006/relationships/externalLink" Target="externalLinks/externalLink136.xml"/><Relationship Id="rId333" Type="http://schemas.openxmlformats.org/officeDocument/2006/relationships/theme" Target="theme/theme1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38.xml"/><Relationship Id="rId235" Type="http://schemas.openxmlformats.org/officeDocument/2006/relationships/externalLink" Target="externalLinks/externalLink59.xml"/><Relationship Id="rId256" Type="http://schemas.openxmlformats.org/officeDocument/2006/relationships/externalLink" Target="externalLinks/externalLink80.xml"/><Relationship Id="rId277" Type="http://schemas.openxmlformats.org/officeDocument/2006/relationships/externalLink" Target="externalLinks/externalLink101.xml"/><Relationship Id="rId298" Type="http://schemas.openxmlformats.org/officeDocument/2006/relationships/externalLink" Target="externalLinks/externalLink122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externalLink" Target="externalLinks/externalLink126.xml"/><Relationship Id="rId323" Type="http://schemas.openxmlformats.org/officeDocument/2006/relationships/externalLink" Target="externalLinks/externalLink14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externalLink" Target="externalLinks/externalLink3.xml"/><Relationship Id="rId190" Type="http://schemas.openxmlformats.org/officeDocument/2006/relationships/externalLink" Target="externalLinks/externalLink14.xml"/><Relationship Id="rId204" Type="http://schemas.openxmlformats.org/officeDocument/2006/relationships/externalLink" Target="externalLinks/externalLink28.xml"/><Relationship Id="rId225" Type="http://schemas.openxmlformats.org/officeDocument/2006/relationships/externalLink" Target="externalLinks/externalLink49.xml"/><Relationship Id="rId246" Type="http://schemas.openxmlformats.org/officeDocument/2006/relationships/externalLink" Target="externalLinks/externalLink70.xml"/><Relationship Id="rId267" Type="http://schemas.openxmlformats.org/officeDocument/2006/relationships/externalLink" Target="externalLinks/externalLink91.xml"/><Relationship Id="rId288" Type="http://schemas.openxmlformats.org/officeDocument/2006/relationships/externalLink" Target="externalLinks/externalLink112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externalLink" Target="externalLinks/externalLink13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334" Type="http://schemas.openxmlformats.org/officeDocument/2006/relationships/styles" Target="styles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4.xml"/><Relationship Id="rId215" Type="http://schemas.openxmlformats.org/officeDocument/2006/relationships/externalLink" Target="externalLinks/externalLink39.xml"/><Relationship Id="rId236" Type="http://schemas.openxmlformats.org/officeDocument/2006/relationships/externalLink" Target="externalLinks/externalLink60.xml"/><Relationship Id="rId257" Type="http://schemas.openxmlformats.org/officeDocument/2006/relationships/externalLink" Target="externalLinks/externalLink81.xml"/><Relationship Id="rId278" Type="http://schemas.openxmlformats.org/officeDocument/2006/relationships/externalLink" Target="externalLinks/externalLink102.xml"/><Relationship Id="rId303" Type="http://schemas.openxmlformats.org/officeDocument/2006/relationships/externalLink" Target="externalLinks/externalLink127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externalLink" Target="externalLinks/externalLink15.xml"/><Relationship Id="rId205" Type="http://schemas.openxmlformats.org/officeDocument/2006/relationships/externalLink" Target="externalLinks/externalLink29.xml"/><Relationship Id="rId247" Type="http://schemas.openxmlformats.org/officeDocument/2006/relationships/externalLink" Target="externalLinks/externalLink71.xml"/><Relationship Id="rId107" Type="http://schemas.openxmlformats.org/officeDocument/2006/relationships/worksheet" Target="worksheets/sheet107.xml"/><Relationship Id="rId289" Type="http://schemas.openxmlformats.org/officeDocument/2006/relationships/externalLink" Target="externalLinks/externalLink113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externalLink" Target="externalLinks/externalLink138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externalLink" Target="externalLinks/externalLink40.xml"/><Relationship Id="rId258" Type="http://schemas.openxmlformats.org/officeDocument/2006/relationships/externalLink" Target="externalLinks/externalLink82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externalLink" Target="externalLinks/externalLink149.xml"/><Relationship Id="rId171" Type="http://schemas.openxmlformats.org/officeDocument/2006/relationships/worksheet" Target="worksheets/sheet171.xml"/><Relationship Id="rId227" Type="http://schemas.openxmlformats.org/officeDocument/2006/relationships/externalLink" Target="externalLinks/externalLink51.xml"/><Relationship Id="rId269" Type="http://schemas.openxmlformats.org/officeDocument/2006/relationships/externalLink" Target="externalLinks/externalLink93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externalLink" Target="externalLinks/externalLink104.xml"/><Relationship Id="rId336" Type="http://schemas.openxmlformats.org/officeDocument/2006/relationships/calcChain" Target="calcChain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externalLink" Target="externalLinks/externalLink6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62.xml"/><Relationship Id="rId291" Type="http://schemas.openxmlformats.org/officeDocument/2006/relationships/externalLink" Target="externalLinks/externalLink115.xml"/><Relationship Id="rId305" Type="http://schemas.openxmlformats.org/officeDocument/2006/relationships/externalLink" Target="externalLinks/externalLink129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193" Type="http://schemas.openxmlformats.org/officeDocument/2006/relationships/externalLink" Target="externalLinks/externalLink17.xml"/><Relationship Id="rId207" Type="http://schemas.openxmlformats.org/officeDocument/2006/relationships/externalLink" Target="externalLinks/externalLink31.xml"/><Relationship Id="rId249" Type="http://schemas.openxmlformats.org/officeDocument/2006/relationships/externalLink" Target="externalLinks/externalLink7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externalLink" Target="externalLinks/externalLink84.xml"/><Relationship Id="rId316" Type="http://schemas.openxmlformats.org/officeDocument/2006/relationships/externalLink" Target="externalLinks/externalLink140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62" Type="http://schemas.openxmlformats.org/officeDocument/2006/relationships/worksheet" Target="worksheets/sheet162.xml"/><Relationship Id="rId218" Type="http://schemas.openxmlformats.org/officeDocument/2006/relationships/externalLink" Target="externalLinks/externalLink42.xml"/><Relationship Id="rId271" Type="http://schemas.openxmlformats.org/officeDocument/2006/relationships/externalLink" Target="externalLinks/externalLink95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8-03-2026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6-11-2025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6-12-2025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6-01-2026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-02-2026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9-03-2026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7-11-2025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7-12-2025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7-01-2026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6-02-2026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30-03-2026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8-11-2025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8-12-2025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8-01-2026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7-02-2026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31-03-2026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9-11-2025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9-12-2025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9-01-2026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8-02-2026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1-04-2026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30-11-2025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30-12-2025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30-01-2026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01-03-2026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02-04-2026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01-12-2025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31-12-2025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31-01-2026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02-03-2026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3-04-2026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02-12-2025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01-01-2026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01-02-2026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03-03-2026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04-04-2026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03-12-2025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02-01-2026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02-02-2026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04-03-2026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5-04-2026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04-12-2025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microsoft.com/office/2006/relationships/xlExternalLinkPath/xlPathMissing" Target="03-01-2026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03-02-2026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05-03-2026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06-04-2026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microsoft.com/office/2006/relationships/xlExternalLinkPath/xlPathMissing" Target="04-11-2025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05-12-2025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04-01-2026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04-02-2026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6-03-2026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07-04-2026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05-11-2025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06-12-2025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05-01-2026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microsoft.com/office/2006/relationships/xlExternalLinkPath/xlPathMissing" Target="05-02-2026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microsoft.com/office/2006/relationships/xlExternalLinkPath/xlPathMissing" Target="07-03-2026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microsoft.com/office/2006/relationships/xlExternalLinkPath/xlPathMissing" Target="08-04-2026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microsoft.com/office/2006/relationships/xlExternalLinkPath/xlPathMissing" Target="06-11-2025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microsoft.com/office/2006/relationships/xlExternalLinkPath/xlPathMissing" Target="07-12-2025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6-01-2026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microsoft.com/office/2006/relationships/xlExternalLinkPath/xlPathMissing" Target="06-02-2026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microsoft.com/office/2006/relationships/xlExternalLinkPath/xlPathMissing" Target="08-03-2026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microsoft.com/office/2006/relationships/xlExternalLinkPath/xlPathMissing" Target="07-11-2025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08-12-2025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07-01-2026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07-02-2026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PathMissing" Target="09-03-2026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microsoft.com/office/2006/relationships/xlExternalLinkPath/xlPathMissing" Target="08-11-2025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09-12-2025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8-01-2026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microsoft.com/office/2006/relationships/xlExternalLinkPath/xlPathMissing" Target="08-02-2026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microsoft.com/office/2006/relationships/xlExternalLinkPath/xlPathMissing" Target="10-03-2026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microsoft.com/office/2006/relationships/xlExternalLinkPath/xlPathMissing" Target="09-11-2025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microsoft.com/office/2006/relationships/xlExternalLinkPath/xlPathMissing" Target="10-12-2025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microsoft.com/office/2006/relationships/xlExternalLinkPath/xlPathMissing" Target="09-01-2026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microsoft.com/office/2006/relationships/xlExternalLinkPath/xlPathMissing" Target="09-02-2026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microsoft.com/office/2006/relationships/xlExternalLinkPath/xlPathMissing" Target="11-03-2026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microsoft.com/office/2006/relationships/xlExternalLinkPath/xlPathMissing" Target="10-11-2025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microsoft.com/office/2006/relationships/xlExternalLinkPath/xlPathMissing" Target="11-12-2025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0-01-2026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0-02-2026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microsoft.com/office/2006/relationships/xlExternalLinkPath/xlPathMissing" Target="12-03-2026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microsoft.com/office/2006/relationships/xlExternalLinkPath/xlPathMissing" Target="11-11-2025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microsoft.com/office/2006/relationships/xlExternalLinkPath/xlPathMissing" Target="12-12-2025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microsoft.com/office/2006/relationships/xlExternalLinkPath/xlPathMissing" Target="11-01-2026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microsoft.com/office/2006/relationships/xlExternalLinkPath/xlPathMissing" Target="11-02-2026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microsoft.com/office/2006/relationships/xlExternalLinkPath/xlPathMissing" Target="13-03-2026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microsoft.com/office/2006/relationships/xlExternalLinkPath/xlPathMissing" Target="12-11-2025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microsoft.com/office/2006/relationships/xlExternalLinkPath/xlPathMissing" Target="13-12-2025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2-01-2026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2-02-2026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microsoft.com/office/2006/relationships/xlExternalLinkPath/xlPathMissing" Target="14-03-2026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microsoft.com/office/2006/relationships/xlExternalLinkPath/xlPathMissing" Target="13-11-2025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microsoft.com/office/2006/relationships/xlExternalLinkPath/xlPathMissing" Target="14-12-2025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microsoft.com/office/2006/relationships/xlExternalLinkPath/xlPathMissing" Target="13-01-2026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microsoft.com/office/2006/relationships/xlExternalLinkPath/xlPathMissing" Target="13-02-2026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microsoft.com/office/2006/relationships/xlExternalLinkPath/xlPathMissing" Target="15-03-2026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microsoft.com/office/2006/relationships/xlExternalLinkPath/xlPathMissing" Target="14-11-2025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microsoft.com/office/2006/relationships/xlExternalLinkPath/xlPathMissing" Target="15-12-2025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4-01-2026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4-02-2026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microsoft.com/office/2006/relationships/xlExternalLinkPath/xlPathMissing" Target="16-03-2026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microsoft.com/office/2006/relationships/xlExternalLinkPath/xlPathMissing" Target="15-11-2025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microsoft.com/office/2006/relationships/xlExternalLinkPath/xlPathMissing" Target="16-12-2025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microsoft.com/office/2006/relationships/xlExternalLinkPath/xlPathMissing" Target="15-01-2026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microsoft.com/office/2006/relationships/xlExternalLinkPath/xlPathMissing" Target="15-02-2026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microsoft.com/office/2006/relationships/xlExternalLinkPath/xlPathMissing" Target="17-03-2026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microsoft.com/office/2006/relationships/xlExternalLinkPath/xlPathMissing" Target="16-11-2025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17-12-2025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6-01-2026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6-02-2026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18-03-2026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17-11-2025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18-12-2025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17-01-2026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17-02-2026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19-03-2026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18-11-2025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19-12-2025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8-01-2026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8-02-2026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-03-2026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19-11-2025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-12-2025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19-01-2026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19-02-2026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-03-2026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-11-2025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-12-2025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-01-2026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-02-2026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-03-2026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-11-2025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-12-2025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-01-2026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-02-2026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-03-2026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-11-2025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-12-2025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-01-2026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-02-2026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4-03-2026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-11-2025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4-12-2025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-01-2026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-02-2026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-03-2026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4-11-2025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-12-2025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4-01-2026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4-02-2026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6-03-2026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-11-2025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-01-2026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7-03-2026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8-03-2026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6-11-2025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6-12-2025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6-01-2026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5-02-2026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9-03-2026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7-11-2025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7-12-2025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7-01-2026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6-02-2026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0-03-2026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8-11-2025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8-12-2025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8-01-2026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7-02-2026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1-03-2026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9-11-2025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9-12-2025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9-01-2026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8-02-2026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-04-2026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0-11-2025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0-12-2025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0-01-2026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-03-2026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-04-2026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-12-2025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1-12-2025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1-01-2026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-03-2026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-04-2026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-12-2025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-01-2026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-02-2026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-03-2026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-04-2026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-12-2025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-01-2026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-02-2026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-03-2026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04-2026"/>
    </sheet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-12-2025"/>
    </sheet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-01-2026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-02-2026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03-2026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6-04-2026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-11-2025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12-2025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-01-2026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-02-2026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6-03-2026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-04-2026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11-2025"/>
    </sheet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6-12-2025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01-2026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02-2026"/>
    </sheetNames>
    <sheetDataSet>
      <sheetData sheetId="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-03-2026"/>
    </sheetNames>
    <sheetDataSet>
      <sheetData sheetId="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8-04-2026"/>
    </sheetNames>
    <sheetDataSet>
      <sheetData sheetId="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6-11-2025"/>
    </sheetNames>
    <sheetDataSet>
      <sheetData sheetId="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-12-2025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6-01-2026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6-02-2026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8-03-2026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-11-2025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8-12-2025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-01-2026"/>
    </sheet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-02-2026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9-03-2026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8-11-2025"/>
    </sheetNames>
    <sheetDataSet>
      <sheetData sheetId="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9-12-2025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8-01-2026"/>
    </sheetNames>
    <sheetDataSet>
      <sheetData sheetId="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8-02-2026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-03-2026"/>
    </sheetNames>
    <sheetDataSet>
      <sheetData sheetId="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9-11-2025"/>
    </sheetNames>
    <sheetDataSet>
      <sheetData sheetId="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-12-2025"/>
    </sheetNames>
    <sheetDataSet>
      <sheetData sheetId="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9-01-2026"/>
    </sheetNames>
    <sheetDataSet>
      <sheetData sheetId="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9-02-2026"/>
    </sheetNames>
    <sheetDataSet>
      <sheetData sheetId="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-03-2026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-11-2025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-12-2025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-01-2026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-02-2026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-03-2026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-11-2025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-12-2025"/>
    </sheetNames>
    <sheetDataSet>
      <sheetData sheetId="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-01-2026"/>
    </sheetNames>
    <sheetDataSet>
      <sheetData sheetId="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-02-2026"/>
    </sheetNames>
    <sheetDataSet>
      <sheetData sheetId="0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-03-2026"/>
    </sheetNames>
    <sheetDataSet>
      <sheetData sheetId="0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-11-2025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-12-2025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-01-2026"/>
    </sheetNames>
    <sheetDataSet>
      <sheetData sheetId="0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-02-2026"/>
    </sheetNames>
    <sheetDataSet>
      <sheetData sheetId="0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-03-2026"/>
    </sheetNames>
    <sheetDataSet>
      <sheetData sheetId="0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-11-2025"/>
    </sheetNames>
    <sheetDataSet>
      <sheetData sheetId="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-12-2025"/>
    </sheetNames>
    <sheetDataSet>
      <sheetData sheetId="0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-01-2026"/>
    </sheetNames>
    <sheetDataSet>
      <sheetData sheetId="0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-02-2026"/>
    </sheetNames>
    <sheetDataSet>
      <sheetData sheetId="0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5-03-2026"/>
    </sheetNames>
    <sheetDataSet>
      <sheetData sheetId="0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-11-2025"/>
    </sheetNames>
    <sheetDataSet>
      <sheetData sheetId="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5-12-2025"/>
    </sheetNames>
    <sheetDataSet>
      <sheetData sheetId="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-01-2026"/>
    </sheetNames>
    <sheetDataSet>
      <sheetData sheetId="0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-02-2026"/>
    </sheetNames>
    <sheetDataSet>
      <sheetData sheetId="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-03-2026"/>
    </sheetNames>
    <sheetDataSet>
      <sheetData sheetId="0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5-11-2025"/>
    </sheetNames>
    <sheetDataSet>
      <sheetData sheetId="0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-12-2025"/>
    </sheetNames>
    <sheetDataSet>
      <sheetData sheetId="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5-01-2026"/>
    </sheetNames>
    <sheetDataSet>
      <sheetData sheetId="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5-02-2026"/>
    </sheetNames>
    <sheetDataSet>
      <sheetData sheetId="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7-03-2026"/>
    </sheetNames>
    <sheetDataSet>
      <sheetData sheetId="0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-11-2025"/>
    </sheetNames>
    <sheetDataSet>
      <sheetData sheetId="0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7-12-2025"/>
    </sheetNames>
    <sheetDataSet>
      <sheetData sheetId="0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-01-2026"/>
    </sheetNames>
    <sheetDataSet>
      <sheetData sheetId="0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-02-2026"/>
    </sheetNames>
    <sheetDataSet>
      <sheetData sheetId="0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-03-2026"/>
    </sheetNames>
    <sheetDataSet>
      <sheetData sheetId="0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7-11-2025"/>
    </sheetNames>
    <sheetDataSet>
      <sheetData sheetId="0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-12-2025"/>
    </sheetNames>
    <sheetDataSet>
      <sheetData sheetId="0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7-01-2026"/>
    </sheetNames>
    <sheetDataSet>
      <sheetData sheetId="0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7-02-2026"/>
    </sheetNames>
    <sheetDataSet>
      <sheetData sheetId="0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-03-2026"/>
    </sheetNames>
    <sheetDataSet>
      <sheetData sheetId="0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-11-2025"/>
    </sheetNames>
    <sheetDataSet>
      <sheetData sheetId="0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-12-2025"/>
    </sheetNames>
    <sheetDataSet>
      <sheetData sheetId="0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-01-2026"/>
    </sheetNames>
    <sheetDataSet>
      <sheetData sheetId="0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-02-2026"/>
    </sheetNames>
    <sheetDataSet>
      <sheetData sheetId="0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-03-2026"/>
    </sheetNames>
    <sheetDataSet>
      <sheetData sheetId="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-11-2025"/>
    </sheetNames>
    <sheetDataSet>
      <sheetData sheetId="0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-12-2025"/>
    </sheetNames>
    <sheetDataSet>
      <sheetData sheetId="0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-01-2026"/>
    </sheetNames>
    <sheetDataSet>
      <sheetData sheetId="0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-02-2026"/>
    </sheetNames>
    <sheetDataSet>
      <sheetData sheetId="0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1-03-2026"/>
    </sheetNames>
    <sheetDataSet>
      <sheetData sheetId="0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-11-2025"/>
    </sheetNames>
    <sheetDataSet>
      <sheetData sheetId="0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1-12-2025"/>
    </sheetNames>
    <sheetDataSet>
      <sheetData sheetId="0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-01-2026"/>
    </sheetNames>
    <sheetDataSet>
      <sheetData sheetId="0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-02-2026"/>
    </sheetNames>
    <sheetDataSet>
      <sheetData sheetId="0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-03-2026"/>
    </sheetNames>
    <sheetDataSet>
      <sheetData sheetId="0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1-11-2025"/>
    </sheetNames>
    <sheetDataSet>
      <sheetData sheetId="0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-12-2025"/>
    </sheetNames>
    <sheetDataSet>
      <sheetData sheetId="0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1-01-2026"/>
    </sheetNames>
    <sheetDataSet>
      <sheetData sheetId="0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1-02-2026"/>
    </sheetNames>
    <sheetDataSet>
      <sheetData sheetId="0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3-03-2026"/>
    </sheetNames>
    <sheetDataSet>
      <sheetData sheetId="0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-11-2025"/>
    </sheetNames>
    <sheetDataSet>
      <sheetData sheetId="0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3-12-2025"/>
    </sheetNames>
    <sheetDataSet>
      <sheetData sheetId="0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-01-2026"/>
    </sheetNames>
    <sheetDataSet>
      <sheetData sheetId="0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-02-2026"/>
    </sheetNames>
    <sheetDataSet>
      <sheetData sheetId="0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4-03-2026"/>
    </sheetNames>
    <sheetDataSet>
      <sheetData sheetId="0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3-11-2025"/>
    </sheetNames>
    <sheetDataSet>
      <sheetData sheetId="0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4-12-2025"/>
    </sheetNames>
    <sheetDataSet>
      <sheetData sheetId="0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3-01-2026"/>
    </sheetNames>
    <sheetDataSet>
      <sheetData sheetId="0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3-02-2026"/>
    </sheetNames>
    <sheetDataSet>
      <sheetData sheetId="0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5-03-2026"/>
    </sheetNames>
    <sheetDataSet>
      <sheetData sheetId="0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4-11-2025"/>
    </sheetNames>
    <sheetDataSet>
      <sheetData sheetId="0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5-12-2025"/>
    </sheetNames>
    <sheetDataSet>
      <sheetData sheetId="0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4-01-2026"/>
    </sheetNames>
    <sheetDataSet>
      <sheetData sheetId="0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4-02-2026"/>
    </sheetNames>
    <sheetDataSet>
      <sheetData sheetId="0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6-03-2026"/>
    </sheetNames>
    <sheetDataSet>
      <sheetData sheetId="0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5-11-2025"/>
    </sheetNames>
    <sheetDataSet>
      <sheetData sheetId="0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5-01-2026"/>
    </sheetNames>
    <sheetDataSet>
      <sheetData sheetId="0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7-03-2026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Noteworthy Light"/>
        <a:ea typeface="Noteworthy Light"/>
        <a:cs typeface="Noteworthy Light"/>
      </a:majorFont>
      <a:minorFont>
        <a:latin typeface="Noteworthy Light"/>
        <a:ea typeface="Noteworthy Light"/>
        <a:cs typeface="Noteworthy Light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C26A6-B226-7F4C-88D0-76F098E9A3E8}">
  <dimension ref="A1:E30"/>
  <sheetViews>
    <sheetView tabSelected="1" topLeftCell="A25" workbookViewId="0">
      <selection activeCell="B29" sqref="B29"/>
    </sheetView>
  </sheetViews>
  <sheetFormatPr baseColWidth="10" defaultColWidth="8.77734375" defaultRowHeight="27"/>
  <cols>
    <col min="1" max="1" width="32" style="115"/>
    <col min="2" max="2" width="16.5546875" style="115" bestFit="1" customWidth="1"/>
    <col min="3" max="3" width="40" style="115"/>
    <col min="4" max="16384" width="8.77734375" style="115"/>
  </cols>
  <sheetData>
    <row r="1" spans="1:4">
      <c r="A1" s="116" t="s">
        <v>66</v>
      </c>
    </row>
    <row r="2" spans="1:4">
      <c r="A2" s="116" t="s">
        <v>67</v>
      </c>
      <c r="B2" s="115" t="s">
        <v>68</v>
      </c>
    </row>
    <row r="3" spans="1:4">
      <c r="A3" s="116" t="s">
        <v>69</v>
      </c>
      <c r="B3" s="115" t="s">
        <v>70</v>
      </c>
    </row>
    <row r="4" spans="1:4">
      <c r="A4" s="116" t="s">
        <v>71</v>
      </c>
      <c r="B4" s="115" t="s">
        <v>72</v>
      </c>
    </row>
    <row r="5" spans="1:4">
      <c r="A5" s="116" t="s">
        <v>73</v>
      </c>
      <c r="B5" s="115" t="s">
        <v>74</v>
      </c>
    </row>
    <row r="6" spans="1:4">
      <c r="A6" s="116" t="s">
        <v>75</v>
      </c>
      <c r="B6" s="115">
        <v>37</v>
      </c>
    </row>
    <row r="7" spans="1:4">
      <c r="A7" s="116" t="s">
        <v>76</v>
      </c>
      <c r="B7" s="115">
        <v>1</v>
      </c>
    </row>
    <row r="8" spans="1:4">
      <c r="A8" s="116" t="s">
        <v>77</v>
      </c>
      <c r="B8" s="115">
        <v>2.5470000000000002</v>
      </c>
    </row>
    <row r="9" spans="1:4">
      <c r="A9" s="116" t="s">
        <v>78</v>
      </c>
      <c r="B9" s="115">
        <v>48</v>
      </c>
    </row>
    <row r="10" spans="1:4">
      <c r="A10" s="116" t="s">
        <v>79</v>
      </c>
      <c r="B10" s="115">
        <v>33</v>
      </c>
    </row>
    <row r="12" spans="1:4">
      <c r="A12" s="116" t="s">
        <v>80</v>
      </c>
    </row>
    <row r="13" spans="1:4">
      <c r="A13" s="116" t="s">
        <v>81</v>
      </c>
      <c r="B13" s="116" t="s">
        <v>82</v>
      </c>
      <c r="C13" s="116" t="s">
        <v>83</v>
      </c>
      <c r="D13" s="116" t="s">
        <v>84</v>
      </c>
    </row>
    <row r="14" spans="1:4">
      <c r="A14" s="115" t="s">
        <v>74</v>
      </c>
      <c r="B14" s="115">
        <v>2.5470000000000002</v>
      </c>
    </row>
    <row r="15" spans="1:4">
      <c r="A15" s="115" t="s">
        <v>85</v>
      </c>
      <c r="B15" s="115">
        <v>2.48</v>
      </c>
    </row>
    <row r="16" spans="1:4">
      <c r="A16" s="115" t="s">
        <v>86</v>
      </c>
      <c r="B16" s="115">
        <v>2.5339999999999998</v>
      </c>
    </row>
    <row r="17" spans="1:5">
      <c r="A17" s="115" t="s">
        <v>87</v>
      </c>
      <c r="B17" s="115">
        <v>2.6320000000000001</v>
      </c>
    </row>
    <row r="19" spans="1:5">
      <c r="A19" s="116" t="s">
        <v>88</v>
      </c>
      <c r="B19" s="116"/>
      <c r="C19" s="116"/>
      <c r="D19" s="116"/>
      <c r="E19" s="116"/>
    </row>
    <row r="20" spans="1:5">
      <c r="A20" s="116" t="s">
        <v>81</v>
      </c>
      <c r="B20" s="116" t="s">
        <v>89</v>
      </c>
      <c r="C20" s="116" t="s">
        <v>90</v>
      </c>
      <c r="D20" s="116" t="s">
        <v>91</v>
      </c>
      <c r="E20" s="116" t="s">
        <v>92</v>
      </c>
    </row>
    <row r="21" spans="1:5">
      <c r="A21" s="115" t="s">
        <v>93</v>
      </c>
      <c r="B21" s="115">
        <v>5</v>
      </c>
      <c r="C21" s="115" t="s">
        <v>94</v>
      </c>
      <c r="D21" s="115">
        <v>400</v>
      </c>
      <c r="E21" s="115">
        <v>1065</v>
      </c>
    </row>
    <row r="23" spans="1:5">
      <c r="A23" s="116" t="s">
        <v>95</v>
      </c>
    </row>
    <row r="24" spans="1:5">
      <c r="A24" s="116" t="s">
        <v>96</v>
      </c>
      <c r="B24" s="115" t="s">
        <v>97</v>
      </c>
    </row>
    <row r="25" spans="1:5">
      <c r="A25" s="116" t="s">
        <v>98</v>
      </c>
      <c r="B25" s="115">
        <v>400</v>
      </c>
    </row>
    <row r="26" spans="1:5">
      <c r="A26" s="116" t="s">
        <v>99</v>
      </c>
      <c r="B26" s="115">
        <v>1065</v>
      </c>
    </row>
    <row r="27" spans="1:5">
      <c r="A27" s="116" t="s">
        <v>100</v>
      </c>
      <c r="B27" s="115">
        <v>2800</v>
      </c>
    </row>
    <row r="28" spans="1:5">
      <c r="A28" s="116" t="s">
        <v>101</v>
      </c>
      <c r="B28" s="115" t="s">
        <v>102</v>
      </c>
    </row>
    <row r="30" spans="1:5" ht="409.6">
      <c r="A30" s="117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66995-3174-E34E-B4EC-51BAA7291AB2}">
  <dimension ref="A1:J987"/>
  <sheetViews>
    <sheetView showGridLines="0" zoomScale="140" zoomScaleNormal="140" workbookViewId="0">
      <selection activeCell="C10" sqref="C10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45669</v>
      </c>
      <c r="B1" s="82"/>
      <c r="C1" s="60" t="str">
        <f>"Pumps: "&amp;COUNTA(I5:I12)</f>
        <v>Pumps: 5</v>
      </c>
      <c r="D1" s="83">
        <f>ROUNDUP(D17/8, 0)</f>
        <v>130</v>
      </c>
      <c r="E1" s="84"/>
      <c r="F1" s="85">
        <f>ROUNDDOWN(F17/8, 0)</f>
        <v>116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130</v>
      </c>
      <c r="E5" s="30"/>
      <c r="F5" s="30"/>
      <c r="G5" s="30"/>
      <c r="H5" s="23">
        <v>0</v>
      </c>
      <c r="I5" s="23"/>
      <c r="J5" s="23"/>
    </row>
    <row r="6" spans="1:10" ht="42" customHeight="1">
      <c r="A6" s="4">
        <v>45930.125</v>
      </c>
      <c r="B6" s="29"/>
      <c r="C6" s="29"/>
      <c r="D6" s="30">
        <v>160</v>
      </c>
      <c r="E6" s="30"/>
      <c r="F6" s="30">
        <v>80</v>
      </c>
      <c r="G6" s="30">
        <v>120</v>
      </c>
      <c r="H6" s="23">
        <v>0.14583333333333334</v>
      </c>
      <c r="I6" s="23">
        <v>0.14583333333333334</v>
      </c>
      <c r="J6" s="23"/>
    </row>
    <row r="7" spans="1:10" ht="42" customHeight="1">
      <c r="A7" s="4">
        <v>45930.25</v>
      </c>
      <c r="B7" s="29"/>
      <c r="C7" s="29"/>
      <c r="D7" s="30">
        <v>150</v>
      </c>
      <c r="E7" s="30"/>
      <c r="F7" s="30">
        <v>70</v>
      </c>
      <c r="G7" s="30">
        <v>130</v>
      </c>
      <c r="H7" s="23">
        <v>0.35416666666666669</v>
      </c>
      <c r="I7" s="23">
        <v>0.35416666666666669</v>
      </c>
      <c r="J7" s="23"/>
    </row>
    <row r="8" spans="1:10" ht="42" customHeight="1">
      <c r="A8" s="4">
        <v>45930.375</v>
      </c>
      <c r="B8" s="29"/>
      <c r="C8" s="29"/>
      <c r="D8" s="30"/>
      <c r="E8" s="30"/>
      <c r="F8" s="30"/>
      <c r="G8" s="30"/>
      <c r="H8" s="23"/>
      <c r="I8" s="23"/>
      <c r="J8" s="23"/>
    </row>
    <row r="9" spans="1:10" ht="42" customHeight="1">
      <c r="A9" s="4">
        <v>45930.5</v>
      </c>
      <c r="B9" s="29"/>
      <c r="C9" s="29"/>
      <c r="D9" s="30">
        <v>150</v>
      </c>
      <c r="E9" s="30"/>
      <c r="F9" s="30">
        <v>70</v>
      </c>
      <c r="G9" s="30">
        <v>130</v>
      </c>
      <c r="H9" s="23">
        <v>0.52083333333333337</v>
      </c>
      <c r="I9" s="23">
        <v>0.54166666666666663</v>
      </c>
      <c r="J9" s="23"/>
    </row>
    <row r="10" spans="1:10" ht="42" customHeight="1">
      <c r="A10" s="4">
        <v>45930.625</v>
      </c>
      <c r="B10" s="29"/>
      <c r="C10" s="29"/>
      <c r="D10" s="30">
        <v>150</v>
      </c>
      <c r="E10" s="30"/>
      <c r="F10" s="30"/>
      <c r="G10" s="30"/>
      <c r="H10" s="23">
        <v>0.66666666666666663</v>
      </c>
      <c r="I10" s="23"/>
      <c r="J10" s="23"/>
    </row>
    <row r="11" spans="1:10" ht="42" customHeight="1">
      <c r="A11" s="4">
        <v>45930.75</v>
      </c>
      <c r="B11" s="29"/>
      <c r="C11" s="29"/>
      <c r="D11" s="30">
        <v>120</v>
      </c>
      <c r="E11" s="30"/>
      <c r="F11" s="30">
        <v>60</v>
      </c>
      <c r="G11" s="30">
        <v>110</v>
      </c>
      <c r="H11" s="23">
        <v>0.79166666666666663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180</v>
      </c>
      <c r="E12" s="30"/>
      <c r="F12" s="30">
        <v>60</v>
      </c>
      <c r="G12" s="30">
        <v>100</v>
      </c>
      <c r="H12" s="23">
        <v>0.9375</v>
      </c>
      <c r="I12" s="23">
        <v>0.95833333333333337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1040</v>
      </c>
      <c r="E16" s="33">
        <f t="shared" si="0"/>
        <v>0</v>
      </c>
      <c r="F16" s="32">
        <f>SUM(F5:F12)</f>
        <v>340</v>
      </c>
      <c r="G16" s="48">
        <f>SUM(G5:G12)</f>
        <v>590</v>
      </c>
      <c r="H16" s="74">
        <f>D17-F17</f>
        <v>110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1040</v>
      </c>
      <c r="E17" s="79"/>
      <c r="F17" s="78">
        <f>SUM(F16:G16)</f>
        <v>930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A1:B1"/>
    <mergeCell ref="D1:E1"/>
    <mergeCell ref="F1:G1"/>
    <mergeCell ref="A3:A4"/>
    <mergeCell ref="B3:C3"/>
    <mergeCell ref="D3:E3"/>
    <mergeCell ref="F3:G3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D31E2-B4AF-FC4D-AC36-17D39B5F7DFD}">
  <dimension ref="A1:J987"/>
  <sheetViews>
    <sheetView showGridLines="0" topLeftCell="A3" zoomScale="140" zoomScaleNormal="140" workbookViewId="0">
      <selection activeCell="D13" sqref="D13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45668</v>
      </c>
      <c r="B1" s="82"/>
      <c r="C1" s="60" t="str">
        <f>"Pumps: "&amp;COUNTA(I5:I12)</f>
        <v>Pumps: 5</v>
      </c>
      <c r="D1" s="83">
        <f>ROUNDUP(D17/8, 0)</f>
        <v>118</v>
      </c>
      <c r="E1" s="84"/>
      <c r="F1" s="85">
        <f>ROUNDDOWN(F17/8, 0)</f>
        <v>118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170</v>
      </c>
      <c r="E6" s="30"/>
      <c r="F6" s="30">
        <v>60</v>
      </c>
      <c r="G6" s="30">
        <v>100</v>
      </c>
      <c r="H6" s="23">
        <v>0.125</v>
      </c>
      <c r="I6" s="23">
        <v>0.14583333333333334</v>
      </c>
      <c r="J6" s="23"/>
    </row>
    <row r="7" spans="1:10" ht="42" customHeight="1">
      <c r="A7" s="4">
        <v>45930.25</v>
      </c>
      <c r="B7" s="29"/>
      <c r="C7" s="29"/>
      <c r="D7" s="30">
        <v>150</v>
      </c>
      <c r="E7" s="30"/>
      <c r="F7" s="30">
        <v>80</v>
      </c>
      <c r="G7" s="30">
        <v>110</v>
      </c>
      <c r="H7" s="23">
        <v>0.29166666666666669</v>
      </c>
      <c r="I7" s="23">
        <v>0.33333333333333331</v>
      </c>
      <c r="J7" s="23"/>
    </row>
    <row r="8" spans="1:10" ht="42" customHeight="1">
      <c r="A8" s="4">
        <v>45930.375</v>
      </c>
      <c r="B8" s="29"/>
      <c r="C8" s="29"/>
      <c r="D8" s="30">
        <v>150</v>
      </c>
      <c r="E8" s="30"/>
      <c r="F8" s="30"/>
      <c r="G8" s="30"/>
      <c r="H8" s="23">
        <v>0.4375</v>
      </c>
      <c r="I8" s="23"/>
      <c r="J8" s="23"/>
    </row>
    <row r="9" spans="1:10" ht="42" customHeight="1">
      <c r="A9" s="4">
        <v>45930.5</v>
      </c>
      <c r="B9" s="29"/>
      <c r="C9" s="29"/>
      <c r="D9" s="30">
        <v>180</v>
      </c>
      <c r="E9" s="30"/>
      <c r="F9" s="30">
        <v>70</v>
      </c>
      <c r="G9" s="30">
        <v>110</v>
      </c>
      <c r="H9" s="23">
        <v>0.5625</v>
      </c>
      <c r="I9" s="23">
        <v>0.54166666666666663</v>
      </c>
      <c r="J9" s="23"/>
    </row>
    <row r="10" spans="1:10" ht="42" customHeight="1">
      <c r="A10" s="4">
        <v>45930.625</v>
      </c>
      <c r="B10" s="29"/>
      <c r="C10" s="29"/>
      <c r="D10" s="30"/>
      <c r="E10" s="30"/>
      <c r="F10" s="30"/>
      <c r="G10" s="30"/>
      <c r="H10" s="23"/>
      <c r="I10" s="23"/>
      <c r="J10" s="23"/>
    </row>
    <row r="11" spans="1:10" ht="42" customHeight="1">
      <c r="A11" s="4">
        <v>45930.75</v>
      </c>
      <c r="B11" s="29"/>
      <c r="C11" s="29"/>
      <c r="D11" s="30">
        <v>140</v>
      </c>
      <c r="E11" s="30"/>
      <c r="F11" s="30">
        <v>80</v>
      </c>
      <c r="G11" s="30">
        <v>140</v>
      </c>
      <c r="H11" s="23">
        <v>0.72916666666666663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150</v>
      </c>
      <c r="E12" s="30"/>
      <c r="F12" s="30">
        <v>80</v>
      </c>
      <c r="G12" s="30">
        <v>120</v>
      </c>
      <c r="H12" s="23">
        <v>0.83333333333333337</v>
      </c>
      <c r="I12" s="23">
        <v>0.95833333333333337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940</v>
      </c>
      <c r="E16" s="33">
        <f t="shared" si="0"/>
        <v>0</v>
      </c>
      <c r="F16" s="32">
        <f>SUM(F5:F12)</f>
        <v>370</v>
      </c>
      <c r="G16" s="48">
        <f>SUM(G5:G12)</f>
        <v>580</v>
      </c>
      <c r="H16" s="74">
        <f>D17-F17</f>
        <v>-10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940</v>
      </c>
      <c r="E17" s="79"/>
      <c r="F17" s="78">
        <f>SUM(F16:G16)</f>
        <v>950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A1:B1"/>
    <mergeCell ref="D1:E1"/>
    <mergeCell ref="F1:G1"/>
    <mergeCell ref="A3:A4"/>
    <mergeCell ref="B3:C3"/>
    <mergeCell ref="D3:E3"/>
    <mergeCell ref="F3:G3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A487-8AD2-CE42-9F14-4FF07BFA9B42}">
  <dimension ref="A1:J987"/>
  <sheetViews>
    <sheetView showGridLines="0" topLeftCell="A3" zoomScale="140" zoomScaleNormal="140" workbookViewId="0">
      <selection activeCell="D13" sqref="D13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45667</v>
      </c>
      <c r="B1" s="82"/>
      <c r="C1" s="60" t="str">
        <f>"Pumps: "&amp;COUNTA(I5:I12)</f>
        <v>Pumps: 5</v>
      </c>
      <c r="D1" s="83">
        <f>ROUNDUP(D17/8, 0)</f>
        <v>112</v>
      </c>
      <c r="E1" s="84"/>
      <c r="F1" s="85">
        <f>ROUNDDOWN(F17/8, 0)</f>
        <v>120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160</v>
      </c>
      <c r="E6" s="30"/>
      <c r="F6" s="30">
        <v>70</v>
      </c>
      <c r="G6" s="30">
        <v>130</v>
      </c>
      <c r="H6" s="23">
        <v>0.16666666666666666</v>
      </c>
      <c r="I6" s="23">
        <v>0.14583333333333334</v>
      </c>
      <c r="J6" s="23"/>
    </row>
    <row r="7" spans="1:10" ht="42" customHeight="1">
      <c r="A7" s="4">
        <v>45930.25</v>
      </c>
      <c r="B7" s="29"/>
      <c r="C7" s="29"/>
      <c r="D7" s="30">
        <v>150</v>
      </c>
      <c r="E7" s="30"/>
      <c r="F7" s="30">
        <v>70</v>
      </c>
      <c r="G7" s="30">
        <v>110</v>
      </c>
      <c r="H7" s="23">
        <v>0.3125</v>
      </c>
      <c r="I7" s="23">
        <v>0.33333333333333331</v>
      </c>
      <c r="J7" s="23"/>
    </row>
    <row r="8" spans="1:10" ht="42" customHeight="1">
      <c r="A8" s="4">
        <v>45930.375</v>
      </c>
      <c r="B8" s="29"/>
      <c r="C8" s="29"/>
      <c r="D8" s="30">
        <v>110</v>
      </c>
      <c r="E8" s="30"/>
      <c r="F8" s="30"/>
      <c r="G8" s="30"/>
      <c r="H8" s="23">
        <v>0.47916666666666669</v>
      </c>
      <c r="I8" s="23"/>
      <c r="J8" s="23"/>
    </row>
    <row r="9" spans="1:10" ht="42" customHeight="1">
      <c r="A9" s="4">
        <v>45930.5</v>
      </c>
      <c r="B9" s="29"/>
      <c r="C9" s="29"/>
      <c r="D9" s="30"/>
      <c r="E9" s="30"/>
      <c r="F9" s="30">
        <v>70</v>
      </c>
      <c r="G9" s="30">
        <v>120</v>
      </c>
      <c r="H9" s="23"/>
      <c r="I9" s="23">
        <v>0.54166666666666663</v>
      </c>
      <c r="J9" s="23"/>
    </row>
    <row r="10" spans="1:10" ht="42" customHeight="1">
      <c r="A10" s="4">
        <v>45930.625</v>
      </c>
      <c r="B10" s="29"/>
      <c r="C10" s="29"/>
      <c r="D10" s="30">
        <v>150</v>
      </c>
      <c r="E10" s="30"/>
      <c r="F10" s="30"/>
      <c r="G10" s="30"/>
      <c r="H10" s="23">
        <v>0.64583333333333337</v>
      </c>
      <c r="I10" s="23"/>
      <c r="J10" s="23"/>
    </row>
    <row r="11" spans="1:10" ht="42" customHeight="1">
      <c r="A11" s="4">
        <v>45930.75</v>
      </c>
      <c r="B11" s="29"/>
      <c r="C11" s="29"/>
      <c r="D11" s="30">
        <v>180</v>
      </c>
      <c r="E11" s="30"/>
      <c r="F11" s="30">
        <v>80</v>
      </c>
      <c r="G11" s="30">
        <v>120</v>
      </c>
      <c r="H11" s="23">
        <v>0.75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140</v>
      </c>
      <c r="E12" s="30"/>
      <c r="F12" s="30">
        <v>70</v>
      </c>
      <c r="G12" s="30">
        <v>120</v>
      </c>
      <c r="H12" s="23">
        <v>0.89583333333333337</v>
      </c>
      <c r="I12" s="23">
        <v>0.95833333333333337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890</v>
      </c>
      <c r="E16" s="33">
        <f t="shared" si="0"/>
        <v>0</v>
      </c>
      <c r="F16" s="32">
        <f>SUM(F5:F12)</f>
        <v>360</v>
      </c>
      <c r="G16" s="48">
        <f>SUM(G5:G12)</f>
        <v>600</v>
      </c>
      <c r="H16" s="74">
        <f>D17-F17</f>
        <v>-70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890</v>
      </c>
      <c r="E17" s="79"/>
      <c r="F17" s="78">
        <f>SUM(F16:G16)</f>
        <v>960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A1:B1"/>
    <mergeCell ref="D1:E1"/>
    <mergeCell ref="F1:G1"/>
    <mergeCell ref="A3:A4"/>
    <mergeCell ref="B3:C3"/>
    <mergeCell ref="D3:E3"/>
    <mergeCell ref="F3:G3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A06E-9EB2-1C4C-8304-CB924990E5FC}">
  <dimension ref="A1:J987"/>
  <sheetViews>
    <sheetView showGridLines="0" topLeftCell="A5" zoomScale="140" zoomScaleNormal="140" workbookViewId="0">
      <selection activeCell="D13" sqref="D13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45666</v>
      </c>
      <c r="B1" s="82"/>
      <c r="C1" s="60" t="str">
        <f>"Pumps: "&amp;COUNTA(I5:I12)</f>
        <v>Pumps: 5</v>
      </c>
      <c r="D1" s="83">
        <f>ROUNDUP(D17/8, 0)</f>
        <v>110</v>
      </c>
      <c r="E1" s="84"/>
      <c r="F1" s="85">
        <f>ROUNDDOWN(F17/8, 0)</f>
        <v>118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170</v>
      </c>
      <c r="E6" s="30"/>
      <c r="F6" s="30">
        <v>70</v>
      </c>
      <c r="G6" s="30">
        <v>110</v>
      </c>
      <c r="H6" s="23">
        <v>0.10416666666666667</v>
      </c>
      <c r="I6" s="23">
        <v>0.14583333333333334</v>
      </c>
      <c r="J6" s="23"/>
    </row>
    <row r="7" spans="1:10" ht="42" customHeight="1">
      <c r="A7" s="4">
        <v>45930.25</v>
      </c>
      <c r="B7" s="29"/>
      <c r="C7" s="29"/>
      <c r="D7" s="30">
        <v>150</v>
      </c>
      <c r="E7" s="30"/>
      <c r="F7" s="30">
        <v>80</v>
      </c>
      <c r="G7" s="30">
        <v>100</v>
      </c>
      <c r="H7" s="23">
        <v>0.3125</v>
      </c>
      <c r="I7" s="23">
        <v>0.33333333333333331</v>
      </c>
      <c r="J7" s="23"/>
    </row>
    <row r="8" spans="1:10" ht="42" customHeight="1">
      <c r="A8" s="4">
        <v>45930.375</v>
      </c>
      <c r="B8" s="29"/>
      <c r="C8" s="29"/>
      <c r="D8" s="30"/>
      <c r="E8" s="30"/>
      <c r="F8" s="30"/>
      <c r="G8" s="30"/>
      <c r="H8" s="23"/>
      <c r="I8" s="23"/>
      <c r="J8" s="23"/>
    </row>
    <row r="9" spans="1:10" ht="42" customHeight="1">
      <c r="A9" s="4">
        <v>45930.5</v>
      </c>
      <c r="B9" s="29"/>
      <c r="C9" s="29"/>
      <c r="D9" s="30">
        <v>150</v>
      </c>
      <c r="E9" s="30"/>
      <c r="F9" s="30">
        <v>90</v>
      </c>
      <c r="G9" s="30">
        <v>120</v>
      </c>
      <c r="H9" s="23">
        <v>0.5</v>
      </c>
      <c r="I9" s="23">
        <v>0.54166666666666663</v>
      </c>
      <c r="J9" s="23"/>
    </row>
    <row r="10" spans="1:10" ht="42" customHeight="1">
      <c r="A10" s="4">
        <v>45930.625</v>
      </c>
      <c r="B10" s="29"/>
      <c r="C10" s="29"/>
      <c r="D10" s="30">
        <v>150</v>
      </c>
      <c r="E10" s="30"/>
      <c r="F10" s="30"/>
      <c r="G10" s="30"/>
      <c r="H10" s="23">
        <v>0.64583333333333337</v>
      </c>
      <c r="I10" s="23"/>
      <c r="J10" s="23"/>
    </row>
    <row r="11" spans="1:10" ht="42" customHeight="1">
      <c r="A11" s="4">
        <v>45930.75</v>
      </c>
      <c r="B11" s="29"/>
      <c r="C11" s="29"/>
      <c r="D11" s="30">
        <v>100</v>
      </c>
      <c r="E11" s="30"/>
      <c r="F11" s="30">
        <v>70</v>
      </c>
      <c r="G11" s="30">
        <v>100</v>
      </c>
      <c r="H11" s="23">
        <v>0.75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160</v>
      </c>
      <c r="E12" s="30"/>
      <c r="F12" s="30">
        <v>80</v>
      </c>
      <c r="G12" s="30">
        <v>130</v>
      </c>
      <c r="H12" s="23">
        <v>0.89583333333333337</v>
      </c>
      <c r="I12" s="23">
        <v>0.95833333333333337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880</v>
      </c>
      <c r="E16" s="33">
        <f t="shared" si="0"/>
        <v>0</v>
      </c>
      <c r="F16" s="32">
        <f>SUM(F5:F12)</f>
        <v>390</v>
      </c>
      <c r="G16" s="48">
        <f>SUM(G5:G12)</f>
        <v>560</v>
      </c>
      <c r="H16" s="74">
        <f>D17-F17</f>
        <v>-70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880</v>
      </c>
      <c r="E17" s="79"/>
      <c r="F17" s="78">
        <f>SUM(F16:G16)</f>
        <v>950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A1:B1"/>
    <mergeCell ref="D1:E1"/>
    <mergeCell ref="F1:G1"/>
    <mergeCell ref="A3:A4"/>
    <mergeCell ref="B3:C3"/>
    <mergeCell ref="D3:E3"/>
    <mergeCell ref="F3:G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F0119-A4A6-DF47-A86B-FE50BFBCC637}">
  <dimension ref="A1:J987"/>
  <sheetViews>
    <sheetView showGridLines="0" topLeftCell="A4" zoomScale="140" zoomScaleNormal="140" workbookViewId="0">
      <selection activeCell="D13" sqref="D13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45665</v>
      </c>
      <c r="B1" s="82"/>
      <c r="C1" s="60" t="str">
        <f>"Pumps: "&amp;COUNTA(I5:I12)</f>
        <v>Pumps: 5</v>
      </c>
      <c r="D1" s="83">
        <f>ROUNDUP(D17/8, 0)</f>
        <v>118</v>
      </c>
      <c r="E1" s="84"/>
      <c r="F1" s="85">
        <f>ROUNDDOWN(F17/8, 0)</f>
        <v>122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170</v>
      </c>
      <c r="E6" s="30"/>
      <c r="F6" s="30">
        <v>90</v>
      </c>
      <c r="G6" s="30">
        <v>130</v>
      </c>
      <c r="H6" s="23">
        <v>0.125</v>
      </c>
      <c r="I6" s="23">
        <v>0.14583333333333334</v>
      </c>
      <c r="J6" s="23"/>
    </row>
    <row r="7" spans="1:10" ht="42" customHeight="1">
      <c r="A7" s="4">
        <v>45930.25</v>
      </c>
      <c r="B7" s="29"/>
      <c r="C7" s="29"/>
      <c r="D7" s="30">
        <v>130</v>
      </c>
      <c r="E7" s="30"/>
      <c r="F7" s="30">
        <v>70</v>
      </c>
      <c r="G7" s="30">
        <v>110</v>
      </c>
      <c r="H7" s="23">
        <v>0.3125</v>
      </c>
      <c r="I7" s="23">
        <v>0.33333333333333331</v>
      </c>
      <c r="J7" s="23"/>
    </row>
    <row r="8" spans="1:10" ht="42" customHeight="1">
      <c r="A8" s="4">
        <v>45930.375</v>
      </c>
      <c r="B8" s="29"/>
      <c r="C8" s="29"/>
      <c r="D8" s="30"/>
      <c r="E8" s="30"/>
      <c r="F8" s="30"/>
      <c r="G8" s="30"/>
      <c r="H8" s="23"/>
      <c r="I8" s="23"/>
      <c r="J8" s="23"/>
    </row>
    <row r="9" spans="1:10" ht="42" customHeight="1">
      <c r="A9" s="4">
        <v>45930.5</v>
      </c>
      <c r="B9" s="29"/>
      <c r="C9" s="29"/>
      <c r="D9" s="30">
        <v>160</v>
      </c>
      <c r="E9" s="30"/>
      <c r="F9" s="30">
        <v>50</v>
      </c>
      <c r="G9" s="30">
        <v>100</v>
      </c>
      <c r="H9" s="23">
        <v>0.47916666666666669</v>
      </c>
      <c r="I9" s="23">
        <v>0.54166666666666663</v>
      </c>
      <c r="J9" s="23"/>
    </row>
    <row r="10" spans="1:10" ht="42" customHeight="1">
      <c r="A10" s="4">
        <v>45930.625</v>
      </c>
      <c r="B10" s="29"/>
      <c r="C10" s="29"/>
      <c r="D10" s="30">
        <v>170</v>
      </c>
      <c r="E10" s="30"/>
      <c r="F10" s="30"/>
      <c r="G10" s="30"/>
      <c r="H10" s="23">
        <v>0.66666666666666663</v>
      </c>
      <c r="I10" s="23"/>
      <c r="J10" s="23"/>
    </row>
    <row r="11" spans="1:10" ht="42" customHeight="1">
      <c r="A11" s="4">
        <v>45930.75</v>
      </c>
      <c r="B11" s="29"/>
      <c r="C11" s="29"/>
      <c r="D11" s="30">
        <v>140</v>
      </c>
      <c r="E11" s="30"/>
      <c r="F11" s="30">
        <v>90</v>
      </c>
      <c r="G11" s="30">
        <v>130</v>
      </c>
      <c r="H11" s="23">
        <v>0.79166666666666663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170</v>
      </c>
      <c r="E12" s="30"/>
      <c r="F12" s="30">
        <v>80</v>
      </c>
      <c r="G12" s="30">
        <v>130</v>
      </c>
      <c r="H12" s="23">
        <v>0.9375</v>
      </c>
      <c r="I12" s="23">
        <v>0.95833333333333337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940</v>
      </c>
      <c r="E16" s="33">
        <f t="shared" si="0"/>
        <v>0</v>
      </c>
      <c r="F16" s="32">
        <f>SUM(F5:F12)</f>
        <v>380</v>
      </c>
      <c r="G16" s="48">
        <f>SUM(G5:G12)</f>
        <v>600</v>
      </c>
      <c r="H16" s="74">
        <f>D17-F17</f>
        <v>-40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940</v>
      </c>
      <c r="E17" s="79"/>
      <c r="F17" s="78">
        <f>SUM(F16:G16)</f>
        <v>980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A1:B1"/>
    <mergeCell ref="D1:E1"/>
    <mergeCell ref="F1:G1"/>
    <mergeCell ref="A3:A4"/>
    <mergeCell ref="B3:C3"/>
    <mergeCell ref="D3:E3"/>
    <mergeCell ref="F3:G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8C4B-488A-A142-BB84-33052E825EBC}">
  <dimension ref="A1:J987"/>
  <sheetViews>
    <sheetView showGridLines="0" topLeftCell="A3" zoomScale="140" zoomScaleNormal="140" workbookViewId="0">
      <selection activeCell="C13" sqref="C13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45664</v>
      </c>
      <c r="B1" s="82"/>
      <c r="C1" s="60" t="str">
        <f>"Pumps: "&amp;COUNTA(I5:I12)</f>
        <v>Pumps: 5</v>
      </c>
      <c r="D1" s="83">
        <f>ROUNDUP(D17/8, 0)</f>
        <v>124</v>
      </c>
      <c r="E1" s="84"/>
      <c r="F1" s="85">
        <f>ROUNDDOWN(F17/8, 0)</f>
        <v>113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160</v>
      </c>
      <c r="E5" s="30"/>
      <c r="F5" s="30"/>
      <c r="G5" s="30"/>
      <c r="H5" s="23">
        <v>4.1666666666666664E-2</v>
      </c>
      <c r="I5" s="23"/>
      <c r="J5" s="23"/>
    </row>
    <row r="6" spans="1:10" ht="42" customHeight="1">
      <c r="A6" s="4">
        <v>45930.125</v>
      </c>
      <c r="B6" s="29"/>
      <c r="C6" s="29"/>
      <c r="D6" s="30">
        <v>160</v>
      </c>
      <c r="E6" s="30"/>
      <c r="F6" s="30">
        <v>70</v>
      </c>
      <c r="G6" s="30">
        <v>90</v>
      </c>
      <c r="H6" s="23">
        <v>0.1875</v>
      </c>
      <c r="I6" s="23">
        <v>0.14583333333333334</v>
      </c>
      <c r="J6" s="23"/>
    </row>
    <row r="7" spans="1:10" ht="42" customHeight="1">
      <c r="A7" s="4">
        <v>45930.25</v>
      </c>
      <c r="B7" s="29"/>
      <c r="C7" s="29"/>
      <c r="D7" s="30">
        <v>120</v>
      </c>
      <c r="E7" s="30"/>
      <c r="F7" s="30">
        <v>100</v>
      </c>
      <c r="G7" s="30">
        <v>150</v>
      </c>
      <c r="H7" s="23">
        <v>0.3125</v>
      </c>
      <c r="I7" s="23">
        <v>0.35416666666666669</v>
      </c>
      <c r="J7" s="23"/>
    </row>
    <row r="8" spans="1:10" ht="42" customHeight="1">
      <c r="A8" s="4">
        <v>45930.375</v>
      </c>
      <c r="B8" s="29"/>
      <c r="C8" s="29"/>
      <c r="D8" s="30">
        <v>110</v>
      </c>
      <c r="E8" s="30"/>
      <c r="F8" s="30"/>
      <c r="G8" s="30"/>
      <c r="H8" s="23">
        <v>0.45833333333333331</v>
      </c>
      <c r="I8" s="23"/>
      <c r="J8" s="23"/>
    </row>
    <row r="9" spans="1:10" ht="42" customHeight="1">
      <c r="A9" s="4">
        <v>45930.5</v>
      </c>
      <c r="B9" s="29"/>
      <c r="C9" s="29"/>
      <c r="D9" s="30"/>
      <c r="E9" s="30"/>
      <c r="F9" s="30">
        <v>70</v>
      </c>
      <c r="G9" s="30">
        <v>100</v>
      </c>
      <c r="H9" s="23"/>
      <c r="I9" s="23">
        <v>0.54166666666666663</v>
      </c>
      <c r="J9" s="23"/>
    </row>
    <row r="10" spans="1:10" ht="42" customHeight="1">
      <c r="A10" s="4">
        <v>45930.625</v>
      </c>
      <c r="B10" s="29"/>
      <c r="C10" s="29"/>
      <c r="D10" s="30">
        <v>150</v>
      </c>
      <c r="E10" s="30"/>
      <c r="F10" s="30"/>
      <c r="G10" s="30"/>
      <c r="H10" s="23">
        <v>0.625</v>
      </c>
      <c r="I10" s="23"/>
      <c r="J10" s="23"/>
    </row>
    <row r="11" spans="1:10" ht="42" customHeight="1">
      <c r="A11" s="4">
        <v>45930.75</v>
      </c>
      <c r="B11" s="29"/>
      <c r="C11" s="29"/>
      <c r="D11" s="30">
        <v>130</v>
      </c>
      <c r="E11" s="30"/>
      <c r="F11" s="30">
        <v>70</v>
      </c>
      <c r="G11" s="30">
        <v>110</v>
      </c>
      <c r="H11" s="23">
        <v>0.75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160</v>
      </c>
      <c r="E12" s="30"/>
      <c r="F12" s="30">
        <v>60</v>
      </c>
      <c r="G12" s="30">
        <v>90</v>
      </c>
      <c r="H12" s="23">
        <v>0.89583333333333337</v>
      </c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990</v>
      </c>
      <c r="E16" s="33">
        <f t="shared" si="0"/>
        <v>0</v>
      </c>
      <c r="F16" s="32">
        <f>SUM(F5:F12)</f>
        <v>370</v>
      </c>
      <c r="G16" s="48">
        <f>SUM(G5:G12)</f>
        <v>540</v>
      </c>
      <c r="H16" s="74">
        <f>D17-F17</f>
        <v>80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990</v>
      </c>
      <c r="E17" s="79"/>
      <c r="F17" s="78">
        <f>SUM(F16:G16)</f>
        <v>910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A1:B1"/>
    <mergeCell ref="D1:E1"/>
    <mergeCell ref="F1:G1"/>
    <mergeCell ref="A3:A4"/>
    <mergeCell ref="B3:C3"/>
    <mergeCell ref="D3:E3"/>
    <mergeCell ref="F3:G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73E1C-1096-FE42-8F24-302F19536CB0}">
  <dimension ref="A1:J987"/>
  <sheetViews>
    <sheetView showGridLines="0" zoomScale="140" zoomScaleNormal="140" workbookViewId="0">
      <selection activeCell="G10" sqref="G10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45663</v>
      </c>
      <c r="B1" s="82"/>
      <c r="C1" s="60" t="str">
        <f>"Pumps: "&amp;COUNTA(I5:I12)</f>
        <v>Pumps: 5</v>
      </c>
      <c r="D1" s="83">
        <f>ROUNDUP(D17/8, 0)</f>
        <v>108</v>
      </c>
      <c r="E1" s="84"/>
      <c r="F1" s="85">
        <f>ROUNDDOWN(F17/8, 0)</f>
        <v>118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170</v>
      </c>
      <c r="E6" s="30"/>
      <c r="F6" s="30">
        <v>90</v>
      </c>
      <c r="G6" s="30">
        <v>130</v>
      </c>
      <c r="H6" s="23">
        <v>0.14583333333333334</v>
      </c>
      <c r="I6" s="23">
        <v>0.14583333333333334</v>
      </c>
      <c r="J6" s="23"/>
    </row>
    <row r="7" spans="1:10" ht="42" customHeight="1">
      <c r="A7" s="4">
        <v>45930.25</v>
      </c>
      <c r="B7" s="29"/>
      <c r="C7" s="29"/>
      <c r="D7" s="30">
        <v>160</v>
      </c>
      <c r="E7" s="30"/>
      <c r="F7" s="30">
        <v>80</v>
      </c>
      <c r="G7" s="30">
        <v>120</v>
      </c>
      <c r="H7" s="23">
        <v>0.3125</v>
      </c>
      <c r="I7" s="23">
        <v>0.35416666666666669</v>
      </c>
      <c r="J7" s="23"/>
    </row>
    <row r="8" spans="1:10" ht="42" customHeight="1">
      <c r="A8" s="4">
        <v>45930.375</v>
      </c>
      <c r="B8" s="29"/>
      <c r="C8" s="29"/>
      <c r="D8" s="30">
        <v>110</v>
      </c>
      <c r="E8" s="30"/>
      <c r="F8" s="30"/>
      <c r="G8" s="30"/>
      <c r="H8" s="23">
        <v>0.47916666666666669</v>
      </c>
      <c r="I8" s="23"/>
      <c r="J8" s="23"/>
    </row>
    <row r="9" spans="1:10" ht="42" customHeight="1">
      <c r="A9" s="4">
        <v>45930.5</v>
      </c>
      <c r="B9" s="29"/>
      <c r="C9" s="29"/>
      <c r="D9" s="30"/>
      <c r="E9" s="30"/>
      <c r="F9" s="30">
        <v>70</v>
      </c>
      <c r="G9" s="30">
        <v>100</v>
      </c>
      <c r="H9" s="23"/>
      <c r="I9" s="23">
        <v>0.5625</v>
      </c>
      <c r="J9" s="23"/>
    </row>
    <row r="10" spans="1:10" ht="42" customHeight="1">
      <c r="A10" s="4">
        <v>45930.625</v>
      </c>
      <c r="B10" s="29"/>
      <c r="C10" s="29"/>
      <c r="D10" s="30">
        <v>170</v>
      </c>
      <c r="E10" s="30"/>
      <c r="F10" s="30"/>
      <c r="G10" s="30"/>
      <c r="H10" s="23">
        <v>0.64583333333333337</v>
      </c>
      <c r="I10" s="23"/>
      <c r="J10" s="23"/>
    </row>
    <row r="11" spans="1:10" ht="42" customHeight="1">
      <c r="A11" s="4">
        <v>45930.75</v>
      </c>
      <c r="B11" s="29"/>
      <c r="C11" s="29"/>
      <c r="D11" s="30">
        <v>150</v>
      </c>
      <c r="E11" s="30"/>
      <c r="F11" s="30">
        <v>70</v>
      </c>
      <c r="G11" s="30">
        <v>100</v>
      </c>
      <c r="H11" s="23">
        <v>0.77083333333333337</v>
      </c>
      <c r="I11" s="56">
        <v>0.77083333333333337</v>
      </c>
      <c r="J11" s="23"/>
    </row>
    <row r="12" spans="1:10" ht="42" customHeight="1">
      <c r="A12" s="4">
        <v>45930.875</v>
      </c>
      <c r="B12" s="29"/>
      <c r="C12" s="29"/>
      <c r="D12" s="30">
        <v>100</v>
      </c>
      <c r="E12" s="30"/>
      <c r="F12" s="30">
        <v>70</v>
      </c>
      <c r="G12" s="30">
        <v>120</v>
      </c>
      <c r="H12" s="23">
        <v>0.91666666666666663</v>
      </c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860</v>
      </c>
      <c r="E16" s="33">
        <f t="shared" si="0"/>
        <v>0</v>
      </c>
      <c r="F16" s="32">
        <f>SUM(F5:F12)</f>
        <v>380</v>
      </c>
      <c r="G16" s="48">
        <f>SUM(G5:G12)</f>
        <v>570</v>
      </c>
      <c r="H16" s="74">
        <f>D17-F17</f>
        <v>-90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860</v>
      </c>
      <c r="E17" s="79"/>
      <c r="F17" s="78">
        <f>SUM(F16:G16)</f>
        <v>950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A1:B1"/>
    <mergeCell ref="D1:E1"/>
    <mergeCell ref="F1:G1"/>
    <mergeCell ref="A3:A4"/>
    <mergeCell ref="B3:C3"/>
    <mergeCell ref="D3:E3"/>
    <mergeCell ref="F3:G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60B2A-F028-5444-86FC-D24951DE8001}">
  <dimension ref="A1:J987"/>
  <sheetViews>
    <sheetView showGridLines="0" zoomScale="140" zoomScaleNormal="140" workbookViewId="0">
      <selection activeCell="H8" sqref="H8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45662</v>
      </c>
      <c r="B1" s="82"/>
      <c r="C1" s="60" t="str">
        <f>"Pumps: "&amp;COUNTA(I5:I12)</f>
        <v>Pumps: 5</v>
      </c>
      <c r="D1" s="83">
        <f>ROUNDUP(D17/8, 0)</f>
        <v>108</v>
      </c>
      <c r="E1" s="84"/>
      <c r="F1" s="85">
        <f>ROUNDDOWN(F17/8, 0)</f>
        <v>118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180</v>
      </c>
      <c r="E6" s="30"/>
      <c r="F6" s="30">
        <v>70</v>
      </c>
      <c r="G6" s="30">
        <v>110</v>
      </c>
      <c r="H6" s="23">
        <v>0.14583333333333334</v>
      </c>
      <c r="I6" s="23">
        <v>0.14583333333333334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80</v>
      </c>
      <c r="G7" s="30">
        <v>100</v>
      </c>
      <c r="H7" s="23"/>
      <c r="I7" s="23">
        <v>0.33333333333333331</v>
      </c>
      <c r="J7" s="23"/>
    </row>
    <row r="8" spans="1:10" ht="42" customHeight="1">
      <c r="A8" s="4">
        <v>45930.375</v>
      </c>
      <c r="B8" s="29"/>
      <c r="C8" s="29"/>
      <c r="D8" s="30">
        <v>150</v>
      </c>
      <c r="E8" s="30"/>
      <c r="F8" s="30"/>
      <c r="G8" s="30"/>
      <c r="H8" s="23">
        <v>0.33333333333333331</v>
      </c>
      <c r="I8" s="23"/>
      <c r="J8" s="23"/>
    </row>
    <row r="9" spans="1:10" ht="42" customHeight="1">
      <c r="A9" s="4">
        <v>45930.5</v>
      </c>
      <c r="B9" s="29"/>
      <c r="C9" s="29"/>
      <c r="D9" s="30"/>
      <c r="E9" s="30"/>
      <c r="F9" s="30">
        <v>70</v>
      </c>
      <c r="G9" s="30">
        <v>120</v>
      </c>
      <c r="H9" s="23"/>
      <c r="I9" s="23">
        <v>0.54166666666666663</v>
      </c>
      <c r="J9" s="23"/>
    </row>
    <row r="10" spans="1:10" ht="42" customHeight="1">
      <c r="A10" s="4">
        <v>45930.625</v>
      </c>
      <c r="B10" s="29"/>
      <c r="C10" s="29"/>
      <c r="D10" s="30">
        <v>160</v>
      </c>
      <c r="E10" s="30"/>
      <c r="F10" s="30"/>
      <c r="G10" s="30"/>
      <c r="H10" s="23">
        <v>0.625</v>
      </c>
      <c r="I10" s="23"/>
      <c r="J10" s="23"/>
    </row>
    <row r="11" spans="1:10" ht="42" customHeight="1">
      <c r="A11" s="4">
        <v>45930.75</v>
      </c>
      <c r="B11" s="29"/>
      <c r="C11" s="29"/>
      <c r="D11" s="30">
        <v>160</v>
      </c>
      <c r="E11" s="30"/>
      <c r="F11" s="30">
        <v>80</v>
      </c>
      <c r="G11" s="30">
        <v>120</v>
      </c>
      <c r="H11" s="23">
        <v>0.75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210</v>
      </c>
      <c r="E12" s="30"/>
      <c r="F12" s="30">
        <v>80</v>
      </c>
      <c r="G12" s="30">
        <v>120</v>
      </c>
      <c r="H12" s="23" t="s">
        <v>17</v>
      </c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860</v>
      </c>
      <c r="E16" s="33">
        <f t="shared" si="0"/>
        <v>0</v>
      </c>
      <c r="F16" s="32">
        <f>SUM(F5:F12)</f>
        <v>380</v>
      </c>
      <c r="G16" s="48">
        <f>SUM(G5:G12)</f>
        <v>570</v>
      </c>
      <c r="H16" s="74">
        <f>D17-F17</f>
        <v>-90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860</v>
      </c>
      <c r="E17" s="79"/>
      <c r="F17" s="78">
        <f>SUM(F16:G16)</f>
        <v>950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A1:B1"/>
    <mergeCell ref="D1:E1"/>
    <mergeCell ref="F1:G1"/>
    <mergeCell ref="A3:A4"/>
    <mergeCell ref="B3:C3"/>
    <mergeCell ref="D3:E3"/>
    <mergeCell ref="F3:G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8C980-1AA5-2245-B9A9-782A528150A7}">
  <dimension ref="A1:J987"/>
  <sheetViews>
    <sheetView showGridLines="0" zoomScale="140" zoomScaleNormal="140" workbookViewId="0">
      <selection activeCell="D8" sqref="D8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45661</v>
      </c>
      <c r="B1" s="82"/>
      <c r="C1" s="60" t="str">
        <f>"Pumps: "&amp;COUNTA(I5:I12)</f>
        <v>Pumps: 6</v>
      </c>
      <c r="D1" s="83">
        <f>ROUNDUP(D17/8, 0)</f>
        <v>112</v>
      </c>
      <c r="E1" s="84"/>
      <c r="F1" s="85">
        <f>ROUNDDOWN(F17/8, 0)</f>
        <v>122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150</v>
      </c>
      <c r="E6" s="30"/>
      <c r="F6" s="30">
        <v>70</v>
      </c>
      <c r="G6" s="30">
        <v>110</v>
      </c>
      <c r="H6" s="23">
        <v>0.14583333333333334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150</v>
      </c>
      <c r="E7" s="30"/>
      <c r="F7" s="30">
        <v>30</v>
      </c>
      <c r="G7" s="30">
        <v>100</v>
      </c>
      <c r="H7" s="23">
        <v>0.3125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/>
      <c r="E8" s="30"/>
      <c r="F8" s="30">
        <v>60</v>
      </c>
      <c r="G8" s="30">
        <v>100</v>
      </c>
      <c r="H8" s="23"/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160</v>
      </c>
      <c r="E9" s="30"/>
      <c r="F9" s="30"/>
      <c r="G9" s="30"/>
      <c r="H9" s="23">
        <v>0.45833333333333331</v>
      </c>
      <c r="I9" s="23"/>
      <c r="J9" s="23"/>
    </row>
    <row r="10" spans="1:10" ht="42" customHeight="1">
      <c r="A10" s="4">
        <v>45930.625</v>
      </c>
      <c r="B10" s="29"/>
      <c r="C10" s="29"/>
      <c r="D10" s="30">
        <v>130</v>
      </c>
      <c r="E10" s="30"/>
      <c r="F10" s="30">
        <v>60</v>
      </c>
      <c r="G10" s="30">
        <v>70</v>
      </c>
      <c r="H10" s="23">
        <v>0.58333333333333337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v>120</v>
      </c>
      <c r="E11" s="30"/>
      <c r="F11" s="30">
        <v>70</v>
      </c>
      <c r="G11" s="30">
        <v>100</v>
      </c>
      <c r="H11" s="23">
        <v>0.72916666666666663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180</v>
      </c>
      <c r="E12" s="30"/>
      <c r="F12" s="30">
        <v>70</v>
      </c>
      <c r="G12" s="30">
        <v>140</v>
      </c>
      <c r="H12" s="23">
        <v>0.91666666666666663</v>
      </c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890</v>
      </c>
      <c r="E16" s="33">
        <f t="shared" si="0"/>
        <v>0</v>
      </c>
      <c r="F16" s="32">
        <f>SUM(F5:F12)</f>
        <v>360</v>
      </c>
      <c r="G16" s="48">
        <f>SUM(G5:G12)</f>
        <v>620</v>
      </c>
      <c r="H16" s="74">
        <f>D17-F17</f>
        <v>-90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890</v>
      </c>
      <c r="E17" s="79"/>
      <c r="F17" s="78">
        <f>SUM(F16:G16)</f>
        <v>980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A1:B1"/>
    <mergeCell ref="D1:E1"/>
    <mergeCell ref="F1:G1"/>
    <mergeCell ref="A3:A4"/>
    <mergeCell ref="B3:C3"/>
    <mergeCell ref="D3:E3"/>
    <mergeCell ref="F3:G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666EB-DD5F-1E45-A21A-427484C527FB}">
  <dimension ref="A1:J987"/>
  <sheetViews>
    <sheetView showGridLines="0" zoomScale="140" zoomScaleNormal="140" workbookViewId="0">
      <selection activeCell="J6" sqref="J6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45660</v>
      </c>
      <c r="B1" s="82"/>
      <c r="C1" s="60" t="str">
        <f>"Pumps: "&amp;COUNTA(I5:I12)</f>
        <v>Pumps: 6</v>
      </c>
      <c r="D1" s="83">
        <f>ROUNDUP(D17/8, 0)</f>
        <v>105</v>
      </c>
      <c r="E1" s="84"/>
      <c r="F1" s="85">
        <f>ROUNDDOWN(F17/8, 0)</f>
        <v>122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170</v>
      </c>
      <c r="E6" s="30"/>
      <c r="F6" s="30">
        <v>90</v>
      </c>
      <c r="G6" s="30">
        <v>110</v>
      </c>
      <c r="H6" s="23">
        <v>0.125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150</v>
      </c>
      <c r="E7" s="30"/>
      <c r="F7" s="30">
        <v>50</v>
      </c>
      <c r="G7" s="30">
        <v>90</v>
      </c>
      <c r="H7" s="23">
        <v>0.3125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160</v>
      </c>
      <c r="E8" s="30"/>
      <c r="F8" s="30">
        <v>70</v>
      </c>
      <c r="G8" s="30">
        <v>100</v>
      </c>
      <c r="H8" s="23">
        <v>0.45833333333333331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/>
      <c r="E9" s="30"/>
      <c r="F9" s="30"/>
      <c r="G9" s="30"/>
      <c r="H9" s="23"/>
      <c r="I9" s="23"/>
      <c r="J9" s="23"/>
    </row>
    <row r="10" spans="1:10" ht="42" customHeight="1">
      <c r="A10" s="4">
        <v>45930.625</v>
      </c>
      <c r="B10" s="29"/>
      <c r="C10" s="29"/>
      <c r="D10" s="30">
        <v>70</v>
      </c>
      <c r="E10" s="30"/>
      <c r="F10" s="30">
        <v>60</v>
      </c>
      <c r="G10" s="30">
        <v>70</v>
      </c>
      <c r="H10" s="23">
        <v>0.625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v>130</v>
      </c>
      <c r="E11" s="30"/>
      <c r="F11" s="30">
        <v>60</v>
      </c>
      <c r="G11" s="30">
        <v>120</v>
      </c>
      <c r="H11" s="23">
        <v>0.75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160</v>
      </c>
      <c r="E12" s="30"/>
      <c r="F12" s="30">
        <v>70</v>
      </c>
      <c r="G12" s="30">
        <v>90</v>
      </c>
      <c r="H12" s="23">
        <v>0.89583333333333337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840</v>
      </c>
      <c r="E16" s="33">
        <f t="shared" si="0"/>
        <v>0</v>
      </c>
      <c r="F16" s="32">
        <f>SUM(F5:F12)</f>
        <v>400</v>
      </c>
      <c r="G16" s="48">
        <f>SUM(G5:G12)</f>
        <v>580</v>
      </c>
      <c r="H16" s="74">
        <f>D17-F17</f>
        <v>-140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840</v>
      </c>
      <c r="E17" s="79"/>
      <c r="F17" s="78">
        <f>SUM(F16:G16)</f>
        <v>980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A1:B1"/>
    <mergeCell ref="D1:E1"/>
    <mergeCell ref="F1:G1"/>
    <mergeCell ref="A3:A4"/>
    <mergeCell ref="B3:C3"/>
    <mergeCell ref="D3:E3"/>
    <mergeCell ref="F3:G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2BF08-0422-6C49-BBDF-B491231259F7}">
  <dimension ref="A1:J987"/>
  <sheetViews>
    <sheetView showGridLines="0" zoomScale="140" zoomScaleNormal="140" workbookViewId="0">
      <selection activeCell="D13" sqref="D13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45659</v>
      </c>
      <c r="B1" s="82"/>
      <c r="C1" s="60" t="str">
        <f>"Pumps: "&amp;COUNTA(I5:I12)</f>
        <v>Pumps: 6</v>
      </c>
      <c r="D1" s="83">
        <f>ROUNDUP(D17/8, 0)</f>
        <v>117</v>
      </c>
      <c r="E1" s="84"/>
      <c r="F1" s="85">
        <f>ROUNDDOWN(F17/8, 0)</f>
        <v>125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90</v>
      </c>
      <c r="E5" s="30"/>
      <c r="F5" s="30"/>
      <c r="G5" s="30"/>
      <c r="H5" s="23">
        <v>6.25E-2</v>
      </c>
      <c r="I5" s="23"/>
      <c r="J5" s="23"/>
    </row>
    <row r="6" spans="1:10" ht="42" customHeight="1">
      <c r="A6" s="4">
        <v>45930.125</v>
      </c>
      <c r="B6" s="29"/>
      <c r="C6" s="29"/>
      <c r="D6" s="30">
        <v>170</v>
      </c>
      <c r="E6" s="30"/>
      <c r="F6" s="30">
        <v>70</v>
      </c>
      <c r="G6" s="30">
        <v>90</v>
      </c>
      <c r="H6" s="23">
        <v>0.20833333333333334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90</v>
      </c>
      <c r="E7" s="30"/>
      <c r="F7" s="30">
        <v>80</v>
      </c>
      <c r="G7" s="30">
        <v>110</v>
      </c>
      <c r="H7" s="23">
        <v>0.375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90</v>
      </c>
      <c r="E8" s="30"/>
      <c r="F8" s="30">
        <v>60</v>
      </c>
      <c r="G8" s="30">
        <v>100</v>
      </c>
      <c r="H8" s="23">
        <v>0.45833333333333331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160</v>
      </c>
      <c r="E9" s="30"/>
      <c r="F9" s="30"/>
      <c r="G9" s="30"/>
      <c r="H9" s="23">
        <v>0.54166666666666663</v>
      </c>
      <c r="I9" s="23"/>
      <c r="J9" s="23"/>
    </row>
    <row r="10" spans="1:10" ht="42" customHeight="1">
      <c r="A10" s="4">
        <v>45930.625</v>
      </c>
      <c r="B10" s="29"/>
      <c r="C10" s="29"/>
      <c r="D10" s="30">
        <v>90</v>
      </c>
      <c r="E10" s="30"/>
      <c r="F10" s="30">
        <v>50</v>
      </c>
      <c r="G10" s="30">
        <v>100</v>
      </c>
      <c r="H10" s="23">
        <v>0.64583333333333337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v>70</v>
      </c>
      <c r="E11" s="30"/>
      <c r="F11" s="30">
        <v>60</v>
      </c>
      <c r="G11" s="30">
        <v>90</v>
      </c>
      <c r="H11" s="23">
        <v>0.72916666666666663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170</v>
      </c>
      <c r="E12" s="30"/>
      <c r="F12" s="30">
        <v>70</v>
      </c>
      <c r="G12" s="30">
        <v>120</v>
      </c>
      <c r="H12" s="23">
        <v>0.85416666666666663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930</v>
      </c>
      <c r="E16" s="33">
        <f t="shared" si="0"/>
        <v>0</v>
      </c>
      <c r="F16" s="32">
        <f>SUM(F5:F12)</f>
        <v>390</v>
      </c>
      <c r="G16" s="48">
        <f>SUM(G5:G12)</f>
        <v>610</v>
      </c>
      <c r="H16" s="74">
        <f>D17-F17</f>
        <v>-70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930</v>
      </c>
      <c r="E17" s="79"/>
      <c r="F17" s="78">
        <f>SUM(F16:G16)</f>
        <v>1000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A1:B1"/>
    <mergeCell ref="D1:E1"/>
    <mergeCell ref="F1:G1"/>
    <mergeCell ref="A3:A4"/>
    <mergeCell ref="B3:C3"/>
    <mergeCell ref="D3:E3"/>
    <mergeCell ref="F3:G3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E01F-CFF7-2E4D-93C5-A9D7BCA68F88}">
  <dimension ref="A1:J987"/>
  <sheetViews>
    <sheetView showGridLines="0" topLeftCell="A2" zoomScale="140" zoomScaleNormal="140" workbookViewId="0">
      <selection activeCell="D12" sqref="D12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45658</v>
      </c>
      <c r="B1" s="82"/>
      <c r="C1" s="60" t="str">
        <f>"Pumps: "&amp;COUNTA(I5:I12)</f>
        <v>Pumps: 6</v>
      </c>
      <c r="D1" s="83">
        <f>ROUNDUP(D17/8, 0)</f>
        <v>129</v>
      </c>
      <c r="E1" s="84"/>
      <c r="F1" s="85">
        <f>ROUNDDOWN(F17/8, 0)</f>
        <v>126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190</v>
      </c>
      <c r="E6" s="30"/>
      <c r="F6" s="30">
        <v>70</v>
      </c>
      <c r="G6" s="30">
        <v>120</v>
      </c>
      <c r="H6" s="23">
        <v>0.125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150</v>
      </c>
      <c r="E7" s="30"/>
      <c r="F7" s="30">
        <v>60</v>
      </c>
      <c r="G7" s="30">
        <v>90</v>
      </c>
      <c r="H7" s="23">
        <v>0.3125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140</v>
      </c>
      <c r="E8" s="30"/>
      <c r="F8" s="30">
        <v>60</v>
      </c>
      <c r="G8" s="30">
        <v>90</v>
      </c>
      <c r="H8" s="23">
        <v>0.4375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/>
      <c r="E9" s="30"/>
      <c r="F9" s="30"/>
      <c r="G9" s="30"/>
      <c r="H9" s="23"/>
      <c r="I9" s="23"/>
      <c r="J9" s="23"/>
    </row>
    <row r="10" spans="1:10" ht="42" customHeight="1">
      <c r="A10" s="4">
        <v>45930.625</v>
      </c>
      <c r="B10" s="29"/>
      <c r="C10" s="29"/>
      <c r="D10" s="30">
        <v>170</v>
      </c>
      <c r="E10" s="30"/>
      <c r="F10" s="30">
        <v>70</v>
      </c>
      <c r="G10" s="30">
        <v>100</v>
      </c>
      <c r="H10" s="23">
        <v>0.60416666666666663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v>170</v>
      </c>
      <c r="E11" s="30"/>
      <c r="F11" s="30">
        <v>70</v>
      </c>
      <c r="G11" s="30">
        <v>110</v>
      </c>
      <c r="H11" s="23">
        <v>0.77083333333333337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f>150+60</f>
        <v>210</v>
      </c>
      <c r="E12" s="30"/>
      <c r="F12" s="30">
        <v>70</v>
      </c>
      <c r="G12" s="30">
        <v>100</v>
      </c>
      <c r="H12" s="23">
        <v>0.91666666666666663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1030</v>
      </c>
      <c r="E16" s="33">
        <f t="shared" si="0"/>
        <v>0</v>
      </c>
      <c r="F16" s="32">
        <f>SUM(F5:F12)</f>
        <v>400</v>
      </c>
      <c r="G16" s="48">
        <f>SUM(G5:G12)</f>
        <v>610</v>
      </c>
      <c r="H16" s="74">
        <f>D17-F17</f>
        <v>20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1030</v>
      </c>
      <c r="E17" s="79"/>
      <c r="F17" s="78">
        <f>SUM(F16:G16)</f>
        <v>1010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A1:B1"/>
    <mergeCell ref="D1:E1"/>
    <mergeCell ref="F1:G1"/>
    <mergeCell ref="A3:A4"/>
    <mergeCell ref="B3:C3"/>
    <mergeCell ref="D3:E3"/>
    <mergeCell ref="F3:G3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E49E8-0CD5-5744-A20E-AFDA0B08F90C}">
  <dimension ref="A1:J987"/>
  <sheetViews>
    <sheetView showGridLines="0" topLeftCell="A3" zoomScale="140" zoomScaleNormal="140" workbookViewId="0">
      <selection activeCell="D13" sqref="D13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45657</v>
      </c>
      <c r="B1" s="82"/>
      <c r="C1" s="60" t="str">
        <f>"Pumps: "&amp;COUNTA(I5:I12)</f>
        <v>Pumps: 6</v>
      </c>
      <c r="D1" s="83">
        <f>ROUNDUP(D17/8, 0)</f>
        <v>99</v>
      </c>
      <c r="E1" s="84"/>
      <c r="F1" s="85">
        <f>ROUNDDOWN(F17/8, 0)</f>
        <v>120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170</v>
      </c>
      <c r="E6" s="30"/>
      <c r="F6" s="30">
        <v>60</v>
      </c>
      <c r="G6" s="30">
        <v>100</v>
      </c>
      <c r="H6" s="23">
        <v>0.14583333333333334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150</v>
      </c>
      <c r="E7" s="30"/>
      <c r="F7" s="30">
        <v>60</v>
      </c>
      <c r="G7" s="30">
        <v>100</v>
      </c>
      <c r="H7" s="23">
        <v>0.29166666666666669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90</v>
      </c>
      <c r="E8" s="30"/>
      <c r="F8" s="30">
        <v>60</v>
      </c>
      <c r="G8" s="30">
        <v>90</v>
      </c>
      <c r="H8" s="23">
        <v>0.4375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/>
      <c r="E9" s="30"/>
      <c r="F9" s="30"/>
      <c r="G9" s="30"/>
      <c r="H9" s="23"/>
      <c r="I9" s="23"/>
      <c r="J9" s="23"/>
    </row>
    <row r="10" spans="1:10" ht="42" customHeight="1">
      <c r="A10" s="4">
        <v>45930.625</v>
      </c>
      <c r="B10" s="29"/>
      <c r="C10" s="29"/>
      <c r="D10" s="30">
        <v>170</v>
      </c>
      <c r="E10" s="30"/>
      <c r="F10" s="30">
        <v>60</v>
      </c>
      <c r="G10" s="30">
        <v>100</v>
      </c>
      <c r="H10" s="23">
        <v>0.60416666666666663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v>160</v>
      </c>
      <c r="E11" s="30"/>
      <c r="F11" s="30">
        <v>60</v>
      </c>
      <c r="G11" s="30">
        <v>120</v>
      </c>
      <c r="H11" s="23">
        <v>0.79166666666666663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50</v>
      </c>
      <c r="E12" s="30"/>
      <c r="F12" s="30">
        <v>60</v>
      </c>
      <c r="G12" s="30">
        <v>90</v>
      </c>
      <c r="H12" s="23"/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790</v>
      </c>
      <c r="E16" s="33">
        <f t="shared" si="0"/>
        <v>0</v>
      </c>
      <c r="F16" s="32">
        <f>SUM(F5:F12)</f>
        <v>360</v>
      </c>
      <c r="G16" s="48">
        <f>SUM(G5:G12)</f>
        <v>600</v>
      </c>
      <c r="H16" s="74">
        <f>D17-F17</f>
        <v>-170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790</v>
      </c>
      <c r="E17" s="79"/>
      <c r="F17" s="78">
        <f>SUM(F16:G16)</f>
        <v>960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A1:B1"/>
    <mergeCell ref="D1:E1"/>
    <mergeCell ref="F1:G1"/>
    <mergeCell ref="A3:A4"/>
    <mergeCell ref="B3:C3"/>
    <mergeCell ref="D3:E3"/>
    <mergeCell ref="F3:G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E3CEB-9ED4-384F-9A9F-776659530A00}">
  <dimension ref="A1:J987"/>
  <sheetViews>
    <sheetView showGridLines="0" topLeftCell="A2" zoomScale="140" zoomScaleNormal="140" workbookViewId="0">
      <selection activeCell="D8" sqref="D8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45656</v>
      </c>
      <c r="B1" s="82"/>
      <c r="C1" s="60" t="str">
        <f>"Pumps: "&amp;COUNTA(I5:I12)</f>
        <v>Pumps: 6</v>
      </c>
      <c r="D1" s="83">
        <f>ROUNDUP(D17/8, 0)</f>
        <v>114</v>
      </c>
      <c r="E1" s="84"/>
      <c r="F1" s="85">
        <f>ROUNDDOWN(F17/8, 0)</f>
        <v>122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170</v>
      </c>
      <c r="E6" s="30"/>
      <c r="F6" s="30">
        <v>40</v>
      </c>
      <c r="G6" s="30">
        <v>60</v>
      </c>
      <c r="H6" s="23">
        <v>0.14583333333333334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150</v>
      </c>
      <c r="E7" s="30"/>
      <c r="F7" s="30">
        <v>70</v>
      </c>
      <c r="G7" s="30">
        <v>100</v>
      </c>
      <c r="H7" s="23">
        <v>0.29166666666666669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150</v>
      </c>
      <c r="E8" s="30"/>
      <c r="F8" s="30">
        <v>80</v>
      </c>
      <c r="G8" s="30">
        <v>130</v>
      </c>
      <c r="H8" s="23">
        <v>0.45833333333333331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/>
      <c r="E9" s="30"/>
      <c r="F9" s="30"/>
      <c r="G9" s="30"/>
      <c r="H9" s="23"/>
      <c r="I9" s="23"/>
      <c r="J9" s="23"/>
    </row>
    <row r="10" spans="1:10" ht="42" customHeight="1">
      <c r="A10" s="4">
        <v>45930.625</v>
      </c>
      <c r="B10" s="29"/>
      <c r="C10" s="29"/>
      <c r="D10" s="30">
        <v>130</v>
      </c>
      <c r="E10" s="30"/>
      <c r="F10" s="30">
        <v>70</v>
      </c>
      <c r="G10" s="30">
        <v>100</v>
      </c>
      <c r="H10" s="23">
        <v>0.625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v>160</v>
      </c>
      <c r="E11" s="30"/>
      <c r="F11" s="30">
        <v>70</v>
      </c>
      <c r="G11" s="30">
        <v>100</v>
      </c>
      <c r="H11" s="23">
        <v>0.77083333333333337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150</v>
      </c>
      <c r="E12" s="30"/>
      <c r="F12" s="30">
        <v>70</v>
      </c>
      <c r="G12" s="30">
        <v>90</v>
      </c>
      <c r="H12" s="23">
        <v>0.91666666666666663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910</v>
      </c>
      <c r="E16" s="33">
        <f t="shared" si="0"/>
        <v>0</v>
      </c>
      <c r="F16" s="32">
        <f>SUM(F5:F12)</f>
        <v>400</v>
      </c>
      <c r="G16" s="48">
        <f>SUM(G5:G12)</f>
        <v>580</v>
      </c>
      <c r="H16" s="74">
        <f>D17-F17</f>
        <v>-70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910</v>
      </c>
      <c r="E17" s="79"/>
      <c r="F17" s="78">
        <f>SUM(F16:G16)</f>
        <v>980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A1:B1"/>
    <mergeCell ref="D1:E1"/>
    <mergeCell ref="F1:G1"/>
    <mergeCell ref="A3:A4"/>
    <mergeCell ref="B3:C3"/>
    <mergeCell ref="D3:E3"/>
    <mergeCell ref="F3:G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D977A-62FB-754C-AB3B-227C9F644919}">
  <dimension ref="A1:J987"/>
  <sheetViews>
    <sheetView showGridLines="0" zoomScale="140" zoomScaleNormal="140" workbookViewId="0">
      <selection activeCell="D13" sqref="D13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45655</v>
      </c>
      <c r="B1" s="82"/>
      <c r="C1" s="60" t="str">
        <f>"Pumps: "&amp;COUNTA(I5:I12)</f>
        <v>Pumps: 6</v>
      </c>
      <c r="D1" s="83">
        <f>ROUNDUP(D17/8, 0)</f>
        <v>104</v>
      </c>
      <c r="E1" s="84"/>
      <c r="F1" s="85">
        <f>ROUNDDOWN(F17/8, 0)</f>
        <v>118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160</v>
      </c>
      <c r="E6" s="30"/>
      <c r="F6" s="30">
        <v>50</v>
      </c>
      <c r="G6" s="30">
        <v>90</v>
      </c>
      <c r="H6" s="23">
        <v>0.16666666666666666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130</v>
      </c>
      <c r="E7" s="30"/>
      <c r="F7" s="30">
        <v>60</v>
      </c>
      <c r="G7" s="30">
        <v>120</v>
      </c>
      <c r="H7" s="23">
        <v>0.33333333333333331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140</v>
      </c>
      <c r="E8" s="30"/>
      <c r="F8" s="30">
        <v>60</v>
      </c>
      <c r="G8" s="30">
        <v>80</v>
      </c>
      <c r="H8" s="23">
        <v>0.47916666666666669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/>
      <c r="E9" s="30"/>
      <c r="F9" s="30"/>
      <c r="G9" s="30"/>
      <c r="H9" s="23"/>
      <c r="I9" s="23"/>
      <c r="J9" s="23"/>
    </row>
    <row r="10" spans="1:10" ht="42" customHeight="1">
      <c r="A10" s="4">
        <v>45930.625</v>
      </c>
      <c r="B10" s="29"/>
      <c r="C10" s="29"/>
      <c r="D10" s="30">
        <v>140</v>
      </c>
      <c r="E10" s="30"/>
      <c r="F10" s="30">
        <v>60</v>
      </c>
      <c r="G10" s="30">
        <v>90</v>
      </c>
      <c r="H10" s="23">
        <v>0.64583333333333337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v>160</v>
      </c>
      <c r="E11" s="30"/>
      <c r="F11" s="30">
        <v>70</v>
      </c>
      <c r="G11" s="30">
        <v>100</v>
      </c>
      <c r="H11" s="23">
        <v>0.77083333333333337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100</v>
      </c>
      <c r="E12" s="30"/>
      <c r="F12" s="30">
        <v>60</v>
      </c>
      <c r="G12" s="30">
        <v>110</v>
      </c>
      <c r="H12" s="23">
        <v>0.91666666666666663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830</v>
      </c>
      <c r="E16" s="33">
        <f t="shared" si="0"/>
        <v>0</v>
      </c>
      <c r="F16" s="32">
        <f>SUM(F5:F12)</f>
        <v>360</v>
      </c>
      <c r="G16" s="48">
        <f>SUM(G5:G12)</f>
        <v>590</v>
      </c>
      <c r="H16" s="74">
        <f>D17-F17</f>
        <v>-120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830</v>
      </c>
      <c r="E17" s="79"/>
      <c r="F17" s="78">
        <f>SUM(F16:G16)</f>
        <v>950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A1:B1"/>
    <mergeCell ref="D1:E1"/>
    <mergeCell ref="F1:G1"/>
    <mergeCell ref="A3:A4"/>
    <mergeCell ref="B3:C3"/>
    <mergeCell ref="D3:E3"/>
    <mergeCell ref="F3:G3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52B1E-FB2B-8F4C-B9DB-75025BA40573}">
  <dimension ref="A1:J987"/>
  <sheetViews>
    <sheetView showGridLines="0" zoomScale="140" zoomScaleNormal="140" workbookViewId="0">
      <selection activeCell="F13" sqref="F13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45654</v>
      </c>
      <c r="B1" s="82"/>
      <c r="C1" s="60" t="str">
        <f>"Pumps: "&amp;COUNTA(I5:I12)</f>
        <v>Pumps: 6</v>
      </c>
      <c r="D1" s="83">
        <f>ROUNDUP(D17/8, 0)</f>
        <v>127</v>
      </c>
      <c r="E1" s="84"/>
      <c r="F1" s="85">
        <f>ROUNDDOWN(F17/8, 0)</f>
        <v>123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160</v>
      </c>
      <c r="E6" s="30"/>
      <c r="F6" s="30">
        <v>50</v>
      </c>
      <c r="G6" s="30">
        <v>100</v>
      </c>
      <c r="H6" s="23">
        <v>0.14583333333333334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160</v>
      </c>
      <c r="E7" s="30"/>
      <c r="F7" s="30">
        <v>80</v>
      </c>
      <c r="G7" s="30">
        <v>110</v>
      </c>
      <c r="H7" s="23">
        <v>0.35416666666666669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100</v>
      </c>
      <c r="E8" s="30"/>
      <c r="F8" s="30">
        <v>60</v>
      </c>
      <c r="G8" s="30">
        <v>90</v>
      </c>
      <c r="H8" s="23">
        <v>0.41666666666666669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160</v>
      </c>
      <c r="E9" s="30"/>
      <c r="F9" s="30"/>
      <c r="G9" s="30"/>
      <c r="H9" s="23">
        <v>0.52083333333333337</v>
      </c>
      <c r="I9" s="23"/>
      <c r="J9" s="23"/>
    </row>
    <row r="10" spans="1:10" ht="42" customHeight="1">
      <c r="A10" s="4">
        <v>45930.625</v>
      </c>
      <c r="B10" s="29"/>
      <c r="C10" s="29"/>
      <c r="D10" s="30">
        <v>150</v>
      </c>
      <c r="E10" s="30"/>
      <c r="F10" s="30">
        <v>60</v>
      </c>
      <c r="G10" s="30">
        <v>100</v>
      </c>
      <c r="H10" s="23">
        <v>0.6875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f>120+70</f>
        <v>190</v>
      </c>
      <c r="E11" s="30"/>
      <c r="F11" s="30">
        <v>70</v>
      </c>
      <c r="G11" s="30">
        <v>120</v>
      </c>
      <c r="H11" s="23">
        <v>0.77083333333333337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90</v>
      </c>
      <c r="E12" s="30"/>
      <c r="F12" s="30">
        <v>60</v>
      </c>
      <c r="G12" s="30">
        <v>90</v>
      </c>
      <c r="H12" s="23">
        <v>0.91666666666666663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1010</v>
      </c>
      <c r="E16" s="33">
        <f t="shared" si="0"/>
        <v>0</v>
      </c>
      <c r="F16" s="32">
        <f>SUM(F5:F12)</f>
        <v>380</v>
      </c>
      <c r="G16" s="48">
        <f>SUM(G5:G12)</f>
        <v>610</v>
      </c>
      <c r="H16" s="74">
        <f>D17-F17</f>
        <v>20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1010</v>
      </c>
      <c r="E17" s="79"/>
      <c r="F17" s="78">
        <f>SUM(F16:G16)</f>
        <v>990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A1:B1"/>
    <mergeCell ref="D1:E1"/>
    <mergeCell ref="F1:G1"/>
    <mergeCell ref="A3:A4"/>
    <mergeCell ref="B3:C3"/>
    <mergeCell ref="D3:E3"/>
    <mergeCell ref="F3:G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20D2-D007-DE40-97E2-3DB2FDAB4709}">
  <dimension ref="A1:J987"/>
  <sheetViews>
    <sheetView showGridLines="0" topLeftCell="A3" zoomScale="140" zoomScaleNormal="140" workbookViewId="0">
      <selection activeCell="I1" sqref="I1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45653</v>
      </c>
      <c r="B1" s="82"/>
      <c r="C1" s="60" t="str">
        <f>"Pumps: "&amp;COUNTA(I5:I12)</f>
        <v>Pumps: 6</v>
      </c>
      <c r="D1" s="83">
        <f>ROUNDUP(D17/8, 0)</f>
        <v>122</v>
      </c>
      <c r="E1" s="84"/>
      <c r="F1" s="85">
        <f>ROUNDDOWN(F17/8, 0)</f>
        <v>122</v>
      </c>
      <c r="G1" s="86"/>
      <c r="H1" s="57" t="s">
        <v>18</v>
      </c>
      <c r="I1" s="49" t="s">
        <v>19</v>
      </c>
      <c r="J1" s="49" t="s">
        <v>20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160</v>
      </c>
      <c r="E6" s="30"/>
      <c r="F6" s="30">
        <v>70</v>
      </c>
      <c r="G6" s="30">
        <v>120</v>
      </c>
      <c r="H6" s="23">
        <v>0.14583333333333334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130</v>
      </c>
      <c r="E7" s="30"/>
      <c r="F7" s="30">
        <v>50</v>
      </c>
      <c r="G7" s="30">
        <v>80</v>
      </c>
      <c r="H7" s="23">
        <v>0.3125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120</v>
      </c>
      <c r="E8" s="30"/>
      <c r="F8" s="30">
        <v>60</v>
      </c>
      <c r="G8" s="30">
        <v>100</v>
      </c>
      <c r="H8" s="23">
        <v>0.41666666666666669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160</v>
      </c>
      <c r="E9" s="30"/>
      <c r="F9" s="30"/>
      <c r="G9" s="30"/>
      <c r="H9" s="23">
        <v>0.58333333333333337</v>
      </c>
      <c r="I9" s="23"/>
      <c r="J9" s="23"/>
    </row>
    <row r="10" spans="1:10" ht="42" customHeight="1">
      <c r="A10" s="4">
        <v>45930.625</v>
      </c>
      <c r="B10" s="29"/>
      <c r="C10" s="29"/>
      <c r="D10" s="30">
        <v>150</v>
      </c>
      <c r="E10" s="30"/>
      <c r="F10" s="30">
        <v>70</v>
      </c>
      <c r="G10" s="30">
        <v>100</v>
      </c>
      <c r="H10" s="23">
        <v>0.70833333333333337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v>100</v>
      </c>
      <c r="E11" s="30"/>
      <c r="F11" s="30">
        <v>70</v>
      </c>
      <c r="G11" s="30">
        <v>100</v>
      </c>
      <c r="H11" s="23">
        <v>0.8125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150</v>
      </c>
      <c r="E12" s="30"/>
      <c r="F12" s="30">
        <v>60</v>
      </c>
      <c r="G12" s="30">
        <v>100</v>
      </c>
      <c r="H12" s="23">
        <v>0.91666666666666663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970</v>
      </c>
      <c r="E16" s="33">
        <f t="shared" si="0"/>
        <v>0</v>
      </c>
      <c r="F16" s="32">
        <f>SUM(F5:F12)</f>
        <v>380</v>
      </c>
      <c r="G16" s="48">
        <f>SUM(G5:G12)</f>
        <v>600</v>
      </c>
      <c r="H16" s="74">
        <f>D17-F17</f>
        <v>-10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970</v>
      </c>
      <c r="E17" s="79"/>
      <c r="F17" s="78">
        <f>SUM(F16:G16)</f>
        <v>980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A1:B1"/>
    <mergeCell ref="D1:E1"/>
    <mergeCell ref="F1:G1"/>
    <mergeCell ref="A3:A4"/>
    <mergeCell ref="B3:C3"/>
    <mergeCell ref="D3:E3"/>
    <mergeCell ref="F3:G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33FC9-B39A-E744-99B8-8D67019120EA}">
  <dimension ref="A1:J987"/>
  <sheetViews>
    <sheetView showGridLines="0" zoomScale="140" zoomScaleNormal="140" workbookViewId="0">
      <selection activeCell="H2" sqref="H2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45652</v>
      </c>
      <c r="B1" s="82"/>
      <c r="C1" s="60" t="str">
        <f>"Pumps: "&amp;COUNTA(I5:I12)</f>
        <v>Pumps: 6</v>
      </c>
      <c r="D1" s="83">
        <f>ROUNDUP(D17/8, 0)</f>
        <v>115</v>
      </c>
      <c r="E1" s="84"/>
      <c r="F1" s="85">
        <f>ROUNDDOWN(F17/8, 0)</f>
        <v>123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100</v>
      </c>
      <c r="E5" s="30"/>
      <c r="F5" s="30"/>
      <c r="G5" s="30"/>
      <c r="H5" s="23">
        <v>6.25E-2</v>
      </c>
      <c r="I5" s="23"/>
      <c r="J5" s="23"/>
    </row>
    <row r="6" spans="1:10" ht="42" customHeight="1">
      <c r="A6" s="4">
        <v>45930.125</v>
      </c>
      <c r="B6" s="29"/>
      <c r="C6" s="29"/>
      <c r="D6" s="30"/>
      <c r="E6" s="30"/>
      <c r="F6" s="30">
        <v>70</v>
      </c>
      <c r="G6" s="30">
        <v>110</v>
      </c>
      <c r="H6" s="23"/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120</v>
      </c>
      <c r="E7" s="30"/>
      <c r="F7" s="30">
        <v>60</v>
      </c>
      <c r="G7" s="30">
        <v>90</v>
      </c>
      <c r="H7" s="23">
        <v>0.22916666666666666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90</v>
      </c>
      <c r="E8" s="30"/>
      <c r="F8" s="30">
        <v>80</v>
      </c>
      <c r="G8" s="30">
        <v>120</v>
      </c>
      <c r="H8" s="23">
        <v>0.41666666666666669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180</v>
      </c>
      <c r="E9" s="30"/>
      <c r="F9" s="30"/>
      <c r="G9" s="30"/>
      <c r="H9" s="23">
        <v>0.52083333333333337</v>
      </c>
      <c r="I9" s="23"/>
      <c r="J9" s="23"/>
    </row>
    <row r="10" spans="1:10" ht="42" customHeight="1">
      <c r="A10" s="4">
        <v>45930.625</v>
      </c>
      <c r="B10" s="29"/>
      <c r="C10" s="29"/>
      <c r="D10" s="30">
        <v>120</v>
      </c>
      <c r="E10" s="30"/>
      <c r="F10" s="30">
        <v>60</v>
      </c>
      <c r="G10" s="30">
        <v>110</v>
      </c>
      <c r="H10" s="23">
        <v>0.625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v>150</v>
      </c>
      <c r="E11" s="30"/>
      <c r="F11" s="30">
        <v>60</v>
      </c>
      <c r="G11" s="30">
        <v>90</v>
      </c>
      <c r="H11" s="23">
        <v>0.77083333333333337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160</v>
      </c>
      <c r="E12" s="30"/>
      <c r="F12" s="30">
        <v>50</v>
      </c>
      <c r="G12" s="30">
        <v>90</v>
      </c>
      <c r="H12" s="23">
        <v>0.91666666666666663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920</v>
      </c>
      <c r="E16" s="33">
        <f t="shared" si="0"/>
        <v>0</v>
      </c>
      <c r="F16" s="32">
        <f>SUM(F5:F12)</f>
        <v>380</v>
      </c>
      <c r="G16" s="48">
        <f>SUM(G5:G12)</f>
        <v>610</v>
      </c>
      <c r="H16" s="74">
        <f>D17-F17</f>
        <v>-70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920</v>
      </c>
      <c r="E17" s="79"/>
      <c r="F17" s="78">
        <f>SUM(F16:G16)</f>
        <v>990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A1:B1"/>
    <mergeCell ref="D1:E1"/>
    <mergeCell ref="F1:G1"/>
    <mergeCell ref="A3:A4"/>
    <mergeCell ref="B3:C3"/>
    <mergeCell ref="D3:E3"/>
    <mergeCell ref="F3:G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8E6DD-2BAC-044A-8B9F-E19DCD506C98}">
  <dimension ref="A1:J987"/>
  <sheetViews>
    <sheetView showGridLines="0" zoomScale="140" zoomScaleNormal="140" workbookViewId="0">
      <selection activeCell="D11" sqref="D11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45651</v>
      </c>
      <c r="B1" s="82"/>
      <c r="C1" s="60" t="str">
        <f>"Pumps: "&amp;COUNTA(I5:I12)</f>
        <v>Pumps: 6</v>
      </c>
      <c r="D1" s="83">
        <f>ROUNDUP(D17/8, 0)</f>
        <v>59</v>
      </c>
      <c r="E1" s="84"/>
      <c r="F1" s="85">
        <f>ROUNDDOWN(F17/8, 0)</f>
        <v>120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170</v>
      </c>
      <c r="E6" s="30"/>
      <c r="F6" s="30">
        <v>60</v>
      </c>
      <c r="G6" s="30">
        <v>110</v>
      </c>
      <c r="H6" s="23">
        <v>0.125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60</v>
      </c>
      <c r="G7" s="30">
        <v>90</v>
      </c>
      <c r="H7" s="23"/>
      <c r="I7" s="23">
        <v>0.25</v>
      </c>
      <c r="J7" s="23"/>
    </row>
    <row r="8" spans="1:10" ht="42" customHeight="1">
      <c r="A8" s="4">
        <v>45930.375</v>
      </c>
      <c r="B8" s="29"/>
      <c r="C8" s="29"/>
      <c r="D8" s="30"/>
      <c r="E8" s="30"/>
      <c r="F8" s="30">
        <v>70</v>
      </c>
      <c r="G8" s="30">
        <v>120</v>
      </c>
      <c r="H8" s="23"/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E9" s="30"/>
      <c r="F9" s="30"/>
      <c r="G9" s="30"/>
      <c r="I9" s="23"/>
      <c r="J9" s="23"/>
    </row>
    <row r="10" spans="1:10" ht="42" customHeight="1">
      <c r="A10" s="4">
        <v>45930.625</v>
      </c>
      <c r="B10" s="29"/>
      <c r="C10" s="29"/>
      <c r="D10" s="30">
        <v>140</v>
      </c>
      <c r="E10" s="30"/>
      <c r="F10" s="30">
        <v>60</v>
      </c>
      <c r="G10" s="30">
        <v>90</v>
      </c>
      <c r="H10" s="23">
        <v>0.6875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/>
      <c r="E11" s="30"/>
      <c r="F11" s="30">
        <v>60</v>
      </c>
      <c r="G11" s="30">
        <v>90</v>
      </c>
      <c r="H11" s="23"/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160</v>
      </c>
      <c r="E12" s="30"/>
      <c r="F12" s="30">
        <v>50</v>
      </c>
      <c r="G12" s="30">
        <v>100</v>
      </c>
      <c r="H12" s="23">
        <v>0.9375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470</v>
      </c>
      <c r="E16" s="33">
        <f t="shared" si="0"/>
        <v>0</v>
      </c>
      <c r="F16" s="32">
        <f>SUM(F5:F12)</f>
        <v>360</v>
      </c>
      <c r="G16" s="48">
        <f>SUM(G5:G12)</f>
        <v>600</v>
      </c>
      <c r="H16" s="74">
        <f>D17-F17</f>
        <v>-490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470</v>
      </c>
      <c r="E17" s="79"/>
      <c r="F17" s="78">
        <f>SUM(F16:G16)</f>
        <v>960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A1:B1"/>
    <mergeCell ref="D1:E1"/>
    <mergeCell ref="F1:G1"/>
    <mergeCell ref="A3:A4"/>
    <mergeCell ref="B3:C3"/>
    <mergeCell ref="D3:E3"/>
    <mergeCell ref="F3:G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1C1EB-BBD8-4543-B31E-7933135A65DF}">
  <dimension ref="A1:J987"/>
  <sheetViews>
    <sheetView showGridLines="0" topLeftCell="A3" zoomScale="140" zoomScaleNormal="140" workbookViewId="0">
      <selection activeCell="E11" sqref="E11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45650</v>
      </c>
      <c r="B1" s="82"/>
      <c r="C1" s="60" t="str">
        <f>"Pumps: "&amp;COUNTA(I5:I12)</f>
        <v>Pumps: 6</v>
      </c>
      <c r="D1" s="83">
        <f>ROUNDUP(D17/8, 0)</f>
        <v>85</v>
      </c>
      <c r="E1" s="84"/>
      <c r="F1" s="85">
        <f>ROUNDDOWN(F17/8, 0)</f>
        <v>126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150</v>
      </c>
      <c r="E5" s="30"/>
      <c r="F5" s="30"/>
      <c r="G5" s="30"/>
      <c r="H5" s="23">
        <v>6.25E-2</v>
      </c>
      <c r="I5" s="23"/>
      <c r="J5" s="23"/>
    </row>
    <row r="6" spans="1:10" ht="42" customHeight="1">
      <c r="A6" s="4">
        <v>45930.125</v>
      </c>
      <c r="B6" s="29"/>
      <c r="C6" s="29"/>
      <c r="D6" s="30"/>
      <c r="E6" s="30"/>
      <c r="F6" s="30">
        <v>80</v>
      </c>
      <c r="G6" s="30">
        <v>120</v>
      </c>
      <c r="H6" s="23"/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160</v>
      </c>
      <c r="E7" s="30"/>
      <c r="F7" s="30">
        <v>50</v>
      </c>
      <c r="G7" s="30">
        <v>100</v>
      </c>
      <c r="H7" s="23">
        <v>0.33333333333333331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50</v>
      </c>
      <c r="E8" s="30"/>
      <c r="F8" s="30">
        <v>60</v>
      </c>
      <c r="G8" s="30">
        <v>110</v>
      </c>
      <c r="H8" s="23">
        <v>0.45833333333333331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90</v>
      </c>
      <c r="E9" s="30"/>
      <c r="F9" s="30"/>
      <c r="G9" s="30"/>
      <c r="H9" s="23">
        <v>0.54166666666666663</v>
      </c>
      <c r="I9" s="23"/>
      <c r="J9" s="23"/>
    </row>
    <row r="10" spans="1:10" ht="42" customHeight="1">
      <c r="A10" s="4">
        <v>45930.625</v>
      </c>
      <c r="B10" s="29"/>
      <c r="C10" s="29"/>
      <c r="D10" s="30">
        <v>70</v>
      </c>
      <c r="E10" s="30"/>
      <c r="F10" s="30">
        <v>60</v>
      </c>
      <c r="G10" s="30">
        <v>90</v>
      </c>
      <c r="H10" s="23">
        <v>0.625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/>
      <c r="E11" s="30"/>
      <c r="F11" s="30">
        <v>60</v>
      </c>
      <c r="G11" s="30">
        <v>120</v>
      </c>
      <c r="H11" s="23"/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160</v>
      </c>
      <c r="E12" s="30"/>
      <c r="F12" s="30">
        <v>60</v>
      </c>
      <c r="G12" s="30">
        <v>100</v>
      </c>
      <c r="H12" s="23">
        <v>0.91666666666666663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680</v>
      </c>
      <c r="E16" s="33">
        <f t="shared" si="0"/>
        <v>0</v>
      </c>
      <c r="F16" s="32">
        <f>SUM(F5:F12)</f>
        <v>370</v>
      </c>
      <c r="G16" s="48">
        <f>SUM(G5:G12)</f>
        <v>640</v>
      </c>
      <c r="H16" s="74">
        <f>D17-F17</f>
        <v>-330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680</v>
      </c>
      <c r="E17" s="79"/>
      <c r="F17" s="78">
        <f>SUM(F16:G16)</f>
        <v>1010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A1:B1"/>
    <mergeCell ref="D1:E1"/>
    <mergeCell ref="F1:G1"/>
    <mergeCell ref="A3:A4"/>
    <mergeCell ref="B3:C3"/>
    <mergeCell ref="D3:E3"/>
    <mergeCell ref="F3:G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32AF3-FF28-4847-9A60-29B91CF6F84B}">
  <dimension ref="A1:J987"/>
  <sheetViews>
    <sheetView showGridLines="0" topLeftCell="A3" zoomScale="140" zoomScaleNormal="140" workbookViewId="0">
      <selection activeCell="D13" sqref="D13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45649</v>
      </c>
      <c r="B1" s="82"/>
      <c r="C1" s="60" t="str">
        <f>"Pumps: "&amp;COUNTA(I5:I12)</f>
        <v>Pumps: 6</v>
      </c>
      <c r="D1" s="83">
        <f>ROUNDUP(D17/8, 0)</f>
        <v>112</v>
      </c>
      <c r="E1" s="84"/>
      <c r="F1" s="85">
        <f>ROUNDDOWN(F17/8, 0)</f>
        <v>125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160</v>
      </c>
      <c r="E6" s="30"/>
      <c r="F6" s="30">
        <v>60</v>
      </c>
      <c r="G6" s="30">
        <v>90</v>
      </c>
      <c r="H6" s="23">
        <v>0.16666666666666666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100</v>
      </c>
      <c r="E7" s="30"/>
      <c r="F7" s="30">
        <v>80</v>
      </c>
      <c r="G7" s="30">
        <v>130</v>
      </c>
      <c r="H7" s="23">
        <v>0.3125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150</v>
      </c>
      <c r="E8" s="30"/>
      <c r="F8" s="30">
        <v>50</v>
      </c>
      <c r="G8" s="30">
        <v>90</v>
      </c>
      <c r="H8" s="23">
        <v>0.45833333333333331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E9" s="30"/>
      <c r="F9" s="30"/>
      <c r="G9" s="30"/>
      <c r="I9" s="23"/>
      <c r="J9" s="23"/>
    </row>
    <row r="10" spans="1:10" ht="42" customHeight="1">
      <c r="A10" s="4">
        <v>45930.625</v>
      </c>
      <c r="B10" s="29"/>
      <c r="C10" s="29"/>
      <c r="D10" s="30">
        <v>140</v>
      </c>
      <c r="E10" s="30"/>
      <c r="F10" s="30">
        <v>60</v>
      </c>
      <c r="G10" s="30">
        <v>100</v>
      </c>
      <c r="H10" s="23">
        <v>0.58333333333333337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v>150</v>
      </c>
      <c r="E11" s="30"/>
      <c r="F11" s="30">
        <v>70</v>
      </c>
      <c r="G11" s="30">
        <v>100</v>
      </c>
      <c r="H11" s="23">
        <v>0.72916666666666663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190</v>
      </c>
      <c r="E12" s="30"/>
      <c r="F12" s="30">
        <v>60</v>
      </c>
      <c r="G12" s="30">
        <v>110</v>
      </c>
      <c r="H12" s="23">
        <v>0.91666666666666663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890</v>
      </c>
      <c r="E16" s="33">
        <f t="shared" si="0"/>
        <v>0</v>
      </c>
      <c r="F16" s="32">
        <f>SUM(F5:F12)</f>
        <v>380</v>
      </c>
      <c r="G16" s="48">
        <f>SUM(G5:G12)</f>
        <v>620</v>
      </c>
      <c r="H16" s="74">
        <f>D17-F17</f>
        <v>-110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890</v>
      </c>
      <c r="E17" s="79"/>
      <c r="F17" s="78">
        <f>SUM(F16:G16)</f>
        <v>1000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A1:B1"/>
    <mergeCell ref="D1:E1"/>
    <mergeCell ref="F1:G1"/>
    <mergeCell ref="A3:A4"/>
    <mergeCell ref="B3:C3"/>
    <mergeCell ref="D3:E3"/>
    <mergeCell ref="F3:G3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9E248-F1A3-B549-B7F9-47BF1AB3B640}">
  <dimension ref="A1:J987"/>
  <sheetViews>
    <sheetView showGridLines="0" topLeftCell="A2" zoomScale="140" zoomScaleNormal="140" workbookViewId="0">
      <selection activeCell="F9" sqref="F9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45648</v>
      </c>
      <c r="B1" s="82"/>
      <c r="C1" s="60" t="str">
        <f>"Pumps: "&amp;COUNTA(I5:I12)</f>
        <v>Pumps: 6</v>
      </c>
      <c r="D1" s="83">
        <f>ROUNDUP(D17/8, 0)</f>
        <v>110</v>
      </c>
      <c r="E1" s="84"/>
      <c r="F1" s="85">
        <f>ROUNDDOWN(F17/8, 0)</f>
        <v>120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160</v>
      </c>
      <c r="E5" s="30"/>
      <c r="F5" s="30"/>
      <c r="G5" s="30"/>
      <c r="H5" s="23">
        <v>6.25E-2</v>
      </c>
      <c r="I5" s="23"/>
      <c r="J5" s="23"/>
    </row>
    <row r="6" spans="1:10" ht="42" customHeight="1">
      <c r="A6" s="4">
        <v>45930.125</v>
      </c>
      <c r="B6" s="29"/>
      <c r="C6" s="29"/>
      <c r="D6" s="30"/>
      <c r="E6" s="30"/>
      <c r="F6" s="30">
        <v>50</v>
      </c>
      <c r="G6" s="30">
        <v>100</v>
      </c>
      <c r="H6" s="23"/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160</v>
      </c>
      <c r="E7" s="30"/>
      <c r="F7" s="30">
        <v>80</v>
      </c>
      <c r="G7" s="30">
        <v>110</v>
      </c>
      <c r="H7" s="23">
        <v>0.3125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160</v>
      </c>
      <c r="E8" s="30"/>
      <c r="F8" s="30">
        <v>60</v>
      </c>
      <c r="G8" s="30">
        <v>90</v>
      </c>
      <c r="H8" s="23">
        <v>0.47916666666666669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/>
      <c r="E9" s="30"/>
      <c r="F9" s="30"/>
      <c r="G9" s="30"/>
      <c r="H9" s="23"/>
      <c r="I9" s="23"/>
      <c r="J9" s="23"/>
    </row>
    <row r="10" spans="1:10" ht="42" customHeight="1">
      <c r="A10" s="4">
        <v>45930.625</v>
      </c>
      <c r="B10" s="29"/>
      <c r="C10" s="29"/>
      <c r="D10" s="30">
        <v>90</v>
      </c>
      <c r="E10" s="30"/>
      <c r="F10" s="30">
        <v>70</v>
      </c>
      <c r="G10" s="30">
        <v>90</v>
      </c>
      <c r="H10" s="56">
        <v>0.64583333333333337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v>150</v>
      </c>
      <c r="E11" s="30"/>
      <c r="F11" s="30">
        <v>60</v>
      </c>
      <c r="G11" s="30">
        <v>100</v>
      </c>
      <c r="H11" s="23">
        <v>0.75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160</v>
      </c>
      <c r="E12" s="30"/>
      <c r="F12" s="30">
        <v>60</v>
      </c>
      <c r="G12" s="30">
        <v>90</v>
      </c>
      <c r="H12" s="23">
        <v>0.875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880</v>
      </c>
      <c r="E16" s="33">
        <f t="shared" si="0"/>
        <v>0</v>
      </c>
      <c r="F16" s="32">
        <f>SUM(F5:F12)</f>
        <v>380</v>
      </c>
      <c r="G16" s="48">
        <f>SUM(G5:G12)</f>
        <v>580</v>
      </c>
      <c r="H16" s="74">
        <f>D17-F17</f>
        <v>-80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880</v>
      </c>
      <c r="E17" s="79"/>
      <c r="F17" s="78">
        <f>SUM(F16:G16)</f>
        <v>960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A1:B1"/>
    <mergeCell ref="D1:E1"/>
    <mergeCell ref="F1:G1"/>
    <mergeCell ref="A3:A4"/>
    <mergeCell ref="B3:C3"/>
    <mergeCell ref="D3:E3"/>
    <mergeCell ref="F3:G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46BC0-9883-A849-B668-112BFBB3CCB4}">
  <dimension ref="A1:J987"/>
  <sheetViews>
    <sheetView showGridLines="0" topLeftCell="A3" zoomScale="140" zoomScaleNormal="140" workbookViewId="0">
      <selection activeCell="D13" sqref="D13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45647</v>
      </c>
      <c r="B1" s="82"/>
      <c r="C1" s="60" t="str">
        <f>"Pumps: "&amp;COUNTA(I5:I12)</f>
        <v>Pumps: 6</v>
      </c>
      <c r="D1" s="83">
        <f>ROUNDUP(D17/8, 0)</f>
        <v>103</v>
      </c>
      <c r="E1" s="84"/>
      <c r="F1" s="85">
        <f>ROUNDDOWN(F17/8, 0)</f>
        <v>123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190</v>
      </c>
      <c r="E6" s="30"/>
      <c r="F6" s="30">
        <v>70</v>
      </c>
      <c r="G6" s="30">
        <v>80</v>
      </c>
      <c r="H6" s="23">
        <v>0.14583333333333334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40</v>
      </c>
      <c r="G7" s="30">
        <v>110</v>
      </c>
      <c r="H7" s="23"/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120</v>
      </c>
      <c r="E8" s="30"/>
      <c r="F8" s="30">
        <v>90</v>
      </c>
      <c r="G8" s="30">
        <v>110</v>
      </c>
      <c r="H8" s="23">
        <v>0.375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120</v>
      </c>
      <c r="E9" s="30"/>
      <c r="F9" s="30"/>
      <c r="G9" s="30"/>
      <c r="H9" s="23">
        <v>0.47916666666666669</v>
      </c>
      <c r="I9" s="23"/>
      <c r="J9" s="23"/>
    </row>
    <row r="10" spans="1:10" ht="42" customHeight="1">
      <c r="A10" s="4">
        <v>45930.625</v>
      </c>
      <c r="B10" s="29"/>
      <c r="C10" s="29"/>
      <c r="D10" s="30">
        <v>120</v>
      </c>
      <c r="E10" s="30"/>
      <c r="F10" s="30">
        <v>70</v>
      </c>
      <c r="G10" s="30">
        <v>100</v>
      </c>
      <c r="H10" s="56">
        <v>0.60416666666666663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v>180</v>
      </c>
      <c r="E11" s="30"/>
      <c r="F11" s="30">
        <v>70</v>
      </c>
      <c r="G11" s="30">
        <v>100</v>
      </c>
      <c r="H11" s="23">
        <v>0.72916666666666663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90</v>
      </c>
      <c r="E12" s="30"/>
      <c r="F12" s="30">
        <v>60</v>
      </c>
      <c r="G12" s="30">
        <v>90</v>
      </c>
      <c r="H12" s="23">
        <v>0.91666666666666663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820</v>
      </c>
      <c r="E16" s="33">
        <f t="shared" si="0"/>
        <v>0</v>
      </c>
      <c r="F16" s="32">
        <f>SUM(F5:F12)</f>
        <v>400</v>
      </c>
      <c r="G16" s="48">
        <f>SUM(G5:G12)</f>
        <v>590</v>
      </c>
      <c r="H16" s="74">
        <f>D17-F17</f>
        <v>-170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820</v>
      </c>
      <c r="E17" s="79"/>
      <c r="F17" s="78">
        <f>SUM(F16:G16)</f>
        <v>990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A1:B1"/>
    <mergeCell ref="D1:E1"/>
    <mergeCell ref="F1:G1"/>
    <mergeCell ref="A3:A4"/>
    <mergeCell ref="B3:C3"/>
    <mergeCell ref="D3:E3"/>
    <mergeCell ref="F3:G3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E3B8D-51A7-F143-8EB0-6572A4005335}">
  <dimension ref="A1:J987"/>
  <sheetViews>
    <sheetView showGridLines="0" topLeftCell="A3" zoomScale="140" zoomScaleNormal="140" workbookViewId="0">
      <selection activeCell="F13" sqref="F13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45646</v>
      </c>
      <c r="B1" s="82"/>
      <c r="C1" s="60" t="str">
        <f>"Pumps: "&amp;COUNTA(I5:I12)</f>
        <v>Pumps: 6</v>
      </c>
      <c r="D1" s="83">
        <f>ROUNDUP(D17/8, 0)</f>
        <v>128</v>
      </c>
      <c r="E1" s="84"/>
      <c r="F1" s="85">
        <f>ROUNDDOWN(F17/8, 0)</f>
        <v>125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170</v>
      </c>
      <c r="E6" s="30"/>
      <c r="F6" s="30">
        <v>40</v>
      </c>
      <c r="G6" s="30">
        <v>110</v>
      </c>
      <c r="H6" s="23">
        <v>0.10416666666666667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170</v>
      </c>
      <c r="E7" s="30"/>
      <c r="F7" s="30">
        <v>90</v>
      </c>
      <c r="G7" s="30">
        <v>120</v>
      </c>
      <c r="H7" s="23">
        <v>0.27083333333333331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140</v>
      </c>
      <c r="E8" s="30"/>
      <c r="F8" s="30">
        <v>60</v>
      </c>
      <c r="G8" s="30">
        <v>90</v>
      </c>
      <c r="H8" s="23">
        <v>0.9375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150</v>
      </c>
      <c r="E9" s="30"/>
      <c r="F9" s="30"/>
      <c r="G9" s="30"/>
      <c r="H9" s="23">
        <v>0.58333333333333337</v>
      </c>
      <c r="I9" s="23"/>
      <c r="J9" s="23"/>
    </row>
    <row r="10" spans="1:10" ht="42" customHeight="1">
      <c r="A10" s="4">
        <v>45930.625</v>
      </c>
      <c r="B10" s="29"/>
      <c r="C10" s="29"/>
      <c r="D10" s="30">
        <v>100</v>
      </c>
      <c r="E10" s="30"/>
      <c r="F10" s="30">
        <v>60</v>
      </c>
      <c r="G10" s="30">
        <v>110</v>
      </c>
      <c r="H10" s="56">
        <v>0.66666666666666663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v>170</v>
      </c>
      <c r="E11" s="30"/>
      <c r="F11" s="30">
        <v>70</v>
      </c>
      <c r="G11" s="30">
        <v>100</v>
      </c>
      <c r="H11" s="23">
        <v>0.79166666666666663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120</v>
      </c>
      <c r="E12" s="30"/>
      <c r="F12" s="30">
        <v>50</v>
      </c>
      <c r="G12" s="30">
        <v>100</v>
      </c>
      <c r="H12" s="23">
        <v>0.9375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1020</v>
      </c>
      <c r="E16" s="33">
        <f t="shared" si="0"/>
        <v>0</v>
      </c>
      <c r="F16" s="32">
        <f>SUM(F5:F12)</f>
        <v>370</v>
      </c>
      <c r="G16" s="48">
        <f>SUM(G5:G12)</f>
        <v>630</v>
      </c>
      <c r="H16" s="74">
        <f>D17-F17</f>
        <v>20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1020</v>
      </c>
      <c r="E17" s="79"/>
      <c r="F17" s="78">
        <f>SUM(F16:G16)</f>
        <v>1000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A1:B1"/>
    <mergeCell ref="D1:E1"/>
    <mergeCell ref="F1:G1"/>
    <mergeCell ref="A3:A4"/>
    <mergeCell ref="B3:C3"/>
    <mergeCell ref="D3:E3"/>
    <mergeCell ref="F3:G3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CB527-A4E3-E54C-A976-E37456770A33}">
  <dimension ref="A1:J987"/>
  <sheetViews>
    <sheetView showGridLines="0" zoomScale="140" zoomScaleNormal="140" workbookViewId="0">
      <selection activeCell="D13" sqref="D13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45645</v>
      </c>
      <c r="B1" s="82"/>
      <c r="C1" s="60" t="str">
        <f>"Pumps: "&amp;COUNTA(I5:I12)</f>
        <v>Pumps: 6</v>
      </c>
      <c r="D1" s="83">
        <f>ROUNDUP(D17/8, 0)</f>
        <v>98</v>
      </c>
      <c r="E1" s="84"/>
      <c r="F1" s="85">
        <f>ROUNDDOWN(F17/8, 0)</f>
        <v>127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170</v>
      </c>
      <c r="E6" s="30"/>
      <c r="F6" s="30">
        <v>80</v>
      </c>
      <c r="G6" s="30">
        <v>120</v>
      </c>
      <c r="H6" s="23">
        <v>0.125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50</v>
      </c>
      <c r="G7" s="30">
        <v>80</v>
      </c>
      <c r="H7" s="23"/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100</v>
      </c>
      <c r="E8" s="30"/>
      <c r="F8" s="30">
        <v>60</v>
      </c>
      <c r="G8" s="30">
        <v>70</v>
      </c>
      <c r="H8" s="23">
        <v>0.33333333333333331</v>
      </c>
      <c r="I8" s="23">
        <v>0.375</v>
      </c>
      <c r="J8" s="23"/>
    </row>
    <row r="9" spans="1:10" ht="42" customHeight="1">
      <c r="A9" s="4">
        <v>45930.5</v>
      </c>
      <c r="B9" s="29"/>
      <c r="C9" s="29"/>
      <c r="D9" s="30">
        <v>100</v>
      </c>
      <c r="E9" s="30"/>
      <c r="F9" s="30"/>
      <c r="G9" s="30"/>
      <c r="H9" s="23">
        <v>0.45833333333333331</v>
      </c>
      <c r="I9" s="23"/>
      <c r="J9" s="23"/>
    </row>
    <row r="10" spans="1:10" ht="42" customHeight="1">
      <c r="A10" s="4">
        <v>45930.625</v>
      </c>
      <c r="B10" s="29"/>
      <c r="C10" s="29"/>
      <c r="D10" s="30">
        <v>100</v>
      </c>
      <c r="E10" s="30"/>
      <c r="F10" s="30">
        <v>60</v>
      </c>
      <c r="G10" s="30">
        <v>100</v>
      </c>
      <c r="H10" s="56">
        <v>0.58333333333333337</v>
      </c>
      <c r="I10" s="23">
        <v>0.5625</v>
      </c>
      <c r="J10" s="23"/>
    </row>
    <row r="11" spans="1:10" ht="42" customHeight="1">
      <c r="A11" s="4">
        <v>45930.75</v>
      </c>
      <c r="B11" s="29"/>
      <c r="C11" s="29"/>
      <c r="D11" s="30">
        <v>140</v>
      </c>
      <c r="E11" s="30"/>
      <c r="F11" s="30">
        <v>80</v>
      </c>
      <c r="G11" s="30">
        <v>120</v>
      </c>
      <c r="H11" s="23">
        <v>0.72916666666666663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170</v>
      </c>
      <c r="E12" s="30"/>
      <c r="F12" s="30">
        <v>80</v>
      </c>
      <c r="G12" s="30">
        <v>120</v>
      </c>
      <c r="H12" s="23">
        <v>0.85416666666666663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780</v>
      </c>
      <c r="E16" s="33">
        <f t="shared" si="0"/>
        <v>0</v>
      </c>
      <c r="F16" s="32">
        <f>SUM(F5:F12)</f>
        <v>410</v>
      </c>
      <c r="G16" s="48">
        <f>SUM(G5:G12)</f>
        <v>610</v>
      </c>
      <c r="H16" s="74">
        <f>D17-F17</f>
        <v>-240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780</v>
      </c>
      <c r="E17" s="79"/>
      <c r="F17" s="78">
        <f>SUM(F16:G16)</f>
        <v>1020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A1:B1"/>
    <mergeCell ref="D1:E1"/>
    <mergeCell ref="F1:G1"/>
    <mergeCell ref="A3:A4"/>
    <mergeCell ref="B3:C3"/>
    <mergeCell ref="D3:E3"/>
    <mergeCell ref="F3:G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47AD9-F2AD-3D49-9F77-F65A0D1F2BB7}">
  <dimension ref="A1:J987"/>
  <sheetViews>
    <sheetView showGridLines="0" zoomScale="140" zoomScaleNormal="140" workbookViewId="0">
      <selection activeCell="H13" sqref="H13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45644</v>
      </c>
      <c r="B1" s="82"/>
      <c r="C1" s="60" t="str">
        <f>"Pumps: "&amp;COUNTA(I5:I12)</f>
        <v>Pumps: 6</v>
      </c>
      <c r="D1" s="83">
        <f>ROUNDUP(D17/8, 0)</f>
        <v>119</v>
      </c>
      <c r="E1" s="84"/>
      <c r="F1" s="85">
        <f>ROUNDDOWN(F17/8, 0)</f>
        <v>128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150</v>
      </c>
      <c r="E6" s="30"/>
      <c r="F6" s="30">
        <v>50</v>
      </c>
      <c r="G6" s="30">
        <v>120</v>
      </c>
      <c r="H6" s="23">
        <v>0.14583333333333334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170</v>
      </c>
      <c r="E7" s="30"/>
      <c r="F7" s="30">
        <v>50</v>
      </c>
      <c r="G7" s="30">
        <v>120</v>
      </c>
      <c r="H7" s="23">
        <v>0.29166666666666669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150</v>
      </c>
      <c r="E8" s="30"/>
      <c r="F8" s="30">
        <v>70</v>
      </c>
      <c r="G8" s="30">
        <v>110</v>
      </c>
      <c r="H8" s="23">
        <v>0.45833333333333331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/>
      <c r="E9" s="30"/>
      <c r="F9" s="30"/>
      <c r="G9" s="30"/>
      <c r="H9" s="23"/>
      <c r="I9" s="23"/>
      <c r="J9" s="23"/>
    </row>
    <row r="10" spans="1:10" ht="42" customHeight="1">
      <c r="A10" s="4">
        <v>45930.625</v>
      </c>
      <c r="B10" s="29"/>
      <c r="C10" s="29"/>
      <c r="D10" s="30">
        <v>140</v>
      </c>
      <c r="E10" s="30"/>
      <c r="F10" s="30">
        <v>60</v>
      </c>
      <c r="G10" s="30">
        <v>100</v>
      </c>
      <c r="H10" s="56">
        <v>0.64583333333333337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v>160</v>
      </c>
      <c r="E11" s="30"/>
      <c r="F11" s="30">
        <v>80</v>
      </c>
      <c r="G11" s="30">
        <v>100</v>
      </c>
      <c r="H11" s="23">
        <v>0.77083333333333337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f>60+120</f>
        <v>180</v>
      </c>
      <c r="E12" s="30"/>
      <c r="F12" s="30">
        <v>70</v>
      </c>
      <c r="G12" s="30">
        <v>100</v>
      </c>
      <c r="H12" s="23">
        <v>0.91666666666666663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950</v>
      </c>
      <c r="E16" s="33">
        <f t="shared" si="0"/>
        <v>0</v>
      </c>
      <c r="F16" s="32">
        <f>SUM(F5:F12)</f>
        <v>380</v>
      </c>
      <c r="G16" s="48">
        <f>SUM(G5:G12)</f>
        <v>650</v>
      </c>
      <c r="H16" s="74">
        <f>D17-F17</f>
        <v>-80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950</v>
      </c>
      <c r="E17" s="79"/>
      <c r="F17" s="78">
        <f>SUM(F16:G16)</f>
        <v>1030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A1:B1"/>
    <mergeCell ref="D1:E1"/>
    <mergeCell ref="F1:G1"/>
    <mergeCell ref="A3:A4"/>
    <mergeCell ref="B3:C3"/>
    <mergeCell ref="D3:E3"/>
    <mergeCell ref="F3:G3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EAEE8-3272-774C-BE44-9A68CBEBCDE3}">
  <dimension ref="A1:J987"/>
  <sheetViews>
    <sheetView showGridLines="0" zoomScale="140" zoomScaleNormal="140" workbookViewId="0">
      <selection activeCell="H2" sqref="H2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45643</v>
      </c>
      <c r="B1" s="82"/>
      <c r="C1" s="60" t="str">
        <f>"Pumps: "&amp;COUNTA(I5:I12)</f>
        <v>Pumps: 6</v>
      </c>
      <c r="D1" s="83">
        <f>ROUNDUP(D17/8, 0)</f>
        <v>117</v>
      </c>
      <c r="E1" s="84"/>
      <c r="F1" s="85">
        <f>ROUNDDOWN(F17/8, 0)</f>
        <v>116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150</v>
      </c>
      <c r="E6" s="30"/>
      <c r="F6" s="30">
        <v>50</v>
      </c>
      <c r="G6" s="30">
        <v>110</v>
      </c>
      <c r="H6" s="23">
        <v>8.3333333333333329E-2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140</v>
      </c>
      <c r="E7" s="30"/>
      <c r="F7" s="30">
        <v>50</v>
      </c>
      <c r="G7" s="30">
        <v>100</v>
      </c>
      <c r="H7" s="23">
        <v>0.29166666666666669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/>
      <c r="E8" s="30"/>
      <c r="F8" s="30">
        <v>70</v>
      </c>
      <c r="G8" s="30">
        <v>100</v>
      </c>
      <c r="H8" s="23"/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170</v>
      </c>
      <c r="E9" s="30"/>
      <c r="F9" s="30"/>
      <c r="G9" s="30"/>
      <c r="H9" s="23">
        <v>0.45833333333333331</v>
      </c>
      <c r="I9" s="23"/>
      <c r="J9" s="23"/>
    </row>
    <row r="10" spans="1:10" ht="42" customHeight="1">
      <c r="A10" s="4">
        <v>45930.625</v>
      </c>
      <c r="B10" s="29"/>
      <c r="C10" s="29"/>
      <c r="D10" s="30">
        <v>150</v>
      </c>
      <c r="E10" s="30"/>
      <c r="F10" s="30">
        <v>60</v>
      </c>
      <c r="G10" s="30">
        <v>90</v>
      </c>
      <c r="H10" s="56">
        <v>0.60416666666666663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v>170</v>
      </c>
      <c r="E11" s="30"/>
      <c r="F11" s="30">
        <v>60</v>
      </c>
      <c r="G11" s="30">
        <v>90</v>
      </c>
      <c r="H11" s="23">
        <v>0.75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150</v>
      </c>
      <c r="E12" s="30"/>
      <c r="F12" s="30">
        <v>60</v>
      </c>
      <c r="G12" s="30">
        <v>90</v>
      </c>
      <c r="H12" s="23">
        <v>0.91666666666666663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930</v>
      </c>
      <c r="E16" s="33">
        <f t="shared" si="0"/>
        <v>0</v>
      </c>
      <c r="F16" s="32">
        <f>SUM(F5:F12)</f>
        <v>350</v>
      </c>
      <c r="G16" s="48">
        <f>SUM(G5:G12)</f>
        <v>580</v>
      </c>
      <c r="H16" s="74">
        <f>D17-F17</f>
        <v>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930</v>
      </c>
      <c r="E17" s="79"/>
      <c r="F17" s="78">
        <f>SUM(F16:G16)</f>
        <v>930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A1:B1"/>
    <mergeCell ref="D1:E1"/>
    <mergeCell ref="F1:G1"/>
    <mergeCell ref="A3:A4"/>
    <mergeCell ref="B3:C3"/>
    <mergeCell ref="D3:E3"/>
    <mergeCell ref="F3:G3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0AE56-044C-F543-AB02-5990389D79E6}">
  <dimension ref="A1:J987"/>
  <sheetViews>
    <sheetView showGridLines="0" zoomScale="140" zoomScaleNormal="140" workbookViewId="0">
      <selection activeCell="H2" sqref="H2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45642</v>
      </c>
      <c r="B1" s="82"/>
      <c r="C1" s="60" t="str">
        <f>"Pumps: "&amp;COUNTA(I5:I12)</f>
        <v>Pumps: 6</v>
      </c>
      <c r="D1" s="83">
        <f>ROUNDUP(D17/8, 0)</f>
        <v>108</v>
      </c>
      <c r="E1" s="84"/>
      <c r="F1" s="85">
        <f>ROUNDDOWN(F17/8, 0)</f>
        <v>126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150</v>
      </c>
      <c r="E6" s="30"/>
      <c r="F6" s="30">
        <v>70</v>
      </c>
      <c r="G6" s="30">
        <v>110</v>
      </c>
      <c r="H6" s="23">
        <v>0.14583333333333334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60</v>
      </c>
      <c r="G7" s="30">
        <v>90</v>
      </c>
      <c r="H7" s="23"/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150</v>
      </c>
      <c r="E8" s="30"/>
      <c r="F8" s="30">
        <v>70</v>
      </c>
      <c r="G8" s="30">
        <v>80</v>
      </c>
      <c r="H8" s="23">
        <v>0.35416666666666669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130</v>
      </c>
      <c r="E9" s="30"/>
      <c r="F9" s="30"/>
      <c r="G9" s="30"/>
      <c r="H9" s="23">
        <v>0.47916666666666669</v>
      </c>
      <c r="I9" s="23"/>
      <c r="J9" s="23"/>
    </row>
    <row r="10" spans="1:10" ht="42" customHeight="1">
      <c r="A10" s="4">
        <v>45930.625</v>
      </c>
      <c r="B10" s="29"/>
      <c r="C10" s="29"/>
      <c r="D10" s="30">
        <v>160</v>
      </c>
      <c r="E10" s="30"/>
      <c r="F10" s="30">
        <v>80</v>
      </c>
      <c r="G10" s="30">
        <v>120</v>
      </c>
      <c r="H10" s="56">
        <v>0.60416666666666663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v>130</v>
      </c>
      <c r="E11" s="30"/>
      <c r="F11" s="30">
        <v>70</v>
      </c>
      <c r="G11" s="30">
        <v>110</v>
      </c>
      <c r="H11" s="23">
        <v>0.75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f>100+40</f>
        <v>140</v>
      </c>
      <c r="E12" s="30"/>
      <c r="F12" s="30">
        <v>60</v>
      </c>
      <c r="G12" s="30">
        <v>90</v>
      </c>
      <c r="H12" s="23">
        <v>0.91666666666666663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860</v>
      </c>
      <c r="E16" s="33">
        <f t="shared" si="0"/>
        <v>0</v>
      </c>
      <c r="F16" s="32">
        <f>SUM(F5:F12)</f>
        <v>410</v>
      </c>
      <c r="G16" s="48">
        <f>SUM(G5:G12)</f>
        <v>600</v>
      </c>
      <c r="H16" s="74">
        <f>D17-F17</f>
        <v>-150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860</v>
      </c>
      <c r="E17" s="79"/>
      <c r="F17" s="78">
        <f>SUM(F16:G16)</f>
        <v>1010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A1:B1"/>
    <mergeCell ref="D1:E1"/>
    <mergeCell ref="F1:G1"/>
    <mergeCell ref="A3:A4"/>
    <mergeCell ref="B3:C3"/>
    <mergeCell ref="D3:E3"/>
    <mergeCell ref="F3:G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9B8C4-0B53-A740-8D2C-E4866E02E4E1}">
  <dimension ref="A1:J987"/>
  <sheetViews>
    <sheetView showGridLines="0" zoomScale="140" zoomScaleNormal="140" workbookViewId="0">
      <selection activeCell="A2" sqref="A2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45641</v>
      </c>
      <c r="B1" s="82"/>
      <c r="C1" s="60" t="str">
        <f>"Pumps: "&amp;COUNTA(I5:I12)</f>
        <v>Pumps: 6</v>
      </c>
      <c r="D1" s="83">
        <f>ROUNDUP(D17/8, 0)</f>
        <v>125</v>
      </c>
      <c r="E1" s="84"/>
      <c r="F1" s="85">
        <f>ROUNDDOWN(F17/8, 0)</f>
        <v>128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150</v>
      </c>
      <c r="E6" s="30"/>
      <c r="F6" s="30">
        <v>60</v>
      </c>
      <c r="G6" s="30">
        <v>90</v>
      </c>
      <c r="H6" s="23">
        <v>8.3333333333333329E-2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90</v>
      </c>
      <c r="E7" s="30"/>
      <c r="F7" s="30">
        <v>90</v>
      </c>
      <c r="G7" s="30">
        <v>120</v>
      </c>
      <c r="H7" s="23">
        <v>0.29166666666666669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160</v>
      </c>
      <c r="E8" s="30"/>
      <c r="F8" s="30">
        <v>60</v>
      </c>
      <c r="G8" s="30">
        <v>100</v>
      </c>
      <c r="H8" s="23">
        <v>0.41666666666666669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100</v>
      </c>
      <c r="E9" s="30"/>
      <c r="F9" s="30"/>
      <c r="G9" s="30"/>
      <c r="H9" s="23">
        <v>0.5</v>
      </c>
      <c r="I9" s="23"/>
      <c r="J9" s="23"/>
    </row>
    <row r="10" spans="1:10" ht="42" customHeight="1">
      <c r="A10" s="4">
        <v>45930.625</v>
      </c>
      <c r="B10" s="29"/>
      <c r="C10" s="29"/>
      <c r="D10" s="30">
        <v>170</v>
      </c>
      <c r="E10" s="30"/>
      <c r="F10" s="30">
        <v>60</v>
      </c>
      <c r="G10" s="30">
        <v>90</v>
      </c>
      <c r="H10" s="56">
        <v>0.60416666666666663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f>160+50</f>
        <v>210</v>
      </c>
      <c r="E11" s="30"/>
      <c r="F11" s="30">
        <v>70</v>
      </c>
      <c r="G11" s="30">
        <v>110</v>
      </c>
      <c r="H11" s="23">
        <v>0.79166666666666663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120</v>
      </c>
      <c r="E12" s="30"/>
      <c r="F12" s="30">
        <v>70</v>
      </c>
      <c r="G12" s="30">
        <v>110</v>
      </c>
      <c r="H12" s="23">
        <v>0.91666666666666663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1000</v>
      </c>
      <c r="E16" s="33">
        <f t="shared" si="0"/>
        <v>0</v>
      </c>
      <c r="F16" s="32">
        <f>SUM(F5:F12)</f>
        <v>410</v>
      </c>
      <c r="G16" s="48">
        <f>SUM(G5:G12)</f>
        <v>620</v>
      </c>
      <c r="H16" s="74">
        <f>D17-F17</f>
        <v>-30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1000</v>
      </c>
      <c r="E17" s="79"/>
      <c r="F17" s="78">
        <f>SUM(F16:G16)</f>
        <v>1030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A1:B1"/>
    <mergeCell ref="D1:E1"/>
    <mergeCell ref="F1:G1"/>
    <mergeCell ref="A3:A4"/>
    <mergeCell ref="B3:C3"/>
    <mergeCell ref="D3:E3"/>
    <mergeCell ref="F3:G3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F0270-9A60-DE48-B2CE-D64635CB26C7}">
  <dimension ref="A1:J987"/>
  <sheetViews>
    <sheetView showGridLines="0" zoomScale="140" zoomScaleNormal="140" workbookViewId="0">
      <selection activeCell="H2" sqref="H2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45640</v>
      </c>
      <c r="B1" s="82"/>
      <c r="C1" s="60" t="str">
        <f>"Pumps: "&amp;COUNTA(I5:I12)</f>
        <v>Pumps: 6</v>
      </c>
      <c r="D1" s="83">
        <f>ROUNDUP(D17/8, 0)</f>
        <v>124</v>
      </c>
      <c r="E1" s="84"/>
      <c r="F1" s="85">
        <f>ROUNDDOWN(F17/8, 0)</f>
        <v>128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150</v>
      </c>
      <c r="E5" s="30"/>
      <c r="F5" s="30"/>
      <c r="G5" s="30"/>
      <c r="H5" s="23">
        <v>2.0833333333333332E-2</v>
      </c>
      <c r="I5" s="23"/>
      <c r="J5" s="23"/>
    </row>
    <row r="6" spans="1:10" ht="42" customHeight="1">
      <c r="A6" s="4">
        <v>45930.125</v>
      </c>
      <c r="B6" s="29"/>
      <c r="C6" s="29"/>
      <c r="D6" s="30"/>
      <c r="E6" s="30"/>
      <c r="F6" s="30">
        <v>80</v>
      </c>
      <c r="G6" s="30">
        <v>120</v>
      </c>
      <c r="H6" s="23"/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150</v>
      </c>
      <c r="E7" s="30"/>
      <c r="F7" s="30">
        <v>70</v>
      </c>
      <c r="G7" s="30">
        <v>100</v>
      </c>
      <c r="H7" s="23">
        <v>0.25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130</v>
      </c>
      <c r="E8" s="30"/>
      <c r="F8" s="30">
        <v>50</v>
      </c>
      <c r="G8" s="30">
        <v>80</v>
      </c>
      <c r="H8" s="23">
        <v>0.41666666666666669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f>50+60</f>
        <v>110</v>
      </c>
      <c r="E9" s="30"/>
      <c r="F9" s="30"/>
      <c r="G9" s="30"/>
      <c r="H9" s="23">
        <v>0.52083333333333337</v>
      </c>
      <c r="I9" s="23"/>
      <c r="J9" s="23"/>
    </row>
    <row r="10" spans="1:10" ht="42" customHeight="1">
      <c r="A10" s="4">
        <v>45930.625</v>
      </c>
      <c r="B10" s="29"/>
      <c r="C10" s="29"/>
      <c r="D10" s="30">
        <v>120</v>
      </c>
      <c r="E10" s="30"/>
      <c r="F10" s="30">
        <v>80</v>
      </c>
      <c r="G10" s="30">
        <v>110</v>
      </c>
      <c r="H10" s="56">
        <v>0.66666666666666663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f>80+130</f>
        <v>210</v>
      </c>
      <c r="E11" s="30"/>
      <c r="F11" s="30">
        <v>70</v>
      </c>
      <c r="G11" s="30">
        <v>110</v>
      </c>
      <c r="H11" s="23">
        <v>0.79166666666666663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120</v>
      </c>
      <c r="E12" s="30"/>
      <c r="F12" s="30">
        <v>60</v>
      </c>
      <c r="G12" s="30">
        <v>100</v>
      </c>
      <c r="H12" s="23">
        <v>0.91666666666666663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990</v>
      </c>
      <c r="E16" s="33">
        <f t="shared" si="0"/>
        <v>0</v>
      </c>
      <c r="F16" s="32">
        <f>SUM(F5:F12)</f>
        <v>410</v>
      </c>
      <c r="G16" s="48">
        <f>SUM(G5:G12)</f>
        <v>620</v>
      </c>
      <c r="H16" s="74">
        <f>D17-F17</f>
        <v>-40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990</v>
      </c>
      <c r="E17" s="79"/>
      <c r="F17" s="78">
        <f>SUM(F16:G16)</f>
        <v>1030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A1:B1"/>
    <mergeCell ref="D1:E1"/>
    <mergeCell ref="F1:G1"/>
    <mergeCell ref="A3:A4"/>
    <mergeCell ref="B3:C3"/>
    <mergeCell ref="D3:E3"/>
    <mergeCell ref="F3:G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95FC8-A9CC-DC42-A225-1A230ED778EA}">
  <dimension ref="A1:J987"/>
  <sheetViews>
    <sheetView showGridLines="0" zoomScale="140" zoomScaleNormal="140" workbookViewId="0">
      <selection activeCell="H2" sqref="H2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45639</v>
      </c>
      <c r="B1" s="82"/>
      <c r="C1" s="60" t="str">
        <f>"Pumps: "&amp;COUNTA(I5:I12)</f>
        <v>Pumps: 6</v>
      </c>
      <c r="D1" s="83">
        <f>ROUNDUP(D17/8, 0)</f>
        <v>142</v>
      </c>
      <c r="E1" s="84"/>
      <c r="F1" s="85">
        <f>ROUNDDOWN(F17/8, 0)</f>
        <v>120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170</v>
      </c>
      <c r="E6" s="30"/>
      <c r="F6" s="30">
        <v>50</v>
      </c>
      <c r="G6" s="30">
        <v>110</v>
      </c>
      <c r="H6" s="23">
        <v>0.16666666666666666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60</v>
      </c>
      <c r="G7" s="30">
        <v>90</v>
      </c>
      <c r="H7" s="23"/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150</v>
      </c>
      <c r="E8" s="30"/>
      <c r="F8" s="30">
        <v>60</v>
      </c>
      <c r="G8" s="30">
        <v>90</v>
      </c>
      <c r="H8" s="23">
        <v>0.375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160</v>
      </c>
      <c r="E9" s="30"/>
      <c r="F9" s="30"/>
      <c r="G9" s="30"/>
      <c r="H9" s="23">
        <v>0.47916666666666669</v>
      </c>
      <c r="I9" s="23"/>
      <c r="J9" s="23"/>
    </row>
    <row r="10" spans="1:10" ht="42" customHeight="1">
      <c r="A10" s="4">
        <v>45930.625</v>
      </c>
      <c r="B10" s="29"/>
      <c r="C10" s="29"/>
      <c r="D10" s="30">
        <v>150</v>
      </c>
      <c r="E10" s="30"/>
      <c r="F10" s="30">
        <v>50</v>
      </c>
      <c r="G10" s="30">
        <v>110</v>
      </c>
      <c r="H10" s="56">
        <v>0.58333333333333337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f>90+70+50</f>
        <v>210</v>
      </c>
      <c r="E11" s="30"/>
      <c r="F11" s="30">
        <v>70</v>
      </c>
      <c r="G11" s="30">
        <v>90</v>
      </c>
      <c r="H11" s="23">
        <v>0.72916666666666663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f>160+130</f>
        <v>290</v>
      </c>
      <c r="E12" s="30"/>
      <c r="F12" s="30">
        <v>70</v>
      </c>
      <c r="G12" s="30">
        <v>110</v>
      </c>
      <c r="H12" s="23">
        <v>0.83333333333333337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1130</v>
      </c>
      <c r="E16" s="33">
        <f t="shared" si="0"/>
        <v>0</v>
      </c>
      <c r="F16" s="32">
        <f>SUM(F5:F12)</f>
        <v>360</v>
      </c>
      <c r="G16" s="48">
        <f>SUM(G5:G12)</f>
        <v>600</v>
      </c>
      <c r="H16" s="74">
        <f>D17-F17</f>
        <v>170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1130</v>
      </c>
      <c r="E17" s="79"/>
      <c r="F17" s="78">
        <f>SUM(F16:G16)</f>
        <v>960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A1:B1"/>
    <mergeCell ref="D1:E1"/>
    <mergeCell ref="F1:G1"/>
    <mergeCell ref="A3:A4"/>
    <mergeCell ref="B3:C3"/>
    <mergeCell ref="D3:E3"/>
    <mergeCell ref="F3:G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92E5-B60B-124F-B4CF-CFF1BA102AA9}">
  <dimension ref="A1:J987"/>
  <sheetViews>
    <sheetView showGridLines="0" zoomScale="140" zoomScaleNormal="140" workbookViewId="0">
      <selection activeCell="H2" sqref="H2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45638</v>
      </c>
      <c r="B1" s="82"/>
      <c r="C1" s="60" t="str">
        <f>"Pumps: "&amp;COUNTA(I5:I12)</f>
        <v>Pumps: 6</v>
      </c>
      <c r="D1" s="83">
        <f>ROUNDUP(D17/8, 0)</f>
        <v>105</v>
      </c>
      <c r="E1" s="84"/>
      <c r="F1" s="85">
        <f>ROUNDDOWN(F17/8, 0)</f>
        <v>130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170</v>
      </c>
      <c r="E6" s="30"/>
      <c r="F6" s="30">
        <v>120</v>
      </c>
      <c r="G6" s="30">
        <v>160</v>
      </c>
      <c r="H6" s="23"/>
      <c r="I6" s="23">
        <v>0.1875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/>
      <c r="G7" s="30"/>
      <c r="H7" s="23"/>
      <c r="I7" s="23"/>
      <c r="J7" s="23"/>
    </row>
    <row r="8" spans="1:10" ht="42" customHeight="1">
      <c r="A8" s="4">
        <v>45930.375</v>
      </c>
      <c r="B8" s="29"/>
      <c r="C8" s="29"/>
      <c r="D8" s="30">
        <v>130</v>
      </c>
      <c r="E8" s="30"/>
      <c r="F8" s="30">
        <v>60</v>
      </c>
      <c r="G8" s="30">
        <v>100</v>
      </c>
      <c r="H8" s="23">
        <v>0.33333333333333331</v>
      </c>
      <c r="I8" s="23">
        <v>0.35416666666666669</v>
      </c>
      <c r="J8" s="23"/>
    </row>
    <row r="9" spans="1:10" ht="42" customHeight="1">
      <c r="A9" s="4">
        <v>45930.5</v>
      </c>
      <c r="B9" s="29"/>
      <c r="C9" s="29"/>
      <c r="D9" s="30">
        <v>150</v>
      </c>
      <c r="E9" s="30"/>
      <c r="F9" s="30">
        <v>60</v>
      </c>
      <c r="G9" s="30">
        <v>100</v>
      </c>
      <c r="H9" s="23">
        <v>0.47916666666666669</v>
      </c>
      <c r="I9" s="23">
        <v>0.52083333333333337</v>
      </c>
      <c r="J9" s="23"/>
    </row>
    <row r="10" spans="1:10" ht="42" customHeight="1">
      <c r="A10" s="4">
        <v>45930.625</v>
      </c>
      <c r="B10" s="29"/>
      <c r="C10" s="29"/>
      <c r="D10" s="30">
        <v>150</v>
      </c>
      <c r="E10" s="30"/>
      <c r="F10" s="30">
        <v>50</v>
      </c>
      <c r="G10" s="30">
        <v>80</v>
      </c>
      <c r="H10" s="56">
        <v>0.60416666666666663</v>
      </c>
      <c r="I10" s="23">
        <v>0.64583333333333337</v>
      </c>
      <c r="J10" s="23"/>
    </row>
    <row r="11" spans="1:10" ht="42" customHeight="1">
      <c r="A11" s="4">
        <v>45930.75</v>
      </c>
      <c r="B11" s="29"/>
      <c r="C11" s="29"/>
      <c r="D11" s="30">
        <v>90</v>
      </c>
      <c r="E11" s="30"/>
      <c r="F11" s="30">
        <v>80</v>
      </c>
      <c r="G11" s="30">
        <v>100</v>
      </c>
      <c r="H11" s="23">
        <v>0.6875</v>
      </c>
      <c r="I11" s="56">
        <v>0.8125</v>
      </c>
      <c r="J11" s="23"/>
    </row>
    <row r="12" spans="1:10" ht="42" customHeight="1">
      <c r="A12" s="4">
        <v>45930.875</v>
      </c>
      <c r="B12" s="29"/>
      <c r="C12" s="29"/>
      <c r="D12" s="30">
        <f>100+50</f>
        <v>150</v>
      </c>
      <c r="E12" s="30"/>
      <c r="F12" s="30">
        <v>50</v>
      </c>
      <c r="G12" s="30">
        <v>80</v>
      </c>
      <c r="H12" s="23">
        <v>0.95833333333333337</v>
      </c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840</v>
      </c>
      <c r="E16" s="33">
        <f t="shared" si="0"/>
        <v>0</v>
      </c>
      <c r="F16" s="32">
        <f>SUM(F5:F12)</f>
        <v>420</v>
      </c>
      <c r="G16" s="48">
        <f>SUM(G5:G12)</f>
        <v>620</v>
      </c>
      <c r="H16" s="74">
        <f>D17-F17</f>
        <v>-200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840</v>
      </c>
      <c r="E17" s="79"/>
      <c r="F17" s="78">
        <f>SUM(F16:G16)</f>
        <v>1040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A1:B1"/>
    <mergeCell ref="D1:E1"/>
    <mergeCell ref="F1:G1"/>
    <mergeCell ref="A3:A4"/>
    <mergeCell ref="B3:C3"/>
    <mergeCell ref="D3:E3"/>
    <mergeCell ref="F3:G3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CE9DC-DE71-4B44-8AF2-79B06453D61A}">
  <dimension ref="A1:J987"/>
  <sheetViews>
    <sheetView showGridLines="0" zoomScale="140" zoomScaleNormal="140" workbookViewId="0">
      <selection activeCell="H2" sqref="H2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45637</v>
      </c>
      <c r="B1" s="82"/>
      <c r="C1" s="60" t="str">
        <f>"Pumps: "&amp;COUNTA(I5:I12)</f>
        <v>Pumps: 6</v>
      </c>
      <c r="D1" s="83">
        <f>ROUNDUP(D17/8, 0)</f>
        <v>109</v>
      </c>
      <c r="E1" s="84"/>
      <c r="F1" s="85">
        <f>ROUNDDOWN(F17/8, 0)</f>
        <v>121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140</v>
      </c>
      <c r="E6" s="30"/>
      <c r="F6" s="30">
        <v>60</v>
      </c>
      <c r="G6" s="30">
        <v>120</v>
      </c>
      <c r="H6" s="23">
        <v>0.125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120</v>
      </c>
      <c r="E7" s="30"/>
      <c r="F7" s="30">
        <v>60</v>
      </c>
      <c r="G7" s="30">
        <v>80</v>
      </c>
      <c r="H7" s="23">
        <v>0.29166666666666669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150</v>
      </c>
      <c r="E8" s="30"/>
      <c r="F8" s="30">
        <v>60</v>
      </c>
      <c r="G8" s="30">
        <v>100</v>
      </c>
      <c r="H8" s="23">
        <v>0.41666666666666669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120</v>
      </c>
      <c r="E9" s="30"/>
      <c r="F9" s="30"/>
      <c r="G9" s="30"/>
      <c r="H9" s="23">
        <v>0.58333333333333337</v>
      </c>
      <c r="I9" s="23"/>
      <c r="J9" s="23"/>
    </row>
    <row r="10" spans="1:10" ht="42" customHeight="1">
      <c r="A10" s="4">
        <v>45930.625</v>
      </c>
      <c r="B10" s="29"/>
      <c r="C10" s="29"/>
      <c r="D10" s="30">
        <v>100</v>
      </c>
      <c r="E10" s="30"/>
      <c r="F10" s="30">
        <v>60</v>
      </c>
      <c r="G10" s="30">
        <v>110</v>
      </c>
      <c r="H10" s="56">
        <v>0.70833333333333337</v>
      </c>
      <c r="I10" s="23">
        <v>0.625</v>
      </c>
      <c r="J10" s="23"/>
    </row>
    <row r="11" spans="1:10" ht="42" customHeight="1">
      <c r="A11" s="4">
        <v>45930.75</v>
      </c>
      <c r="B11" s="29"/>
      <c r="C11" s="29"/>
      <c r="D11" s="30">
        <v>120</v>
      </c>
      <c r="E11" s="30"/>
      <c r="F11" s="30">
        <v>60</v>
      </c>
      <c r="G11" s="30">
        <v>90</v>
      </c>
      <c r="H11" s="23">
        <v>0.8125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120</v>
      </c>
      <c r="E12" s="30"/>
      <c r="F12" s="30">
        <v>60</v>
      </c>
      <c r="G12" s="30">
        <v>110</v>
      </c>
      <c r="H12" s="23">
        <v>0.95833333333333337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870</v>
      </c>
      <c r="E16" s="33">
        <f t="shared" si="0"/>
        <v>0</v>
      </c>
      <c r="F16" s="32">
        <f>SUM(F5:F12)</f>
        <v>360</v>
      </c>
      <c r="G16" s="48">
        <f>SUM(G5:G12)</f>
        <v>610</v>
      </c>
      <c r="H16" s="74">
        <f>D17-F17</f>
        <v>-100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870</v>
      </c>
      <c r="E17" s="79"/>
      <c r="F17" s="78">
        <f>SUM(F16:G16)</f>
        <v>970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A1:B1"/>
    <mergeCell ref="D1:E1"/>
    <mergeCell ref="F1:G1"/>
    <mergeCell ref="A3:A4"/>
    <mergeCell ref="B3:C3"/>
    <mergeCell ref="D3:E3"/>
    <mergeCell ref="F3:G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F08C4-EB09-3743-A719-F062A9528496}">
  <dimension ref="A1:J987"/>
  <sheetViews>
    <sheetView showGridLines="0" zoomScale="140" zoomScaleNormal="140" workbookViewId="0">
      <selection activeCell="D9" sqref="D9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45636</v>
      </c>
      <c r="B1" s="82"/>
      <c r="C1" s="60" t="str">
        <f>"Pumps: "&amp;COUNTA(I5:I12)</f>
        <v>Pumps: 6</v>
      </c>
      <c r="D1" s="83">
        <f>ROUNDUP(D17/8, 0)</f>
        <v>99</v>
      </c>
      <c r="E1" s="84"/>
      <c r="F1" s="85">
        <f>ROUNDDOWN(F17/8, 0)</f>
        <v>120</v>
      </c>
      <c r="G1" s="86"/>
      <c r="H1" s="57" t="s">
        <v>21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160</v>
      </c>
      <c r="E6" s="30"/>
      <c r="F6" s="30">
        <v>60</v>
      </c>
      <c r="G6" s="30">
        <v>100</v>
      </c>
      <c r="H6" s="23">
        <v>0.16666666666666666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70</v>
      </c>
      <c r="G7" s="30">
        <v>100</v>
      </c>
      <c r="H7" s="23"/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90</v>
      </c>
      <c r="E8" s="30"/>
      <c r="F8" s="30">
        <v>60</v>
      </c>
      <c r="G8" s="30">
        <v>90</v>
      </c>
      <c r="H8" s="23">
        <v>0.33333333333333331</v>
      </c>
      <c r="I8" s="23">
        <v>0.39583333333333331</v>
      </c>
      <c r="J8" s="23"/>
    </row>
    <row r="9" spans="1:10" ht="42" customHeight="1">
      <c r="A9" s="4">
        <v>45930.5</v>
      </c>
      <c r="B9" s="29"/>
      <c r="C9" s="29"/>
      <c r="D9" s="30">
        <v>70</v>
      </c>
      <c r="E9" s="30"/>
      <c r="F9" s="30"/>
      <c r="G9" s="30"/>
      <c r="H9" s="23">
        <v>0.5</v>
      </c>
      <c r="I9" s="23"/>
      <c r="J9" s="23"/>
    </row>
    <row r="10" spans="1:10" ht="42" customHeight="1">
      <c r="A10" s="4">
        <v>45930.625</v>
      </c>
      <c r="B10" s="29"/>
      <c r="C10" s="29"/>
      <c r="D10" s="30">
        <v>110</v>
      </c>
      <c r="E10" s="30"/>
      <c r="F10" s="30">
        <v>60</v>
      </c>
      <c r="G10" s="30">
        <v>90</v>
      </c>
      <c r="H10" s="56">
        <v>0.60416666666666663</v>
      </c>
      <c r="I10" s="23">
        <v>0.5625</v>
      </c>
      <c r="J10" s="23"/>
    </row>
    <row r="11" spans="1:10" ht="42" customHeight="1">
      <c r="A11" s="4">
        <v>45930.75</v>
      </c>
      <c r="B11" s="29"/>
      <c r="C11" s="29"/>
      <c r="D11" s="30">
        <v>160</v>
      </c>
      <c r="E11" s="30"/>
      <c r="F11" s="30">
        <v>60</v>
      </c>
      <c r="G11" s="30">
        <v>90</v>
      </c>
      <c r="H11" s="56">
        <v>0.72916666666666663</v>
      </c>
      <c r="I11" s="56">
        <v>0.72916666666666663</v>
      </c>
      <c r="J11" s="23"/>
    </row>
    <row r="12" spans="1:10" ht="42" customHeight="1">
      <c r="A12" s="4">
        <v>45930.875</v>
      </c>
      <c r="B12" s="29"/>
      <c r="C12" s="29"/>
      <c r="D12" s="30">
        <f>70+130</f>
        <v>200</v>
      </c>
      <c r="E12" s="30"/>
      <c r="F12" s="30">
        <v>70</v>
      </c>
      <c r="G12" s="30">
        <v>110</v>
      </c>
      <c r="H12" s="23">
        <v>0.89583333333333337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790</v>
      </c>
      <c r="E16" s="33">
        <f t="shared" si="0"/>
        <v>0</v>
      </c>
      <c r="F16" s="32">
        <f>SUM(F5:F12)</f>
        <v>380</v>
      </c>
      <c r="G16" s="48">
        <f>SUM(G5:G12)</f>
        <v>580</v>
      </c>
      <c r="H16" s="74">
        <f>D17-F17</f>
        <v>-170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790</v>
      </c>
      <c r="E17" s="79"/>
      <c r="F17" s="78">
        <f>SUM(F16:G16)</f>
        <v>960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A1:B1"/>
    <mergeCell ref="D1:E1"/>
    <mergeCell ref="F1:G1"/>
    <mergeCell ref="A3:A4"/>
    <mergeCell ref="B3:C3"/>
    <mergeCell ref="D3:E3"/>
    <mergeCell ref="F3:G3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B86A-6408-D34D-95BD-27D0C0BDDDB7}">
  <dimension ref="A1:J987"/>
  <sheetViews>
    <sheetView showGridLines="0" zoomScale="140" zoomScaleNormal="140" workbookViewId="0">
      <selection activeCell="G4" sqref="G4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45635</v>
      </c>
      <c r="B1" s="82"/>
      <c r="C1" s="60" t="str">
        <f>"Pumps: "&amp;COUNTA(I5:I12)</f>
        <v>Pumps: 6</v>
      </c>
      <c r="D1" s="83">
        <f>ROUNDUP(D17/8, 0)</f>
        <v>105</v>
      </c>
      <c r="E1" s="84"/>
      <c r="F1" s="85">
        <f>ROUNDDOWN(F17/8, 0)</f>
        <v>117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170</v>
      </c>
      <c r="E6" s="30"/>
      <c r="F6" s="30">
        <v>60</v>
      </c>
      <c r="G6" s="30">
        <v>100</v>
      </c>
      <c r="H6" s="23">
        <v>0.16666666666666666</v>
      </c>
      <c r="I6" s="23">
        <v>0.125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50</v>
      </c>
      <c r="G7" s="30">
        <v>90</v>
      </c>
      <c r="H7" s="23"/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120</v>
      </c>
      <c r="E8" s="30"/>
      <c r="F8" s="30">
        <v>80</v>
      </c>
      <c r="G8" s="30">
        <v>100</v>
      </c>
      <c r="H8" s="23">
        <v>0.375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130</v>
      </c>
      <c r="E9" s="30"/>
      <c r="F9" s="30"/>
      <c r="G9" s="30"/>
      <c r="H9" s="23">
        <v>0.5</v>
      </c>
      <c r="I9" s="23"/>
      <c r="J9" s="23"/>
    </row>
    <row r="10" spans="1:10" ht="42" customHeight="1">
      <c r="A10" s="4">
        <v>45930.625</v>
      </c>
      <c r="B10" s="29"/>
      <c r="C10" s="29"/>
      <c r="D10" s="30">
        <v>130</v>
      </c>
      <c r="E10" s="30"/>
      <c r="F10" s="30">
        <v>60</v>
      </c>
      <c r="G10" s="30">
        <v>100</v>
      </c>
      <c r="H10" s="56">
        <v>0.70833333333333337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v>130</v>
      </c>
      <c r="E11" s="30"/>
      <c r="F11" s="30">
        <v>60</v>
      </c>
      <c r="G11" s="30">
        <v>90</v>
      </c>
      <c r="H11" s="56">
        <v>0.83333333333333337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160</v>
      </c>
      <c r="E12" s="30"/>
      <c r="F12" s="30">
        <v>60</v>
      </c>
      <c r="G12" s="30">
        <v>90</v>
      </c>
      <c r="H12" s="23">
        <v>0.97916666666666663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840</v>
      </c>
      <c r="E16" s="33">
        <f t="shared" si="0"/>
        <v>0</v>
      </c>
      <c r="F16" s="32">
        <f>SUM(F5:F12)</f>
        <v>370</v>
      </c>
      <c r="G16" s="48">
        <f>SUM(G5:G12)</f>
        <v>570</v>
      </c>
      <c r="H16" s="74">
        <f>D17-F17</f>
        <v>-100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840</v>
      </c>
      <c r="E17" s="79"/>
      <c r="F17" s="78">
        <f>SUM(F16:G16)</f>
        <v>940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A1:B1"/>
    <mergeCell ref="D1:E1"/>
    <mergeCell ref="F1:G1"/>
    <mergeCell ref="A3:A4"/>
    <mergeCell ref="B3:C3"/>
    <mergeCell ref="D3:E3"/>
    <mergeCell ref="F3:G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4428-72FD-0747-BE62-D31CD9F930EC}">
  <dimension ref="A1:J987"/>
  <sheetViews>
    <sheetView showGridLines="0" zoomScale="140" zoomScaleNormal="140" workbookViewId="0">
      <selection activeCell="G10" sqref="G10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45634</v>
      </c>
      <c r="B1" s="82"/>
      <c r="C1" s="60" t="str">
        <f>"Pumps: "&amp;COUNTA(I5:I12)</f>
        <v>Pumps: 6</v>
      </c>
      <c r="D1" s="83">
        <f>ROUNDUP(D17/8, 0)</f>
        <v>94</v>
      </c>
      <c r="E1" s="84"/>
      <c r="F1" s="85">
        <f>ROUNDDOWN(F17/8, 0)</f>
        <v>116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160</v>
      </c>
      <c r="E6" s="30"/>
      <c r="F6" s="30">
        <v>50</v>
      </c>
      <c r="G6" s="30">
        <v>90</v>
      </c>
      <c r="H6" s="23">
        <v>0.16666666666666666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80</v>
      </c>
      <c r="G7" s="30">
        <v>90</v>
      </c>
      <c r="H7" s="23"/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100</v>
      </c>
      <c r="E8" s="30"/>
      <c r="F8" s="30">
        <v>60</v>
      </c>
      <c r="G8" s="30">
        <v>90</v>
      </c>
      <c r="H8" s="23">
        <v>0.41666666666666669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120</v>
      </c>
      <c r="E9" s="30"/>
      <c r="F9" s="30"/>
      <c r="G9" s="30"/>
      <c r="H9" s="23">
        <v>0.5625</v>
      </c>
      <c r="I9" s="23"/>
      <c r="J9" s="23"/>
    </row>
    <row r="10" spans="1:10" ht="42" customHeight="1">
      <c r="A10" s="4">
        <v>45930.625</v>
      </c>
      <c r="B10" s="29"/>
      <c r="C10" s="29"/>
      <c r="D10" s="30"/>
      <c r="E10" s="30"/>
      <c r="F10" s="30">
        <v>60</v>
      </c>
      <c r="G10" s="30">
        <v>100</v>
      </c>
      <c r="H10" s="23"/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f>100+70</f>
        <v>170</v>
      </c>
      <c r="E11" s="30"/>
      <c r="F11" s="30">
        <v>60</v>
      </c>
      <c r="G11" s="30">
        <v>100</v>
      </c>
      <c r="H11" s="56">
        <v>0.77083333333333337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200</v>
      </c>
      <c r="E12" s="30"/>
      <c r="F12" s="30">
        <v>60</v>
      </c>
      <c r="G12" s="30">
        <v>90</v>
      </c>
      <c r="H12" s="23">
        <v>0.91666666666666663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750</v>
      </c>
      <c r="E16" s="33">
        <f t="shared" si="0"/>
        <v>0</v>
      </c>
      <c r="F16" s="32">
        <f>SUM(F5:F12)</f>
        <v>370</v>
      </c>
      <c r="G16" s="48">
        <f>SUM(G5:G12)</f>
        <v>560</v>
      </c>
      <c r="H16" s="74">
        <f>D17-F17</f>
        <v>-180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750</v>
      </c>
      <c r="E17" s="79"/>
      <c r="F17" s="78">
        <f>SUM(F16:G16)</f>
        <v>930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A1:B1"/>
    <mergeCell ref="D1:E1"/>
    <mergeCell ref="F1:G1"/>
    <mergeCell ref="A3:A4"/>
    <mergeCell ref="B3:C3"/>
    <mergeCell ref="D3:E3"/>
    <mergeCell ref="F3:G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A509F-E92B-284A-8C39-471BD94B9DB8}">
  <dimension ref="A1:J987"/>
  <sheetViews>
    <sheetView showGridLines="0" topLeftCell="A2" zoomScale="140" zoomScaleNormal="140" workbookViewId="0">
      <selection activeCell="D13" sqref="D13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45633</v>
      </c>
      <c r="B1" s="82"/>
      <c r="C1" s="60" t="str">
        <f>"Pumps: "&amp;COUNTA(I5:I12)</f>
        <v>Pumps: 6</v>
      </c>
      <c r="D1" s="83">
        <f>ROUNDUP(D17/8, 0)</f>
        <v>112</v>
      </c>
      <c r="E1" s="84"/>
      <c r="F1" s="85">
        <f>ROUNDDOWN(F17/8, 0)</f>
        <v>118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160</v>
      </c>
      <c r="E6" s="30"/>
      <c r="F6" s="30">
        <v>70</v>
      </c>
      <c r="G6" s="30">
        <v>110</v>
      </c>
      <c r="H6" s="23">
        <v>8.3333333333333329E-2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150</v>
      </c>
      <c r="E7" s="30"/>
      <c r="F7" s="30">
        <v>50</v>
      </c>
      <c r="G7" s="30">
        <v>110</v>
      </c>
      <c r="H7" s="23">
        <v>0.29166666666666669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120</v>
      </c>
      <c r="E8" s="30"/>
      <c r="F8" s="30">
        <v>50</v>
      </c>
      <c r="G8" s="30">
        <v>100</v>
      </c>
      <c r="H8" s="23">
        <v>0.45833333333333331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/>
      <c r="E9" s="30"/>
      <c r="F9" s="30"/>
      <c r="G9" s="30"/>
      <c r="H9" s="23"/>
      <c r="I9" s="23"/>
      <c r="J9" s="23"/>
    </row>
    <row r="10" spans="1:10" ht="42" customHeight="1">
      <c r="A10" s="4">
        <v>45930.625</v>
      </c>
      <c r="B10" s="29"/>
      <c r="C10" s="29"/>
      <c r="D10" s="30">
        <v>130</v>
      </c>
      <c r="E10" s="30"/>
      <c r="F10" s="30">
        <v>60</v>
      </c>
      <c r="G10" s="30">
        <v>90</v>
      </c>
      <c r="H10" s="23">
        <v>0.625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v>130</v>
      </c>
      <c r="E11" s="30"/>
      <c r="F11" s="30">
        <v>60</v>
      </c>
      <c r="G11" s="30">
        <v>100</v>
      </c>
      <c r="H11" s="56">
        <v>0.75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f>130+70</f>
        <v>200</v>
      </c>
      <c r="E12" s="30"/>
      <c r="F12" s="30">
        <v>40</v>
      </c>
      <c r="G12" s="30">
        <v>110</v>
      </c>
      <c r="H12" s="23">
        <v>0.9375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890</v>
      </c>
      <c r="E16" s="33">
        <f t="shared" si="0"/>
        <v>0</v>
      </c>
      <c r="F16" s="32">
        <f>SUM(F5:F12)</f>
        <v>330</v>
      </c>
      <c r="G16" s="48">
        <f>SUM(G5:G12)</f>
        <v>620</v>
      </c>
      <c r="H16" s="74">
        <f>D17-F17</f>
        <v>-60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890</v>
      </c>
      <c r="E17" s="79"/>
      <c r="F17" s="78">
        <f>SUM(F16:G16)</f>
        <v>950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A1:B1"/>
    <mergeCell ref="D1:E1"/>
    <mergeCell ref="F1:G1"/>
    <mergeCell ref="A3:A4"/>
    <mergeCell ref="B3:C3"/>
    <mergeCell ref="D3:E3"/>
    <mergeCell ref="F3:G3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E5809-BE00-A149-87F4-FA5245C807F5}">
  <dimension ref="A1:J987"/>
  <sheetViews>
    <sheetView showGridLines="0" zoomScale="140" zoomScaleNormal="140" workbookViewId="0">
      <selection activeCell="D13" sqref="D13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45632</v>
      </c>
      <c r="B1" s="82"/>
      <c r="C1" s="60" t="str">
        <f>"Pumps: "&amp;COUNTA(I5:I12)</f>
        <v>Pumps: 6</v>
      </c>
      <c r="D1" s="83">
        <f>ROUNDUP(D17/8, 0)</f>
        <v>110</v>
      </c>
      <c r="E1" s="84"/>
      <c r="F1" s="85">
        <f>ROUNDDOWN(F17/8, 0)</f>
        <v>127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170</v>
      </c>
      <c r="E6" s="30"/>
      <c r="F6" s="30">
        <v>70</v>
      </c>
      <c r="G6" s="30">
        <v>100</v>
      </c>
      <c r="H6" s="23">
        <v>0.125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150</v>
      </c>
      <c r="E7" s="30"/>
      <c r="F7" s="30">
        <v>80</v>
      </c>
      <c r="G7" s="30">
        <v>100</v>
      </c>
      <c r="H7" s="23">
        <v>0.29166666666666669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150</v>
      </c>
      <c r="E8" s="30"/>
      <c r="F8" s="30">
        <v>60</v>
      </c>
      <c r="G8" s="30">
        <v>100</v>
      </c>
      <c r="H8" s="23">
        <v>0.4375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/>
      <c r="E9" s="30"/>
      <c r="F9" s="30"/>
      <c r="G9" s="30"/>
      <c r="H9" s="23"/>
      <c r="I9" s="23"/>
      <c r="J9" s="23"/>
    </row>
    <row r="10" spans="1:10" ht="42" customHeight="1">
      <c r="A10" s="4">
        <v>45930.625</v>
      </c>
      <c r="B10" s="29"/>
      <c r="C10" s="29"/>
      <c r="D10" s="30">
        <v>160</v>
      </c>
      <c r="E10" s="30"/>
      <c r="F10" s="30">
        <v>40</v>
      </c>
      <c r="G10" s="30">
        <v>100</v>
      </c>
      <c r="H10" s="23">
        <v>0.625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v>120</v>
      </c>
      <c r="E11" s="30"/>
      <c r="F11" s="30">
        <v>100</v>
      </c>
      <c r="G11" s="30">
        <v>110</v>
      </c>
      <c r="H11" s="56">
        <v>0.79166666666666663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130</v>
      </c>
      <c r="E12" s="30"/>
      <c r="F12" s="30">
        <v>60</v>
      </c>
      <c r="G12" s="30">
        <v>100</v>
      </c>
      <c r="H12" s="23">
        <v>0.91666666666666663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880</v>
      </c>
      <c r="E16" s="33">
        <f t="shared" si="0"/>
        <v>0</v>
      </c>
      <c r="F16" s="32">
        <f>SUM(F5:F12)</f>
        <v>410</v>
      </c>
      <c r="G16" s="48">
        <f>SUM(G5:G12)</f>
        <v>610</v>
      </c>
      <c r="H16" s="74">
        <f>D17-F17</f>
        <v>-140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880</v>
      </c>
      <c r="E17" s="79"/>
      <c r="F17" s="78">
        <f>SUM(F16:G16)</f>
        <v>1020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A1:B1"/>
    <mergeCell ref="D1:E1"/>
    <mergeCell ref="F1:G1"/>
    <mergeCell ref="A3:A4"/>
    <mergeCell ref="B3:C3"/>
    <mergeCell ref="D3:E3"/>
    <mergeCell ref="F3:G3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82F01-95DF-C34D-B0B1-B8E87285230B}">
  <dimension ref="A1:J987"/>
  <sheetViews>
    <sheetView showGridLines="0" zoomScale="140" zoomScaleNormal="140" workbookViewId="0">
      <selection activeCell="I9" sqref="I9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45631</v>
      </c>
      <c r="B1" s="82"/>
      <c r="C1" s="60" t="str">
        <f>"Pumps: "&amp;COUNTA(I5:I12)</f>
        <v>Pumps: 6</v>
      </c>
      <c r="D1" s="83">
        <f>ROUNDUP(D17/8, 0)</f>
        <v>109</v>
      </c>
      <c r="E1" s="84"/>
      <c r="F1" s="85">
        <f>ROUNDDOWN(F17/8, 0)</f>
        <v>130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160</v>
      </c>
      <c r="E5" s="30"/>
      <c r="F5" s="30"/>
      <c r="G5" s="30"/>
      <c r="H5" s="23">
        <v>6.25E-2</v>
      </c>
      <c r="I5" s="23"/>
      <c r="J5" s="23"/>
    </row>
    <row r="6" spans="1:10" ht="42" customHeight="1">
      <c r="A6" s="4">
        <v>45930.125</v>
      </c>
      <c r="B6" s="29"/>
      <c r="C6" s="29"/>
      <c r="D6" s="30"/>
      <c r="E6" s="30"/>
      <c r="F6" s="30">
        <v>80</v>
      </c>
      <c r="G6" s="30">
        <v>120</v>
      </c>
      <c r="H6" s="23"/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120</v>
      </c>
      <c r="E7" s="30"/>
      <c r="F7" s="30">
        <v>80</v>
      </c>
      <c r="G7" s="30">
        <v>110</v>
      </c>
      <c r="H7" s="23">
        <v>0.25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150</v>
      </c>
      <c r="E8" s="30"/>
      <c r="F8" s="30">
        <v>60</v>
      </c>
      <c r="G8" s="30">
        <v>100</v>
      </c>
      <c r="H8" s="23">
        <v>0.39583333333333331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/>
      <c r="E9" s="30"/>
      <c r="F9" s="30"/>
      <c r="G9" s="30"/>
      <c r="H9" s="23"/>
      <c r="I9" s="23"/>
      <c r="J9" s="23"/>
    </row>
    <row r="10" spans="1:10" ht="42" customHeight="1">
      <c r="A10" s="4">
        <v>45930.625</v>
      </c>
      <c r="B10" s="29"/>
      <c r="C10" s="29"/>
      <c r="D10" s="30">
        <v>160</v>
      </c>
      <c r="E10" s="30"/>
      <c r="F10" s="30">
        <v>60</v>
      </c>
      <c r="G10" s="30">
        <v>100</v>
      </c>
      <c r="H10" s="23">
        <v>0.64583333333333337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v>150</v>
      </c>
      <c r="E11" s="30"/>
      <c r="F11" s="30">
        <v>60</v>
      </c>
      <c r="G11" s="30">
        <v>90</v>
      </c>
      <c r="H11" s="56">
        <v>0.77083333333333337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130</v>
      </c>
      <c r="E12" s="30"/>
      <c r="F12" s="30">
        <v>60</v>
      </c>
      <c r="G12" s="30">
        <v>120</v>
      </c>
      <c r="H12" s="23">
        <v>0.91666666666666663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870</v>
      </c>
      <c r="E16" s="33">
        <f t="shared" si="0"/>
        <v>0</v>
      </c>
      <c r="F16" s="32">
        <f>SUM(F5:F12)</f>
        <v>400</v>
      </c>
      <c r="G16" s="48">
        <f>SUM(G5:G12)</f>
        <v>640</v>
      </c>
      <c r="H16" s="74">
        <f>D17-F17</f>
        <v>-170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870</v>
      </c>
      <c r="E17" s="79"/>
      <c r="F17" s="78">
        <f>SUM(F16:G16)</f>
        <v>1040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051D2-C1DF-E24A-B6D6-4CAF3EE18317}">
  <dimension ref="A1:J987"/>
  <sheetViews>
    <sheetView showGridLines="0" zoomScale="140" zoomScaleNormal="140" workbookViewId="0">
      <selection activeCell="I9" sqref="I9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45630</v>
      </c>
      <c r="B1" s="82"/>
      <c r="C1" s="60" t="str">
        <f>"Pumps: "&amp;COUNTA(I5:I12)</f>
        <v>Pumps: 6</v>
      </c>
      <c r="D1" s="83">
        <f>ROUNDUP(D17/8, 0)</f>
        <v>103</v>
      </c>
      <c r="E1" s="84"/>
      <c r="F1" s="85">
        <f>ROUNDDOWN(F17/8, 0)</f>
        <v>123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160</v>
      </c>
      <c r="E5" s="30"/>
      <c r="F5" s="30"/>
      <c r="G5" s="30"/>
      <c r="H5" s="23">
        <v>2.0833333333333332E-2</v>
      </c>
      <c r="I5" s="23"/>
      <c r="J5" s="23"/>
    </row>
    <row r="6" spans="1:10" ht="42" customHeight="1">
      <c r="A6" s="4">
        <v>45930.125</v>
      </c>
      <c r="B6" s="29"/>
      <c r="C6" s="29"/>
      <c r="D6" s="30">
        <v>150</v>
      </c>
      <c r="E6" s="30"/>
      <c r="F6" s="30">
        <v>80</v>
      </c>
      <c r="G6" s="30">
        <v>100</v>
      </c>
      <c r="H6" s="23">
        <v>0.22916666666666666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80</v>
      </c>
      <c r="G7" s="30">
        <v>100</v>
      </c>
      <c r="H7" s="23"/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90</v>
      </c>
      <c r="E8" s="30"/>
      <c r="F8" s="30">
        <v>50</v>
      </c>
      <c r="G8" s="30">
        <v>60</v>
      </c>
      <c r="H8" s="23">
        <v>0.39583333333333331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150</v>
      </c>
      <c r="E9" s="30"/>
      <c r="F9" s="30"/>
      <c r="G9" s="30"/>
      <c r="H9" s="23">
        <v>0.5625</v>
      </c>
      <c r="I9" s="23"/>
      <c r="J9" s="23"/>
    </row>
    <row r="10" spans="1:10" ht="42" customHeight="1">
      <c r="A10" s="4">
        <v>45930.625</v>
      </c>
      <c r="B10" s="29"/>
      <c r="C10" s="29"/>
      <c r="D10" s="30">
        <v>150</v>
      </c>
      <c r="E10" s="30"/>
      <c r="F10" s="30">
        <v>50</v>
      </c>
      <c r="G10" s="30">
        <v>120</v>
      </c>
      <c r="H10" s="23">
        <v>0.70833333333333337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/>
      <c r="E11" s="30"/>
      <c r="F11" s="30">
        <v>70</v>
      </c>
      <c r="G11" s="30">
        <v>100</v>
      </c>
      <c r="H11" s="56"/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120</v>
      </c>
      <c r="E12" s="30"/>
      <c r="F12" s="30">
        <v>70</v>
      </c>
      <c r="G12" s="30">
        <v>110</v>
      </c>
      <c r="H12" s="23">
        <v>0.875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820</v>
      </c>
      <c r="E16" s="33">
        <f t="shared" si="0"/>
        <v>0</v>
      </c>
      <c r="F16" s="32">
        <f>SUM(F5:F12)</f>
        <v>400</v>
      </c>
      <c r="G16" s="48">
        <f>SUM(G5:G12)</f>
        <v>590</v>
      </c>
      <c r="H16" s="74">
        <f>D17-F17</f>
        <v>-170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820</v>
      </c>
      <c r="E17" s="79"/>
      <c r="F17" s="78">
        <f>SUM(F16:G16)</f>
        <v>990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518F8-64E4-664D-BA7F-0945F0F4F8EE}">
  <dimension ref="A1:J987"/>
  <sheetViews>
    <sheetView showGridLines="0" zoomScale="140" zoomScaleNormal="140" workbookViewId="0">
      <selection activeCell="I9" sqref="I9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45629</v>
      </c>
      <c r="B1" s="82"/>
      <c r="C1" s="60" t="str">
        <f>"Pumps: "&amp;COUNTA(I5:I12)</f>
        <v>Pumps: 7</v>
      </c>
      <c r="D1" s="83">
        <f>ROUNDUP(D17/8, 0)</f>
        <v>94</v>
      </c>
      <c r="E1" s="84"/>
      <c r="F1" s="85">
        <f>ROUNDDOWN(F17/8, 0)</f>
        <v>127</v>
      </c>
      <c r="G1" s="86"/>
      <c r="H1" s="57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150</v>
      </c>
      <c r="E6" s="30"/>
      <c r="F6" s="30">
        <v>80</v>
      </c>
      <c r="G6" s="30">
        <v>120</v>
      </c>
      <c r="H6" s="23">
        <v>0.125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130</v>
      </c>
      <c r="E7" s="30"/>
      <c r="F7" s="30">
        <v>80</v>
      </c>
      <c r="G7" s="30">
        <v>120</v>
      </c>
      <c r="H7" s="23">
        <v>0.29166666666666669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130</v>
      </c>
      <c r="E8" s="30"/>
      <c r="F8" s="30">
        <v>55</v>
      </c>
      <c r="G8" s="30">
        <v>55</v>
      </c>
      <c r="H8" s="23">
        <v>0.45833333333333331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60</v>
      </c>
      <c r="E9" s="30"/>
      <c r="F9" s="30">
        <v>50</v>
      </c>
      <c r="G9" s="30">
        <v>80</v>
      </c>
      <c r="H9" s="23">
        <v>0.54166666666666663</v>
      </c>
      <c r="I9" s="23">
        <v>0.54166666666666663</v>
      </c>
      <c r="J9" s="23"/>
    </row>
    <row r="10" spans="1:10" ht="42" customHeight="1">
      <c r="A10" s="4">
        <v>45930.625</v>
      </c>
      <c r="B10" s="29"/>
      <c r="C10" s="29"/>
      <c r="D10" s="30">
        <v>60</v>
      </c>
      <c r="E10" s="30"/>
      <c r="F10" s="30">
        <v>50</v>
      </c>
      <c r="G10" s="30">
        <v>80</v>
      </c>
      <c r="H10" s="23">
        <v>0.64583333333333337</v>
      </c>
      <c r="I10" s="23">
        <v>0.66666666666666663</v>
      </c>
      <c r="J10" s="23"/>
    </row>
    <row r="11" spans="1:10" ht="42" customHeight="1">
      <c r="A11" s="4">
        <v>45930.75</v>
      </c>
      <c r="B11" s="29"/>
      <c r="C11" s="29"/>
      <c r="D11" s="30">
        <v>130</v>
      </c>
      <c r="E11" s="30"/>
      <c r="F11" s="30">
        <v>50</v>
      </c>
      <c r="G11" s="30">
        <v>80</v>
      </c>
      <c r="H11" s="56">
        <v>0.70833333333333337</v>
      </c>
      <c r="I11" s="56">
        <v>0.79166666666666663</v>
      </c>
      <c r="J11" s="23"/>
    </row>
    <row r="12" spans="1:10" ht="42" customHeight="1">
      <c r="A12" s="4">
        <v>45930.875</v>
      </c>
      <c r="B12" s="29"/>
      <c r="C12" s="29"/>
      <c r="D12" s="30">
        <v>90</v>
      </c>
      <c r="E12" s="30"/>
      <c r="F12" s="30">
        <v>50</v>
      </c>
      <c r="G12" s="30">
        <v>70</v>
      </c>
      <c r="H12" s="23">
        <v>0.83333333333333337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750</v>
      </c>
      <c r="E16" s="33">
        <f t="shared" si="0"/>
        <v>0</v>
      </c>
      <c r="F16" s="32">
        <f>SUM(F5:F12)</f>
        <v>415</v>
      </c>
      <c r="G16" s="48">
        <f>SUM(G5:G12)</f>
        <v>605</v>
      </c>
      <c r="H16" s="74">
        <f>D17-F17</f>
        <v>-270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750</v>
      </c>
      <c r="E17" s="79"/>
      <c r="F17" s="78">
        <f>SUM(F16:G16)</f>
        <v>1020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E3A25-0D45-9C43-9A73-490E1760B2D7}">
  <dimension ref="A1:J987"/>
  <sheetViews>
    <sheetView showGridLines="0" zoomScale="140" zoomScaleNormal="140" workbookViewId="0">
      <selection activeCell="M4" sqref="M4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45628</v>
      </c>
      <c r="B1" s="82"/>
      <c r="C1" s="60" t="str">
        <f>"Pumps: "&amp;COUNTA(I5:I12)</f>
        <v>Pumps: 6</v>
      </c>
      <c r="D1" s="83">
        <f>ROUNDUP(D17/8, 0)</f>
        <v>122</v>
      </c>
      <c r="E1" s="84"/>
      <c r="F1" s="85">
        <f>ROUNDDOWN(F17/8, 0)</f>
        <v>112</v>
      </c>
      <c r="G1" s="86"/>
      <c r="H1" s="57" t="s">
        <v>22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150</v>
      </c>
      <c r="E5" s="30"/>
      <c r="F5" s="30">
        <v>40</v>
      </c>
      <c r="G5" s="30">
        <v>90</v>
      </c>
      <c r="H5" s="23">
        <v>2.0833333333333332E-2</v>
      </c>
      <c r="I5" s="23">
        <v>4.1666666666666664E-2</v>
      </c>
      <c r="J5" s="23"/>
    </row>
    <row r="6" spans="1:10" ht="42" customHeight="1">
      <c r="A6" s="4">
        <v>45930.125</v>
      </c>
      <c r="B6" s="29"/>
      <c r="C6" s="29"/>
      <c r="D6" s="30">
        <v>160</v>
      </c>
      <c r="E6" s="30"/>
      <c r="F6" s="30"/>
      <c r="G6" s="30"/>
      <c r="H6" s="23">
        <v>0.1875</v>
      </c>
      <c r="I6" s="23"/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80</v>
      </c>
      <c r="G7" s="30">
        <v>110</v>
      </c>
      <c r="H7" s="23"/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120</v>
      </c>
      <c r="E8" s="30"/>
      <c r="F8" s="30">
        <v>50</v>
      </c>
      <c r="G8" s="30">
        <v>90</v>
      </c>
      <c r="H8" s="23">
        <v>0.39583333333333331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140</v>
      </c>
      <c r="E9" s="30"/>
      <c r="F9" s="30"/>
      <c r="G9" s="30"/>
      <c r="H9" s="23">
        <v>0.52083333333333337</v>
      </c>
      <c r="I9" s="23"/>
      <c r="J9" s="23"/>
    </row>
    <row r="10" spans="1:10" ht="42" customHeight="1">
      <c r="A10" s="4">
        <v>45930.625</v>
      </c>
      <c r="B10" s="29"/>
      <c r="C10" s="29"/>
      <c r="D10" s="30">
        <v>130</v>
      </c>
      <c r="E10" s="30"/>
      <c r="F10" s="30">
        <v>60</v>
      </c>
      <c r="G10" s="30">
        <v>100</v>
      </c>
      <c r="H10" s="23">
        <v>0.6875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v>120</v>
      </c>
      <c r="E11" s="30"/>
      <c r="F11" s="30">
        <v>50</v>
      </c>
      <c r="G11" s="30">
        <v>90</v>
      </c>
      <c r="H11" s="56">
        <v>0.79166666666666663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150</v>
      </c>
      <c r="E12" s="30"/>
      <c r="F12" s="30">
        <v>40</v>
      </c>
      <c r="G12" s="30">
        <v>100</v>
      </c>
      <c r="H12" s="23">
        <v>0.91666666666666663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970</v>
      </c>
      <c r="E16" s="33">
        <f t="shared" si="0"/>
        <v>0</v>
      </c>
      <c r="F16" s="32">
        <f>SUM(F5:F12)</f>
        <v>320</v>
      </c>
      <c r="G16" s="48">
        <f>SUM(G5:G12)</f>
        <v>580</v>
      </c>
      <c r="H16" s="74">
        <f>D17-F17</f>
        <v>70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970</v>
      </c>
      <c r="E17" s="79"/>
      <c r="F17" s="78">
        <f>SUM(F16:G16)</f>
        <v>900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9EB1F-6271-8A43-AA4A-F94EA34DC4CC}">
  <dimension ref="A1:J987"/>
  <sheetViews>
    <sheetView showGridLines="0" zoomScale="140" zoomScaleNormal="140" workbookViewId="0">
      <selection activeCell="I8" sqref="I8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45627</v>
      </c>
      <c r="B1" s="82"/>
      <c r="C1" s="60" t="str">
        <f>"Pumps: "&amp;COUNTA(I5:I12)</f>
        <v>Pumps: 6</v>
      </c>
      <c r="D1" s="83">
        <f>ROUNDUP(D17/8, 0)</f>
        <v>84</v>
      </c>
      <c r="E1" s="84"/>
      <c r="F1" s="85">
        <f>ROUNDDOWN(F17/8, 0)</f>
        <v>122</v>
      </c>
      <c r="G1" s="86"/>
      <c r="H1" s="49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62" t="s">
        <v>7</v>
      </c>
      <c r="I3" s="63"/>
      <c r="J3" s="64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150</v>
      </c>
      <c r="E6" s="30"/>
      <c r="F6" s="30">
        <v>70</v>
      </c>
      <c r="G6" s="30">
        <v>70</v>
      </c>
      <c r="H6" s="23">
        <v>0.22916666666666666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80</v>
      </c>
      <c r="G7" s="30">
        <v>120</v>
      </c>
      <c r="H7" s="23"/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70</v>
      </c>
      <c r="E8" s="30"/>
      <c r="F8" s="30">
        <v>50</v>
      </c>
      <c r="G8" s="30">
        <v>80</v>
      </c>
      <c r="H8" s="23">
        <v>0.39583333333333331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130</v>
      </c>
      <c r="E9" s="30"/>
      <c r="F9" s="30"/>
      <c r="G9" s="30"/>
      <c r="H9" s="23">
        <v>0.52083333333333337</v>
      </c>
      <c r="I9" s="23"/>
      <c r="J9" s="23"/>
    </row>
    <row r="10" spans="1:10" ht="42" customHeight="1">
      <c r="A10" s="4">
        <v>45930.625</v>
      </c>
      <c r="B10" s="29"/>
      <c r="C10" s="29"/>
      <c r="D10" s="30">
        <v>100</v>
      </c>
      <c r="E10" s="30"/>
      <c r="F10" s="30">
        <v>60</v>
      </c>
      <c r="G10" s="30">
        <v>120</v>
      </c>
      <c r="H10" s="23">
        <v>0.64583333333333337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v>150</v>
      </c>
      <c r="E11" s="30"/>
      <c r="F11" s="30">
        <v>70</v>
      </c>
      <c r="G11" s="30">
        <v>80</v>
      </c>
      <c r="H11" s="56">
        <v>0.8125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70</v>
      </c>
      <c r="E12" s="30"/>
      <c r="F12" s="30">
        <v>70</v>
      </c>
      <c r="G12" s="30">
        <v>110</v>
      </c>
      <c r="H12" s="23">
        <v>0.89583333333333337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8" t="s">
        <v>4</v>
      </c>
      <c r="C15" s="69"/>
      <c r="D15" s="70" t="s">
        <v>14</v>
      </c>
      <c r="E15" s="71"/>
      <c r="F15" s="72" t="s">
        <v>15</v>
      </c>
      <c r="G15" s="73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670</v>
      </c>
      <c r="E16" s="33">
        <f t="shared" si="0"/>
        <v>0</v>
      </c>
      <c r="F16" s="32">
        <f>SUM(F5:F12)</f>
        <v>400</v>
      </c>
      <c r="G16" s="48">
        <f>SUM(G5:G12)</f>
        <v>580</v>
      </c>
      <c r="H16" s="74">
        <f>D17-F17</f>
        <v>-310</v>
      </c>
      <c r="I16" s="1"/>
    </row>
    <row r="17" spans="1:9" ht="19.5" customHeight="1">
      <c r="A17" s="67"/>
      <c r="B17" s="76">
        <f>SUM(B16:C16)</f>
        <v>0</v>
      </c>
      <c r="C17" s="77"/>
      <c r="D17" s="78">
        <f>SUM(D16:E16)</f>
        <v>670</v>
      </c>
      <c r="E17" s="79"/>
      <c r="F17" s="78">
        <f>SUM(F16:G16)</f>
        <v>980</v>
      </c>
      <c r="G17" s="80"/>
      <c r="H17" s="75"/>
      <c r="I17" s="1"/>
    </row>
    <row r="18" spans="1:9" ht="19.5" customHeight="1">
      <c r="A18" s="17"/>
      <c r="D18" s="61"/>
      <c r="E18" s="61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FD81C-371C-1243-BA4B-3727F4B8616C}">
  <dimension ref="A1:J987"/>
  <sheetViews>
    <sheetView showGridLines="0" zoomScale="140" zoomScaleNormal="140" workbookViewId="0">
      <selection activeCell="I8" sqref="I8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45626</v>
      </c>
      <c r="B1" s="82"/>
      <c r="C1" s="60" t="str">
        <f>"Pumps: "&amp;COUNTA(I5:I12)</f>
        <v>Pumps: 6</v>
      </c>
      <c r="D1" s="84">
        <f>ROUNDUP(D17/8, 0)</f>
        <v>108</v>
      </c>
      <c r="E1" s="92"/>
      <c r="F1" s="93">
        <f>ROUNDDOWN(F17/8, 0)</f>
        <v>120</v>
      </c>
      <c r="G1" s="94"/>
      <c r="H1" s="49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160</v>
      </c>
      <c r="E6" s="30"/>
      <c r="F6" s="30">
        <v>60</v>
      </c>
      <c r="G6" s="30">
        <v>90</v>
      </c>
      <c r="H6" s="23">
        <v>0.125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120</v>
      </c>
      <c r="E7" s="30"/>
      <c r="F7" s="30">
        <v>80</v>
      </c>
      <c r="G7" s="30">
        <v>120</v>
      </c>
      <c r="H7" s="23">
        <v>0.29166666666666669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70</v>
      </c>
      <c r="E8" s="30"/>
      <c r="F8" s="30">
        <v>50</v>
      </c>
      <c r="G8" s="30">
        <v>80</v>
      </c>
      <c r="H8" s="23">
        <v>0.41666666666666669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100</v>
      </c>
      <c r="E9" s="30"/>
      <c r="F9" s="30"/>
      <c r="G9" s="30"/>
      <c r="H9" s="23">
        <v>0.5625</v>
      </c>
      <c r="I9" s="23"/>
      <c r="J9" s="23"/>
    </row>
    <row r="10" spans="1:10" ht="42" customHeight="1">
      <c r="A10" s="4">
        <v>45930.625</v>
      </c>
      <c r="B10" s="29"/>
      <c r="C10" s="29"/>
      <c r="D10" s="30">
        <v>50</v>
      </c>
      <c r="E10" s="30"/>
      <c r="F10" s="30">
        <v>60</v>
      </c>
      <c r="G10" s="30">
        <v>100</v>
      </c>
      <c r="H10" s="23">
        <v>0.66666666666666663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v>170</v>
      </c>
      <c r="E11" s="30"/>
      <c r="F11" s="30">
        <v>70</v>
      </c>
      <c r="G11" s="30">
        <v>100</v>
      </c>
      <c r="H11" s="56">
        <v>0.79166666666666663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190</v>
      </c>
      <c r="E12" s="30"/>
      <c r="F12" s="30">
        <v>60</v>
      </c>
      <c r="G12" s="30">
        <v>90</v>
      </c>
      <c r="H12" s="23">
        <v>0.95833333333333337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860</v>
      </c>
      <c r="E16" s="33">
        <f t="shared" si="0"/>
        <v>0</v>
      </c>
      <c r="F16" s="32">
        <f>SUM(F5:F12)</f>
        <v>380</v>
      </c>
      <c r="G16" s="48">
        <f>SUM(G5:G12)</f>
        <v>580</v>
      </c>
      <c r="H16" s="100">
        <f>D17-F17</f>
        <v>-100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860</v>
      </c>
      <c r="E17" s="103"/>
      <c r="F17" s="78">
        <f>SUM(F16:G16)</f>
        <v>960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24A63-C80E-5B4A-A6B0-8FAB4FAFA0C5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45625</v>
      </c>
      <c r="B1" s="82"/>
      <c r="C1" s="60" t="str">
        <f>"Pumps: "&amp;COUNTA(I5:I12)</f>
        <v>Pumps: 7</v>
      </c>
      <c r="D1" s="84">
        <f>ROUNDUP(D17/8, 0)</f>
        <v>118</v>
      </c>
      <c r="E1" s="92"/>
      <c r="F1" s="93">
        <f>ROUNDDOWN(F17/8, 0)</f>
        <v>127</v>
      </c>
      <c r="G1" s="94"/>
      <c r="H1" s="49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150</v>
      </c>
      <c r="E6" s="30"/>
      <c r="F6" s="30">
        <v>70</v>
      </c>
      <c r="G6" s="30">
        <v>110</v>
      </c>
      <c r="H6" s="23">
        <v>0.10416666666666667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100</v>
      </c>
      <c r="E7" s="30"/>
      <c r="F7" s="30">
        <v>70</v>
      </c>
      <c r="G7" s="30">
        <v>110</v>
      </c>
      <c r="H7" s="23">
        <v>0.3125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f>50+90</f>
        <v>140</v>
      </c>
      <c r="E8" s="30"/>
      <c r="F8" s="30">
        <v>60</v>
      </c>
      <c r="G8" s="30">
        <v>70</v>
      </c>
      <c r="H8" s="23">
        <v>0.4375</v>
      </c>
      <c r="I8" s="23">
        <v>0.39583333333333331</v>
      </c>
      <c r="J8" s="23"/>
    </row>
    <row r="9" spans="1:10" ht="42" customHeight="1">
      <c r="A9" s="4">
        <v>45930.5</v>
      </c>
      <c r="B9" s="29"/>
      <c r="C9" s="29"/>
      <c r="D9" s="30">
        <v>90</v>
      </c>
      <c r="E9" s="30"/>
      <c r="F9" s="30">
        <v>60</v>
      </c>
      <c r="G9" s="30">
        <v>80</v>
      </c>
      <c r="H9" s="23">
        <v>0.54166666666666663</v>
      </c>
      <c r="I9" s="23">
        <v>0.52083333333333337</v>
      </c>
      <c r="J9" s="23"/>
    </row>
    <row r="10" spans="1:10" ht="42" customHeight="1">
      <c r="A10" s="4">
        <v>45930.625</v>
      </c>
      <c r="B10" s="29"/>
      <c r="C10" s="29"/>
      <c r="D10" s="30">
        <v>160</v>
      </c>
      <c r="E10" s="30"/>
      <c r="F10" s="30">
        <v>50</v>
      </c>
      <c r="G10" s="30">
        <v>80</v>
      </c>
      <c r="H10" s="56">
        <v>0.66666666666666663</v>
      </c>
      <c r="I10" s="23">
        <v>0.66666666666666663</v>
      </c>
      <c r="J10" s="23"/>
    </row>
    <row r="11" spans="1:10" ht="42" customHeight="1">
      <c r="A11" s="4">
        <v>45930.75</v>
      </c>
      <c r="B11" s="29"/>
      <c r="C11" s="29"/>
      <c r="D11" s="30">
        <v>150</v>
      </c>
      <c r="E11" s="30"/>
      <c r="F11" s="30">
        <v>60</v>
      </c>
      <c r="G11" s="30">
        <v>90</v>
      </c>
      <c r="H11" s="56">
        <v>0.8125</v>
      </c>
      <c r="I11" s="56">
        <v>0.79166666666666663</v>
      </c>
      <c r="J11" s="23"/>
    </row>
    <row r="12" spans="1:10" ht="42" customHeight="1">
      <c r="A12" s="4">
        <v>45930.875</v>
      </c>
      <c r="B12" s="29"/>
      <c r="C12" s="29"/>
      <c r="D12" s="30">
        <v>150</v>
      </c>
      <c r="E12" s="30"/>
      <c r="F12" s="30">
        <v>50</v>
      </c>
      <c r="G12" s="30">
        <v>60</v>
      </c>
      <c r="H12" s="23">
        <v>0.95833333333333337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940</v>
      </c>
      <c r="E16" s="33">
        <f t="shared" si="0"/>
        <v>0</v>
      </c>
      <c r="F16" s="32">
        <f>SUM(F5:F12)</f>
        <v>420</v>
      </c>
      <c r="G16" s="48">
        <f>SUM(G5:G12)</f>
        <v>600</v>
      </c>
      <c r="H16" s="100">
        <f>D17-F17</f>
        <v>-80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940</v>
      </c>
      <c r="E17" s="103"/>
      <c r="F17" s="78">
        <f>SUM(F16:G16)</f>
        <v>1020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9BBA-74E5-D64F-8B68-A69948B5B4BA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45624</v>
      </c>
      <c r="B1" s="82"/>
      <c r="C1" s="60" t="str">
        <f>"Pumps: "&amp;COUNTA(I5:I12)</f>
        <v>Pumps: 7</v>
      </c>
      <c r="D1" s="84">
        <f>ROUNDUP(D17/8, 0)</f>
        <v>98</v>
      </c>
      <c r="E1" s="92"/>
      <c r="F1" s="93">
        <f>ROUNDDOWN(F17/8, 0)</f>
        <v>126</v>
      </c>
      <c r="G1" s="94"/>
      <c r="H1" s="49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90</v>
      </c>
      <c r="E6" s="30"/>
      <c r="F6" s="30">
        <v>50</v>
      </c>
      <c r="G6" s="30">
        <v>110</v>
      </c>
      <c r="H6" s="23">
        <v>0.10416666666666667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150</v>
      </c>
      <c r="E7" s="30"/>
      <c r="F7" s="30">
        <v>90</v>
      </c>
      <c r="G7" s="30">
        <v>100</v>
      </c>
      <c r="H7" s="23">
        <v>0.35416666666666669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120</v>
      </c>
      <c r="E8" s="30"/>
      <c r="F8" s="30">
        <v>50</v>
      </c>
      <c r="G8" s="30">
        <v>70</v>
      </c>
      <c r="H8" s="23">
        <v>0.45833333333333331</v>
      </c>
      <c r="I8" s="23">
        <v>0.375</v>
      </c>
      <c r="J8" s="23"/>
    </row>
    <row r="9" spans="1:10" ht="42" customHeight="1">
      <c r="A9" s="4">
        <v>45930.5</v>
      </c>
      <c r="B9" s="29"/>
      <c r="C9" s="29"/>
      <c r="D9" s="30">
        <v>60</v>
      </c>
      <c r="E9" s="30"/>
      <c r="F9" s="30">
        <v>50</v>
      </c>
      <c r="G9" s="30">
        <v>100</v>
      </c>
      <c r="H9" s="23">
        <v>0.5625</v>
      </c>
      <c r="I9" s="23">
        <v>0.52083333333333337</v>
      </c>
      <c r="J9" s="23"/>
    </row>
    <row r="10" spans="1:10" ht="42" customHeight="1">
      <c r="A10" s="4">
        <v>45930.625</v>
      </c>
      <c r="B10" s="29"/>
      <c r="C10" s="29"/>
      <c r="D10" s="30">
        <v>90</v>
      </c>
      <c r="E10" s="30"/>
      <c r="F10" s="30">
        <v>50</v>
      </c>
      <c r="G10" s="30">
        <v>90</v>
      </c>
      <c r="H10" s="23">
        <v>0.64583333333333337</v>
      </c>
      <c r="I10" s="23">
        <v>0.66666666666666663</v>
      </c>
      <c r="J10" s="23"/>
    </row>
    <row r="11" spans="1:10" ht="42" customHeight="1">
      <c r="A11" s="4">
        <v>45930.75</v>
      </c>
      <c r="B11" s="29"/>
      <c r="C11" s="29"/>
      <c r="D11" s="30">
        <v>150</v>
      </c>
      <c r="E11" s="30"/>
      <c r="F11" s="30">
        <v>50</v>
      </c>
      <c r="G11" s="30">
        <v>80</v>
      </c>
      <c r="H11" s="56">
        <v>0.77083333333333337</v>
      </c>
      <c r="I11" s="56">
        <v>0.79166666666666663</v>
      </c>
      <c r="J11" s="23"/>
    </row>
    <row r="12" spans="1:10" ht="42" customHeight="1">
      <c r="A12" s="4">
        <v>45930.875</v>
      </c>
      <c r="B12" s="29"/>
      <c r="C12" s="29"/>
      <c r="D12" s="30">
        <v>120</v>
      </c>
      <c r="E12" s="30"/>
      <c r="F12" s="30">
        <v>40</v>
      </c>
      <c r="G12" s="30">
        <v>80</v>
      </c>
      <c r="H12" s="23">
        <v>0.91666666666666663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780</v>
      </c>
      <c r="E16" s="33">
        <f t="shared" si="0"/>
        <v>0</v>
      </c>
      <c r="F16" s="32">
        <f>SUM(F5:F12)</f>
        <v>380</v>
      </c>
      <c r="G16" s="48">
        <f>SUM(G5:G12)</f>
        <v>630</v>
      </c>
      <c r="H16" s="100">
        <f>D17-F17</f>
        <v>-230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780</v>
      </c>
      <c r="E17" s="103"/>
      <c r="F17" s="78">
        <f>SUM(F16:G16)</f>
        <v>1010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EE1BE-9322-954B-878F-6C84EB591035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45623</v>
      </c>
      <c r="B1" s="82"/>
      <c r="C1" s="60" t="str">
        <f>"Pumps: "&amp;COUNTA(I5:I12)</f>
        <v>Pumps: 7</v>
      </c>
      <c r="D1" s="84">
        <f>ROUNDUP(D17/8, 0)</f>
        <v>117</v>
      </c>
      <c r="E1" s="92"/>
      <c r="F1" s="93">
        <f>ROUNDDOWN(F17/8, 0)</f>
        <v>125</v>
      </c>
      <c r="G1" s="94"/>
      <c r="H1" s="49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130</v>
      </c>
      <c r="E5" s="30"/>
      <c r="F5" s="30"/>
      <c r="G5" s="30"/>
      <c r="H5" s="23">
        <v>0</v>
      </c>
      <c r="I5" s="23"/>
      <c r="J5" s="23"/>
    </row>
    <row r="6" spans="1:10" ht="42" customHeight="1">
      <c r="A6" s="4">
        <v>45930.125</v>
      </c>
      <c r="B6" s="29"/>
      <c r="C6" s="29"/>
      <c r="D6" s="30">
        <v>150</v>
      </c>
      <c r="E6" s="30"/>
      <c r="F6" s="30">
        <v>90</v>
      </c>
      <c r="G6" s="30">
        <v>100</v>
      </c>
      <c r="H6" s="23">
        <v>0.14583333333333334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100</v>
      </c>
      <c r="E7" s="30"/>
      <c r="F7" s="30">
        <v>50</v>
      </c>
      <c r="G7" s="30">
        <v>110</v>
      </c>
      <c r="H7" s="23">
        <v>0.35416666666666669</v>
      </c>
      <c r="I7" s="23">
        <v>0.27083333333333331</v>
      </c>
      <c r="J7" s="23"/>
    </row>
    <row r="8" spans="1:10" ht="42" customHeight="1">
      <c r="A8" s="4">
        <v>45930.375</v>
      </c>
      <c r="B8" s="29"/>
      <c r="C8" s="29"/>
      <c r="D8" s="30">
        <v>70</v>
      </c>
      <c r="E8" s="30"/>
      <c r="F8" s="30">
        <v>60</v>
      </c>
      <c r="G8" s="30">
        <v>90</v>
      </c>
      <c r="H8" s="23">
        <v>0.45833333333333331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120</v>
      </c>
      <c r="E9" s="30"/>
      <c r="F9" s="30">
        <v>60</v>
      </c>
      <c r="G9" s="30">
        <v>80</v>
      </c>
      <c r="H9" s="23">
        <v>0.58333333333333337</v>
      </c>
      <c r="I9" s="23">
        <v>0.54166666666666663</v>
      </c>
      <c r="J9" s="23"/>
    </row>
    <row r="10" spans="1:10" ht="42" customHeight="1">
      <c r="A10" s="4">
        <v>45930.625</v>
      </c>
      <c r="B10" s="29"/>
      <c r="C10" s="29"/>
      <c r="D10" s="30">
        <v>120</v>
      </c>
      <c r="E10" s="30"/>
      <c r="F10" s="30">
        <v>50</v>
      </c>
      <c r="G10" s="30">
        <v>70</v>
      </c>
      <c r="H10" s="23">
        <v>0.6875</v>
      </c>
      <c r="I10" s="23">
        <v>0.66666666666666663</v>
      </c>
      <c r="J10" s="23"/>
    </row>
    <row r="11" spans="1:10" ht="42" customHeight="1">
      <c r="A11" s="4">
        <v>45930.75</v>
      </c>
      <c r="B11" s="29"/>
      <c r="C11" s="29"/>
      <c r="D11" s="30">
        <v>120</v>
      </c>
      <c r="E11" s="30"/>
      <c r="F11" s="30">
        <v>50</v>
      </c>
      <c r="G11" s="30">
        <v>80</v>
      </c>
      <c r="H11" s="56">
        <v>0.79166666666666663</v>
      </c>
      <c r="I11" s="56">
        <v>0.8125</v>
      </c>
      <c r="J11" s="23"/>
    </row>
    <row r="12" spans="1:10" ht="42" customHeight="1">
      <c r="A12" s="4">
        <v>45930.875</v>
      </c>
      <c r="B12" s="29"/>
      <c r="C12" s="29"/>
      <c r="D12" s="30">
        <v>120</v>
      </c>
      <c r="E12" s="30"/>
      <c r="F12" s="30">
        <v>40</v>
      </c>
      <c r="G12" s="30">
        <v>70</v>
      </c>
      <c r="H12" s="23">
        <v>0.95833333333333337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930</v>
      </c>
      <c r="E16" s="33">
        <f t="shared" si="0"/>
        <v>0</v>
      </c>
      <c r="F16" s="32">
        <f>SUM(F5:F12)</f>
        <v>400</v>
      </c>
      <c r="G16" s="48">
        <f>SUM(G5:G12)</f>
        <v>600</v>
      </c>
      <c r="H16" s="100">
        <f>D17-F17</f>
        <v>-70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930</v>
      </c>
      <c r="E17" s="103"/>
      <c r="F17" s="78">
        <f>SUM(F16:G16)</f>
        <v>1000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9835D-2B3C-8640-86C7-A221CD9621B7}">
  <dimension ref="A1:J987"/>
  <sheetViews>
    <sheetView showGridLines="0" zoomScale="140" zoomScaleNormal="140" workbookViewId="0">
      <selection activeCell="G10" sqref="G10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45622</v>
      </c>
      <c r="B1" s="82"/>
      <c r="C1" s="60" t="str">
        <f>"Pumps: "&amp;COUNTA(I5:I12)</f>
        <v>Pumps: 6</v>
      </c>
      <c r="D1" s="84">
        <f>ROUNDUP(D17/8, 0)</f>
        <v>108</v>
      </c>
      <c r="E1" s="92"/>
      <c r="F1" s="93">
        <f>ROUNDDOWN(F17/8, 0)</f>
        <v>112</v>
      </c>
      <c r="G1" s="94"/>
      <c r="H1" s="49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160</v>
      </c>
      <c r="E6" s="30"/>
      <c r="F6" s="30">
        <v>50</v>
      </c>
      <c r="G6" s="30">
        <v>100</v>
      </c>
      <c r="H6" s="23">
        <v>0.125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120</v>
      </c>
      <c r="E7" s="30"/>
      <c r="F7" s="30">
        <v>90</v>
      </c>
      <c r="G7" s="30">
        <v>120</v>
      </c>
      <c r="H7" s="23">
        <v>0.29166666666666669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120</v>
      </c>
      <c r="E8" s="30"/>
      <c r="F8" s="30"/>
      <c r="G8" s="30"/>
      <c r="H8" s="23">
        <v>0.4375</v>
      </c>
      <c r="I8" s="23"/>
      <c r="J8" s="23"/>
    </row>
    <row r="9" spans="1:10" ht="42" customHeight="1">
      <c r="A9" s="4">
        <v>45930.5</v>
      </c>
      <c r="B9" s="29"/>
      <c r="C9" s="29"/>
      <c r="D9" s="30">
        <v>120</v>
      </c>
      <c r="E9" s="30"/>
      <c r="F9" s="30">
        <v>80</v>
      </c>
      <c r="G9" s="30">
        <v>90</v>
      </c>
      <c r="H9" s="23">
        <v>0.54166666666666663</v>
      </c>
      <c r="I9" s="23">
        <v>0.5</v>
      </c>
      <c r="J9" s="23"/>
    </row>
    <row r="10" spans="1:10" ht="42" customHeight="1">
      <c r="A10" s="4">
        <v>45930.625</v>
      </c>
      <c r="B10" s="29"/>
      <c r="C10" s="29"/>
      <c r="D10" s="30">
        <v>120</v>
      </c>
      <c r="E10" s="30"/>
      <c r="F10" s="30">
        <v>50</v>
      </c>
      <c r="G10" s="30">
        <v>70</v>
      </c>
      <c r="H10" s="23">
        <v>0.625</v>
      </c>
      <c r="I10" s="23">
        <v>0.625</v>
      </c>
      <c r="J10" s="23"/>
    </row>
    <row r="11" spans="1:10" ht="42" customHeight="1">
      <c r="A11" s="4">
        <v>45930.75</v>
      </c>
      <c r="B11" s="29"/>
      <c r="C11" s="29"/>
      <c r="D11" s="30">
        <v>120</v>
      </c>
      <c r="E11" s="30"/>
      <c r="F11" s="30">
        <v>30</v>
      </c>
      <c r="G11" s="30">
        <v>90</v>
      </c>
      <c r="H11" s="56">
        <v>0.75</v>
      </c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100</v>
      </c>
      <c r="E12" s="30"/>
      <c r="F12" s="30">
        <v>50</v>
      </c>
      <c r="G12" s="30">
        <v>80</v>
      </c>
      <c r="H12" s="23">
        <v>0.875</v>
      </c>
      <c r="I12" s="23">
        <v>0.875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860</v>
      </c>
      <c r="E16" s="33">
        <f t="shared" si="0"/>
        <v>0</v>
      </c>
      <c r="F16" s="32">
        <f>SUM(F5:F12)</f>
        <v>350</v>
      </c>
      <c r="G16" s="48">
        <f>SUM(G5:G12)</f>
        <v>550</v>
      </c>
      <c r="H16" s="100">
        <f>D17-F17</f>
        <v>-40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860</v>
      </c>
      <c r="E17" s="103"/>
      <c r="F17" s="78">
        <f>SUM(F16:G16)</f>
        <v>900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FDE64-9815-3D4B-A3A4-1FF7EB398C14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45621</v>
      </c>
      <c r="B1" s="82"/>
      <c r="C1" s="60" t="str">
        <f>"Pumps: "&amp;COUNTA(I5:I12)</f>
        <v>Pumps: 7</v>
      </c>
      <c r="D1" s="84">
        <f>ROUNDUP(D17/8, 0)</f>
        <v>94</v>
      </c>
      <c r="E1" s="92"/>
      <c r="F1" s="93">
        <f>ROUNDDOWN(F17/8, 0)</f>
        <v>121</v>
      </c>
      <c r="G1" s="94"/>
      <c r="H1" s="49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130</v>
      </c>
      <c r="E6" s="30"/>
      <c r="F6" s="30">
        <v>100</v>
      </c>
      <c r="G6" s="30">
        <v>130</v>
      </c>
      <c r="H6" s="23">
        <v>0.125</v>
      </c>
      <c r="I6" s="23">
        <v>0.125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60</v>
      </c>
      <c r="G7" s="30">
        <v>80</v>
      </c>
      <c r="H7" s="23"/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100</v>
      </c>
      <c r="E8" s="30"/>
      <c r="F8" s="30">
        <v>50</v>
      </c>
      <c r="G8" s="30">
        <v>70</v>
      </c>
      <c r="H8" s="23">
        <v>0.33333333333333331</v>
      </c>
      <c r="I8" s="23">
        <v>0.39583333333333331</v>
      </c>
      <c r="J8" s="23"/>
    </row>
    <row r="9" spans="1:10" ht="42" customHeight="1">
      <c r="A9" s="4">
        <v>45930.5</v>
      </c>
      <c r="B9" s="29"/>
      <c r="C9" s="29"/>
      <c r="D9" s="30">
        <f>50+50</f>
        <v>100</v>
      </c>
      <c r="E9" s="30"/>
      <c r="F9" s="30">
        <v>50</v>
      </c>
      <c r="G9" s="30">
        <v>80</v>
      </c>
      <c r="H9" s="23">
        <v>0.5</v>
      </c>
      <c r="I9" s="23">
        <v>0.52083333333333337</v>
      </c>
      <c r="J9" s="23"/>
    </row>
    <row r="10" spans="1:10" ht="42" customHeight="1">
      <c r="A10" s="4">
        <v>45930.625</v>
      </c>
      <c r="B10" s="29"/>
      <c r="C10" s="29"/>
      <c r="D10" s="30">
        <v>150</v>
      </c>
      <c r="E10" s="30"/>
      <c r="F10" s="30">
        <v>60</v>
      </c>
      <c r="G10" s="30">
        <v>70</v>
      </c>
      <c r="H10" s="23">
        <v>0.66666666666666663</v>
      </c>
      <c r="I10" s="23">
        <v>0.66666666666666663</v>
      </c>
      <c r="J10" s="23"/>
    </row>
    <row r="11" spans="1:10" ht="42" customHeight="1">
      <c r="A11" s="4">
        <v>45930.75</v>
      </c>
      <c r="B11" s="29"/>
      <c r="C11" s="29"/>
      <c r="D11" s="30">
        <v>120</v>
      </c>
      <c r="E11" s="30"/>
      <c r="F11" s="30">
        <v>40</v>
      </c>
      <c r="G11" s="30">
        <v>70</v>
      </c>
      <c r="H11" s="56">
        <v>0.79166666666666663</v>
      </c>
      <c r="I11" s="56">
        <v>0.79166666666666663</v>
      </c>
      <c r="J11" s="23"/>
    </row>
    <row r="12" spans="1:10" ht="42" customHeight="1">
      <c r="A12" s="4">
        <v>45930.875</v>
      </c>
      <c r="B12" s="29"/>
      <c r="C12" s="29"/>
      <c r="D12" s="30">
        <v>150</v>
      </c>
      <c r="E12" s="30"/>
      <c r="F12" s="30">
        <v>40</v>
      </c>
      <c r="G12" s="30">
        <v>70</v>
      </c>
      <c r="H12" s="23">
        <v>0.95833333333333337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750</v>
      </c>
      <c r="E16" s="33">
        <f t="shared" si="0"/>
        <v>0</v>
      </c>
      <c r="F16" s="32">
        <f>SUM(F5:F12)</f>
        <v>400</v>
      </c>
      <c r="G16" s="48">
        <f>SUM(G5:G12)</f>
        <v>570</v>
      </c>
      <c r="H16" s="100">
        <f>D17-F17</f>
        <v>-220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750</v>
      </c>
      <c r="E17" s="103"/>
      <c r="F17" s="78">
        <f>SUM(F16:G16)</f>
        <v>970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A604-6041-974E-84BB-EE42477B7709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45620</v>
      </c>
      <c r="B1" s="82"/>
      <c r="C1" s="60" t="str">
        <f>"Pumps: "&amp;COUNTA(I5:I12)</f>
        <v>Pumps: 7</v>
      </c>
      <c r="D1" s="84">
        <f>ROUNDUP(D17/8, 0)</f>
        <v>112</v>
      </c>
      <c r="E1" s="92"/>
      <c r="F1" s="93">
        <f>ROUNDDOWN(F17/8, 0)</f>
        <v>121</v>
      </c>
      <c r="G1" s="94"/>
      <c r="H1" s="49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140</v>
      </c>
      <c r="E6" s="30"/>
      <c r="F6" s="30">
        <v>70</v>
      </c>
      <c r="G6" s="30">
        <v>100</v>
      </c>
      <c r="H6" s="23">
        <v>0.125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150</v>
      </c>
      <c r="E7" s="30"/>
      <c r="F7" s="30">
        <v>80</v>
      </c>
      <c r="G7" s="30">
        <v>110</v>
      </c>
      <c r="H7" s="23">
        <v>0.29166666666666669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130</v>
      </c>
      <c r="E8" s="30"/>
      <c r="F8" s="30">
        <v>50</v>
      </c>
      <c r="G8" s="30">
        <v>80</v>
      </c>
      <c r="H8" s="23">
        <v>0.41666666666666669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120</v>
      </c>
      <c r="E9" s="30"/>
      <c r="F9" s="30">
        <v>50</v>
      </c>
      <c r="G9" s="30">
        <v>70</v>
      </c>
      <c r="H9" s="23">
        <v>0.54166666666666663</v>
      </c>
      <c r="I9" s="23">
        <v>0.54166666666666663</v>
      </c>
      <c r="J9" s="23"/>
    </row>
    <row r="10" spans="1:10" ht="42" customHeight="1">
      <c r="A10" s="4">
        <v>45930.625</v>
      </c>
      <c r="B10" s="29"/>
      <c r="C10" s="29"/>
      <c r="D10" s="30">
        <v>80</v>
      </c>
      <c r="E10" s="30"/>
      <c r="F10" s="30">
        <v>50</v>
      </c>
      <c r="G10" s="30">
        <v>70</v>
      </c>
      <c r="H10" s="23">
        <v>0.66666666666666663</v>
      </c>
      <c r="I10" s="23">
        <v>0.66666666666666663</v>
      </c>
      <c r="J10" s="23"/>
    </row>
    <row r="11" spans="1:10" ht="42" customHeight="1">
      <c r="A11" s="4">
        <v>45930.75</v>
      </c>
      <c r="B11" s="29"/>
      <c r="C11" s="29"/>
      <c r="D11" s="30">
        <v>120</v>
      </c>
      <c r="E11" s="30"/>
      <c r="F11" s="30">
        <v>60</v>
      </c>
      <c r="G11" s="30">
        <v>70</v>
      </c>
      <c r="H11" s="56">
        <v>0.3125</v>
      </c>
      <c r="I11" s="56">
        <v>0.79166666666666663</v>
      </c>
      <c r="J11" s="23"/>
    </row>
    <row r="12" spans="1:10" ht="42" customHeight="1">
      <c r="A12" s="4">
        <v>45930.875</v>
      </c>
      <c r="B12" s="29"/>
      <c r="C12" s="29"/>
      <c r="D12" s="30">
        <v>150</v>
      </c>
      <c r="E12" s="30"/>
      <c r="F12" s="30">
        <v>50</v>
      </c>
      <c r="G12" s="30">
        <v>60</v>
      </c>
      <c r="H12" s="23">
        <v>0.95833333333333337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890</v>
      </c>
      <c r="E16" s="33">
        <f t="shared" si="0"/>
        <v>0</v>
      </c>
      <c r="F16" s="32">
        <f>SUM(F5:F12)</f>
        <v>410</v>
      </c>
      <c r="G16" s="48">
        <f>SUM(G5:G12)</f>
        <v>560</v>
      </c>
      <c r="H16" s="100">
        <f>D17-F17</f>
        <v>-80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890</v>
      </c>
      <c r="E17" s="103"/>
      <c r="F17" s="78">
        <f>SUM(F16:G16)</f>
        <v>970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AB38-B704-2045-8E2D-DF97122A35E1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45619</v>
      </c>
      <c r="B1" s="82"/>
      <c r="C1" s="60" t="str">
        <f>"Pumps: "&amp;COUNTA(I5:I12)</f>
        <v>Pumps: 7</v>
      </c>
      <c r="D1" s="84">
        <f>ROUNDUP(D17/8, 0)</f>
        <v>108</v>
      </c>
      <c r="E1" s="92"/>
      <c r="F1" s="93">
        <f>ROUNDDOWN(F17/8, 0)</f>
        <v>115</v>
      </c>
      <c r="G1" s="94"/>
      <c r="H1" s="49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170</v>
      </c>
      <c r="E6" s="30"/>
      <c r="F6" s="30">
        <v>60</v>
      </c>
      <c r="G6" s="30">
        <v>80</v>
      </c>
      <c r="H6" s="23">
        <v>0.16666666666666666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80</v>
      </c>
      <c r="G7" s="30">
        <v>100</v>
      </c>
      <c r="H7" s="23"/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150</v>
      </c>
      <c r="E8" s="30"/>
      <c r="F8" s="30">
        <v>60</v>
      </c>
      <c r="G8" s="30">
        <v>80</v>
      </c>
      <c r="H8" s="23">
        <v>0.35416666666666669</v>
      </c>
      <c r="I8" s="23">
        <v>0.375</v>
      </c>
      <c r="J8" s="23"/>
    </row>
    <row r="9" spans="1:10" ht="42" customHeight="1">
      <c r="A9" s="4">
        <v>45930.5</v>
      </c>
      <c r="B9" s="29"/>
      <c r="C9" s="29"/>
      <c r="D9" s="30">
        <v>130</v>
      </c>
      <c r="E9" s="30"/>
      <c r="F9" s="30">
        <v>60</v>
      </c>
      <c r="G9" s="30">
        <v>60</v>
      </c>
      <c r="H9" s="23">
        <v>0.5</v>
      </c>
      <c r="I9" s="23">
        <v>0.5</v>
      </c>
      <c r="J9" s="23"/>
    </row>
    <row r="10" spans="1:10" ht="42" customHeight="1">
      <c r="A10" s="4">
        <v>45930.625</v>
      </c>
      <c r="B10" s="29"/>
      <c r="C10" s="29"/>
      <c r="D10" s="30">
        <v>140</v>
      </c>
      <c r="E10" s="30"/>
      <c r="F10" s="30">
        <v>40</v>
      </c>
      <c r="G10" s="30">
        <v>80</v>
      </c>
      <c r="H10" s="56">
        <v>0.64583333333333337</v>
      </c>
      <c r="I10" s="23">
        <v>0.64583333333333337</v>
      </c>
      <c r="J10" s="23"/>
    </row>
    <row r="11" spans="1:10" ht="42" customHeight="1">
      <c r="A11" s="4">
        <v>45930.75</v>
      </c>
      <c r="B11" s="29"/>
      <c r="C11" s="29"/>
      <c r="D11" s="30">
        <v>150</v>
      </c>
      <c r="E11" s="30"/>
      <c r="F11" s="30">
        <v>50</v>
      </c>
      <c r="G11" s="30">
        <v>50</v>
      </c>
      <c r="H11" s="56">
        <v>0.77083333333333337</v>
      </c>
      <c r="I11" s="56">
        <v>0.77083333333333337</v>
      </c>
      <c r="J11" s="23"/>
    </row>
    <row r="12" spans="1:10" ht="42" customHeight="1">
      <c r="A12" s="4">
        <v>45930.875</v>
      </c>
      <c r="B12" s="29"/>
      <c r="C12" s="29"/>
      <c r="D12" s="30">
        <v>120</v>
      </c>
      <c r="E12" s="30"/>
      <c r="F12" s="30">
        <v>40</v>
      </c>
      <c r="G12" s="30">
        <v>80</v>
      </c>
      <c r="H12" s="23">
        <v>0.9375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860</v>
      </c>
      <c r="E16" s="33">
        <f t="shared" si="0"/>
        <v>0</v>
      </c>
      <c r="F16" s="32">
        <f>SUM(F5:F12)</f>
        <v>390</v>
      </c>
      <c r="G16" s="48">
        <f>SUM(G5:G12)</f>
        <v>530</v>
      </c>
      <c r="H16" s="100">
        <f>D17-F17</f>
        <v>-60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860</v>
      </c>
      <c r="E17" s="103"/>
      <c r="F17" s="78">
        <f>SUM(F16:G16)</f>
        <v>920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92FD9-AA81-154D-9C2C-49BCAFF37C7E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45618</v>
      </c>
      <c r="B1" s="82"/>
      <c r="C1" s="60" t="str">
        <f>"Pumps: "&amp;COUNTA(I5:I12)</f>
        <v>Pumps: 7</v>
      </c>
      <c r="D1" s="84">
        <f>ROUNDUP(D17/8, 0)</f>
        <v>97</v>
      </c>
      <c r="E1" s="92"/>
      <c r="F1" s="93">
        <f>ROUNDDOWN(F17/8, 0)</f>
        <v>120</v>
      </c>
      <c r="G1" s="94"/>
      <c r="H1" s="49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150</v>
      </c>
      <c r="E6" s="30"/>
      <c r="F6" s="30">
        <v>90</v>
      </c>
      <c r="G6" s="30">
        <v>90</v>
      </c>
      <c r="H6" s="23">
        <v>0.14583333333333334</v>
      </c>
      <c r="I6" s="23">
        <v>0.10416666666666667</v>
      </c>
      <c r="J6" s="23"/>
    </row>
    <row r="7" spans="1:10" ht="42" customHeight="1">
      <c r="A7" s="4">
        <v>45930.25</v>
      </c>
      <c r="B7" s="29"/>
      <c r="C7" s="29"/>
      <c r="D7" s="30">
        <v>80</v>
      </c>
      <c r="E7" s="30"/>
      <c r="F7" s="30">
        <v>90</v>
      </c>
      <c r="G7" s="30">
        <v>110</v>
      </c>
      <c r="H7" s="23">
        <v>0.3125</v>
      </c>
      <c r="I7" s="23">
        <v>0.27083333333333331</v>
      </c>
      <c r="J7" s="23"/>
    </row>
    <row r="8" spans="1:10" ht="42" customHeight="1">
      <c r="A8" s="4">
        <v>45930.375</v>
      </c>
      <c r="B8" s="29"/>
      <c r="C8" s="29"/>
      <c r="D8" s="30">
        <v>70</v>
      </c>
      <c r="E8" s="30"/>
      <c r="F8" s="30">
        <v>30</v>
      </c>
      <c r="G8" s="30">
        <v>60</v>
      </c>
      <c r="H8" s="23">
        <v>0.39583333333333331</v>
      </c>
      <c r="I8" s="23">
        <v>0.39583333333333331</v>
      </c>
      <c r="J8" s="23"/>
    </row>
    <row r="9" spans="1:10" ht="42" customHeight="1">
      <c r="A9" s="4">
        <v>45930.5</v>
      </c>
      <c r="B9" s="29"/>
      <c r="C9" s="29"/>
      <c r="D9" s="30">
        <v>110</v>
      </c>
      <c r="E9" s="30"/>
      <c r="F9" s="30">
        <v>50</v>
      </c>
      <c r="G9" s="30">
        <v>100</v>
      </c>
      <c r="H9" s="23">
        <v>0.52083333333333337</v>
      </c>
      <c r="I9" s="23">
        <v>0.52083333333333337</v>
      </c>
      <c r="J9" s="23"/>
    </row>
    <row r="10" spans="1:10" ht="42" customHeight="1">
      <c r="A10" s="4">
        <v>45930.625</v>
      </c>
      <c r="B10" s="29"/>
      <c r="C10" s="29"/>
      <c r="D10" s="30">
        <v>120</v>
      </c>
      <c r="E10" s="30"/>
      <c r="F10" s="30">
        <v>60</v>
      </c>
      <c r="G10" s="30">
        <v>80</v>
      </c>
      <c r="H10" s="56">
        <v>0.64583333333333337</v>
      </c>
      <c r="I10" s="23">
        <v>0.66666666666666663</v>
      </c>
      <c r="J10" s="23"/>
    </row>
    <row r="11" spans="1:10" ht="42" customHeight="1">
      <c r="A11" s="4">
        <v>45930.75</v>
      </c>
      <c r="B11" s="29"/>
      <c r="C11" s="29"/>
      <c r="D11" s="30">
        <v>140</v>
      </c>
      <c r="E11" s="30"/>
      <c r="F11" s="30">
        <v>40</v>
      </c>
      <c r="G11" s="30">
        <v>70</v>
      </c>
      <c r="H11" s="56">
        <v>0.79166666666666663</v>
      </c>
      <c r="I11" s="23">
        <v>0.8125</v>
      </c>
      <c r="J11" s="23"/>
    </row>
    <row r="12" spans="1:10" ht="42" customHeight="1">
      <c r="A12" s="4">
        <v>45930.875</v>
      </c>
      <c r="B12" s="29"/>
      <c r="C12" s="29"/>
      <c r="D12" s="30">
        <v>100</v>
      </c>
      <c r="E12" s="30"/>
      <c r="F12" s="30">
        <v>30</v>
      </c>
      <c r="G12" s="30">
        <v>60</v>
      </c>
      <c r="H12" s="23">
        <v>0.95833333333333337</v>
      </c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770</v>
      </c>
      <c r="E16" s="33">
        <f t="shared" si="0"/>
        <v>0</v>
      </c>
      <c r="F16" s="32">
        <f>SUM(F5:F12)</f>
        <v>390</v>
      </c>
      <c r="G16" s="48">
        <f>SUM(G5:G12)</f>
        <v>570</v>
      </c>
      <c r="H16" s="100">
        <f>D17-F17</f>
        <v>-190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770</v>
      </c>
      <c r="E17" s="103"/>
      <c r="F17" s="78">
        <f>SUM(F16:G16)</f>
        <v>960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9D0EE-8E08-9C41-897A-162940B216DB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45617</v>
      </c>
      <c r="B1" s="82"/>
      <c r="C1" s="60" t="str">
        <f>"Pumps: "&amp;COUNTA(I5:I12)</f>
        <v>Pumps: 7</v>
      </c>
      <c r="D1" s="84">
        <f>ROUNDUP(D17/8, 0)</f>
        <v>127</v>
      </c>
      <c r="E1" s="92"/>
      <c r="F1" s="93">
        <f>ROUNDDOWN(F17/8, 0)</f>
        <v>125</v>
      </c>
      <c r="G1" s="94"/>
      <c r="H1" s="49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160</v>
      </c>
      <c r="E6" s="30"/>
      <c r="F6" s="30">
        <v>50</v>
      </c>
      <c r="G6" s="30">
        <v>110</v>
      </c>
      <c r="H6" s="23">
        <v>0.10416666666666667</v>
      </c>
      <c r="I6" s="23">
        <v>0.10416666666666667</v>
      </c>
      <c r="J6" s="23"/>
    </row>
    <row r="7" spans="1:10" ht="42" customHeight="1">
      <c r="A7" s="4">
        <v>45930.25</v>
      </c>
      <c r="B7" s="29"/>
      <c r="C7" s="29"/>
      <c r="D7" s="30">
        <v>150</v>
      </c>
      <c r="E7" s="30"/>
      <c r="F7" s="30">
        <v>110</v>
      </c>
      <c r="G7" s="30">
        <v>140</v>
      </c>
      <c r="H7" s="23">
        <v>0.3125</v>
      </c>
      <c r="I7" s="23">
        <v>0.27083333333333331</v>
      </c>
      <c r="J7" s="23"/>
    </row>
    <row r="8" spans="1:10" ht="42" customHeight="1">
      <c r="A8" s="4">
        <v>45930.375</v>
      </c>
      <c r="B8" s="29"/>
      <c r="C8" s="29"/>
      <c r="D8" s="30">
        <v>140</v>
      </c>
      <c r="E8" s="30"/>
      <c r="F8" s="30">
        <v>50</v>
      </c>
      <c r="G8" s="30">
        <v>60</v>
      </c>
      <c r="H8" s="23">
        <v>0.41666666666666669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150</v>
      </c>
      <c r="E9" s="30"/>
      <c r="F9" s="30">
        <v>60</v>
      </c>
      <c r="G9" s="30">
        <v>70</v>
      </c>
      <c r="H9" s="23">
        <v>0.5625</v>
      </c>
      <c r="I9" s="23">
        <v>0.5625</v>
      </c>
      <c r="J9" s="23"/>
    </row>
    <row r="10" spans="1:10" ht="42" customHeight="1">
      <c r="A10" s="4">
        <v>45930.625</v>
      </c>
      <c r="B10" s="29"/>
      <c r="C10" s="29"/>
      <c r="D10" s="30">
        <v>150</v>
      </c>
      <c r="E10" s="30"/>
      <c r="F10" s="30">
        <v>50</v>
      </c>
      <c r="G10" s="30">
        <v>60</v>
      </c>
      <c r="H10" s="56">
        <v>0.70833333333333337</v>
      </c>
      <c r="I10" s="23">
        <v>0.6875</v>
      </c>
      <c r="J10" s="23"/>
    </row>
    <row r="11" spans="1:10" ht="42" customHeight="1">
      <c r="A11" s="4">
        <v>45930.75</v>
      </c>
      <c r="B11" s="29"/>
      <c r="C11" s="29"/>
      <c r="D11" s="30">
        <v>140</v>
      </c>
      <c r="E11" s="30"/>
      <c r="F11" s="30">
        <v>50</v>
      </c>
      <c r="G11" s="30">
        <v>70</v>
      </c>
      <c r="H11" s="56">
        <v>0.83333333333333337</v>
      </c>
      <c r="I11" s="23">
        <v>0.8125</v>
      </c>
      <c r="J11" s="23"/>
    </row>
    <row r="12" spans="1:10" ht="42" customHeight="1">
      <c r="A12" s="4">
        <v>45930.875</v>
      </c>
      <c r="B12" s="29"/>
      <c r="C12" s="29"/>
      <c r="D12" s="30">
        <v>120</v>
      </c>
      <c r="E12" s="30"/>
      <c r="F12" s="30">
        <v>40</v>
      </c>
      <c r="G12" s="30">
        <v>80</v>
      </c>
      <c r="H12" s="23">
        <v>0.9375</v>
      </c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1010</v>
      </c>
      <c r="E16" s="33">
        <f t="shared" si="0"/>
        <v>0</v>
      </c>
      <c r="F16" s="32">
        <f>SUM(F5:F12)</f>
        <v>410</v>
      </c>
      <c r="G16" s="48">
        <f>SUM(G5:G12)</f>
        <v>590</v>
      </c>
      <c r="H16" s="100">
        <f>D17-F17</f>
        <v>10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1010</v>
      </c>
      <c r="E17" s="103"/>
      <c r="F17" s="78">
        <f>SUM(F16:G16)</f>
        <v>1000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0043F-46A7-5647-AE68-1BDDCEB9F124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45616</v>
      </c>
      <c r="B1" s="82"/>
      <c r="C1" s="60" t="str">
        <f>"Pumps: "&amp;COUNTA(I5:I12)</f>
        <v>Pumps: 6</v>
      </c>
      <c r="D1" s="84">
        <f>ROUNDUP(D17/8, 0)</f>
        <v>109</v>
      </c>
      <c r="E1" s="92"/>
      <c r="F1" s="93">
        <f>ROUNDDOWN(F17/8, 0)</f>
        <v>123</v>
      </c>
      <c r="G1" s="94"/>
      <c r="H1" s="49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150</v>
      </c>
      <c r="E6" s="30"/>
      <c r="F6" s="30">
        <v>80</v>
      </c>
      <c r="G6" s="30">
        <v>100</v>
      </c>
      <c r="H6" s="23">
        <v>0.14583333333333334</v>
      </c>
      <c r="I6" s="23">
        <v>0.10416666666666667</v>
      </c>
      <c r="J6" s="23"/>
    </row>
    <row r="7" spans="1:10" ht="42" customHeight="1">
      <c r="A7" s="4">
        <v>45930.25</v>
      </c>
      <c r="B7" s="29"/>
      <c r="C7" s="29"/>
      <c r="D7" s="30">
        <v>150</v>
      </c>
      <c r="E7" s="30"/>
      <c r="F7" s="30">
        <v>80</v>
      </c>
      <c r="G7" s="30">
        <v>110</v>
      </c>
      <c r="H7" s="23">
        <v>0.3125</v>
      </c>
      <c r="I7" s="23">
        <v>0.29166666666666669</v>
      </c>
      <c r="J7" s="23"/>
    </row>
    <row r="8" spans="1:10" ht="42" customHeight="1">
      <c r="A8" s="4">
        <v>45930.375</v>
      </c>
      <c r="B8" s="29"/>
      <c r="C8" s="29"/>
      <c r="D8" s="30">
        <v>120</v>
      </c>
      <c r="E8" s="30"/>
      <c r="F8" s="30">
        <v>60</v>
      </c>
      <c r="G8" s="30">
        <v>110</v>
      </c>
      <c r="H8" s="23">
        <v>0.45833333333333331</v>
      </c>
      <c r="I8" s="23">
        <v>0.45833333333333331</v>
      </c>
      <c r="J8" s="23"/>
    </row>
    <row r="9" spans="1:10" ht="42" customHeight="1">
      <c r="A9" s="4">
        <v>45930.5</v>
      </c>
      <c r="B9" s="29"/>
      <c r="C9" s="29"/>
      <c r="D9" s="30">
        <v>120</v>
      </c>
      <c r="E9" s="30"/>
      <c r="F9" s="30"/>
      <c r="G9" s="30"/>
      <c r="H9" s="23">
        <v>0.5625</v>
      </c>
      <c r="I9" s="23"/>
      <c r="J9" s="23"/>
    </row>
    <row r="10" spans="1:10" ht="42" customHeight="1">
      <c r="A10" s="4">
        <v>45930.625</v>
      </c>
      <c r="B10" s="29"/>
      <c r="C10" s="29"/>
      <c r="D10" s="30">
        <v>120</v>
      </c>
      <c r="E10" s="30"/>
      <c r="F10" s="30">
        <v>70</v>
      </c>
      <c r="G10" s="30">
        <v>80</v>
      </c>
      <c r="H10" s="56">
        <v>0.64583333333333337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v>150</v>
      </c>
      <c r="E11" s="30"/>
      <c r="F11" s="30">
        <v>100</v>
      </c>
      <c r="G11" s="30">
        <v>120</v>
      </c>
      <c r="H11" s="56">
        <v>0.83333333333333337</v>
      </c>
      <c r="I11" s="23">
        <v>0.83333333333333337</v>
      </c>
      <c r="J11" s="23"/>
    </row>
    <row r="12" spans="1:10" ht="42" customHeight="1">
      <c r="A12" s="4">
        <v>45930.875</v>
      </c>
      <c r="B12" s="29"/>
      <c r="C12" s="29"/>
      <c r="D12" s="30">
        <v>60</v>
      </c>
      <c r="E12" s="30"/>
      <c r="F12" s="30">
        <v>35</v>
      </c>
      <c r="G12" s="30">
        <v>45</v>
      </c>
      <c r="H12" s="23">
        <v>0.91666666666666663</v>
      </c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870</v>
      </c>
      <c r="E16" s="33">
        <f t="shared" si="0"/>
        <v>0</v>
      </c>
      <c r="F16" s="32">
        <f>SUM(F5:F12)</f>
        <v>425</v>
      </c>
      <c r="G16" s="48">
        <f>SUM(G5:G12)</f>
        <v>565</v>
      </c>
      <c r="H16" s="100">
        <f>D17-F17</f>
        <v>-120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870</v>
      </c>
      <c r="E17" s="103"/>
      <c r="F17" s="78">
        <f>SUM(F16:G16)</f>
        <v>990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AFFAF-D011-9540-9343-A25FD5814F10}">
  <dimension ref="A1:J987"/>
  <sheetViews>
    <sheetView showGridLines="0" zoomScale="140" zoomScaleNormal="140" workbookViewId="0">
      <selection activeCell="G9" sqref="G9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45615</v>
      </c>
      <c r="B1" s="82"/>
      <c r="C1" s="60" t="str">
        <f>"Pumps: "&amp;COUNTA(I5:I12)</f>
        <v>Pumps: 7</v>
      </c>
      <c r="D1" s="84">
        <f>ROUNDUP(D17/8, 0)</f>
        <v>94</v>
      </c>
      <c r="E1" s="92"/>
      <c r="F1" s="93">
        <f>ROUNDDOWN(F17/8, 0)</f>
        <v>115</v>
      </c>
      <c r="G1" s="94"/>
      <c r="H1" s="49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150</v>
      </c>
      <c r="E6" s="30"/>
      <c r="F6" s="30">
        <v>60</v>
      </c>
      <c r="G6" s="30">
        <v>90</v>
      </c>
      <c r="H6" s="23">
        <v>0.22916666666666666</v>
      </c>
      <c r="I6" s="23">
        <v>0.10416666666666667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50</v>
      </c>
      <c r="G7" s="30">
        <v>80</v>
      </c>
      <c r="H7" s="23"/>
      <c r="I7" s="23">
        <v>0.27083333333333331</v>
      </c>
      <c r="J7" s="23"/>
    </row>
    <row r="8" spans="1:10" ht="42" customHeight="1">
      <c r="A8" s="4">
        <v>45930.375</v>
      </c>
      <c r="B8" s="29"/>
      <c r="C8" s="29"/>
      <c r="D8" s="30">
        <v>110</v>
      </c>
      <c r="E8" s="30"/>
      <c r="F8" s="30">
        <v>50</v>
      </c>
      <c r="G8" s="30">
        <v>80</v>
      </c>
      <c r="H8" s="23">
        <v>0.41666666666666669</v>
      </c>
      <c r="I8" s="23">
        <v>0.39583333333333331</v>
      </c>
      <c r="J8" s="23"/>
    </row>
    <row r="9" spans="1:10" ht="42" customHeight="1">
      <c r="A9" s="4">
        <v>45930.5</v>
      </c>
      <c r="B9" s="29"/>
      <c r="C9" s="29"/>
      <c r="D9" s="30">
        <v>110</v>
      </c>
      <c r="E9" s="30"/>
      <c r="F9" s="30">
        <v>40</v>
      </c>
      <c r="G9" s="30">
        <v>80</v>
      </c>
      <c r="H9" s="23">
        <v>0.52083333333333337</v>
      </c>
      <c r="I9" s="23">
        <v>0.52083333333333337</v>
      </c>
      <c r="J9" s="23"/>
    </row>
    <row r="10" spans="1:10" ht="42" customHeight="1">
      <c r="A10" s="4">
        <v>45930.625</v>
      </c>
      <c r="B10" s="29"/>
      <c r="C10" s="29"/>
      <c r="D10" s="30">
        <v>120</v>
      </c>
      <c r="E10" s="30"/>
      <c r="F10" s="30">
        <v>50</v>
      </c>
      <c r="G10" s="30">
        <v>80</v>
      </c>
      <c r="H10" s="56">
        <v>0.64583333333333337</v>
      </c>
      <c r="I10" s="23">
        <v>0.64583333333333337</v>
      </c>
      <c r="J10" s="23"/>
    </row>
    <row r="11" spans="1:10" ht="42" customHeight="1">
      <c r="A11" s="4">
        <v>45930.75</v>
      </c>
      <c r="B11" s="29"/>
      <c r="C11" s="29"/>
      <c r="D11" s="30">
        <v>130</v>
      </c>
      <c r="E11" s="30"/>
      <c r="F11" s="30">
        <v>40</v>
      </c>
      <c r="G11" s="30">
        <v>70</v>
      </c>
      <c r="H11" s="56">
        <v>0.77083333333333337</v>
      </c>
      <c r="I11" s="23">
        <v>0.79166666666666663</v>
      </c>
      <c r="J11" s="23"/>
    </row>
    <row r="12" spans="1:10" ht="42" customHeight="1">
      <c r="A12" s="4">
        <v>45930.875</v>
      </c>
      <c r="B12" s="29"/>
      <c r="C12" s="29"/>
      <c r="D12" s="30">
        <v>130</v>
      </c>
      <c r="E12" s="30"/>
      <c r="F12" s="30">
        <v>50</v>
      </c>
      <c r="G12" s="30">
        <v>100</v>
      </c>
      <c r="H12" s="23">
        <v>0.9375</v>
      </c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750</v>
      </c>
      <c r="E16" s="33">
        <f t="shared" si="0"/>
        <v>0</v>
      </c>
      <c r="F16" s="32">
        <f>SUM(F5:F12)</f>
        <v>340</v>
      </c>
      <c r="G16" s="48">
        <f>SUM(G5:G12)</f>
        <v>580</v>
      </c>
      <c r="H16" s="100">
        <f>D17-F17</f>
        <v>-170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750</v>
      </c>
      <c r="E17" s="103"/>
      <c r="F17" s="78">
        <f>SUM(F16:G16)</f>
        <v>920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9C82F-ECF6-0B4E-B550-AA2452AE4626}">
  <dimension ref="A1:J987"/>
  <sheetViews>
    <sheetView showGridLines="0" zoomScale="140" zoomScaleNormal="140" workbookViewId="0">
      <selection activeCell="I7" sqref="I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45614</v>
      </c>
      <c r="B1" s="82"/>
      <c r="C1" s="60" t="str">
        <f>"Pumps: "&amp;COUNTA(I5:I12)</f>
        <v>Pumps: 7</v>
      </c>
      <c r="D1" s="84">
        <f>ROUNDUP(D17/8, 0)</f>
        <v>123</v>
      </c>
      <c r="E1" s="92"/>
      <c r="F1" s="93">
        <f>ROUNDDOWN(F17/8, 0)</f>
        <v>126</v>
      </c>
      <c r="G1" s="94"/>
      <c r="H1" s="49" t="s">
        <v>23</v>
      </c>
      <c r="I1" s="49" t="s">
        <v>24</v>
      </c>
      <c r="J1" s="49" t="s">
        <v>20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150</v>
      </c>
      <c r="E6" s="30"/>
      <c r="F6" s="30">
        <v>60</v>
      </c>
      <c r="G6" s="30">
        <v>70</v>
      </c>
      <c r="H6" s="23">
        <v>0.10416666666666667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150</v>
      </c>
      <c r="E7" s="30"/>
      <c r="F7" s="30">
        <v>90</v>
      </c>
      <c r="G7" s="30">
        <v>130</v>
      </c>
      <c r="H7" s="23">
        <v>0.33333333333333331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130</v>
      </c>
      <c r="E8" s="30"/>
      <c r="F8" s="30">
        <v>30</v>
      </c>
      <c r="G8" s="30">
        <v>70</v>
      </c>
      <c r="H8" s="23">
        <v>0.45833333333333331</v>
      </c>
      <c r="I8" s="23">
        <v>0.375</v>
      </c>
      <c r="J8" s="23"/>
    </row>
    <row r="9" spans="1:10" ht="42" customHeight="1">
      <c r="A9" s="4">
        <v>45930.5</v>
      </c>
      <c r="B9" s="29"/>
      <c r="C9" s="29"/>
      <c r="D9" s="30">
        <v>150</v>
      </c>
      <c r="E9" s="30"/>
      <c r="F9" s="30">
        <v>50</v>
      </c>
      <c r="G9" s="30">
        <v>90</v>
      </c>
      <c r="H9" s="23">
        <v>0.60416666666666663</v>
      </c>
      <c r="I9" s="23">
        <v>0.52083333333333337</v>
      </c>
      <c r="J9" s="23"/>
    </row>
    <row r="10" spans="1:10" ht="42" customHeight="1">
      <c r="A10" s="4">
        <v>45930.625</v>
      </c>
      <c r="B10" s="29"/>
      <c r="C10" s="29"/>
      <c r="D10" s="30">
        <v>160</v>
      </c>
      <c r="E10" s="30"/>
      <c r="F10" s="30">
        <v>40</v>
      </c>
      <c r="G10" s="30">
        <v>70</v>
      </c>
      <c r="H10" s="56">
        <v>0.70833333333333337</v>
      </c>
      <c r="I10" s="23">
        <v>0.64583333333333337</v>
      </c>
      <c r="J10" s="23"/>
    </row>
    <row r="11" spans="1:10" ht="42" customHeight="1">
      <c r="A11" s="4">
        <v>45930.75</v>
      </c>
      <c r="B11" s="29"/>
      <c r="C11" s="29"/>
      <c r="D11" s="30">
        <v>90</v>
      </c>
      <c r="E11" s="30"/>
      <c r="F11" s="30">
        <v>60</v>
      </c>
      <c r="G11" s="30">
        <v>90</v>
      </c>
      <c r="H11" s="56">
        <v>0.83333333333333337</v>
      </c>
      <c r="I11" s="23">
        <v>0.8125</v>
      </c>
      <c r="J11" s="23"/>
    </row>
    <row r="12" spans="1:10" ht="42" customHeight="1">
      <c r="A12" s="4">
        <v>45930.875</v>
      </c>
      <c r="B12" s="29"/>
      <c r="C12" s="29"/>
      <c r="D12" s="30">
        <v>150</v>
      </c>
      <c r="E12" s="30"/>
      <c r="F12" s="30">
        <v>60</v>
      </c>
      <c r="G12" s="30">
        <v>100</v>
      </c>
      <c r="H12" s="23">
        <v>0.95833333333333337</v>
      </c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980</v>
      </c>
      <c r="E16" s="33">
        <f t="shared" si="0"/>
        <v>0</v>
      </c>
      <c r="F16" s="32">
        <f>SUM(F5:F12)</f>
        <v>390</v>
      </c>
      <c r="G16" s="48">
        <f>SUM(G5:G12)</f>
        <v>620</v>
      </c>
      <c r="H16" s="100">
        <f>D17-F17</f>
        <v>-30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980</v>
      </c>
      <c r="E17" s="103"/>
      <c r="F17" s="78">
        <f>SUM(F16:G16)</f>
        <v>1010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DBC30-6D56-1843-B811-146DC43B2FF8}">
  <dimension ref="A1:J987"/>
  <sheetViews>
    <sheetView showGridLines="0" zoomScale="140" zoomScaleNormal="140" workbookViewId="0">
      <selection activeCell="I5" sqref="I5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45613</v>
      </c>
      <c r="B1" s="82"/>
      <c r="C1" s="60" t="str">
        <f>"Pumps: "&amp;COUNTA(I5:I12)</f>
        <v>Pumps: 7</v>
      </c>
      <c r="D1" s="84">
        <f>ROUNDUP(D17/8, 0)</f>
        <v>119</v>
      </c>
      <c r="E1" s="92"/>
      <c r="F1" s="93">
        <f>ROUNDDOWN(F17/8, 0)</f>
        <v>117</v>
      </c>
      <c r="G1" s="94"/>
      <c r="H1" s="49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150</v>
      </c>
      <c r="E5" s="30"/>
      <c r="F5" s="30"/>
      <c r="G5" s="30"/>
      <c r="H5" s="23">
        <v>6.25E-2</v>
      </c>
      <c r="I5" s="23"/>
      <c r="J5" s="23"/>
    </row>
    <row r="6" spans="1:10" ht="42" customHeight="1">
      <c r="A6" s="4">
        <v>45930.125</v>
      </c>
      <c r="B6" s="29"/>
      <c r="C6" s="29"/>
      <c r="D6" s="30"/>
      <c r="E6" s="30"/>
      <c r="F6" s="30">
        <v>70</v>
      </c>
      <c r="G6" s="30">
        <v>100</v>
      </c>
      <c r="H6" s="23"/>
      <c r="I6" s="23">
        <v>0.10416666666666667</v>
      </c>
      <c r="J6" s="23"/>
    </row>
    <row r="7" spans="1:10" ht="42" customHeight="1">
      <c r="A7" s="4">
        <v>45930.25</v>
      </c>
      <c r="B7" s="29"/>
      <c r="C7" s="29"/>
      <c r="D7" s="30">
        <v>130</v>
      </c>
      <c r="E7" s="30"/>
      <c r="F7" s="30">
        <v>80</v>
      </c>
      <c r="G7" s="30">
        <v>110</v>
      </c>
      <c r="H7" s="23">
        <v>0.27083333333333331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130</v>
      </c>
      <c r="E8" s="30"/>
      <c r="F8" s="30">
        <v>40</v>
      </c>
      <c r="G8" s="30">
        <v>70</v>
      </c>
      <c r="H8" s="23">
        <v>0.39583333333333331</v>
      </c>
      <c r="I8" s="23">
        <v>0.39583333333333331</v>
      </c>
      <c r="J8" s="23"/>
    </row>
    <row r="9" spans="1:10" ht="42" customHeight="1">
      <c r="A9" s="4">
        <v>45930.5</v>
      </c>
      <c r="B9" s="29"/>
      <c r="C9" s="29"/>
      <c r="D9" s="30">
        <v>130</v>
      </c>
      <c r="E9" s="30"/>
      <c r="F9" s="30">
        <v>40</v>
      </c>
      <c r="G9" s="30">
        <v>80</v>
      </c>
      <c r="H9" s="23">
        <v>0.52083333333333337</v>
      </c>
      <c r="I9" s="23">
        <v>0.52083333333333337</v>
      </c>
      <c r="J9" s="23"/>
    </row>
    <row r="10" spans="1:10" ht="42" customHeight="1">
      <c r="A10" s="4">
        <v>45930.625</v>
      </c>
      <c r="B10" s="29"/>
      <c r="C10" s="29"/>
      <c r="D10" s="30">
        <v>130</v>
      </c>
      <c r="E10" s="30"/>
      <c r="F10" s="30">
        <v>50</v>
      </c>
      <c r="G10" s="30">
        <v>70</v>
      </c>
      <c r="H10" s="56">
        <v>0.64583333333333337</v>
      </c>
      <c r="I10" s="23">
        <v>0.64583333333333337</v>
      </c>
      <c r="J10" s="23"/>
    </row>
    <row r="11" spans="1:10" ht="42" customHeight="1">
      <c r="A11" s="4">
        <v>45930.75</v>
      </c>
      <c r="B11" s="29"/>
      <c r="C11" s="29"/>
      <c r="D11" s="30">
        <v>130</v>
      </c>
      <c r="E11" s="30"/>
      <c r="F11" s="30">
        <v>40</v>
      </c>
      <c r="G11" s="30">
        <v>60</v>
      </c>
      <c r="H11" s="56">
        <v>0.79166666666666663</v>
      </c>
      <c r="I11" s="23">
        <v>0.77083333333333337</v>
      </c>
      <c r="J11" s="23"/>
    </row>
    <row r="12" spans="1:10" ht="42" customHeight="1">
      <c r="A12" s="4">
        <v>45930.875</v>
      </c>
      <c r="B12" s="29"/>
      <c r="C12" s="29"/>
      <c r="D12" s="30">
        <v>150</v>
      </c>
      <c r="E12" s="30"/>
      <c r="F12" s="30">
        <v>60</v>
      </c>
      <c r="G12" s="30">
        <v>70</v>
      </c>
      <c r="H12" s="23">
        <v>0.91666666666666663</v>
      </c>
      <c r="I12" s="23">
        <v>0.89583333333333337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950</v>
      </c>
      <c r="E16" s="33">
        <f t="shared" si="0"/>
        <v>0</v>
      </c>
      <c r="F16" s="32">
        <f>SUM(F5:F12)</f>
        <v>380</v>
      </c>
      <c r="G16" s="48">
        <f>SUM(G5:G12)</f>
        <v>560</v>
      </c>
      <c r="H16" s="100">
        <f>D17-F17</f>
        <v>10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950</v>
      </c>
      <c r="E17" s="103"/>
      <c r="F17" s="78">
        <f>SUM(F16:G16)</f>
        <v>940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F1ACB-0790-2945-9700-89B70F18A697}">
  <dimension ref="A1:J987"/>
  <sheetViews>
    <sheetView showGridLines="0" zoomScale="140" zoomScaleNormal="140" workbookViewId="0">
      <selection activeCell="I8" sqref="I8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45612</v>
      </c>
      <c r="B1" s="82"/>
      <c r="C1" s="60" t="str">
        <f>"Pumps: "&amp;COUNTA(I5:I12)</f>
        <v>Pumps: 7</v>
      </c>
      <c r="D1" s="84">
        <f>ROUNDUP(D17/8, 0)</f>
        <v>107</v>
      </c>
      <c r="E1" s="92"/>
      <c r="F1" s="93">
        <f>ROUNDDOWN(F17/8, 0)</f>
        <v>110</v>
      </c>
      <c r="G1" s="94"/>
      <c r="H1" s="49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90</v>
      </c>
      <c r="E5" s="30"/>
      <c r="F5" s="30"/>
      <c r="G5" s="30"/>
      <c r="H5" s="23">
        <v>0</v>
      </c>
      <c r="I5" s="23"/>
      <c r="J5" s="23"/>
    </row>
    <row r="6" spans="1:10" ht="42" customHeight="1">
      <c r="A6" s="4">
        <v>45930.125</v>
      </c>
      <c r="B6" s="29"/>
      <c r="C6" s="29"/>
      <c r="D6" s="30">
        <v>150</v>
      </c>
      <c r="E6" s="30"/>
      <c r="F6" s="30">
        <v>60</v>
      </c>
      <c r="G6" s="30">
        <v>90</v>
      </c>
      <c r="H6" s="23">
        <v>0.14583333333333334</v>
      </c>
      <c r="I6" s="23">
        <v>0.10416666666666667</v>
      </c>
      <c r="J6" s="23"/>
    </row>
    <row r="7" spans="1:10" ht="42" customHeight="1">
      <c r="A7" s="4">
        <v>45930.25</v>
      </c>
      <c r="B7" s="29"/>
      <c r="C7" s="29"/>
      <c r="D7" s="30">
        <v>130</v>
      </c>
      <c r="E7" s="30"/>
      <c r="F7" s="30">
        <v>60</v>
      </c>
      <c r="G7" s="30">
        <v>100</v>
      </c>
      <c r="H7" s="23">
        <v>0.3125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/>
      <c r="E8" s="30"/>
      <c r="F8" s="30">
        <v>20</v>
      </c>
      <c r="G8" s="30">
        <v>30</v>
      </c>
      <c r="H8" s="23"/>
      <c r="I8" s="23">
        <v>0.375</v>
      </c>
      <c r="J8" s="23"/>
    </row>
    <row r="9" spans="1:10" ht="42" customHeight="1">
      <c r="A9" s="4">
        <v>45930.5</v>
      </c>
      <c r="B9" s="29"/>
      <c r="C9" s="29"/>
      <c r="D9" s="30"/>
      <c r="E9" s="30"/>
      <c r="F9" s="30">
        <v>40</v>
      </c>
      <c r="G9" s="30">
        <v>80</v>
      </c>
      <c r="H9" s="23"/>
      <c r="I9" s="23">
        <v>0.45833333333333331</v>
      </c>
      <c r="J9" s="23"/>
    </row>
    <row r="10" spans="1:10" ht="42" customHeight="1">
      <c r="A10" s="4">
        <v>45930.625</v>
      </c>
      <c r="B10" s="29"/>
      <c r="C10" s="29"/>
      <c r="D10" s="30">
        <v>150</v>
      </c>
      <c r="E10" s="30"/>
      <c r="F10" s="30">
        <v>60</v>
      </c>
      <c r="G10" s="30">
        <v>70</v>
      </c>
      <c r="H10" s="56">
        <v>0.60416666666666663</v>
      </c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v>150</v>
      </c>
      <c r="E11" s="30"/>
      <c r="F11" s="30">
        <v>60</v>
      </c>
      <c r="G11" s="30">
        <v>90</v>
      </c>
      <c r="H11" s="56">
        <v>0.72916666666666663</v>
      </c>
      <c r="I11" s="23">
        <v>0.72916666666666663</v>
      </c>
      <c r="J11" s="23"/>
    </row>
    <row r="12" spans="1:10" ht="42" customHeight="1">
      <c r="A12" s="4">
        <v>45930.875</v>
      </c>
      <c r="B12" s="29"/>
      <c r="C12" s="29"/>
      <c r="D12" s="30">
        <f>120+60</f>
        <v>180</v>
      </c>
      <c r="E12" s="30"/>
      <c r="F12" s="30">
        <v>50</v>
      </c>
      <c r="G12" s="30">
        <v>70</v>
      </c>
      <c r="H12" s="23">
        <v>0.875</v>
      </c>
      <c r="I12" s="23">
        <v>0.875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850</v>
      </c>
      <c r="E16" s="33">
        <f t="shared" si="0"/>
        <v>0</v>
      </c>
      <c r="F16" s="32">
        <f>SUM(F5:F12)</f>
        <v>350</v>
      </c>
      <c r="G16" s="48">
        <f>SUM(G5:G12)</f>
        <v>530</v>
      </c>
      <c r="H16" s="100">
        <f>D17-F17</f>
        <v>-30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850</v>
      </c>
      <c r="E17" s="103"/>
      <c r="F17" s="78">
        <f>SUM(F16:G16)</f>
        <v>880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55F44-2A54-A24C-8B33-5E5FDA3ED7AC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45611</v>
      </c>
      <c r="B1" s="82"/>
      <c r="C1" s="60" t="str">
        <f>"Pumps: "&amp;COUNTA(I5:I12)</f>
        <v>Pumps: 7</v>
      </c>
      <c r="D1" s="84">
        <f>ROUNDUP(D17/8, 0)</f>
        <v>95</v>
      </c>
      <c r="E1" s="92"/>
      <c r="F1" s="93">
        <f>ROUNDDOWN(F17/8, 0)</f>
        <v>120</v>
      </c>
      <c r="G1" s="94"/>
      <c r="H1" s="49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150</v>
      </c>
      <c r="E5" s="30"/>
      <c r="F5" s="30">
        <v>70</v>
      </c>
      <c r="G5" s="30">
        <v>110</v>
      </c>
      <c r="H5" s="23">
        <v>0</v>
      </c>
      <c r="I5" s="23">
        <v>6.25E-2</v>
      </c>
      <c r="J5" s="23"/>
    </row>
    <row r="6" spans="1:10" ht="42" customHeight="1">
      <c r="A6" s="4">
        <v>45930.125</v>
      </c>
      <c r="B6" s="29"/>
      <c r="C6" s="29"/>
      <c r="D6" s="30"/>
      <c r="E6" s="30"/>
      <c r="F6" s="30"/>
      <c r="G6" s="30"/>
      <c r="H6" s="23"/>
      <c r="I6" s="23"/>
      <c r="J6" s="23"/>
    </row>
    <row r="7" spans="1:10" ht="42" customHeight="1">
      <c r="A7" s="4">
        <v>45930.25</v>
      </c>
      <c r="B7" s="29"/>
      <c r="C7" s="29"/>
      <c r="D7" s="30">
        <v>130</v>
      </c>
      <c r="E7" s="30"/>
      <c r="F7" s="30">
        <v>50</v>
      </c>
      <c r="G7" s="30">
        <v>90</v>
      </c>
      <c r="H7" s="23">
        <v>0.25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120</v>
      </c>
      <c r="E8" s="30"/>
      <c r="F8" s="30">
        <v>50</v>
      </c>
      <c r="G8" s="30">
        <v>90</v>
      </c>
      <c r="H8" s="23">
        <v>0.41666666666666669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120</v>
      </c>
      <c r="E9" s="30"/>
      <c r="F9" s="30">
        <v>50</v>
      </c>
      <c r="G9" s="30">
        <v>80</v>
      </c>
      <c r="H9" s="23">
        <v>0.5625</v>
      </c>
      <c r="I9" s="23">
        <v>0.54166666666666663</v>
      </c>
      <c r="J9" s="23"/>
    </row>
    <row r="10" spans="1:10" ht="42" customHeight="1">
      <c r="A10" s="4">
        <v>45930.625</v>
      </c>
      <c r="B10" s="29"/>
      <c r="C10" s="29"/>
      <c r="D10" s="30">
        <v>120</v>
      </c>
      <c r="E10" s="30"/>
      <c r="F10" s="30">
        <v>50</v>
      </c>
      <c r="G10" s="30">
        <v>90</v>
      </c>
      <c r="H10" s="23">
        <v>0.6875</v>
      </c>
      <c r="I10" s="23">
        <v>0.6875</v>
      </c>
      <c r="J10" s="23"/>
    </row>
    <row r="11" spans="1:10" ht="42" customHeight="1">
      <c r="A11" s="4">
        <v>45930.75</v>
      </c>
      <c r="B11" s="29"/>
      <c r="C11" s="29"/>
      <c r="D11" s="30">
        <v>120</v>
      </c>
      <c r="E11" s="30"/>
      <c r="F11" s="30">
        <v>40</v>
      </c>
      <c r="G11" s="30">
        <v>80</v>
      </c>
      <c r="H11" s="56">
        <v>0.83333333333333337</v>
      </c>
      <c r="I11" s="23">
        <v>0.83333333333333337</v>
      </c>
      <c r="J11" s="23"/>
    </row>
    <row r="12" spans="1:10" ht="42" customHeight="1">
      <c r="A12" s="4">
        <v>45930.875</v>
      </c>
      <c r="B12" s="29"/>
      <c r="C12" s="29"/>
      <c r="D12" s="30"/>
      <c r="E12" s="30"/>
      <c r="F12" s="30">
        <v>40</v>
      </c>
      <c r="G12" s="30">
        <v>70</v>
      </c>
      <c r="H12" s="23"/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760</v>
      </c>
      <c r="E16" s="33">
        <f t="shared" si="0"/>
        <v>0</v>
      </c>
      <c r="F16" s="32">
        <f>SUM(F5:F12)</f>
        <v>350</v>
      </c>
      <c r="G16" s="48">
        <f>SUM(G5:G12)</f>
        <v>610</v>
      </c>
      <c r="H16" s="100">
        <f>D17-F17</f>
        <v>-200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760</v>
      </c>
      <c r="E17" s="103"/>
      <c r="F17" s="78">
        <f>SUM(F16:G16)</f>
        <v>960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F157-260C-6846-A862-152773775B06}">
  <dimension ref="A1:J987"/>
  <sheetViews>
    <sheetView showGridLines="0" zoomScale="140" zoomScaleNormal="140" workbookViewId="0">
      <selection activeCell="I5" sqref="I5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45610</v>
      </c>
      <c r="B1" s="82"/>
      <c r="C1" s="60" t="str">
        <f>"Pumps: "&amp;COUNTA(I5:I12)</f>
        <v>Pumps: 7</v>
      </c>
      <c r="D1" s="84">
        <f>ROUNDUP(D17/8, 0)</f>
        <v>90</v>
      </c>
      <c r="E1" s="92"/>
      <c r="F1" s="93">
        <f>ROUNDDOWN(F17/8, 0)</f>
        <v>118</v>
      </c>
      <c r="G1" s="94"/>
      <c r="H1" s="49" t="s">
        <v>25</v>
      </c>
      <c r="I1" s="49" t="s">
        <v>26</v>
      </c>
      <c r="J1" s="49" t="s">
        <v>27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150</v>
      </c>
      <c r="E6" s="30"/>
      <c r="F6" s="30">
        <v>60</v>
      </c>
      <c r="G6" s="30">
        <v>90</v>
      </c>
      <c r="H6" s="23">
        <v>0.125</v>
      </c>
      <c r="I6" s="23">
        <v>0.10416666666666667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60</v>
      </c>
      <c r="G7" s="30">
        <v>100</v>
      </c>
      <c r="H7" s="23"/>
      <c r="I7" s="23">
        <v>0.27083333333333331</v>
      </c>
      <c r="J7" s="23"/>
    </row>
    <row r="8" spans="1:10" ht="42" customHeight="1">
      <c r="A8" s="4">
        <v>45930.375</v>
      </c>
      <c r="B8" s="29"/>
      <c r="C8" s="29"/>
      <c r="D8" s="30">
        <v>80</v>
      </c>
      <c r="E8" s="30"/>
      <c r="F8" s="30">
        <v>50</v>
      </c>
      <c r="G8" s="30">
        <v>70</v>
      </c>
      <c r="H8" s="23">
        <v>0.375</v>
      </c>
      <c r="I8" s="23">
        <v>0.39583333333333331</v>
      </c>
      <c r="J8" s="23"/>
    </row>
    <row r="9" spans="1:10" ht="42" customHeight="1">
      <c r="A9" s="4">
        <v>45930.5</v>
      </c>
      <c r="B9" s="29"/>
      <c r="C9" s="29"/>
      <c r="D9" s="30">
        <v>70</v>
      </c>
      <c r="E9" s="30"/>
      <c r="F9" s="30">
        <v>50</v>
      </c>
      <c r="G9" s="30">
        <v>70</v>
      </c>
      <c r="H9" s="23">
        <v>0.47916666666666669</v>
      </c>
      <c r="I9" s="23">
        <v>0.52083333333333337</v>
      </c>
      <c r="J9" s="23"/>
    </row>
    <row r="10" spans="1:10" ht="42" customHeight="1">
      <c r="A10" s="4">
        <v>45930.625</v>
      </c>
      <c r="B10" s="29"/>
      <c r="C10" s="29"/>
      <c r="D10" s="30">
        <v>120</v>
      </c>
      <c r="E10" s="30"/>
      <c r="F10" s="30">
        <v>50</v>
      </c>
      <c r="G10" s="30">
        <v>60</v>
      </c>
      <c r="H10" s="56">
        <v>0.58333333333333337</v>
      </c>
      <c r="I10" s="23">
        <v>0.64583333333333337</v>
      </c>
      <c r="J10" s="23"/>
    </row>
    <row r="11" spans="1:10" ht="42" customHeight="1">
      <c r="A11" s="4">
        <v>45930.75</v>
      </c>
      <c r="B11" s="29"/>
      <c r="C11" s="29"/>
      <c r="D11" s="30">
        <v>150</v>
      </c>
      <c r="E11" s="30"/>
      <c r="F11" s="30">
        <v>60</v>
      </c>
      <c r="G11" s="30">
        <v>90</v>
      </c>
      <c r="H11" s="56">
        <v>0.75</v>
      </c>
      <c r="I11" s="23">
        <v>0.79166666666666663</v>
      </c>
      <c r="J11" s="23"/>
    </row>
    <row r="12" spans="1:10" ht="42" customHeight="1">
      <c r="A12" s="4">
        <v>45930.875</v>
      </c>
      <c r="B12" s="29"/>
      <c r="C12" s="29"/>
      <c r="D12" s="30">
        <v>150</v>
      </c>
      <c r="E12" s="30"/>
      <c r="F12" s="30">
        <v>60</v>
      </c>
      <c r="G12" s="30">
        <v>80</v>
      </c>
      <c r="H12" s="23">
        <v>0.91666666666666663</v>
      </c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720</v>
      </c>
      <c r="E16" s="33">
        <f t="shared" si="0"/>
        <v>0</v>
      </c>
      <c r="F16" s="32">
        <f>SUM(F5:F12)</f>
        <v>390</v>
      </c>
      <c r="G16" s="48">
        <f>SUM(G5:G12)</f>
        <v>560</v>
      </c>
      <c r="H16" s="100">
        <f>D17-F17</f>
        <v>-230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720</v>
      </c>
      <c r="E17" s="103"/>
      <c r="F17" s="78">
        <f>SUM(F16:G16)</f>
        <v>950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8E936-C0D8-B94D-9A88-86409E7CA656}">
  <dimension ref="A1:J987"/>
  <sheetViews>
    <sheetView showGridLines="0" zoomScale="140" zoomScaleNormal="140" workbookViewId="0">
      <selection activeCell="I5" sqref="I5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7.44140625" style="16" bestFit="1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45609</v>
      </c>
      <c r="B1" s="82"/>
      <c r="C1" s="60" t="str">
        <f>"Pumps: "&amp;COUNTA(I5:I12)</f>
        <v>Pumps: 7</v>
      </c>
      <c r="D1" s="84">
        <f>ROUNDUP(D17/8, 0)</f>
        <v>79</v>
      </c>
      <c r="E1" s="92"/>
      <c r="F1" s="93">
        <f>ROUNDDOWN(F17/8, 0)</f>
        <v>121</v>
      </c>
      <c r="G1" s="94"/>
      <c r="H1" s="49" t="s">
        <v>0</v>
      </c>
      <c r="I1" s="49" t="s">
        <v>1</v>
      </c>
      <c r="J1" s="49" t="s">
        <v>2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130</v>
      </c>
      <c r="E6" s="30"/>
      <c r="F6" s="30">
        <v>60</v>
      </c>
      <c r="G6" s="30">
        <v>120</v>
      </c>
      <c r="H6" s="23">
        <v>0.14583333333333334</v>
      </c>
      <c r="I6" s="23">
        <v>0.10416666666666667</v>
      </c>
      <c r="J6" s="23"/>
    </row>
    <row r="7" spans="1:10" ht="42" customHeight="1">
      <c r="A7" s="4">
        <v>45930.25</v>
      </c>
      <c r="B7" s="29"/>
      <c r="C7" s="29"/>
      <c r="D7" s="30">
        <v>70</v>
      </c>
      <c r="E7" s="30"/>
      <c r="F7" s="30">
        <v>60</v>
      </c>
      <c r="G7" s="30">
        <v>70</v>
      </c>
      <c r="H7" s="23">
        <v>0.3125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60</v>
      </c>
      <c r="E8" s="30"/>
      <c r="F8" s="30">
        <v>70</v>
      </c>
      <c r="G8" s="30">
        <v>80</v>
      </c>
      <c r="H8" s="23">
        <v>0.39583333333333331</v>
      </c>
      <c r="I8" s="23">
        <v>0.39583333333333331</v>
      </c>
      <c r="J8" s="23"/>
    </row>
    <row r="9" spans="1:10" ht="42" customHeight="1">
      <c r="A9" s="4">
        <v>45930.5</v>
      </c>
      <c r="B9" s="29"/>
      <c r="C9" s="29"/>
      <c r="D9" s="30">
        <v>120</v>
      </c>
      <c r="E9" s="30"/>
      <c r="F9" s="30">
        <v>40</v>
      </c>
      <c r="G9" s="30">
        <v>50</v>
      </c>
      <c r="H9" s="23">
        <v>0.5</v>
      </c>
      <c r="I9" s="23">
        <v>0.52083333333333337</v>
      </c>
      <c r="J9" s="23"/>
    </row>
    <row r="10" spans="1:10" ht="42" customHeight="1">
      <c r="A10" s="4">
        <v>45930.625</v>
      </c>
      <c r="B10" s="29"/>
      <c r="C10" s="29"/>
      <c r="D10" s="30">
        <v>130</v>
      </c>
      <c r="E10" s="30"/>
      <c r="F10" s="30">
        <v>40</v>
      </c>
      <c r="G10" s="30">
        <v>80</v>
      </c>
      <c r="H10" s="56">
        <v>0.64583333333333337</v>
      </c>
      <c r="I10" s="23">
        <v>0.64583333333333337</v>
      </c>
      <c r="J10" s="23"/>
    </row>
    <row r="11" spans="1:10" ht="42" customHeight="1">
      <c r="A11" s="4">
        <v>45930.75</v>
      </c>
      <c r="B11" s="29"/>
      <c r="C11" s="29"/>
      <c r="D11" s="30">
        <v>120</v>
      </c>
      <c r="E11" s="30"/>
      <c r="F11" s="30">
        <v>60</v>
      </c>
      <c r="G11" s="30">
        <v>90</v>
      </c>
      <c r="H11" s="56">
        <v>0.79166666666666663</v>
      </c>
      <c r="I11" s="23">
        <v>0.8125</v>
      </c>
      <c r="J11" s="23"/>
    </row>
    <row r="12" spans="1:10" ht="42" customHeight="1">
      <c r="A12" s="4">
        <v>45930.875</v>
      </c>
      <c r="B12" s="29"/>
      <c r="C12" s="29"/>
      <c r="D12" s="30"/>
      <c r="E12" s="30"/>
      <c r="F12" s="30">
        <v>60</v>
      </c>
      <c r="G12" s="30">
        <v>90</v>
      </c>
      <c r="H12" s="23"/>
      <c r="I12" s="23">
        <v>0.95833333333333337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630</v>
      </c>
      <c r="E16" s="33">
        <f t="shared" si="0"/>
        <v>0</v>
      </c>
      <c r="F16" s="32">
        <f>SUM(F5:F12)</f>
        <v>390</v>
      </c>
      <c r="G16" s="48">
        <f>SUM(G5:G12)</f>
        <v>580</v>
      </c>
      <c r="H16" s="100">
        <f>D17-F17</f>
        <v>-340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630</v>
      </c>
      <c r="E17" s="103"/>
      <c r="F17" s="78">
        <f>SUM(F16:G16)</f>
        <v>970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F885C-7E87-DC4A-BF14-2DA12C45EA38}">
  <dimension ref="A1:J987"/>
  <sheetViews>
    <sheetView showGridLines="0" zoomScale="140" zoomScaleNormal="140" workbookViewId="0">
      <selection activeCell="I5" sqref="I5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45608</v>
      </c>
      <c r="B1" s="82"/>
      <c r="C1" s="60" t="str">
        <f>"Pumps: "&amp;COUNTA(I5:I12)</f>
        <v>Pumps: 7</v>
      </c>
      <c r="D1" s="84">
        <f>ROUNDUP(D17/8, 0)</f>
        <v>110</v>
      </c>
      <c r="E1" s="92"/>
      <c r="F1" s="93">
        <f>ROUNDDOWN(F17/8, 0)</f>
        <v>127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150</v>
      </c>
      <c r="E6" s="30"/>
      <c r="F6" s="30">
        <v>100</v>
      </c>
      <c r="G6" s="30">
        <v>140</v>
      </c>
      <c r="H6" s="23">
        <v>0.14583333333333334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120</v>
      </c>
      <c r="E7" s="30"/>
      <c r="F7" s="30">
        <v>70</v>
      </c>
      <c r="G7" s="30">
        <v>90</v>
      </c>
      <c r="H7" s="23">
        <v>0.29166666666666669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f>100+50</f>
        <v>150</v>
      </c>
      <c r="E8" s="30"/>
      <c r="F8" s="30">
        <v>60</v>
      </c>
      <c r="G8" s="30">
        <v>80</v>
      </c>
      <c r="H8" s="23">
        <v>0.4375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130</v>
      </c>
      <c r="E9" s="30"/>
      <c r="F9" s="30">
        <v>40</v>
      </c>
      <c r="G9" s="30">
        <v>80</v>
      </c>
      <c r="H9" s="23">
        <v>0.54166666666666663</v>
      </c>
      <c r="I9" s="23">
        <v>0.54166666666666663</v>
      </c>
      <c r="J9" s="23"/>
    </row>
    <row r="10" spans="1:10" ht="42" customHeight="1">
      <c r="A10" s="4">
        <v>45930.625</v>
      </c>
      <c r="B10" s="29"/>
      <c r="C10" s="29"/>
      <c r="D10" s="30">
        <v>120</v>
      </c>
      <c r="E10" s="30"/>
      <c r="F10" s="30">
        <v>50</v>
      </c>
      <c r="G10" s="30">
        <v>70</v>
      </c>
      <c r="H10" s="56">
        <v>0.6875</v>
      </c>
      <c r="I10" s="23">
        <v>0.6875</v>
      </c>
      <c r="J10" s="23"/>
    </row>
    <row r="11" spans="1:10" ht="42" customHeight="1">
      <c r="A11" s="4">
        <v>45930.75</v>
      </c>
      <c r="B11" s="29"/>
      <c r="C11" s="29"/>
      <c r="D11" s="30">
        <v>120</v>
      </c>
      <c r="E11" s="30"/>
      <c r="F11" s="30">
        <v>40</v>
      </c>
      <c r="G11" s="30">
        <v>80</v>
      </c>
      <c r="H11" s="56">
        <v>0.8125</v>
      </c>
      <c r="I11" s="23">
        <v>0.8125</v>
      </c>
      <c r="J11" s="23"/>
    </row>
    <row r="12" spans="1:10" ht="42" customHeight="1">
      <c r="A12" s="4">
        <v>45930.875</v>
      </c>
      <c r="B12" s="29"/>
      <c r="C12" s="29"/>
      <c r="D12" s="30">
        <v>90</v>
      </c>
      <c r="E12" s="30"/>
      <c r="F12" s="30">
        <v>40</v>
      </c>
      <c r="G12" s="30">
        <v>80</v>
      </c>
      <c r="H12" s="23">
        <v>0.97916666666666663</v>
      </c>
      <c r="I12" s="23">
        <v>0.95833333333333337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880</v>
      </c>
      <c r="E16" s="33">
        <f t="shared" si="0"/>
        <v>0</v>
      </c>
      <c r="F16" s="32">
        <f>SUM(F5:F12)</f>
        <v>400</v>
      </c>
      <c r="G16" s="48">
        <f>SUM(G5:G12)</f>
        <v>620</v>
      </c>
      <c r="H16" s="100">
        <f>D17-F17</f>
        <v>-140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880</v>
      </c>
      <c r="E17" s="103"/>
      <c r="F17" s="78">
        <f>SUM(F16:G16)</f>
        <v>1020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8C3A-C43E-CB45-9AA9-E54B2434A892}">
  <dimension ref="A1:J987"/>
  <sheetViews>
    <sheetView showGridLines="0" zoomScale="140" zoomScaleNormal="140" workbookViewId="0">
      <selection activeCell="I5" sqref="I5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45607</v>
      </c>
      <c r="B1" s="82"/>
      <c r="C1" s="60" t="str">
        <f>"Pumps: "&amp;COUNTA(I5:I12)</f>
        <v>Pumps: 7</v>
      </c>
      <c r="D1" s="84">
        <f>ROUNDUP(D17/8, 0)</f>
        <v>95</v>
      </c>
      <c r="E1" s="92"/>
      <c r="F1" s="93">
        <f>ROUNDDOWN(F17/8, 0)</f>
        <v>115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60</v>
      </c>
      <c r="E5" s="30"/>
      <c r="F5" s="30"/>
      <c r="G5" s="30"/>
      <c r="H5" s="23">
        <v>0</v>
      </c>
      <c r="I5" s="23"/>
      <c r="J5" s="23"/>
    </row>
    <row r="6" spans="1:10" ht="42" customHeight="1">
      <c r="A6" s="4">
        <v>45930.125</v>
      </c>
      <c r="B6" s="29"/>
      <c r="C6" s="29"/>
      <c r="D6" s="30">
        <v>150</v>
      </c>
      <c r="E6" s="30"/>
      <c r="F6" s="30">
        <v>70</v>
      </c>
      <c r="G6" s="30">
        <v>100</v>
      </c>
      <c r="H6" s="23">
        <v>0.1875</v>
      </c>
      <c r="I6" s="23">
        <v>0.10416666666666667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90</v>
      </c>
      <c r="G7" s="30">
        <v>130</v>
      </c>
      <c r="H7" s="23"/>
      <c r="I7" s="23">
        <v>0.29166666666666669</v>
      </c>
      <c r="J7" s="23"/>
    </row>
    <row r="8" spans="1:10" ht="42" customHeight="1">
      <c r="A8" s="4">
        <v>45930.375</v>
      </c>
      <c r="B8" s="29"/>
      <c r="C8" s="29"/>
      <c r="D8" s="30">
        <v>100</v>
      </c>
      <c r="E8" s="30"/>
      <c r="F8" s="30">
        <v>40</v>
      </c>
      <c r="G8" s="30">
        <v>50</v>
      </c>
      <c r="H8" s="23">
        <v>0.39583333333333331</v>
      </c>
      <c r="I8" s="23">
        <v>0.39583333333333331</v>
      </c>
      <c r="J8" s="23"/>
    </row>
    <row r="9" spans="1:10" ht="42" customHeight="1">
      <c r="A9" s="4">
        <v>45930.5</v>
      </c>
      <c r="B9" s="29"/>
      <c r="C9" s="29"/>
      <c r="D9" s="30">
        <v>90</v>
      </c>
      <c r="E9" s="30"/>
      <c r="F9" s="30">
        <v>50</v>
      </c>
      <c r="G9" s="30">
        <v>60</v>
      </c>
      <c r="H9" s="23">
        <v>0.52083333333333337</v>
      </c>
      <c r="I9" s="23">
        <v>0.52083333333333337</v>
      </c>
      <c r="J9" s="23"/>
    </row>
    <row r="10" spans="1:10" ht="42" customHeight="1">
      <c r="A10" s="4">
        <v>45930.625</v>
      </c>
      <c r="B10" s="29"/>
      <c r="C10" s="29"/>
      <c r="D10" s="30">
        <v>110</v>
      </c>
      <c r="E10" s="30"/>
      <c r="F10" s="30">
        <v>50</v>
      </c>
      <c r="G10" s="30">
        <v>80</v>
      </c>
      <c r="H10" s="56">
        <v>0.6875</v>
      </c>
      <c r="I10" s="23">
        <v>0.64583333333333337</v>
      </c>
      <c r="J10" s="23"/>
    </row>
    <row r="11" spans="1:10" ht="42" customHeight="1">
      <c r="A11" s="4">
        <v>45930.75</v>
      </c>
      <c r="B11" s="29"/>
      <c r="C11" s="29"/>
      <c r="D11" s="30">
        <f>120+40</f>
        <v>160</v>
      </c>
      <c r="E11" s="30"/>
      <c r="F11" s="30">
        <v>30</v>
      </c>
      <c r="G11" s="30">
        <v>80</v>
      </c>
      <c r="H11" s="56">
        <v>0.8125</v>
      </c>
      <c r="I11" s="23">
        <v>0.77083333333333337</v>
      </c>
      <c r="J11" s="23"/>
    </row>
    <row r="12" spans="1:10" ht="42" customHeight="1">
      <c r="A12" s="4">
        <v>45930.875</v>
      </c>
      <c r="B12" s="29"/>
      <c r="C12" s="29"/>
      <c r="D12" s="30">
        <v>90</v>
      </c>
      <c r="E12" s="30"/>
      <c r="F12" s="30">
        <v>30</v>
      </c>
      <c r="G12" s="30">
        <v>60</v>
      </c>
      <c r="H12" s="23">
        <v>0.91666666666666663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760</v>
      </c>
      <c r="E16" s="33">
        <f t="shared" si="0"/>
        <v>0</v>
      </c>
      <c r="F16" s="32">
        <f>SUM(F5:F12)</f>
        <v>360</v>
      </c>
      <c r="G16" s="48">
        <f>SUM(G5:G12)</f>
        <v>560</v>
      </c>
      <c r="H16" s="100">
        <f>D17-F17</f>
        <v>-160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760</v>
      </c>
      <c r="E17" s="103"/>
      <c r="F17" s="78">
        <f>SUM(F16:G16)</f>
        <v>920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F13F0-7B9A-224E-8B6E-CB28A44590CA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45606</v>
      </c>
      <c r="B1" s="82"/>
      <c r="C1" s="60" t="str">
        <f>"Pumps: "&amp;COUNTA(I5:I12)</f>
        <v>Pumps: 8</v>
      </c>
      <c r="D1" s="84">
        <f>ROUNDUP(D17/8, 0)</f>
        <v>99</v>
      </c>
      <c r="E1" s="92"/>
      <c r="F1" s="93">
        <f>ROUNDDOWN(F17/8, 0)</f>
        <v>103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130</v>
      </c>
      <c r="E5" s="30"/>
      <c r="F5" s="30">
        <v>30</v>
      </c>
      <c r="G5" s="30">
        <v>60</v>
      </c>
      <c r="H5" s="23">
        <v>6.25E-2</v>
      </c>
      <c r="I5" s="23">
        <v>0</v>
      </c>
      <c r="J5" s="23"/>
    </row>
    <row r="6" spans="1:10" ht="42" customHeight="1">
      <c r="A6" s="4">
        <v>45930.125</v>
      </c>
      <c r="B6" s="29"/>
      <c r="C6" s="29"/>
      <c r="D6" s="30"/>
      <c r="E6" s="30"/>
      <c r="F6" s="30">
        <v>40</v>
      </c>
      <c r="G6" s="30">
        <v>70</v>
      </c>
      <c r="H6" s="23"/>
      <c r="I6" s="23">
        <v>0.14583333333333334</v>
      </c>
      <c r="J6" s="23"/>
    </row>
    <row r="7" spans="1:10" ht="42" customHeight="1">
      <c r="A7" s="4">
        <v>45930.25</v>
      </c>
      <c r="B7" s="29"/>
      <c r="C7" s="29"/>
      <c r="D7" s="30">
        <v>120</v>
      </c>
      <c r="E7" s="30"/>
      <c r="F7" s="30">
        <v>30</v>
      </c>
      <c r="G7" s="30">
        <v>60</v>
      </c>
      <c r="H7" s="23">
        <v>0.27083333333333331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140</v>
      </c>
      <c r="E8" s="30"/>
      <c r="F8" s="30">
        <v>50</v>
      </c>
      <c r="G8" s="30">
        <v>70</v>
      </c>
      <c r="H8" s="23">
        <v>0.41666666666666669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120</v>
      </c>
      <c r="E9" s="30"/>
      <c r="F9" s="30">
        <v>50</v>
      </c>
      <c r="G9" s="30">
        <v>70</v>
      </c>
      <c r="H9" s="23">
        <v>0.54166666666666663</v>
      </c>
      <c r="I9" s="23">
        <v>0.54166666666666663</v>
      </c>
      <c r="J9" s="23"/>
    </row>
    <row r="10" spans="1:10" ht="42" customHeight="1">
      <c r="A10" s="4">
        <v>45930.625</v>
      </c>
      <c r="B10" s="29"/>
      <c r="C10" s="29"/>
      <c r="D10" s="30">
        <v>150</v>
      </c>
      <c r="E10" s="30"/>
      <c r="F10" s="30">
        <v>40</v>
      </c>
      <c r="G10" s="30">
        <v>80</v>
      </c>
      <c r="H10" s="56">
        <v>0.6875</v>
      </c>
      <c r="I10" s="23">
        <v>0.6875</v>
      </c>
      <c r="J10" s="23"/>
    </row>
    <row r="11" spans="1:10" ht="42" customHeight="1">
      <c r="A11" s="4">
        <v>45930.75</v>
      </c>
      <c r="B11" s="29"/>
      <c r="C11" s="29"/>
      <c r="D11" s="30">
        <v>130</v>
      </c>
      <c r="E11" s="30"/>
      <c r="F11" s="30">
        <v>30</v>
      </c>
      <c r="G11" s="30">
        <v>60</v>
      </c>
      <c r="H11" s="56">
        <v>0.83333333333333337</v>
      </c>
      <c r="I11" s="23">
        <v>0.8125</v>
      </c>
      <c r="J11" s="23"/>
    </row>
    <row r="12" spans="1:10" ht="42" customHeight="1">
      <c r="A12" s="4">
        <v>45930.875</v>
      </c>
      <c r="B12" s="29"/>
      <c r="C12" s="29"/>
      <c r="D12" s="30"/>
      <c r="E12" s="30"/>
      <c r="F12" s="30">
        <v>30</v>
      </c>
      <c r="G12" s="30">
        <v>60</v>
      </c>
      <c r="H12" s="23"/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790</v>
      </c>
      <c r="E16" s="33">
        <f t="shared" si="0"/>
        <v>0</v>
      </c>
      <c r="F16" s="32">
        <f>SUM(F5:F12)</f>
        <v>300</v>
      </c>
      <c r="G16" s="48">
        <f>SUM(G5:G12)</f>
        <v>530</v>
      </c>
      <c r="H16" s="100">
        <f>D17-F17</f>
        <v>-40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790</v>
      </c>
      <c r="E17" s="103"/>
      <c r="F17" s="78">
        <f>SUM(F16:G16)</f>
        <v>830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21A47-1FB5-234E-B3EE-F3B2C6B32CD5}">
  <dimension ref="A1:J987"/>
  <sheetViews>
    <sheetView showGridLines="0" zoomScale="140" zoomScaleNormal="140" workbookViewId="0">
      <selection activeCell="I7" sqref="I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45605</v>
      </c>
      <c r="B1" s="82"/>
      <c r="C1" s="60" t="str">
        <f>"Pumps: "&amp;COUNTA(I5:I12)</f>
        <v>Pumps: 7</v>
      </c>
      <c r="D1" s="84">
        <f>ROUNDUP(D17/8, 0)</f>
        <v>98</v>
      </c>
      <c r="E1" s="92"/>
      <c r="F1" s="93">
        <f>ROUNDDOWN(F17/8, 0)</f>
        <v>113</v>
      </c>
      <c r="G1" s="94"/>
      <c r="H1" s="49" t="s">
        <v>29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70</v>
      </c>
      <c r="E5" s="30"/>
      <c r="F5" s="30"/>
      <c r="G5" s="30"/>
      <c r="H5" s="23">
        <v>0</v>
      </c>
      <c r="I5" s="23"/>
      <c r="J5" s="23"/>
    </row>
    <row r="6" spans="1:10" ht="42" customHeight="1">
      <c r="A6" s="4">
        <v>45930.125</v>
      </c>
      <c r="B6" s="29"/>
      <c r="C6" s="29"/>
      <c r="D6" s="30">
        <v>130</v>
      </c>
      <c r="E6" s="30"/>
      <c r="F6" s="30">
        <v>60</v>
      </c>
      <c r="G6" s="30">
        <v>90</v>
      </c>
      <c r="H6" s="23">
        <v>0.14583333333333334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110</v>
      </c>
      <c r="E7" s="30"/>
      <c r="F7" s="30">
        <v>70</v>
      </c>
      <c r="G7" s="30">
        <v>110</v>
      </c>
      <c r="H7" s="23">
        <v>0.33333333333333331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90</v>
      </c>
      <c r="E8" s="30"/>
      <c r="F8" s="30">
        <v>40</v>
      </c>
      <c r="G8" s="30">
        <v>70</v>
      </c>
      <c r="H8" s="23">
        <v>0.45833333333333331</v>
      </c>
      <c r="I8" s="23">
        <v>0.375</v>
      </c>
      <c r="J8" s="23"/>
    </row>
    <row r="9" spans="1:10" ht="42" customHeight="1">
      <c r="A9" s="4">
        <v>45930.5</v>
      </c>
      <c r="B9" s="29"/>
      <c r="C9" s="29"/>
      <c r="D9" s="30">
        <v>120</v>
      </c>
      <c r="E9" s="30"/>
      <c r="F9" s="30">
        <v>40</v>
      </c>
      <c r="G9" s="30">
        <v>70</v>
      </c>
      <c r="H9" s="23">
        <v>0.58333333333333337</v>
      </c>
      <c r="I9" s="23">
        <v>0.5</v>
      </c>
      <c r="J9" s="23"/>
    </row>
    <row r="10" spans="1:10" ht="42" customHeight="1">
      <c r="A10" s="4">
        <v>45930.625</v>
      </c>
      <c r="B10" s="29"/>
      <c r="C10" s="29"/>
      <c r="D10" s="30">
        <v>110</v>
      </c>
      <c r="E10" s="30"/>
      <c r="F10" s="30">
        <v>30</v>
      </c>
      <c r="G10" s="30">
        <v>60</v>
      </c>
      <c r="H10" s="56">
        <v>0.70833333333333337</v>
      </c>
      <c r="I10" s="23">
        <v>0.625</v>
      </c>
      <c r="J10" s="23"/>
    </row>
    <row r="11" spans="1:10" ht="42" customHeight="1">
      <c r="A11" s="4">
        <v>45930.75</v>
      </c>
      <c r="B11" s="29"/>
      <c r="C11" s="29"/>
      <c r="D11" s="30">
        <v>90</v>
      </c>
      <c r="E11" s="30"/>
      <c r="F11" s="30">
        <v>60</v>
      </c>
      <c r="G11" s="30">
        <v>90</v>
      </c>
      <c r="H11" s="56">
        <v>0.8125</v>
      </c>
      <c r="I11" s="23">
        <v>0.75</v>
      </c>
      <c r="J11" s="23"/>
    </row>
    <row r="12" spans="1:10" ht="42" customHeight="1">
      <c r="A12" s="4">
        <v>45930.875</v>
      </c>
      <c r="B12" s="29"/>
      <c r="C12" s="29"/>
      <c r="D12" s="30">
        <v>60</v>
      </c>
      <c r="E12" s="30"/>
      <c r="F12" s="30">
        <v>50</v>
      </c>
      <c r="G12" s="30">
        <v>70</v>
      </c>
      <c r="H12" s="23">
        <v>0.91666666666666663</v>
      </c>
      <c r="I12" s="23">
        <v>0.875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780</v>
      </c>
      <c r="E16" s="33">
        <f t="shared" si="0"/>
        <v>0</v>
      </c>
      <c r="F16" s="32">
        <f>SUM(F5:F12)</f>
        <v>350</v>
      </c>
      <c r="G16" s="48">
        <f>SUM(G5:G12)</f>
        <v>560</v>
      </c>
      <c r="H16" s="100">
        <f>D17-F17</f>
        <v>-130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780</v>
      </c>
      <c r="E17" s="103"/>
      <c r="F17" s="78">
        <f>SUM(F16:G16)</f>
        <v>910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46D45-6CBD-4547-A39D-83745A3F476A}">
  <dimension ref="A1:J987"/>
  <sheetViews>
    <sheetView showGridLines="0" zoomScale="140" zoomScaleNormal="140" workbookViewId="0">
      <selection activeCell="H5" sqref="H5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45604</v>
      </c>
      <c r="B1" s="82"/>
      <c r="C1" s="60" t="str">
        <f>"Pumps: "&amp;COUNTA(I5:I12)</f>
        <v>Pumps: 7</v>
      </c>
      <c r="D1" s="84">
        <f>ROUNDUP(D17/8, 0)</f>
        <v>102</v>
      </c>
      <c r="E1" s="92"/>
      <c r="F1" s="93">
        <f>ROUNDDOWN(F17/8, 0)</f>
        <v>118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130</v>
      </c>
      <c r="E6" s="30"/>
      <c r="F6" s="30">
        <v>90</v>
      </c>
      <c r="G6" s="30">
        <v>90</v>
      </c>
      <c r="H6" s="23">
        <v>8.3333333333333329E-2</v>
      </c>
      <c r="I6" s="23">
        <v>0.10416666666666667</v>
      </c>
      <c r="J6" s="23"/>
    </row>
    <row r="7" spans="1:10" ht="42" customHeight="1">
      <c r="A7" s="4">
        <v>45930.25</v>
      </c>
      <c r="B7" s="29"/>
      <c r="C7" s="29"/>
      <c r="D7" s="30">
        <f>60+60</f>
        <v>120</v>
      </c>
      <c r="E7" s="30"/>
      <c r="F7" s="30">
        <v>70</v>
      </c>
      <c r="G7" s="30">
        <v>110</v>
      </c>
      <c r="H7" s="23">
        <v>0.29166666666666669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120</v>
      </c>
      <c r="E8" s="30"/>
      <c r="F8" s="30">
        <v>40</v>
      </c>
      <c r="G8" s="30">
        <v>70</v>
      </c>
      <c r="H8" s="23">
        <v>0.4375</v>
      </c>
      <c r="I8" s="23">
        <v>0.375</v>
      </c>
      <c r="J8" s="23"/>
    </row>
    <row r="9" spans="1:10" ht="42" customHeight="1">
      <c r="A9" s="4">
        <v>45930.5</v>
      </c>
      <c r="B9" s="29"/>
      <c r="C9" s="29"/>
      <c r="D9" s="30">
        <v>120</v>
      </c>
      <c r="E9" s="30"/>
      <c r="F9" s="30">
        <v>50</v>
      </c>
      <c r="G9" s="30">
        <v>60</v>
      </c>
      <c r="H9" s="23">
        <v>0.54166666666666663</v>
      </c>
      <c r="I9" s="23">
        <v>0.5</v>
      </c>
      <c r="J9" s="23"/>
    </row>
    <row r="10" spans="1:10" ht="42" customHeight="1">
      <c r="A10" s="4">
        <v>45930.625</v>
      </c>
      <c r="B10" s="29"/>
      <c r="C10" s="29"/>
      <c r="D10" s="30">
        <v>120</v>
      </c>
      <c r="E10" s="30"/>
      <c r="F10" s="30">
        <v>40</v>
      </c>
      <c r="G10" s="30">
        <v>80</v>
      </c>
      <c r="H10" s="56">
        <v>0.70833333333333337</v>
      </c>
      <c r="I10" s="23">
        <v>0.64583333333333337</v>
      </c>
      <c r="J10" s="23"/>
    </row>
    <row r="11" spans="1:10" ht="42" customHeight="1">
      <c r="A11" s="4">
        <v>45930.75</v>
      </c>
      <c r="B11" s="29"/>
      <c r="C11" s="29"/>
      <c r="D11" s="30">
        <v>80</v>
      </c>
      <c r="E11" s="30"/>
      <c r="F11" s="30">
        <v>50</v>
      </c>
      <c r="G11" s="30">
        <v>90</v>
      </c>
      <c r="H11" s="56">
        <v>0.79166666666666663</v>
      </c>
      <c r="I11" s="23">
        <v>0.79166666666666663</v>
      </c>
      <c r="J11" s="23"/>
    </row>
    <row r="12" spans="1:10" ht="42" customHeight="1">
      <c r="A12" s="4">
        <v>45930.875</v>
      </c>
      <c r="B12" s="29"/>
      <c r="C12" s="29"/>
      <c r="D12" s="30">
        <v>120</v>
      </c>
      <c r="E12" s="30"/>
      <c r="F12" s="30">
        <v>40</v>
      </c>
      <c r="G12" s="30">
        <v>70</v>
      </c>
      <c r="H12" s="23">
        <v>0.91666666666666663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810</v>
      </c>
      <c r="E16" s="33">
        <f t="shared" si="0"/>
        <v>0</v>
      </c>
      <c r="F16" s="32">
        <f>SUM(F5:F12)</f>
        <v>380</v>
      </c>
      <c r="G16" s="48">
        <f>SUM(G5:G12)</f>
        <v>570</v>
      </c>
      <c r="H16" s="100">
        <f>D17-F17</f>
        <v>-140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810</v>
      </c>
      <c r="E17" s="103"/>
      <c r="F17" s="78">
        <f>SUM(F16:G16)</f>
        <v>950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30F0-A1C9-934F-971A-895F29F396A9}">
  <dimension ref="A1:J987"/>
  <sheetViews>
    <sheetView showGridLines="0" zoomScale="140" zoomScaleNormal="140" workbookViewId="0">
      <selection activeCell="I5" sqref="I5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45603</v>
      </c>
      <c r="B1" s="82"/>
      <c r="C1" s="60" t="str">
        <f>"Pumps: "&amp;COUNTA(I5:I12)</f>
        <v>Pumps: 7</v>
      </c>
      <c r="D1" s="84">
        <f>ROUNDUP(D17/8, 0)</f>
        <v>107</v>
      </c>
      <c r="E1" s="92"/>
      <c r="F1" s="93">
        <f>ROUNDDOWN(F17/8, 0)</f>
        <v>117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150</v>
      </c>
      <c r="E6" s="30"/>
      <c r="F6" s="30">
        <v>70</v>
      </c>
      <c r="G6" s="30">
        <v>80</v>
      </c>
      <c r="H6" s="23">
        <v>0.125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80</v>
      </c>
      <c r="E7" s="30"/>
      <c r="F7" s="30">
        <v>70</v>
      </c>
      <c r="G7" s="30">
        <v>110</v>
      </c>
      <c r="H7" s="23">
        <v>0.33333333333333331</v>
      </c>
      <c r="I7" s="23">
        <v>0.27083333333333331</v>
      </c>
      <c r="J7" s="23"/>
    </row>
    <row r="8" spans="1:10" ht="42" customHeight="1">
      <c r="A8" s="4">
        <v>45930.375</v>
      </c>
      <c r="B8" s="29"/>
      <c r="C8" s="29"/>
      <c r="D8" s="30">
        <v>70</v>
      </c>
      <c r="E8" s="30"/>
      <c r="F8" s="30">
        <v>80</v>
      </c>
      <c r="G8" s="30">
        <v>110</v>
      </c>
      <c r="H8" s="23">
        <v>0.41666666666666669</v>
      </c>
      <c r="I8" s="23">
        <v>0.47916666666666669</v>
      </c>
      <c r="J8" s="23"/>
    </row>
    <row r="9" spans="1:10" ht="42" customHeight="1">
      <c r="A9" s="4">
        <v>45930.5</v>
      </c>
      <c r="B9" s="29"/>
      <c r="C9" s="29"/>
      <c r="D9" s="30">
        <f>90+60</f>
        <v>150</v>
      </c>
      <c r="E9" s="30"/>
      <c r="F9" s="30">
        <v>50</v>
      </c>
      <c r="G9" s="30">
        <v>60</v>
      </c>
      <c r="H9" s="23">
        <v>0.5</v>
      </c>
      <c r="I9" s="23">
        <v>0.60416666666666663</v>
      </c>
      <c r="J9" s="23"/>
    </row>
    <row r="10" spans="1:10" ht="42" customHeight="1">
      <c r="A10" s="4">
        <v>45930.625</v>
      </c>
      <c r="B10" s="29"/>
      <c r="C10" s="29"/>
      <c r="D10" s="30">
        <v>160</v>
      </c>
      <c r="E10" s="30"/>
      <c r="F10" s="30">
        <v>40</v>
      </c>
      <c r="G10" s="30">
        <v>60</v>
      </c>
      <c r="H10" s="56">
        <v>0.64583333333333337</v>
      </c>
      <c r="I10" s="23">
        <v>0.70833333333333337</v>
      </c>
      <c r="J10" s="23"/>
    </row>
    <row r="11" spans="1:10" ht="42" customHeight="1">
      <c r="A11" s="4">
        <v>45930.75</v>
      </c>
      <c r="B11" s="29"/>
      <c r="C11" s="29"/>
      <c r="D11" s="30">
        <v>110</v>
      </c>
      <c r="E11" s="30"/>
      <c r="F11" s="30">
        <v>40</v>
      </c>
      <c r="G11" s="30">
        <v>90</v>
      </c>
      <c r="H11" s="56">
        <v>0.8125</v>
      </c>
      <c r="I11" s="23">
        <v>0.85416666666666663</v>
      </c>
      <c r="J11" s="23"/>
    </row>
    <row r="12" spans="1:10" ht="42" customHeight="1">
      <c r="A12" s="4">
        <v>45930.875</v>
      </c>
      <c r="B12" s="29"/>
      <c r="C12" s="29"/>
      <c r="D12" s="30">
        <v>130</v>
      </c>
      <c r="E12" s="30"/>
      <c r="F12" s="30">
        <v>20</v>
      </c>
      <c r="G12" s="30">
        <v>60</v>
      </c>
      <c r="H12" s="23">
        <v>0.875</v>
      </c>
      <c r="I12" s="23">
        <v>0.95833333333333337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850</v>
      </c>
      <c r="E16" s="33">
        <f t="shared" si="0"/>
        <v>0</v>
      </c>
      <c r="F16" s="32">
        <f>SUM(F5:F12)</f>
        <v>370</v>
      </c>
      <c r="G16" s="48">
        <f>SUM(G5:G12)</f>
        <v>570</v>
      </c>
      <c r="H16" s="100">
        <f>D17-F17</f>
        <v>-90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850</v>
      </c>
      <c r="E17" s="103"/>
      <c r="F17" s="78">
        <f>SUM(F16:G16)</f>
        <v>940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4210-7CC7-864D-A8A5-C280FE534F66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45602</v>
      </c>
      <c r="B1" s="82"/>
      <c r="C1" s="60" t="str">
        <f>"Pumps: "&amp;COUNTA(I5:I12)</f>
        <v>Pumps: 8</v>
      </c>
      <c r="D1" s="84">
        <f>ROUNDUP(D17/8, 0)</f>
        <v>105</v>
      </c>
      <c r="E1" s="92"/>
      <c r="F1" s="93">
        <f>ROUNDDOWN(F17/8, 0)</f>
        <v>103</v>
      </c>
      <c r="G1" s="94"/>
      <c r="H1" s="49" t="s">
        <v>30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60</v>
      </c>
      <c r="E5" s="30"/>
      <c r="F5" s="30">
        <v>40</v>
      </c>
      <c r="G5" s="30">
        <v>60</v>
      </c>
      <c r="H5" s="23">
        <v>0</v>
      </c>
      <c r="I5" s="23">
        <v>2.0833333333333332E-2</v>
      </c>
      <c r="J5" s="23"/>
    </row>
    <row r="6" spans="1:10" ht="42" customHeight="1">
      <c r="A6" s="4">
        <v>45930.125</v>
      </c>
      <c r="B6" s="29"/>
      <c r="C6" s="29"/>
      <c r="D6" s="30">
        <v>150</v>
      </c>
      <c r="E6" s="30"/>
      <c r="F6" s="30">
        <v>60</v>
      </c>
      <c r="G6" s="30">
        <v>80</v>
      </c>
      <c r="H6" s="23">
        <v>0.1875</v>
      </c>
      <c r="I6" s="23">
        <v>0.16666666666666666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30</v>
      </c>
      <c r="G7" s="30">
        <v>60</v>
      </c>
      <c r="H7" s="23"/>
      <c r="I7" s="23">
        <v>0.35416666666666669</v>
      </c>
      <c r="J7" s="23"/>
    </row>
    <row r="8" spans="1:10" ht="42" customHeight="1">
      <c r="A8" s="4">
        <v>45930.375</v>
      </c>
      <c r="B8" s="29"/>
      <c r="C8" s="29"/>
      <c r="D8" s="30">
        <v>90</v>
      </c>
      <c r="E8" s="30"/>
      <c r="F8" s="30">
        <v>40</v>
      </c>
      <c r="G8" s="30">
        <v>60</v>
      </c>
      <c r="H8" s="23">
        <v>0.375</v>
      </c>
      <c r="I8" s="23">
        <v>0.45833333333333331</v>
      </c>
      <c r="J8" s="23"/>
    </row>
    <row r="9" spans="1:10" ht="42" customHeight="1">
      <c r="A9" s="4">
        <v>45930.5</v>
      </c>
      <c r="B9" s="29"/>
      <c r="C9" s="29"/>
      <c r="D9" s="30">
        <v>150</v>
      </c>
      <c r="E9" s="30"/>
      <c r="F9" s="30">
        <v>30</v>
      </c>
      <c r="G9" s="30">
        <v>50</v>
      </c>
      <c r="H9" s="23">
        <v>0.5</v>
      </c>
      <c r="I9" s="23">
        <v>0.5625</v>
      </c>
      <c r="J9" s="23"/>
    </row>
    <row r="10" spans="1:10" ht="42" customHeight="1">
      <c r="A10" s="4">
        <v>45930.625</v>
      </c>
      <c r="B10" s="29"/>
      <c r="C10" s="29"/>
      <c r="D10" s="30">
        <v>120</v>
      </c>
      <c r="E10" s="30"/>
      <c r="F10" s="30">
        <v>40</v>
      </c>
      <c r="G10" s="30">
        <v>70</v>
      </c>
      <c r="H10" s="56">
        <v>0.64583333333333337</v>
      </c>
      <c r="I10" s="23">
        <v>0.66666666666666663</v>
      </c>
      <c r="J10" s="23"/>
    </row>
    <row r="11" spans="1:10" ht="42" customHeight="1">
      <c r="A11" s="4">
        <v>45930.75</v>
      </c>
      <c r="B11" s="29"/>
      <c r="C11" s="29"/>
      <c r="D11" s="30">
        <v>150</v>
      </c>
      <c r="E11" s="30"/>
      <c r="F11" s="30">
        <v>50</v>
      </c>
      <c r="G11" s="30">
        <v>70</v>
      </c>
      <c r="H11" s="56">
        <v>0.8125</v>
      </c>
      <c r="I11" s="23">
        <v>0.8125</v>
      </c>
      <c r="J11" s="23"/>
    </row>
    <row r="12" spans="1:10" ht="42" customHeight="1">
      <c r="A12" s="4">
        <v>45930.875</v>
      </c>
      <c r="B12" s="29"/>
      <c r="C12" s="29"/>
      <c r="D12" s="30">
        <v>120</v>
      </c>
      <c r="E12" s="30"/>
      <c r="F12" s="30">
        <v>30</v>
      </c>
      <c r="G12" s="30">
        <v>60</v>
      </c>
      <c r="H12" s="23">
        <v>0.9375</v>
      </c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840</v>
      </c>
      <c r="E16" s="33">
        <f t="shared" si="0"/>
        <v>0</v>
      </c>
      <c r="F16" s="32">
        <f>SUM(F5:F12)</f>
        <v>320</v>
      </c>
      <c r="G16" s="48">
        <f>SUM(G5:G12)</f>
        <v>510</v>
      </c>
      <c r="H16" s="100">
        <f>D17-F17</f>
        <v>10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840</v>
      </c>
      <c r="E17" s="103"/>
      <c r="F17" s="78">
        <f>SUM(F16:G16)</f>
        <v>830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D4006-0A67-094C-B53E-F99EC3FCA37C}">
  <dimension ref="A1:J987"/>
  <sheetViews>
    <sheetView showGridLines="0" zoomScale="140" zoomScaleNormal="140" workbookViewId="0">
      <selection activeCell="J7" sqref="J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45601</v>
      </c>
      <c r="B1" s="82"/>
      <c r="C1" s="60" t="str">
        <f>"Pumps: "&amp;COUNTA(I5:I12)</f>
        <v>Pumps: 7</v>
      </c>
      <c r="D1" s="84">
        <f>ROUNDUP(D17/8, 0)</f>
        <v>92</v>
      </c>
      <c r="E1" s="92"/>
      <c r="F1" s="93">
        <f>ROUNDDOWN(F17/8, 0)</f>
        <v>107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40</v>
      </c>
      <c r="G6" s="30">
        <v>90</v>
      </c>
      <c r="H6" s="23">
        <v>0.10416666666666667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150</v>
      </c>
      <c r="E7" s="30"/>
      <c r="F7" s="30">
        <v>60</v>
      </c>
      <c r="G7" s="30">
        <v>90</v>
      </c>
      <c r="H7" s="23">
        <v>0.33333333333333331</v>
      </c>
      <c r="I7" s="23">
        <v>0.22916666666666666</v>
      </c>
      <c r="J7" s="23"/>
    </row>
    <row r="8" spans="1:10" ht="42" customHeight="1">
      <c r="A8" s="4">
        <v>45930.375</v>
      </c>
      <c r="B8" s="29"/>
      <c r="C8" s="29"/>
      <c r="D8" s="30"/>
      <c r="E8" s="30"/>
      <c r="F8" s="30">
        <v>40</v>
      </c>
      <c r="G8" s="30">
        <v>80</v>
      </c>
      <c r="H8" s="23"/>
      <c r="I8" s="23">
        <v>0.375</v>
      </c>
      <c r="J8" s="23"/>
    </row>
    <row r="9" spans="1:10" ht="42" customHeight="1">
      <c r="A9" s="4">
        <v>45930.5</v>
      </c>
      <c r="B9" s="29"/>
      <c r="C9" s="29"/>
      <c r="D9" s="30">
        <v>120</v>
      </c>
      <c r="E9" s="30"/>
      <c r="F9" s="30">
        <v>40</v>
      </c>
      <c r="G9" s="30">
        <v>50</v>
      </c>
      <c r="H9" s="23">
        <v>0.54166666666666663</v>
      </c>
      <c r="I9" s="23">
        <v>0.52083333333333337</v>
      </c>
      <c r="J9" s="23"/>
    </row>
    <row r="10" spans="1:10" ht="42" customHeight="1">
      <c r="A10" s="4">
        <v>45930.625</v>
      </c>
      <c r="B10" s="29"/>
      <c r="C10" s="29"/>
      <c r="D10" s="30">
        <v>120</v>
      </c>
      <c r="E10" s="30"/>
      <c r="F10" s="30">
        <v>50</v>
      </c>
      <c r="G10" s="30">
        <v>70</v>
      </c>
      <c r="H10" s="56">
        <v>0.64583333333333337</v>
      </c>
      <c r="I10" s="23">
        <v>0.66666666666666663</v>
      </c>
      <c r="J10" s="23"/>
    </row>
    <row r="11" spans="1:10" ht="42" customHeight="1">
      <c r="A11" s="4">
        <v>45930.75</v>
      </c>
      <c r="B11" s="29"/>
      <c r="C11" s="29"/>
      <c r="D11" s="30">
        <v>120</v>
      </c>
      <c r="E11" s="30"/>
      <c r="F11" s="30">
        <v>60</v>
      </c>
      <c r="G11" s="30">
        <v>80</v>
      </c>
      <c r="H11" s="56">
        <v>0.79166666666666663</v>
      </c>
      <c r="I11" s="23">
        <v>0.79166666666666663</v>
      </c>
      <c r="J11" s="23"/>
    </row>
    <row r="12" spans="1:10" ht="42" customHeight="1">
      <c r="A12" s="4">
        <v>45930.875</v>
      </c>
      <c r="B12" s="29"/>
      <c r="C12" s="29"/>
      <c r="D12" s="30">
        <v>100</v>
      </c>
      <c r="E12" s="30"/>
      <c r="F12" s="30">
        <v>50</v>
      </c>
      <c r="G12" s="30">
        <v>60</v>
      </c>
      <c r="H12" s="23">
        <v>0.875</v>
      </c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730</v>
      </c>
      <c r="E16" s="33">
        <f t="shared" si="0"/>
        <v>0</v>
      </c>
      <c r="F16" s="32">
        <f>SUM(F5:F12)</f>
        <v>340</v>
      </c>
      <c r="G16" s="48">
        <f>SUM(G5:G12)</f>
        <v>520</v>
      </c>
      <c r="H16" s="100">
        <f>D17-F17</f>
        <v>-130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730</v>
      </c>
      <c r="E17" s="103"/>
      <c r="F17" s="78">
        <f>SUM(F16:G16)</f>
        <v>860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C87BC-9BA8-AF40-BFA6-8BB56F3AF272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45600</v>
      </c>
      <c r="B1" s="82"/>
      <c r="C1" s="60" t="str">
        <f>"Pumps: "&amp;COUNTA(I5:I12)</f>
        <v>Pumps: 8</v>
      </c>
      <c r="D1" s="84">
        <f>ROUNDUP(D17/8, 0)</f>
        <v>94</v>
      </c>
      <c r="E1" s="92"/>
      <c r="F1" s="93">
        <f>ROUNDDOWN(F17/8, 0)</f>
        <v>116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>
        <v>30</v>
      </c>
      <c r="G5" s="30">
        <v>60</v>
      </c>
      <c r="H5" s="23"/>
      <c r="I5" s="23">
        <v>0</v>
      </c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50</v>
      </c>
      <c r="G6" s="30">
        <v>50</v>
      </c>
      <c r="H6" s="23">
        <v>0.16666666666666666</v>
      </c>
      <c r="I6" s="23">
        <v>0.125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60</v>
      </c>
      <c r="G7" s="30">
        <v>80</v>
      </c>
      <c r="H7" s="23"/>
      <c r="I7" s="23">
        <v>0.27083333333333331</v>
      </c>
      <c r="J7" s="23"/>
    </row>
    <row r="8" spans="1:10" ht="42" customHeight="1">
      <c r="A8" s="4">
        <v>45930.375</v>
      </c>
      <c r="B8" s="29"/>
      <c r="C8" s="29"/>
      <c r="D8" s="30">
        <v>140</v>
      </c>
      <c r="E8" s="30"/>
      <c r="F8" s="30">
        <v>50</v>
      </c>
      <c r="G8" s="30">
        <v>60</v>
      </c>
      <c r="H8" s="23">
        <v>0.39583333333333331</v>
      </c>
      <c r="I8" s="23">
        <v>0.375</v>
      </c>
      <c r="J8" s="23"/>
    </row>
    <row r="9" spans="1:10" ht="42" customHeight="1">
      <c r="A9" s="4">
        <v>45930.5</v>
      </c>
      <c r="B9" s="29"/>
      <c r="C9" s="29"/>
      <c r="D9" s="30">
        <v>140</v>
      </c>
      <c r="E9" s="30"/>
      <c r="F9" s="30">
        <v>40</v>
      </c>
      <c r="G9" s="30">
        <v>70</v>
      </c>
      <c r="H9" s="23">
        <v>0.5</v>
      </c>
      <c r="I9" s="23">
        <v>0.5</v>
      </c>
      <c r="J9" s="23"/>
    </row>
    <row r="10" spans="1:10" ht="42" customHeight="1">
      <c r="A10" s="4">
        <v>45930.625</v>
      </c>
      <c r="B10" s="29"/>
      <c r="C10" s="29"/>
      <c r="D10" s="30">
        <v>110</v>
      </c>
      <c r="E10" s="30"/>
      <c r="F10" s="30">
        <v>60</v>
      </c>
      <c r="G10" s="30">
        <v>80</v>
      </c>
      <c r="H10" s="56">
        <v>0.625</v>
      </c>
      <c r="I10" s="23">
        <v>0.66666666666666663</v>
      </c>
      <c r="J10" s="23"/>
    </row>
    <row r="11" spans="1:10" ht="42" customHeight="1">
      <c r="A11" s="4">
        <v>45930.75</v>
      </c>
      <c r="B11" s="29"/>
      <c r="C11" s="29"/>
      <c r="D11" s="30">
        <v>120</v>
      </c>
      <c r="E11" s="30"/>
      <c r="F11" s="30">
        <v>50</v>
      </c>
      <c r="G11" s="30">
        <v>60</v>
      </c>
      <c r="H11" s="56">
        <v>0.8125</v>
      </c>
      <c r="I11" s="23">
        <v>0.79166666666666663</v>
      </c>
      <c r="J11" s="23"/>
    </row>
    <row r="12" spans="1:10" ht="42" customHeight="1">
      <c r="A12" s="4">
        <v>45930.875</v>
      </c>
      <c r="B12" s="29"/>
      <c r="C12" s="29"/>
      <c r="D12" s="30">
        <v>120</v>
      </c>
      <c r="E12" s="30"/>
      <c r="F12" s="30">
        <v>50</v>
      </c>
      <c r="G12" s="30">
        <v>80</v>
      </c>
      <c r="H12" s="23">
        <v>0.91666666666666663</v>
      </c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750</v>
      </c>
      <c r="E16" s="33">
        <f t="shared" si="0"/>
        <v>0</v>
      </c>
      <c r="F16" s="32">
        <f>SUM(F5:F12)</f>
        <v>390</v>
      </c>
      <c r="G16" s="48">
        <f>SUM(G5:G12)</f>
        <v>540</v>
      </c>
      <c r="H16" s="100">
        <f>D17-F17</f>
        <v>-180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750</v>
      </c>
      <c r="E17" s="103"/>
      <c r="F17" s="78">
        <f>SUM(F16:G16)</f>
        <v>930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2A9CD-3636-8344-B64D-959951530E8C}">
  <dimension ref="A1:J987"/>
  <sheetViews>
    <sheetView showGridLines="0" zoomScale="140" zoomScaleNormal="140" workbookViewId="0">
      <selection activeCell="H8" sqref="H8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45599</v>
      </c>
      <c r="B1" s="82"/>
      <c r="C1" s="60" t="str">
        <f>"Pumps: "&amp;COUNTA(I5:I12)</f>
        <v>Pumps: 7</v>
      </c>
      <c r="D1" s="84">
        <f>ROUNDUP(D17/8, 0)</f>
        <v>103</v>
      </c>
      <c r="E1" s="92"/>
      <c r="F1" s="93">
        <f>ROUNDDOWN(F17/8, 0)</f>
        <v>103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60</v>
      </c>
      <c r="G6" s="30">
        <v>90</v>
      </c>
      <c r="H6" s="23">
        <v>0.10416666666666667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120</v>
      </c>
      <c r="E7" s="30"/>
      <c r="F7" s="30">
        <v>60</v>
      </c>
      <c r="G7" s="30">
        <v>90</v>
      </c>
      <c r="H7" s="23">
        <v>0.25</v>
      </c>
      <c r="I7" s="23">
        <v>0.22916666666666666</v>
      </c>
      <c r="J7" s="23"/>
    </row>
    <row r="8" spans="1:10" ht="42" customHeight="1">
      <c r="A8" s="4">
        <v>45930.375</v>
      </c>
      <c r="B8" s="29"/>
      <c r="C8" s="29"/>
      <c r="D8" s="30">
        <v>120</v>
      </c>
      <c r="E8" s="30"/>
      <c r="F8" s="30">
        <v>40</v>
      </c>
      <c r="G8" s="30">
        <v>80</v>
      </c>
      <c r="H8" s="23">
        <v>0.39583333333333331</v>
      </c>
      <c r="I8" s="23">
        <v>0.375</v>
      </c>
      <c r="J8" s="23"/>
    </row>
    <row r="9" spans="1:10" ht="42" customHeight="1">
      <c r="A9" s="4">
        <v>45930.5</v>
      </c>
      <c r="B9" s="29"/>
      <c r="C9" s="29"/>
      <c r="D9" s="30">
        <v>110</v>
      </c>
      <c r="E9" s="30"/>
      <c r="F9" s="30">
        <v>50</v>
      </c>
      <c r="G9" s="30">
        <v>60</v>
      </c>
      <c r="H9" s="23">
        <v>0.52083333333333337</v>
      </c>
      <c r="I9" s="23">
        <v>0.5</v>
      </c>
      <c r="J9" s="23"/>
    </row>
    <row r="10" spans="1:10" ht="42" customHeight="1">
      <c r="A10" s="4">
        <v>45930.625</v>
      </c>
      <c r="B10" s="29"/>
      <c r="C10" s="29"/>
      <c r="D10" s="30">
        <v>110</v>
      </c>
      <c r="E10" s="30"/>
      <c r="F10" s="30">
        <v>40</v>
      </c>
      <c r="G10" s="30">
        <v>60</v>
      </c>
      <c r="H10" s="56">
        <v>0.64583333333333337</v>
      </c>
      <c r="I10" s="23">
        <v>0.625</v>
      </c>
      <c r="J10" s="23"/>
    </row>
    <row r="11" spans="1:10" ht="42" customHeight="1">
      <c r="A11" s="4">
        <v>45930.75</v>
      </c>
      <c r="B11" s="29"/>
      <c r="C11" s="29"/>
      <c r="D11" s="30">
        <v>120</v>
      </c>
      <c r="E11" s="30"/>
      <c r="F11" s="30">
        <v>30</v>
      </c>
      <c r="G11" s="30">
        <v>60</v>
      </c>
      <c r="H11" s="56">
        <v>0.8125</v>
      </c>
      <c r="I11" s="23">
        <v>0.75</v>
      </c>
      <c r="J11" s="23"/>
    </row>
    <row r="12" spans="1:10" ht="42" customHeight="1">
      <c r="A12" s="4">
        <v>45930.875</v>
      </c>
      <c r="B12" s="29"/>
      <c r="C12" s="29"/>
      <c r="D12" s="30">
        <v>120</v>
      </c>
      <c r="E12" s="30"/>
      <c r="F12" s="30">
        <v>40</v>
      </c>
      <c r="G12" s="30">
        <v>70</v>
      </c>
      <c r="H12" s="23">
        <v>0.9375</v>
      </c>
      <c r="I12" s="23">
        <v>0.89583333333333337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820</v>
      </c>
      <c r="E16" s="33">
        <f t="shared" si="0"/>
        <v>0</v>
      </c>
      <c r="F16" s="32">
        <f>SUM(F5:F12)</f>
        <v>320</v>
      </c>
      <c r="G16" s="48">
        <f>SUM(G5:G12)</f>
        <v>510</v>
      </c>
      <c r="H16" s="100">
        <f>D17-F17</f>
        <v>-10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820</v>
      </c>
      <c r="E17" s="103"/>
      <c r="F17" s="78">
        <f>SUM(F16:G16)</f>
        <v>830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BAA8F-7B87-AE4E-8D8B-4DF6CB4AB9B3}">
  <dimension ref="A1:J987"/>
  <sheetViews>
    <sheetView showGridLines="0" zoomScale="140" zoomScaleNormal="140" workbookViewId="0">
      <selection activeCell="G7" sqref="G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45598</v>
      </c>
      <c r="B1" s="82"/>
      <c r="C1" s="60" t="str">
        <f>"Pumps: "&amp;COUNTA(I5:I12)</f>
        <v>Pumps: 7</v>
      </c>
      <c r="D1" s="84">
        <f>ROUNDUP(D17/8, 0)</f>
        <v>98</v>
      </c>
      <c r="E1" s="92"/>
      <c r="F1" s="93">
        <f>ROUNDDOWN(F17/8, 0)</f>
        <v>109</v>
      </c>
      <c r="G1" s="94"/>
      <c r="H1" s="49" t="s">
        <v>31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90</v>
      </c>
      <c r="E5" s="30"/>
      <c r="F5" s="30"/>
      <c r="G5" s="30"/>
      <c r="H5" s="23">
        <v>2.0833333333333332E-2</v>
      </c>
      <c r="I5" s="23"/>
      <c r="J5" s="23"/>
    </row>
    <row r="6" spans="1:10" ht="42" customHeight="1">
      <c r="A6" s="4">
        <v>45930.125</v>
      </c>
      <c r="B6" s="29"/>
      <c r="C6" s="29"/>
      <c r="D6" s="30"/>
      <c r="E6" s="30"/>
      <c r="F6" s="30">
        <v>50</v>
      </c>
      <c r="G6" s="30">
        <v>90</v>
      </c>
      <c r="H6" s="23"/>
      <c r="I6" s="23">
        <v>0.16666666666666666</v>
      </c>
      <c r="J6" s="23"/>
    </row>
    <row r="7" spans="1:10" ht="42" customHeight="1">
      <c r="A7" s="4">
        <v>45930.25</v>
      </c>
      <c r="B7" s="29"/>
      <c r="C7" s="29"/>
      <c r="D7" s="30">
        <v>120</v>
      </c>
      <c r="E7" s="30"/>
      <c r="F7" s="30">
        <v>80</v>
      </c>
      <c r="G7" s="30">
        <v>100</v>
      </c>
      <c r="H7" s="23">
        <v>0.25</v>
      </c>
      <c r="I7" s="23">
        <v>0.3125</v>
      </c>
      <c r="J7" s="23"/>
    </row>
    <row r="8" spans="1:10" ht="42" customHeight="1">
      <c r="A8" s="4">
        <v>45930.375</v>
      </c>
      <c r="B8" s="29"/>
      <c r="C8" s="29"/>
      <c r="D8" s="30">
        <v>90</v>
      </c>
      <c r="E8" s="30"/>
      <c r="F8" s="30">
        <v>40</v>
      </c>
      <c r="G8" s="30">
        <v>70</v>
      </c>
      <c r="H8" s="23">
        <v>0.35416666666666669</v>
      </c>
      <c r="I8" s="23">
        <v>0.4375</v>
      </c>
      <c r="J8" s="23"/>
    </row>
    <row r="9" spans="1:10" ht="42" customHeight="1">
      <c r="A9" s="4">
        <v>45930.5</v>
      </c>
      <c r="B9" s="29"/>
      <c r="C9" s="29"/>
      <c r="D9" s="30">
        <v>120</v>
      </c>
      <c r="E9" s="30"/>
      <c r="F9" s="30">
        <v>50</v>
      </c>
      <c r="G9" s="30">
        <v>80</v>
      </c>
      <c r="H9" s="56">
        <v>0.5</v>
      </c>
      <c r="I9" s="23">
        <v>0.5625</v>
      </c>
      <c r="J9" s="23"/>
    </row>
    <row r="10" spans="1:10" ht="42" customHeight="1">
      <c r="A10" s="4">
        <v>45930.625</v>
      </c>
      <c r="B10" s="29"/>
      <c r="C10" s="29"/>
      <c r="D10" s="30">
        <v>120</v>
      </c>
      <c r="E10" s="30"/>
      <c r="F10" s="30">
        <v>50</v>
      </c>
      <c r="G10" s="30">
        <v>60</v>
      </c>
      <c r="H10" s="56">
        <v>0.60416666666666663</v>
      </c>
      <c r="I10" s="23">
        <v>0.6875</v>
      </c>
      <c r="J10" s="23"/>
    </row>
    <row r="11" spans="1:10" ht="42" customHeight="1">
      <c r="A11" s="4">
        <v>45930.75</v>
      </c>
      <c r="B11" s="29"/>
      <c r="C11" s="29"/>
      <c r="D11" s="30">
        <v>120</v>
      </c>
      <c r="E11" s="30"/>
      <c r="F11" s="30">
        <v>50</v>
      </c>
      <c r="G11" s="30">
        <v>85</v>
      </c>
      <c r="H11" s="23">
        <v>0.77083333333333337</v>
      </c>
      <c r="I11" s="23">
        <v>0.8125</v>
      </c>
      <c r="J11" s="23"/>
    </row>
    <row r="12" spans="1:10" ht="42" customHeight="1">
      <c r="A12" s="4">
        <v>45930.875</v>
      </c>
      <c r="B12" s="29"/>
      <c r="C12" s="29"/>
      <c r="D12" s="30">
        <v>120</v>
      </c>
      <c r="E12" s="30"/>
      <c r="F12" s="30">
        <v>30</v>
      </c>
      <c r="G12" s="30">
        <v>40</v>
      </c>
      <c r="H12" s="23">
        <v>0.89583333333333337</v>
      </c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780</v>
      </c>
      <c r="E16" s="33">
        <f t="shared" si="0"/>
        <v>0</v>
      </c>
      <c r="F16" s="32">
        <f>SUM(F5:F12)</f>
        <v>350</v>
      </c>
      <c r="G16" s="48">
        <f>SUM(G5:G12)</f>
        <v>525</v>
      </c>
      <c r="H16" s="100">
        <f>D17-F17</f>
        <v>-95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780</v>
      </c>
      <c r="E17" s="103"/>
      <c r="F17" s="78">
        <f>SUM(F16:G16)</f>
        <v>875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F6A9C-11B2-A343-A6B0-DD1A8C5AC425}">
  <dimension ref="A1:J987"/>
  <sheetViews>
    <sheetView showGridLines="0" zoomScale="140" zoomScaleNormal="140" workbookViewId="0">
      <selection activeCell="F8" sqref="F8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45597</v>
      </c>
      <c r="B1" s="82"/>
      <c r="C1" s="60" t="str">
        <f>"Pumps: "&amp;COUNTA(I5:I12)</f>
        <v>Pumps: 7</v>
      </c>
      <c r="D1" s="84">
        <f>ROUNDUP(D17/8, 0)</f>
        <v>93</v>
      </c>
      <c r="E1" s="92"/>
      <c r="F1" s="93">
        <f>ROUNDDOWN(F17/8, 0)</f>
        <v>110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>
        <v>50</v>
      </c>
      <c r="G5" s="30">
        <v>70</v>
      </c>
      <c r="H5" s="23"/>
      <c r="I5" s="23">
        <v>4.1666666666666664E-2</v>
      </c>
      <c r="J5" s="23"/>
    </row>
    <row r="6" spans="1:10" ht="42" customHeight="1">
      <c r="A6" s="4">
        <v>45930.125</v>
      </c>
      <c r="B6" s="29"/>
      <c r="C6" s="29"/>
      <c r="D6" s="30">
        <v>130</v>
      </c>
      <c r="E6" s="30"/>
      <c r="F6" s="30"/>
      <c r="G6" s="30"/>
      <c r="H6" s="23">
        <v>8.3333333333333329E-2</v>
      </c>
      <c r="I6" s="23"/>
      <c r="J6" s="23"/>
    </row>
    <row r="7" spans="1:10" ht="42" customHeight="1">
      <c r="A7" s="4">
        <v>45930.25</v>
      </c>
      <c r="B7" s="29"/>
      <c r="C7" s="29"/>
      <c r="D7" s="30">
        <v>120</v>
      </c>
      <c r="E7" s="30"/>
      <c r="F7" s="30">
        <v>60</v>
      </c>
      <c r="G7" s="30">
        <v>110</v>
      </c>
      <c r="H7" s="23">
        <v>0.25</v>
      </c>
      <c r="I7" s="23">
        <v>0.20833333333333334</v>
      </c>
      <c r="J7" s="23"/>
    </row>
    <row r="8" spans="1:10" ht="42" customHeight="1">
      <c r="A8" s="4">
        <v>45930.375</v>
      </c>
      <c r="B8" s="29"/>
      <c r="C8" s="29"/>
      <c r="D8" s="30">
        <v>120</v>
      </c>
      <c r="E8" s="30"/>
      <c r="F8" s="30">
        <v>50</v>
      </c>
      <c r="G8" s="30">
        <v>90</v>
      </c>
      <c r="H8" s="23">
        <v>0.375</v>
      </c>
      <c r="I8" s="23">
        <v>0.375</v>
      </c>
      <c r="J8" s="23"/>
    </row>
    <row r="9" spans="1:10" ht="42" customHeight="1">
      <c r="A9" s="4">
        <v>45930.5</v>
      </c>
      <c r="B9" s="29"/>
      <c r="C9" s="29"/>
      <c r="D9" s="30"/>
      <c r="E9" s="30"/>
      <c r="F9" s="30">
        <v>50</v>
      </c>
      <c r="G9" s="30">
        <v>70</v>
      </c>
      <c r="H9" s="56"/>
      <c r="I9" s="23">
        <v>0.5</v>
      </c>
      <c r="J9" s="23"/>
    </row>
    <row r="10" spans="1:10" ht="42" customHeight="1">
      <c r="A10" s="4">
        <v>45930.625</v>
      </c>
      <c r="B10" s="29"/>
      <c r="C10" s="29"/>
      <c r="D10" s="30">
        <v>70</v>
      </c>
      <c r="E10" s="30"/>
      <c r="F10" s="30">
        <v>40</v>
      </c>
      <c r="G10" s="30">
        <v>30</v>
      </c>
      <c r="H10" s="56">
        <v>0.64583333333333337</v>
      </c>
      <c r="I10" s="23">
        <v>0.625</v>
      </c>
      <c r="J10" s="23"/>
    </row>
    <row r="11" spans="1:10" ht="42" customHeight="1">
      <c r="A11" s="4">
        <v>45930.75</v>
      </c>
      <c r="B11" s="29"/>
      <c r="C11" s="29"/>
      <c r="D11" s="30">
        <v>120</v>
      </c>
      <c r="E11" s="30"/>
      <c r="F11" s="30">
        <v>40</v>
      </c>
      <c r="G11" s="30">
        <v>65</v>
      </c>
      <c r="H11" s="23">
        <v>0.75</v>
      </c>
      <c r="I11" s="23">
        <v>0.75</v>
      </c>
      <c r="J11" s="23"/>
    </row>
    <row r="12" spans="1:10" ht="42" customHeight="1">
      <c r="A12" s="4">
        <v>45930.875</v>
      </c>
      <c r="B12" s="29"/>
      <c r="C12" s="29"/>
      <c r="D12" s="30">
        <v>180</v>
      </c>
      <c r="E12" s="30"/>
      <c r="F12" s="30">
        <v>70</v>
      </c>
      <c r="G12" s="30">
        <v>90</v>
      </c>
      <c r="H12" s="23">
        <v>0.89583333333333337</v>
      </c>
      <c r="I12" s="23">
        <v>0.89583333333333337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740</v>
      </c>
      <c r="E16" s="33">
        <f t="shared" si="0"/>
        <v>0</v>
      </c>
      <c r="F16" s="32">
        <f>SUM(F5:F12)</f>
        <v>360</v>
      </c>
      <c r="G16" s="48">
        <f>SUM(G5:G12)</f>
        <v>525</v>
      </c>
      <c r="H16" s="100">
        <f>D17-F17</f>
        <v>-145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740</v>
      </c>
      <c r="E17" s="103"/>
      <c r="F17" s="78">
        <f>SUM(F16:G16)</f>
        <v>885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80A1C-2981-854D-93BA-BA71C1048EFC}">
  <dimension ref="A1:J987"/>
  <sheetViews>
    <sheetView showGridLines="0" zoomScale="140" zoomScaleNormal="140" workbookViewId="0">
      <selection activeCell="F10" sqref="F10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45596</v>
      </c>
      <c r="B1" s="82"/>
      <c r="C1" s="60" t="str">
        <f>"Pumps: "&amp;COUNTA(I5:I12)</f>
        <v>Pumps: 7</v>
      </c>
      <c r="D1" s="84">
        <f>ROUNDUP(D17/8, 0)</f>
        <v>92</v>
      </c>
      <c r="E1" s="92"/>
      <c r="F1" s="93">
        <f>ROUNDDOWN(F17/8, 0)</f>
        <v>115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>
        <v>20</v>
      </c>
      <c r="G5" s="30">
        <v>60</v>
      </c>
      <c r="H5" s="23"/>
      <c r="I5" s="23">
        <v>0</v>
      </c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40</v>
      </c>
      <c r="G6" s="30">
        <v>70</v>
      </c>
      <c r="H6" s="23">
        <v>0.16666666666666666</v>
      </c>
      <c r="I6" s="23">
        <v>0.14583333333333334</v>
      </c>
      <c r="J6" s="23"/>
    </row>
    <row r="7" spans="1:10" ht="42" customHeight="1">
      <c r="A7" s="4">
        <v>45930.25</v>
      </c>
      <c r="B7" s="29"/>
      <c r="C7" s="29"/>
      <c r="D7" s="30">
        <v>80</v>
      </c>
      <c r="E7" s="30"/>
      <c r="F7" s="30"/>
      <c r="G7" s="30"/>
      <c r="H7" s="23">
        <v>0.33333333333333331</v>
      </c>
      <c r="I7" s="23"/>
      <c r="J7" s="23"/>
    </row>
    <row r="8" spans="1:10" ht="42" customHeight="1">
      <c r="A8" s="4">
        <v>45930.375</v>
      </c>
      <c r="B8" s="29"/>
      <c r="C8" s="29"/>
      <c r="D8" s="30">
        <v>110</v>
      </c>
      <c r="E8" s="30"/>
      <c r="F8" s="30">
        <v>90</v>
      </c>
      <c r="G8" s="30">
        <v>150</v>
      </c>
      <c r="H8" s="23">
        <v>0.47916666666666669</v>
      </c>
      <c r="I8" s="23">
        <v>0.33333333333333331</v>
      </c>
      <c r="J8" s="23"/>
    </row>
    <row r="9" spans="1:10" ht="42" customHeight="1">
      <c r="A9" s="4">
        <v>45930.5</v>
      </c>
      <c r="B9" s="29"/>
      <c r="C9" s="29"/>
      <c r="D9" s="30">
        <v>120</v>
      </c>
      <c r="E9" s="30"/>
      <c r="F9" s="30">
        <v>50</v>
      </c>
      <c r="G9" s="30">
        <v>80</v>
      </c>
      <c r="H9" s="56">
        <v>0.625</v>
      </c>
      <c r="I9" s="23">
        <v>0.47916666666666669</v>
      </c>
      <c r="J9" s="23"/>
    </row>
    <row r="10" spans="1:10" ht="42" customHeight="1">
      <c r="A10" s="4">
        <v>45930.625</v>
      </c>
      <c r="B10" s="29"/>
      <c r="C10" s="29"/>
      <c r="D10" s="30">
        <v>60</v>
      </c>
      <c r="E10" s="30"/>
      <c r="F10" s="30">
        <v>40</v>
      </c>
      <c r="G10" s="30">
        <v>70</v>
      </c>
      <c r="H10" s="56">
        <v>0.70833333333333337</v>
      </c>
      <c r="I10" s="23">
        <v>0.625</v>
      </c>
      <c r="J10" s="23"/>
    </row>
    <row r="11" spans="1:10" ht="42" customHeight="1">
      <c r="A11" s="4">
        <v>45930.75</v>
      </c>
      <c r="B11" s="29"/>
      <c r="C11" s="29"/>
      <c r="D11" s="30">
        <v>120</v>
      </c>
      <c r="E11" s="30"/>
      <c r="F11" s="30">
        <v>50</v>
      </c>
      <c r="G11" s="30">
        <v>100</v>
      </c>
      <c r="H11" s="23">
        <v>0.79166666666666663</v>
      </c>
      <c r="I11" s="23">
        <v>0.77083333333333337</v>
      </c>
      <c r="J11" s="23"/>
    </row>
    <row r="12" spans="1:10" ht="42" customHeight="1">
      <c r="A12" s="4">
        <v>45930.875</v>
      </c>
      <c r="B12" s="29"/>
      <c r="C12" s="29"/>
      <c r="D12" s="30">
        <v>120</v>
      </c>
      <c r="E12" s="30"/>
      <c r="F12" s="30">
        <v>40</v>
      </c>
      <c r="G12" s="30">
        <v>60</v>
      </c>
      <c r="H12" s="23">
        <v>0.9375</v>
      </c>
      <c r="I12" s="23">
        <v>0.89583333333333337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730</v>
      </c>
      <c r="E16" s="33">
        <f t="shared" si="0"/>
        <v>0</v>
      </c>
      <c r="F16" s="32">
        <f>SUM(F5:F12)</f>
        <v>330</v>
      </c>
      <c r="G16" s="48">
        <f>SUM(G5:G12)</f>
        <v>590</v>
      </c>
      <c r="H16" s="100">
        <f>D17-F17</f>
        <v>-190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730</v>
      </c>
      <c r="E17" s="103"/>
      <c r="F17" s="78">
        <f>SUM(F16:G16)</f>
        <v>920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DB16-DB07-0B42-B475-285E9EF9DF13}">
  <dimension ref="A1:J987"/>
  <sheetViews>
    <sheetView showGridLines="0" zoomScale="140" zoomScaleNormal="140" workbookViewId="0">
      <selection activeCell="I5" sqref="I5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45595</v>
      </c>
      <c r="B1" s="82"/>
      <c r="C1" s="60" t="str">
        <f>"Pumps: "&amp;COUNTA(I5:I12)</f>
        <v>Pumps: 7</v>
      </c>
      <c r="D1" s="84">
        <f>ROUNDUP(D17/8, 0)</f>
        <v>98</v>
      </c>
      <c r="E1" s="92"/>
      <c r="F1" s="93">
        <f>ROUNDDOWN(F17/8, 0)</f>
        <v>104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150</v>
      </c>
      <c r="E6" s="30"/>
      <c r="F6" s="30">
        <v>50</v>
      </c>
      <c r="G6" s="30">
        <v>90</v>
      </c>
      <c r="H6" s="23">
        <v>0.20833333333333334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100</v>
      </c>
      <c r="E7" s="30"/>
      <c r="F7" s="30">
        <v>45</v>
      </c>
      <c r="G7" s="30">
        <v>85</v>
      </c>
      <c r="H7" s="23">
        <v>0.39583333333333331</v>
      </c>
      <c r="I7" s="23">
        <v>0.22916666666666666</v>
      </c>
      <c r="J7" s="23"/>
    </row>
    <row r="8" spans="1:10" ht="42" customHeight="1">
      <c r="A8" s="4">
        <v>45930.375</v>
      </c>
      <c r="B8" s="29"/>
      <c r="C8" s="29"/>
      <c r="D8" s="30">
        <v>100</v>
      </c>
      <c r="E8" s="30"/>
      <c r="F8" s="30">
        <v>50</v>
      </c>
      <c r="G8" s="30">
        <v>55</v>
      </c>
      <c r="H8" s="23">
        <v>0.52083333333333337</v>
      </c>
      <c r="I8" s="23">
        <v>0.39583333333333331</v>
      </c>
      <c r="J8" s="23"/>
    </row>
    <row r="9" spans="1:10" ht="42" customHeight="1">
      <c r="A9" s="4">
        <v>45930.5</v>
      </c>
      <c r="B9" s="29"/>
      <c r="C9" s="29"/>
      <c r="D9" s="30">
        <v>120</v>
      </c>
      <c r="E9" s="30"/>
      <c r="F9" s="54">
        <v>40</v>
      </c>
      <c r="G9" s="55">
        <v>80</v>
      </c>
      <c r="H9" s="56">
        <v>0.64583333333333337</v>
      </c>
      <c r="I9" s="56">
        <v>0.52083333333333337</v>
      </c>
      <c r="J9" s="23"/>
    </row>
    <row r="10" spans="1:10" ht="42" customHeight="1">
      <c r="A10" s="4">
        <v>45930.625</v>
      </c>
      <c r="B10" s="29"/>
      <c r="C10" s="29"/>
      <c r="D10" s="30">
        <v>100</v>
      </c>
      <c r="E10" s="30"/>
      <c r="F10" s="30">
        <v>50</v>
      </c>
      <c r="G10" s="30">
        <v>80</v>
      </c>
      <c r="H10" s="56">
        <v>0.75</v>
      </c>
      <c r="I10" s="23">
        <v>0.64583333333333337</v>
      </c>
      <c r="J10" s="23"/>
    </row>
    <row r="11" spans="1:10" ht="42" customHeight="1">
      <c r="A11" s="4">
        <v>45930.75</v>
      </c>
      <c r="B11" s="29"/>
      <c r="C11" s="29"/>
      <c r="D11" s="30">
        <v>100</v>
      </c>
      <c r="E11" s="30"/>
      <c r="F11" s="30">
        <v>45</v>
      </c>
      <c r="G11" s="30">
        <v>85</v>
      </c>
      <c r="H11" s="23">
        <v>0.85416666666666663</v>
      </c>
      <c r="I11" s="23">
        <v>0.77083333333333337</v>
      </c>
      <c r="J11" s="23"/>
    </row>
    <row r="12" spans="1:10" ht="42" customHeight="1">
      <c r="A12" s="4">
        <v>45930.875</v>
      </c>
      <c r="B12" s="29"/>
      <c r="C12" s="29"/>
      <c r="D12" s="30">
        <v>110</v>
      </c>
      <c r="E12" s="30"/>
      <c r="F12" s="30">
        <v>30</v>
      </c>
      <c r="G12" s="30">
        <v>50</v>
      </c>
      <c r="H12" s="23">
        <v>0.9375</v>
      </c>
      <c r="I12" s="23">
        <v>0.89583333333333337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780</v>
      </c>
      <c r="E16" s="33">
        <f t="shared" si="0"/>
        <v>0</v>
      </c>
      <c r="F16" s="32">
        <f>SUM(F5:F12)</f>
        <v>310</v>
      </c>
      <c r="G16" s="48">
        <f>SUM(G5:G12)</f>
        <v>525</v>
      </c>
      <c r="H16" s="100">
        <f>D17-F17</f>
        <v>-55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780</v>
      </c>
      <c r="E17" s="103"/>
      <c r="F17" s="78">
        <f>SUM(F16:G16)</f>
        <v>835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B36CC-35AF-4349-8572-4A65C2573DE7}">
  <dimension ref="A1:J987"/>
  <sheetViews>
    <sheetView showGridLines="0" zoomScale="140" zoomScaleNormal="140" workbookViewId="0">
      <selection activeCell="I5" sqref="I5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45594</v>
      </c>
      <c r="B1" s="82"/>
      <c r="C1" s="60" t="str">
        <f>"Pumps: "&amp;COUNTA(I5:I12)</f>
        <v>Pumps: 7</v>
      </c>
      <c r="D1" s="84">
        <f>ROUNDUP(D17/8, 0)</f>
        <v>108</v>
      </c>
      <c r="E1" s="92"/>
      <c r="F1" s="93">
        <f>ROUNDDOWN(F17/8, 0)</f>
        <v>107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130</v>
      </c>
      <c r="E5" s="30"/>
      <c r="F5" s="30"/>
      <c r="G5" s="30"/>
      <c r="H5" s="23">
        <v>6.25E-2</v>
      </c>
      <c r="I5" s="23"/>
      <c r="J5" s="23"/>
    </row>
    <row r="6" spans="1:10" ht="42" customHeight="1">
      <c r="A6" s="4">
        <v>45930.125</v>
      </c>
      <c r="B6" s="29"/>
      <c r="C6" s="29"/>
      <c r="D6" s="30"/>
      <c r="E6" s="30"/>
      <c r="F6" s="30">
        <v>50</v>
      </c>
      <c r="G6" s="30">
        <v>90</v>
      </c>
      <c r="H6" s="23"/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130</v>
      </c>
      <c r="E7" s="30"/>
      <c r="F7" s="30">
        <v>50</v>
      </c>
      <c r="G7" s="30">
        <v>70</v>
      </c>
      <c r="H7" s="23">
        <v>0.25</v>
      </c>
      <c r="I7" s="23">
        <v>0.22916666666666666</v>
      </c>
      <c r="J7" s="23"/>
    </row>
    <row r="8" spans="1:10" ht="42" customHeight="1">
      <c r="A8" s="4">
        <v>45930.375</v>
      </c>
      <c r="B8" s="29"/>
      <c r="C8" s="29"/>
      <c r="D8" s="30">
        <v>100</v>
      </c>
      <c r="E8" s="30"/>
      <c r="F8" s="30">
        <v>50</v>
      </c>
      <c r="G8" s="30">
        <v>80</v>
      </c>
      <c r="H8" s="23">
        <v>0.375</v>
      </c>
      <c r="I8" s="23">
        <v>0.375</v>
      </c>
      <c r="J8" s="23"/>
    </row>
    <row r="9" spans="1:10" ht="42" customHeight="1">
      <c r="A9" s="4">
        <v>45930.5</v>
      </c>
      <c r="B9" s="29"/>
      <c r="C9" s="29"/>
      <c r="D9" s="30">
        <v>80</v>
      </c>
      <c r="E9" s="30"/>
      <c r="F9" s="54">
        <v>50</v>
      </c>
      <c r="G9" s="55">
        <v>80</v>
      </c>
      <c r="H9" s="56">
        <v>0.52083333333333337</v>
      </c>
      <c r="I9" s="56">
        <v>0.5</v>
      </c>
      <c r="J9" s="23"/>
    </row>
    <row r="10" spans="1:10" ht="42" customHeight="1">
      <c r="A10" s="4">
        <v>45930.625</v>
      </c>
      <c r="B10" s="29"/>
      <c r="C10" s="29"/>
      <c r="D10" s="30">
        <v>110</v>
      </c>
      <c r="E10" s="30"/>
      <c r="F10" s="30">
        <v>50</v>
      </c>
      <c r="G10" s="30">
        <v>60</v>
      </c>
      <c r="H10" s="56">
        <v>0.625</v>
      </c>
      <c r="I10" s="23">
        <v>0.625</v>
      </c>
      <c r="J10" s="23"/>
    </row>
    <row r="11" spans="1:10" ht="42" customHeight="1">
      <c r="A11" s="4">
        <v>45930.75</v>
      </c>
      <c r="B11" s="29"/>
      <c r="C11" s="29"/>
      <c r="D11" s="30">
        <v>120</v>
      </c>
      <c r="E11" s="30"/>
      <c r="F11" s="30">
        <v>40</v>
      </c>
      <c r="G11" s="30">
        <v>70</v>
      </c>
      <c r="H11" s="23">
        <v>0.72916666666666663</v>
      </c>
      <c r="I11" s="23">
        <v>0.75</v>
      </c>
      <c r="J11" s="23"/>
    </row>
    <row r="12" spans="1:10" ht="42" customHeight="1">
      <c r="A12" s="4">
        <v>45930.875</v>
      </c>
      <c r="B12" s="29"/>
      <c r="C12" s="29"/>
      <c r="D12" s="30">
        <f>130+60</f>
        <v>190</v>
      </c>
      <c r="E12" s="30"/>
      <c r="F12" s="30">
        <v>50</v>
      </c>
      <c r="G12" s="30">
        <v>70</v>
      </c>
      <c r="H12" s="23">
        <v>0.875</v>
      </c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860</v>
      </c>
      <c r="E16" s="33">
        <f t="shared" si="0"/>
        <v>0</v>
      </c>
      <c r="F16" s="32">
        <f>SUM(F5:F12)</f>
        <v>340</v>
      </c>
      <c r="G16" s="48">
        <f>SUM(G5:G12)</f>
        <v>520</v>
      </c>
      <c r="H16" s="100">
        <f>D17-F17</f>
        <v>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860</v>
      </c>
      <c r="E17" s="103"/>
      <c r="F17" s="78">
        <f>SUM(F16:G16)</f>
        <v>860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6F54E-FBE6-2A4D-B358-242D83C02716}">
  <dimension ref="A1:J987"/>
  <sheetViews>
    <sheetView showGridLines="0" zoomScale="140" zoomScaleNormal="140" workbookViewId="0">
      <selection activeCell="H5" sqref="H5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45593</v>
      </c>
      <c r="B1" s="82"/>
      <c r="C1" s="60" t="str">
        <f>"Pumps: "&amp;COUNTA(I5:I12)</f>
        <v>Pumps: 7</v>
      </c>
      <c r="D1" s="84">
        <f>ROUNDUP(D17/8, 0)</f>
        <v>93</v>
      </c>
      <c r="E1" s="92"/>
      <c r="F1" s="93">
        <f>ROUNDDOWN(F17/8, 0)</f>
        <v>85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140</v>
      </c>
      <c r="E6" s="30"/>
      <c r="F6" s="30">
        <v>40</v>
      </c>
      <c r="G6" s="30">
        <v>80</v>
      </c>
      <c r="H6" s="23">
        <v>8.3333333333333329E-2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60</v>
      </c>
      <c r="E7" s="30"/>
      <c r="F7" s="30">
        <v>30</v>
      </c>
      <c r="G7" s="30">
        <v>40</v>
      </c>
      <c r="H7" s="23">
        <v>0.29166666666666669</v>
      </c>
      <c r="I7" s="23">
        <v>0.22916666666666666</v>
      </c>
      <c r="J7" s="23"/>
    </row>
    <row r="8" spans="1:10" ht="42" customHeight="1">
      <c r="A8" s="4">
        <v>45930.375</v>
      </c>
      <c r="B8" s="29"/>
      <c r="C8" s="29"/>
      <c r="D8" s="30">
        <v>100</v>
      </c>
      <c r="E8" s="30"/>
      <c r="F8" s="30">
        <v>50</v>
      </c>
      <c r="G8" s="30">
        <v>50</v>
      </c>
      <c r="H8" s="23">
        <v>0.41666666666666669</v>
      </c>
      <c r="I8" s="23">
        <v>0.375</v>
      </c>
      <c r="J8" s="23"/>
    </row>
    <row r="9" spans="1:10" ht="42" customHeight="1">
      <c r="A9" s="4">
        <v>45930.5</v>
      </c>
      <c r="B9" s="29"/>
      <c r="C9" s="29"/>
      <c r="D9" s="30">
        <v>120</v>
      </c>
      <c r="E9" s="30"/>
      <c r="F9" s="54">
        <v>40</v>
      </c>
      <c r="G9" s="55">
        <v>60</v>
      </c>
      <c r="H9" s="56">
        <v>0.54166666666666663</v>
      </c>
      <c r="I9" s="56">
        <v>0.5</v>
      </c>
      <c r="J9" s="23"/>
    </row>
    <row r="10" spans="1:10" ht="42" customHeight="1">
      <c r="A10" s="4">
        <v>45930.625</v>
      </c>
      <c r="B10" s="29"/>
      <c r="C10" s="29"/>
      <c r="D10" s="30">
        <v>90</v>
      </c>
      <c r="E10" s="30"/>
      <c r="F10" s="30">
        <v>40</v>
      </c>
      <c r="G10" s="30">
        <v>60</v>
      </c>
      <c r="H10" s="56">
        <v>0.64583333333333337</v>
      </c>
      <c r="I10" s="23">
        <v>0.625</v>
      </c>
      <c r="J10" s="23"/>
    </row>
    <row r="11" spans="1:10" ht="42" customHeight="1">
      <c r="A11" s="4">
        <v>45930.75</v>
      </c>
      <c r="B11" s="29"/>
      <c r="C11" s="29"/>
      <c r="D11" s="30">
        <v>110</v>
      </c>
      <c r="E11" s="30"/>
      <c r="F11" s="30">
        <v>80</v>
      </c>
      <c r="G11" s="30">
        <v>35</v>
      </c>
      <c r="H11" s="23">
        <v>0.79166666666666663</v>
      </c>
      <c r="I11" s="23">
        <v>0.75</v>
      </c>
      <c r="J11" s="23"/>
    </row>
    <row r="12" spans="1:10" ht="42" customHeight="1">
      <c r="A12" s="4">
        <v>45930.875</v>
      </c>
      <c r="B12" s="29"/>
      <c r="C12" s="29"/>
      <c r="D12" s="30">
        <v>120</v>
      </c>
      <c r="E12" s="30"/>
      <c r="F12" s="30">
        <v>50</v>
      </c>
      <c r="G12" s="30">
        <v>30</v>
      </c>
      <c r="H12" s="23">
        <v>0.95833333333333337</v>
      </c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740</v>
      </c>
      <c r="E16" s="33">
        <f t="shared" si="0"/>
        <v>0</v>
      </c>
      <c r="F16" s="32">
        <f>SUM(F5:F12)</f>
        <v>330</v>
      </c>
      <c r="G16" s="48">
        <f>SUM(G5:G12)</f>
        <v>355</v>
      </c>
      <c r="H16" s="100">
        <f>D17-F17</f>
        <v>55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740</v>
      </c>
      <c r="E17" s="103"/>
      <c r="F17" s="78">
        <f>SUM(F16:G16)</f>
        <v>685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67110-DA7B-B746-8780-E103416498A0}">
  <dimension ref="A1:J987"/>
  <sheetViews>
    <sheetView showGridLines="0" zoomScale="140" zoomScaleNormal="140" workbookViewId="0">
      <selection activeCell="I7" sqref="I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45592</v>
      </c>
      <c r="B1" s="82"/>
      <c r="C1" s="60" t="str">
        <f>"Pumps: "&amp;COUNTA(I5:I12)</f>
        <v>Pumps: 7</v>
      </c>
      <c r="D1" s="84">
        <f>ROUNDUP(D17/8, 0)</f>
        <v>83</v>
      </c>
      <c r="E1" s="92"/>
      <c r="F1" s="93">
        <f>ROUNDDOWN(F17/8, 0)</f>
        <v>91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40</v>
      </c>
      <c r="G6" s="30">
        <v>60</v>
      </c>
      <c r="H6" s="23">
        <v>0.14583333333333334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80</v>
      </c>
      <c r="E7" s="30"/>
      <c r="F7" s="30">
        <v>50</v>
      </c>
      <c r="G7" s="30">
        <v>100</v>
      </c>
      <c r="H7" s="23">
        <v>0.3125</v>
      </c>
      <c r="I7" s="23">
        <v>0.22916666666666666</v>
      </c>
      <c r="J7" s="23"/>
    </row>
    <row r="8" spans="1:10" ht="42" customHeight="1">
      <c r="A8" s="4">
        <v>45930.375</v>
      </c>
      <c r="B8" s="29"/>
      <c r="C8" s="29"/>
      <c r="D8" s="30">
        <v>80</v>
      </c>
      <c r="E8" s="30"/>
      <c r="F8" s="30">
        <v>30</v>
      </c>
      <c r="G8" s="30">
        <v>50</v>
      </c>
      <c r="H8" s="23">
        <v>0.4375</v>
      </c>
      <c r="I8" s="23">
        <v>0.39583333333333331</v>
      </c>
      <c r="J8" s="23"/>
    </row>
    <row r="9" spans="1:10" ht="42" customHeight="1">
      <c r="A9" s="4">
        <v>45930.5</v>
      </c>
      <c r="B9" s="29"/>
      <c r="C9" s="29"/>
      <c r="D9" s="30">
        <v>120</v>
      </c>
      <c r="E9" s="30"/>
      <c r="F9" s="54">
        <v>50</v>
      </c>
      <c r="G9" s="55">
        <v>90</v>
      </c>
      <c r="H9" s="56">
        <v>0.54166666666666663</v>
      </c>
      <c r="I9" s="56">
        <v>0.52083333333333337</v>
      </c>
      <c r="J9" s="23"/>
    </row>
    <row r="10" spans="1:10" ht="42" customHeight="1">
      <c r="A10" s="4">
        <v>45930.625</v>
      </c>
      <c r="B10" s="29"/>
      <c r="C10" s="29">
        <v>10</v>
      </c>
      <c r="D10" s="30">
        <v>110</v>
      </c>
      <c r="E10" s="30"/>
      <c r="F10" s="30">
        <v>40</v>
      </c>
      <c r="G10" s="30">
        <v>10</v>
      </c>
      <c r="H10" s="56">
        <v>0.70833333333333337</v>
      </c>
      <c r="I10" s="23">
        <v>0.66666666666666663</v>
      </c>
      <c r="J10" s="23">
        <v>0.64583333333333337</v>
      </c>
    </row>
    <row r="11" spans="1:10" ht="42" customHeight="1">
      <c r="A11" s="4">
        <v>45930.75</v>
      </c>
      <c r="B11" s="29"/>
      <c r="C11" s="29"/>
      <c r="D11" s="30">
        <v>120</v>
      </c>
      <c r="E11" s="30"/>
      <c r="F11" s="30">
        <v>40</v>
      </c>
      <c r="G11" s="30">
        <v>50</v>
      </c>
      <c r="H11" s="23"/>
      <c r="I11" s="23">
        <v>0.79166666666666663</v>
      </c>
      <c r="J11" s="23"/>
    </row>
    <row r="12" spans="1:10" ht="42" customHeight="1">
      <c r="A12" s="4">
        <v>45930.875</v>
      </c>
      <c r="B12" s="29"/>
      <c r="C12" s="29"/>
      <c r="D12" s="30">
        <v>30</v>
      </c>
      <c r="E12" s="30"/>
      <c r="F12" s="30">
        <v>40</v>
      </c>
      <c r="G12" s="30">
        <v>80</v>
      </c>
      <c r="H12" s="23"/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10</v>
      </c>
      <c r="D16" s="32">
        <f t="shared" si="0"/>
        <v>660</v>
      </c>
      <c r="E16" s="33">
        <f t="shared" si="0"/>
        <v>0</v>
      </c>
      <c r="F16" s="32">
        <f>SUM(F5:F12)</f>
        <v>290</v>
      </c>
      <c r="G16" s="48">
        <f>SUM(G5:G12)</f>
        <v>440</v>
      </c>
      <c r="H16" s="100">
        <f>D17-F17</f>
        <v>-70</v>
      </c>
      <c r="I16" s="1"/>
    </row>
    <row r="17" spans="1:9" ht="19.5" customHeight="1">
      <c r="A17" s="67"/>
      <c r="B17" s="101">
        <f>SUM(B16:C16)</f>
        <v>10</v>
      </c>
      <c r="C17" s="102"/>
      <c r="D17" s="78">
        <f>SUM(D16:E16)</f>
        <v>660</v>
      </c>
      <c r="E17" s="103"/>
      <c r="F17" s="78">
        <f>SUM(F16:G16)</f>
        <v>730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A202C-E13F-7D48-9396-B219D70C4EC3}">
  <dimension ref="A1:J987"/>
  <sheetViews>
    <sheetView showGridLines="0" zoomScale="140" zoomScaleNormal="140" workbookViewId="0">
      <selection activeCell="G7" sqref="G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45591</v>
      </c>
      <c r="B1" s="82"/>
      <c r="C1" s="60" t="str">
        <f>"Pumps: "&amp;COUNTA(I5:I12)</f>
        <v>Pumps: 7</v>
      </c>
      <c r="D1" s="84">
        <f>ROUNDUP(D17/8, 0)</f>
        <v>98</v>
      </c>
      <c r="E1" s="92"/>
      <c r="F1" s="93">
        <f>ROUNDDOWN(F17/8, 0)</f>
        <v>110</v>
      </c>
      <c r="G1" s="94"/>
      <c r="H1" s="49" t="s">
        <v>32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140</v>
      </c>
      <c r="E6" s="30"/>
      <c r="F6" s="30">
        <v>40</v>
      </c>
      <c r="G6" s="30">
        <v>80</v>
      </c>
      <c r="H6" s="23">
        <v>0.16666666666666666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90</v>
      </c>
      <c r="E7" s="30"/>
      <c r="F7" s="30">
        <v>80</v>
      </c>
      <c r="G7" s="30">
        <v>110</v>
      </c>
      <c r="H7" s="23">
        <v>0.3125</v>
      </c>
      <c r="I7" s="23">
        <v>0.22916666666666666</v>
      </c>
      <c r="J7" s="23"/>
    </row>
    <row r="8" spans="1:10" ht="42" customHeight="1">
      <c r="A8" s="4">
        <v>45930.375</v>
      </c>
      <c r="B8" s="29"/>
      <c r="C8" s="29"/>
      <c r="D8" s="30">
        <v>80</v>
      </c>
      <c r="E8" s="30"/>
      <c r="F8" s="30">
        <v>50</v>
      </c>
      <c r="G8" s="30">
        <v>70</v>
      </c>
      <c r="H8" s="23">
        <v>0.4375</v>
      </c>
      <c r="I8" s="23">
        <v>0.39583333333333331</v>
      </c>
      <c r="J8" s="23"/>
    </row>
    <row r="9" spans="1:10" ht="42" customHeight="1">
      <c r="A9" s="4">
        <v>45930.5</v>
      </c>
      <c r="B9" s="29"/>
      <c r="C9" s="29"/>
      <c r="D9" s="30">
        <v>120</v>
      </c>
      <c r="E9" s="30"/>
      <c r="F9" s="54">
        <v>40</v>
      </c>
      <c r="G9" s="55">
        <v>60</v>
      </c>
      <c r="H9" s="56">
        <v>0.5625</v>
      </c>
      <c r="I9" s="56">
        <v>0.54166666666666663</v>
      </c>
      <c r="J9" s="23"/>
    </row>
    <row r="10" spans="1:10" ht="42" customHeight="1">
      <c r="A10" s="4">
        <v>45930.625</v>
      </c>
      <c r="B10" s="29"/>
      <c r="C10" s="29"/>
      <c r="D10" s="30">
        <v>110</v>
      </c>
      <c r="E10" s="30"/>
      <c r="F10" s="30">
        <v>40</v>
      </c>
      <c r="G10" s="30">
        <v>70</v>
      </c>
      <c r="H10" s="56">
        <v>0.6875</v>
      </c>
      <c r="I10" s="23">
        <v>0.66666666666666663</v>
      </c>
      <c r="J10" s="23"/>
    </row>
    <row r="11" spans="1:10" ht="42" customHeight="1">
      <c r="A11" s="4">
        <v>45930.75</v>
      </c>
      <c r="B11" s="29"/>
      <c r="C11" s="29"/>
      <c r="D11" s="30">
        <v>120</v>
      </c>
      <c r="E11" s="30"/>
      <c r="F11" s="30">
        <v>40</v>
      </c>
      <c r="G11" s="30">
        <v>80</v>
      </c>
      <c r="H11" s="23">
        <v>0.8125</v>
      </c>
      <c r="I11" s="23">
        <v>0.8125</v>
      </c>
      <c r="J11" s="23"/>
    </row>
    <row r="12" spans="1:10" ht="42" customHeight="1">
      <c r="A12" s="4">
        <v>45930.875</v>
      </c>
      <c r="B12" s="29"/>
      <c r="C12" s="29"/>
      <c r="D12" s="30">
        <v>120</v>
      </c>
      <c r="E12" s="30"/>
      <c r="F12" s="30">
        <v>40</v>
      </c>
      <c r="G12" s="30">
        <v>80</v>
      </c>
      <c r="H12" s="23">
        <v>0.9375</v>
      </c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780</v>
      </c>
      <c r="E16" s="33">
        <f t="shared" si="0"/>
        <v>0</v>
      </c>
      <c r="F16" s="32">
        <f>SUM(F5:F12)</f>
        <v>330</v>
      </c>
      <c r="G16" s="48">
        <f>SUM(G5:G12)</f>
        <v>550</v>
      </c>
      <c r="H16" s="100">
        <f>D17-F17</f>
        <v>-100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780</v>
      </c>
      <c r="E17" s="103"/>
      <c r="F17" s="78">
        <f>SUM(F16:G16)</f>
        <v>880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76AC4-107A-CB40-91D7-A0DE53B86351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45590</v>
      </c>
      <c r="B1" s="82"/>
      <c r="C1" s="60" t="str">
        <f>"Pumps: "&amp;COUNTA(I5:I12)</f>
        <v>Pumps: 8</v>
      </c>
      <c r="D1" s="84">
        <f>ROUNDUP(D17/8, 0)</f>
        <v>74</v>
      </c>
      <c r="E1" s="92"/>
      <c r="F1" s="93">
        <f>ROUNDDOWN(F17/8, 0)</f>
        <v>98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>
        <v>50</v>
      </c>
      <c r="G5" s="30">
        <v>100</v>
      </c>
      <c r="H5" s="23"/>
      <c r="I5" s="23">
        <v>6.25E-2</v>
      </c>
      <c r="J5" s="23"/>
    </row>
    <row r="6" spans="1:10" ht="42" customHeight="1">
      <c r="A6" s="4">
        <v>45930.125</v>
      </c>
      <c r="B6" s="29"/>
      <c r="C6" s="29"/>
      <c r="D6" s="30">
        <v>140</v>
      </c>
      <c r="E6" s="30"/>
      <c r="F6" s="30">
        <v>40</v>
      </c>
      <c r="G6" s="30">
        <v>60</v>
      </c>
      <c r="H6" s="23">
        <v>0.10416666666666667</v>
      </c>
      <c r="I6" s="23">
        <v>0.1875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20</v>
      </c>
      <c r="G7" s="30">
        <v>80</v>
      </c>
      <c r="H7" s="23"/>
      <c r="I7" s="23">
        <v>0.35416666666666669</v>
      </c>
      <c r="J7" s="23"/>
    </row>
    <row r="8" spans="1:10" ht="42" customHeight="1">
      <c r="A8" s="4">
        <v>45930.375</v>
      </c>
      <c r="B8" s="29"/>
      <c r="C8" s="29"/>
      <c r="D8" s="30">
        <v>80</v>
      </c>
      <c r="E8" s="30"/>
      <c r="F8" s="30">
        <v>30</v>
      </c>
      <c r="G8" s="30">
        <v>60</v>
      </c>
      <c r="H8" s="23">
        <v>0.39583333333333331</v>
      </c>
      <c r="I8" s="23">
        <v>0.47916666666666669</v>
      </c>
      <c r="J8" s="23"/>
    </row>
    <row r="9" spans="1:10" ht="42" customHeight="1">
      <c r="A9" s="4">
        <v>45930.5</v>
      </c>
      <c r="B9" s="29"/>
      <c r="C9" s="29"/>
      <c r="D9" s="30">
        <v>70</v>
      </c>
      <c r="E9" s="30"/>
      <c r="F9" s="54">
        <v>40</v>
      </c>
      <c r="G9" s="55">
        <v>60</v>
      </c>
      <c r="H9" s="56">
        <v>0.625</v>
      </c>
      <c r="I9" s="56">
        <v>0.10416666666666667</v>
      </c>
      <c r="J9" s="23"/>
    </row>
    <row r="10" spans="1:10" ht="42" customHeight="1">
      <c r="A10" s="4">
        <v>45930.625</v>
      </c>
      <c r="B10" s="29"/>
      <c r="C10" s="29"/>
      <c r="D10" s="30">
        <v>110</v>
      </c>
      <c r="E10" s="30"/>
      <c r="F10" s="30">
        <v>50</v>
      </c>
      <c r="G10" s="30">
        <v>70</v>
      </c>
      <c r="H10" s="56">
        <v>0.75</v>
      </c>
      <c r="I10" s="23">
        <v>0.72916666666666663</v>
      </c>
      <c r="J10" s="23"/>
    </row>
    <row r="11" spans="1:10" ht="42" customHeight="1">
      <c r="A11" s="4">
        <v>45930.75</v>
      </c>
      <c r="B11" s="29"/>
      <c r="C11" s="29"/>
      <c r="D11" s="30">
        <v>130</v>
      </c>
      <c r="E11" s="30"/>
      <c r="F11" s="30">
        <v>50</v>
      </c>
      <c r="G11" s="30">
        <v>10</v>
      </c>
      <c r="H11" s="23">
        <v>0.875</v>
      </c>
      <c r="I11" s="23">
        <v>0.85416666666666663</v>
      </c>
      <c r="J11" s="23"/>
    </row>
    <row r="12" spans="1:10" ht="42" customHeight="1">
      <c r="A12" s="4">
        <v>45930.875</v>
      </c>
      <c r="B12" s="29"/>
      <c r="C12" s="29"/>
      <c r="D12" s="30">
        <v>60</v>
      </c>
      <c r="E12" s="30"/>
      <c r="F12" s="30">
        <v>30</v>
      </c>
      <c r="G12" s="30">
        <v>40</v>
      </c>
      <c r="H12" s="23">
        <v>0.95833333333333337</v>
      </c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590</v>
      </c>
      <c r="E16" s="33">
        <f t="shared" si="0"/>
        <v>0</v>
      </c>
      <c r="F16" s="32">
        <f>SUM(F5:F12)</f>
        <v>310</v>
      </c>
      <c r="G16" s="48">
        <f>SUM(G5:G12)</f>
        <v>480</v>
      </c>
      <c r="H16" s="100">
        <f>D17-F17</f>
        <v>-200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590</v>
      </c>
      <c r="E17" s="103"/>
      <c r="F17" s="78">
        <f>SUM(F16:G16)</f>
        <v>790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110F4-391A-4246-A00A-5090B6DECB68}">
  <dimension ref="A1:J987"/>
  <sheetViews>
    <sheetView showGridLines="0" zoomScale="140" zoomScaleNormal="140" workbookViewId="0">
      <selection activeCell="F7" sqref="F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45589</v>
      </c>
      <c r="B1" s="82"/>
      <c r="C1" s="60" t="str">
        <f>"Pumps: "&amp;COUNTA(I5:I12)</f>
        <v>Pumps: 7</v>
      </c>
      <c r="D1" s="84">
        <f>ROUNDUP(D17/8, 0)</f>
        <v>72</v>
      </c>
      <c r="E1" s="92"/>
      <c r="F1" s="93">
        <f>ROUNDDOWN(F17/8, 0)</f>
        <v>89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60</v>
      </c>
      <c r="G6" s="30">
        <v>70</v>
      </c>
      <c r="H6" s="23">
        <v>0.125</v>
      </c>
      <c r="I6" s="23">
        <v>0.10416666666666667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60</v>
      </c>
      <c r="G7" s="30">
        <v>110</v>
      </c>
      <c r="H7" s="23"/>
      <c r="I7" s="23">
        <v>0.27083333333333331</v>
      </c>
      <c r="J7" s="23"/>
    </row>
    <row r="8" spans="1:10" ht="42" customHeight="1">
      <c r="A8" s="4">
        <v>45930.375</v>
      </c>
      <c r="B8" s="29"/>
      <c r="C8" s="29"/>
      <c r="D8" s="30">
        <v>70</v>
      </c>
      <c r="E8" s="30"/>
      <c r="F8" s="30">
        <v>50</v>
      </c>
      <c r="G8" s="30">
        <v>60</v>
      </c>
      <c r="H8" s="23">
        <v>0.33333333333333331</v>
      </c>
      <c r="I8" s="23">
        <v>0.39583333333333331</v>
      </c>
      <c r="J8" s="23"/>
    </row>
    <row r="9" spans="1:10" ht="42" customHeight="1">
      <c r="A9" s="4">
        <v>45930.5</v>
      </c>
      <c r="B9" s="29"/>
      <c r="C9" s="29"/>
      <c r="D9" s="30">
        <v>80</v>
      </c>
      <c r="E9" s="30"/>
      <c r="F9" s="54">
        <v>20</v>
      </c>
      <c r="G9" s="55">
        <v>50</v>
      </c>
      <c r="H9" s="56">
        <v>0.45833333333333331</v>
      </c>
      <c r="I9" s="56">
        <v>0.52083333333333337</v>
      </c>
      <c r="J9" s="23"/>
    </row>
    <row r="10" spans="1:10" ht="42" customHeight="1">
      <c r="A10" s="4">
        <v>45930.625</v>
      </c>
      <c r="B10" s="29"/>
      <c r="C10" s="29"/>
      <c r="D10" s="30">
        <v>100</v>
      </c>
      <c r="E10" s="30"/>
      <c r="F10" s="30">
        <v>30</v>
      </c>
      <c r="G10" s="30">
        <v>60</v>
      </c>
      <c r="H10" s="56">
        <v>0.58333333333333337</v>
      </c>
      <c r="I10" s="23">
        <v>0.64583333333333337</v>
      </c>
      <c r="J10" s="23"/>
    </row>
    <row r="11" spans="1:10" ht="42" customHeight="1">
      <c r="A11" s="4">
        <v>45930.75</v>
      </c>
      <c r="B11" s="29"/>
      <c r="C11" s="29"/>
      <c r="D11" s="30">
        <v>100</v>
      </c>
      <c r="E11" s="30"/>
      <c r="F11" s="30">
        <v>30</v>
      </c>
      <c r="G11" s="30">
        <v>55</v>
      </c>
      <c r="H11" s="23">
        <v>0.70833333333333337</v>
      </c>
      <c r="I11" s="23">
        <v>0.77083333333333337</v>
      </c>
      <c r="J11" s="23"/>
    </row>
    <row r="12" spans="1:10" ht="42" customHeight="1">
      <c r="A12" s="4">
        <v>45930.875</v>
      </c>
      <c r="B12" s="29"/>
      <c r="C12" s="29"/>
      <c r="D12" s="30">
        <v>100</v>
      </c>
      <c r="E12" s="30"/>
      <c r="F12" s="30">
        <v>30</v>
      </c>
      <c r="G12" s="30">
        <v>30</v>
      </c>
      <c r="H12" s="23">
        <v>0.83333333333333337</v>
      </c>
      <c r="I12" s="23">
        <v>0.89583333333333337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570</v>
      </c>
      <c r="E16" s="33">
        <f t="shared" si="0"/>
        <v>0</v>
      </c>
      <c r="F16" s="32">
        <f>SUM(F5:F12)</f>
        <v>280</v>
      </c>
      <c r="G16" s="48">
        <f>SUM(G5:G12)</f>
        <v>435</v>
      </c>
      <c r="H16" s="100">
        <f>D17-F17</f>
        <v>-145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570</v>
      </c>
      <c r="E17" s="103"/>
      <c r="F17" s="78">
        <f>SUM(F16:G16)</f>
        <v>715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DFD3C-144A-EF4B-967C-7DB2069A6148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45588</v>
      </c>
      <c r="B1" s="82"/>
      <c r="C1" s="60" t="str">
        <f>"Pumps: "&amp;COUNTA(I5:I12)</f>
        <v>Pumps: 7</v>
      </c>
      <c r="D1" s="84">
        <f>ROUNDUP(D17/8, 0)</f>
        <v>79</v>
      </c>
      <c r="E1" s="92"/>
      <c r="F1" s="93">
        <f>ROUNDDOWN(F17/8, 0)</f>
        <v>93</v>
      </c>
      <c r="G1" s="94"/>
      <c r="H1" s="49" t="s">
        <v>33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140</v>
      </c>
      <c r="E5" s="30"/>
      <c r="F5" s="30">
        <v>40</v>
      </c>
      <c r="G5" s="30">
        <v>60</v>
      </c>
      <c r="H5" s="23">
        <v>4.1666666666666664E-2</v>
      </c>
      <c r="I5" s="23">
        <v>4.1666666666666664E-2</v>
      </c>
      <c r="J5" s="23"/>
    </row>
    <row r="6" spans="1:10" ht="42" customHeight="1">
      <c r="A6" s="4">
        <v>45930.125</v>
      </c>
      <c r="B6" s="29"/>
      <c r="C6" s="29"/>
      <c r="D6" s="30"/>
      <c r="E6" s="30"/>
      <c r="F6" s="30">
        <v>60</v>
      </c>
      <c r="G6" s="30">
        <v>90</v>
      </c>
      <c r="H6" s="23"/>
      <c r="I6" s="23">
        <v>0.16666666666666666</v>
      </c>
      <c r="J6" s="23"/>
    </row>
    <row r="7" spans="1:10" ht="42" customHeight="1">
      <c r="A7" s="4">
        <v>45930.25</v>
      </c>
      <c r="B7" s="29"/>
      <c r="C7" s="29"/>
      <c r="D7" s="30">
        <v>110</v>
      </c>
      <c r="E7" s="30"/>
      <c r="F7" s="30">
        <v>50</v>
      </c>
      <c r="G7" s="30">
        <v>70</v>
      </c>
      <c r="H7" s="23">
        <v>0.27083333333333331</v>
      </c>
      <c r="I7" s="23">
        <v>0.33333333333333331</v>
      </c>
      <c r="J7" s="23"/>
    </row>
    <row r="8" spans="1:10" ht="42" customHeight="1">
      <c r="A8" s="4">
        <v>45930.375</v>
      </c>
      <c r="B8" s="29"/>
      <c r="C8" s="29"/>
      <c r="D8" s="30">
        <v>70</v>
      </c>
      <c r="E8" s="30"/>
      <c r="F8" s="30">
        <v>50</v>
      </c>
      <c r="G8" s="30">
        <v>80</v>
      </c>
      <c r="H8" s="23">
        <v>0.45833333333333331</v>
      </c>
      <c r="I8" s="23">
        <v>0.45833333333333331</v>
      </c>
      <c r="J8" s="23"/>
    </row>
    <row r="9" spans="1:10" ht="42" customHeight="1">
      <c r="A9" s="4">
        <v>45930.5</v>
      </c>
      <c r="B9" s="29"/>
      <c r="C9" s="29"/>
      <c r="D9" s="30"/>
      <c r="E9" s="30"/>
      <c r="F9" s="54"/>
      <c r="G9" s="55"/>
      <c r="H9" s="56"/>
      <c r="I9" s="56"/>
      <c r="J9" s="23"/>
    </row>
    <row r="10" spans="1:10" ht="42" customHeight="1">
      <c r="A10" s="4">
        <v>45930.625</v>
      </c>
      <c r="B10" s="29"/>
      <c r="C10" s="29"/>
      <c r="D10" s="30">
        <v>90</v>
      </c>
      <c r="E10" s="30"/>
      <c r="F10" s="30">
        <v>60</v>
      </c>
      <c r="G10" s="30">
        <v>20</v>
      </c>
      <c r="H10" s="56">
        <v>0.625</v>
      </c>
      <c r="I10" s="23">
        <v>0.72916666666666663</v>
      </c>
      <c r="J10" s="23"/>
    </row>
    <row r="11" spans="1:10" ht="42" customHeight="1">
      <c r="A11" s="4">
        <v>45930.75</v>
      </c>
      <c r="B11" s="29"/>
      <c r="C11" s="29"/>
      <c r="D11" s="30">
        <v>110</v>
      </c>
      <c r="E11" s="30"/>
      <c r="F11" s="30">
        <v>40</v>
      </c>
      <c r="G11" s="30">
        <v>70</v>
      </c>
      <c r="H11" s="23">
        <v>0.79166666666666663</v>
      </c>
      <c r="I11" s="23">
        <v>0.85416666666666663</v>
      </c>
      <c r="J11" s="23"/>
    </row>
    <row r="12" spans="1:10" ht="42" customHeight="1">
      <c r="A12" s="4">
        <v>45930.875</v>
      </c>
      <c r="B12" s="29"/>
      <c r="C12" s="29"/>
      <c r="D12" s="30">
        <v>110</v>
      </c>
      <c r="E12" s="30"/>
      <c r="F12" s="30">
        <v>30</v>
      </c>
      <c r="G12" s="30">
        <v>30</v>
      </c>
      <c r="H12" s="23">
        <v>0.91666666666666663</v>
      </c>
      <c r="I12" s="23">
        <v>0.95833333333333337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630</v>
      </c>
      <c r="E16" s="33">
        <f t="shared" si="0"/>
        <v>0</v>
      </c>
      <c r="F16" s="32">
        <f>SUM(F5:F12)</f>
        <v>330</v>
      </c>
      <c r="G16" s="48">
        <f>SUM(G5:G12)</f>
        <v>420</v>
      </c>
      <c r="H16" s="100">
        <f>D17-F17</f>
        <v>-120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630</v>
      </c>
      <c r="E17" s="103"/>
      <c r="F17" s="78">
        <f>SUM(F16:G16)</f>
        <v>750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9D7B5-469E-3445-8B15-6DE92D925D70}">
  <dimension ref="A1:J987"/>
  <sheetViews>
    <sheetView showGridLines="0" zoomScale="140" zoomScaleNormal="140" workbookViewId="0">
      <selection activeCell="F7" sqref="F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45587</v>
      </c>
      <c r="B1" s="82"/>
      <c r="C1" s="60" t="str">
        <f>"Pumps: "&amp;COUNTA(I5:I12)</f>
        <v>Pumps: 7</v>
      </c>
      <c r="D1" s="84">
        <f>ROUNDUP(D17/8, 0)</f>
        <v>70</v>
      </c>
      <c r="E1" s="92"/>
      <c r="F1" s="93">
        <f>ROUNDDOWN(F17/8, 0)</f>
        <v>88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40</v>
      </c>
      <c r="E5" s="30"/>
      <c r="F5" s="30">
        <v>50</v>
      </c>
      <c r="G5" s="30">
        <v>90</v>
      </c>
      <c r="H5" s="23">
        <v>0</v>
      </c>
      <c r="I5" s="23">
        <v>6.25E-2</v>
      </c>
      <c r="J5" s="23"/>
    </row>
    <row r="6" spans="1:10" ht="42" customHeight="1">
      <c r="A6" s="4">
        <v>45930.125</v>
      </c>
      <c r="B6" s="29"/>
      <c r="C6" s="29"/>
      <c r="D6" s="30"/>
      <c r="E6" s="30"/>
      <c r="F6" s="30"/>
      <c r="G6" s="30"/>
      <c r="H6" s="23"/>
      <c r="I6" s="23"/>
      <c r="J6" s="23"/>
    </row>
    <row r="7" spans="1:10" ht="42" customHeight="1">
      <c r="A7" s="4">
        <v>45930.25</v>
      </c>
      <c r="B7" s="29"/>
      <c r="C7" s="29"/>
      <c r="D7" s="30">
        <v>130</v>
      </c>
      <c r="E7" s="30"/>
      <c r="F7" s="30">
        <v>60</v>
      </c>
      <c r="G7" s="30">
        <v>110</v>
      </c>
      <c r="H7" s="23">
        <v>0.16666666666666666</v>
      </c>
      <c r="I7" s="23">
        <v>0.20833333333333334</v>
      </c>
      <c r="J7" s="23"/>
    </row>
    <row r="8" spans="1:10" ht="42" customHeight="1">
      <c r="A8" s="4">
        <v>45930.375</v>
      </c>
      <c r="B8" s="29"/>
      <c r="C8" s="29"/>
      <c r="D8" s="30">
        <v>50</v>
      </c>
      <c r="E8" s="30"/>
      <c r="F8" s="30">
        <v>25</v>
      </c>
      <c r="G8" s="30">
        <v>25</v>
      </c>
      <c r="H8" s="23">
        <v>0.39583333333333331</v>
      </c>
      <c r="I8" s="23">
        <v>0.375</v>
      </c>
      <c r="J8" s="23"/>
    </row>
    <row r="9" spans="1:10" ht="42" customHeight="1">
      <c r="A9" s="4">
        <v>45930.5</v>
      </c>
      <c r="B9" s="29"/>
      <c r="C9" s="29"/>
      <c r="D9" s="30">
        <v>60</v>
      </c>
      <c r="E9" s="30"/>
      <c r="F9" s="54">
        <v>30</v>
      </c>
      <c r="G9" s="55">
        <v>50</v>
      </c>
      <c r="H9" s="56">
        <v>0.45833333333333331</v>
      </c>
      <c r="I9" s="56">
        <v>0.5</v>
      </c>
      <c r="J9" s="23"/>
    </row>
    <row r="10" spans="1:10" ht="42" customHeight="1">
      <c r="A10" s="4">
        <v>45930.625</v>
      </c>
      <c r="B10" s="29"/>
      <c r="C10" s="29"/>
      <c r="D10" s="30">
        <v>85</v>
      </c>
      <c r="E10" s="30"/>
      <c r="F10" s="30">
        <v>50</v>
      </c>
      <c r="G10" s="30">
        <v>60</v>
      </c>
      <c r="H10" s="56">
        <v>0.58333333333333337</v>
      </c>
      <c r="I10" s="23">
        <v>0.625</v>
      </c>
      <c r="J10" s="23"/>
    </row>
    <row r="11" spans="1:10" ht="42" customHeight="1">
      <c r="A11" s="4">
        <v>45930.75</v>
      </c>
      <c r="B11" s="29"/>
      <c r="C11" s="29"/>
      <c r="D11" s="30">
        <v>130</v>
      </c>
      <c r="E11" s="30"/>
      <c r="F11" s="30">
        <v>10</v>
      </c>
      <c r="G11" s="30">
        <v>30</v>
      </c>
      <c r="H11" s="23">
        <v>0.75</v>
      </c>
      <c r="I11" s="23">
        <v>0.75</v>
      </c>
      <c r="J11" s="23"/>
    </row>
    <row r="12" spans="1:10" ht="42" customHeight="1">
      <c r="A12" s="4">
        <v>45930.875</v>
      </c>
      <c r="B12" s="29"/>
      <c r="C12" s="29"/>
      <c r="D12" s="30">
        <f>60</f>
        <v>60</v>
      </c>
      <c r="E12" s="30"/>
      <c r="F12" s="30">
        <v>40</v>
      </c>
      <c r="G12" s="30">
        <v>80</v>
      </c>
      <c r="H12" s="23">
        <v>0.91666666666666663</v>
      </c>
      <c r="I12" s="23">
        <v>0.875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555</v>
      </c>
      <c r="E16" s="33">
        <f t="shared" si="0"/>
        <v>0</v>
      </c>
      <c r="F16" s="32">
        <f>SUM(F5:F12)</f>
        <v>265</v>
      </c>
      <c r="G16" s="48">
        <f>SUM(G5:G12)</f>
        <v>445</v>
      </c>
      <c r="H16" s="100">
        <f>D17-F17</f>
        <v>-155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555</v>
      </c>
      <c r="E17" s="103"/>
      <c r="F17" s="78">
        <f>SUM(F16:G16)</f>
        <v>710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61DCB-B514-CC4B-BCFB-682F15E2F6CD}">
  <dimension ref="A1:J987"/>
  <sheetViews>
    <sheetView showGridLines="0" zoomScale="140" zoomScaleNormal="140" workbookViewId="0">
      <selection activeCell="I9" sqref="I9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45586</v>
      </c>
      <c r="B1" s="82"/>
      <c r="C1" s="60" t="str">
        <f>"Pumps: "&amp;COUNTA(I5:I12)</f>
        <v>Pumps: 7</v>
      </c>
      <c r="D1" s="84">
        <f>ROUNDUP(D17/8, 0)</f>
        <v>68</v>
      </c>
      <c r="E1" s="92"/>
      <c r="F1" s="93">
        <f>ROUNDDOWN(F17/8, 0)</f>
        <v>83</v>
      </c>
      <c r="G1" s="94"/>
      <c r="H1" s="49" t="s">
        <v>34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30</v>
      </c>
      <c r="G6" s="30">
        <v>60</v>
      </c>
      <c r="H6" s="23">
        <v>0.10416666666666667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50</v>
      </c>
      <c r="G7" s="30">
        <v>90</v>
      </c>
      <c r="H7" s="23"/>
      <c r="I7" s="23">
        <v>0.16666666666666666</v>
      </c>
      <c r="J7" s="23"/>
    </row>
    <row r="8" spans="1:10" ht="42" customHeight="1">
      <c r="A8" s="4">
        <v>45930.375</v>
      </c>
      <c r="B8" s="29"/>
      <c r="C8" s="29"/>
      <c r="D8" s="30">
        <v>60</v>
      </c>
      <c r="E8" s="30"/>
      <c r="F8" s="30">
        <v>40</v>
      </c>
      <c r="G8" s="30">
        <v>50</v>
      </c>
      <c r="H8" s="23">
        <v>0.39583333333333331</v>
      </c>
      <c r="I8" s="23">
        <v>0.39583333333333331</v>
      </c>
      <c r="J8" s="23"/>
    </row>
    <row r="9" spans="1:10" ht="42" customHeight="1">
      <c r="A9" s="4">
        <v>45930.5</v>
      </c>
      <c r="B9" s="29"/>
      <c r="C9" s="29"/>
      <c r="D9" s="30">
        <v>60</v>
      </c>
      <c r="E9" s="30"/>
      <c r="F9" s="54">
        <v>40</v>
      </c>
      <c r="G9" s="55">
        <v>70</v>
      </c>
      <c r="H9" s="56">
        <v>0.47916666666666669</v>
      </c>
      <c r="I9" s="56">
        <v>0.5</v>
      </c>
      <c r="J9" s="23"/>
    </row>
    <row r="10" spans="1:10" ht="42" customHeight="1">
      <c r="A10" s="4">
        <v>45930.625</v>
      </c>
      <c r="B10" s="29"/>
      <c r="C10" s="29"/>
      <c r="D10" s="30">
        <v>60</v>
      </c>
      <c r="E10" s="30"/>
      <c r="F10" s="30">
        <v>20</v>
      </c>
      <c r="G10" s="30">
        <v>40</v>
      </c>
      <c r="H10" s="56">
        <v>0.60416666666666663</v>
      </c>
      <c r="I10" s="23">
        <v>0.625</v>
      </c>
      <c r="J10" s="23"/>
    </row>
    <row r="11" spans="1:10" ht="42" customHeight="1">
      <c r="A11" s="4">
        <v>45930.75</v>
      </c>
      <c r="B11" s="29"/>
      <c r="C11" s="29"/>
      <c r="D11" s="30">
        <v>120</v>
      </c>
      <c r="E11" s="30"/>
      <c r="F11" s="30">
        <v>30</v>
      </c>
      <c r="G11" s="30">
        <v>30</v>
      </c>
      <c r="H11" s="23">
        <v>0.72916666666666663</v>
      </c>
      <c r="I11" s="23">
        <v>0.75</v>
      </c>
      <c r="J11" s="23"/>
    </row>
    <row r="12" spans="1:10" ht="42" customHeight="1">
      <c r="A12" s="4">
        <v>45930.875</v>
      </c>
      <c r="B12" s="29"/>
      <c r="C12" s="29"/>
      <c r="D12" s="30">
        <v>120</v>
      </c>
      <c r="E12" s="30"/>
      <c r="F12" s="30">
        <v>50</v>
      </c>
      <c r="G12" s="30">
        <v>70</v>
      </c>
      <c r="H12" s="23">
        <v>0.91666666666666663</v>
      </c>
      <c r="I12" s="23">
        <v>0.875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540</v>
      </c>
      <c r="E16" s="33">
        <f t="shared" si="0"/>
        <v>0</v>
      </c>
      <c r="F16" s="32">
        <f>SUM(F5:F12)</f>
        <v>260</v>
      </c>
      <c r="G16" s="48">
        <f>SUM(G5:G12)</f>
        <v>410</v>
      </c>
      <c r="H16" s="100">
        <f>D17-F17</f>
        <v>-130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540</v>
      </c>
      <c r="E17" s="103"/>
      <c r="F17" s="78">
        <f>SUM(F16:G16)</f>
        <v>670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DC58D-0789-2041-9A00-38473DA633FF}">
  <dimension ref="A1:J987"/>
  <sheetViews>
    <sheetView showGridLines="0" zoomScale="140" zoomScaleNormal="140" workbookViewId="0">
      <selection activeCell="G9" sqref="G9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45585</v>
      </c>
      <c r="B1" s="82"/>
      <c r="C1" s="60" t="str">
        <f>"Pumps: "&amp;COUNTA(I5:I12)</f>
        <v>Pumps: 7</v>
      </c>
      <c r="D1" s="84">
        <f>ROUNDUP(D17/8, 0)</f>
        <v>64</v>
      </c>
      <c r="E1" s="92"/>
      <c r="F1" s="93">
        <f>ROUNDDOWN(F17/8, 0)</f>
        <v>77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130</v>
      </c>
      <c r="E6" s="30"/>
      <c r="F6" s="30">
        <v>30</v>
      </c>
      <c r="G6" s="30">
        <v>60</v>
      </c>
      <c r="H6" s="23">
        <v>0.125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50</v>
      </c>
      <c r="G7" s="30">
        <v>70</v>
      </c>
      <c r="H7" s="23"/>
      <c r="I7" s="23">
        <v>0.20833333333333334</v>
      </c>
      <c r="J7" s="23"/>
    </row>
    <row r="8" spans="1:10" ht="42" customHeight="1">
      <c r="A8" s="4">
        <v>45930.375</v>
      </c>
      <c r="B8" s="29"/>
      <c r="C8" s="29"/>
      <c r="D8" s="30">
        <v>60</v>
      </c>
      <c r="E8" s="30"/>
      <c r="F8" s="30">
        <v>30</v>
      </c>
      <c r="G8" s="30">
        <v>40</v>
      </c>
      <c r="H8" s="23">
        <v>0.41666666666666669</v>
      </c>
      <c r="I8" s="23">
        <v>0.39583333333333331</v>
      </c>
      <c r="J8" s="23"/>
    </row>
    <row r="9" spans="1:10" ht="42" customHeight="1">
      <c r="A9" s="4">
        <v>45930.5</v>
      </c>
      <c r="B9" s="29"/>
      <c r="C9" s="29"/>
      <c r="D9" s="30">
        <v>120</v>
      </c>
      <c r="E9" s="30"/>
      <c r="F9" s="30">
        <v>10</v>
      </c>
      <c r="G9" s="30">
        <v>30</v>
      </c>
      <c r="H9" s="56">
        <v>0.60416666666666663</v>
      </c>
      <c r="I9" s="23">
        <v>0.52083333333333337</v>
      </c>
      <c r="J9" s="23"/>
    </row>
    <row r="10" spans="1:10" ht="42" customHeight="1">
      <c r="A10" s="4">
        <v>45930.625</v>
      </c>
      <c r="B10" s="29"/>
      <c r="C10" s="29"/>
      <c r="D10" s="30">
        <v>90</v>
      </c>
      <c r="E10" s="30"/>
      <c r="F10" s="54">
        <v>30</v>
      </c>
      <c r="G10" s="55">
        <v>50</v>
      </c>
      <c r="H10" s="56">
        <v>0.70833333333333337</v>
      </c>
      <c r="I10" s="56">
        <v>0.625</v>
      </c>
      <c r="J10" s="23"/>
    </row>
    <row r="11" spans="1:10" ht="42" customHeight="1">
      <c r="A11" s="4">
        <v>45930.75</v>
      </c>
      <c r="B11" s="29"/>
      <c r="C11" s="29"/>
      <c r="D11" s="30">
        <v>40</v>
      </c>
      <c r="E11" s="30"/>
      <c r="F11" s="30">
        <v>40</v>
      </c>
      <c r="G11" s="30">
        <v>80</v>
      </c>
      <c r="H11" s="23">
        <v>0.8125</v>
      </c>
      <c r="I11" s="23">
        <v>0.70833333333333337</v>
      </c>
      <c r="J11" s="23"/>
    </row>
    <row r="12" spans="1:10" ht="42" customHeight="1">
      <c r="A12" s="4">
        <v>45930.875</v>
      </c>
      <c r="B12" s="29"/>
      <c r="C12" s="29"/>
      <c r="D12" s="30">
        <v>70</v>
      </c>
      <c r="E12" s="30"/>
      <c r="F12" s="30">
        <v>40</v>
      </c>
      <c r="G12" s="30">
        <v>60</v>
      </c>
      <c r="H12" s="23">
        <v>0.91666666666666663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510</v>
      </c>
      <c r="E16" s="33">
        <f t="shared" si="0"/>
        <v>0</v>
      </c>
      <c r="F16" s="32">
        <f>SUM(F5:F12)</f>
        <v>230</v>
      </c>
      <c r="G16" s="48">
        <f>SUM(G5:G12)</f>
        <v>390</v>
      </c>
      <c r="H16" s="100">
        <f>D17-F17</f>
        <v>-110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510</v>
      </c>
      <c r="E17" s="103"/>
      <c r="F17" s="78">
        <f>SUM(F16:G16)</f>
        <v>620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54B6A-24A7-7645-9B22-BF881452FA92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45584</v>
      </c>
      <c r="B1" s="82"/>
      <c r="C1" s="60" t="str">
        <f>"Pumps: "&amp;COUNTA(I5:I12)</f>
        <v>Pumps: 7</v>
      </c>
      <c r="D1" s="84">
        <f>ROUNDUP(D17/8, 0)</f>
        <v>79</v>
      </c>
      <c r="E1" s="92"/>
      <c r="F1" s="93">
        <f>ROUNDDOWN(F17/8, 0)</f>
        <v>92</v>
      </c>
      <c r="G1" s="94"/>
      <c r="H1" s="49" t="s">
        <v>35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60</v>
      </c>
      <c r="G6" s="30">
        <v>60</v>
      </c>
      <c r="H6" s="23">
        <v>0.14583333333333334</v>
      </c>
      <c r="I6" s="23">
        <v>0.10416666666666667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60</v>
      </c>
      <c r="G7" s="30">
        <v>130</v>
      </c>
      <c r="H7" s="23"/>
      <c r="I7" s="23">
        <v>0.20833333333333334</v>
      </c>
      <c r="J7" s="23"/>
    </row>
    <row r="8" spans="1:10" ht="42" customHeight="1">
      <c r="A8" s="4">
        <v>45930.375</v>
      </c>
      <c r="B8" s="29"/>
      <c r="C8" s="29"/>
      <c r="D8" s="30">
        <v>30</v>
      </c>
      <c r="E8" s="30"/>
      <c r="F8" s="30">
        <v>30</v>
      </c>
      <c r="G8" s="30">
        <v>50</v>
      </c>
      <c r="H8" s="23">
        <v>0.375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100</v>
      </c>
      <c r="E9" s="30"/>
      <c r="F9" s="30">
        <v>30</v>
      </c>
      <c r="G9" s="30">
        <f>20+20</f>
        <v>40</v>
      </c>
      <c r="H9" s="23">
        <v>0.45833333333333331</v>
      </c>
      <c r="I9" s="23">
        <v>0.58333333333333337</v>
      </c>
      <c r="J9" s="23"/>
    </row>
    <row r="10" spans="1:10" ht="42" customHeight="1">
      <c r="A10" s="4">
        <v>45930.625</v>
      </c>
      <c r="B10" s="29"/>
      <c r="C10" s="29"/>
      <c r="D10" s="30">
        <v>100</v>
      </c>
      <c r="E10" s="30"/>
      <c r="F10" s="54">
        <v>40</v>
      </c>
      <c r="G10" s="55">
        <v>80</v>
      </c>
      <c r="H10" s="56">
        <v>0.58333333333333337</v>
      </c>
      <c r="I10" s="56">
        <v>0.70833333333333337</v>
      </c>
      <c r="J10" s="23"/>
    </row>
    <row r="11" spans="1:10" ht="42" customHeight="1">
      <c r="A11" s="4">
        <v>45930.75</v>
      </c>
      <c r="B11" s="29"/>
      <c r="C11" s="29"/>
      <c r="D11" s="30">
        <v>120</v>
      </c>
      <c r="E11" s="30"/>
      <c r="F11" s="30">
        <v>30</v>
      </c>
      <c r="G11" s="30">
        <v>40</v>
      </c>
      <c r="H11" s="56">
        <v>0.77083333333333337</v>
      </c>
      <c r="I11" s="23">
        <v>0.83333333333333337</v>
      </c>
      <c r="J11" s="23"/>
    </row>
    <row r="12" spans="1:10" ht="42" customHeight="1">
      <c r="A12" s="4">
        <v>45930.875</v>
      </c>
      <c r="B12" s="29"/>
      <c r="C12" s="29"/>
      <c r="D12" s="30">
        <v>160</v>
      </c>
      <c r="E12" s="30"/>
      <c r="F12" s="30">
        <v>20</v>
      </c>
      <c r="G12" s="30">
        <v>70</v>
      </c>
      <c r="H12" s="23">
        <v>0.875</v>
      </c>
      <c r="I12" s="23">
        <v>0.95833333333333337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630</v>
      </c>
      <c r="E16" s="33">
        <f t="shared" si="0"/>
        <v>0</v>
      </c>
      <c r="F16" s="32">
        <f>SUM(F5:F12)</f>
        <v>270</v>
      </c>
      <c r="G16" s="48">
        <f>SUM(G5:G12)</f>
        <v>470</v>
      </c>
      <c r="H16" s="100">
        <f>D17-F17</f>
        <v>-110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630</v>
      </c>
      <c r="E17" s="103"/>
      <c r="F17" s="78">
        <f>SUM(F16:G16)</f>
        <v>740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236E2-A8DA-214F-B872-67818795E9C4}">
  <dimension ref="A1:J987"/>
  <sheetViews>
    <sheetView showGridLines="0" topLeftCell="A2" zoomScale="140" zoomScaleNormal="140" workbookViewId="0">
      <selection activeCell="E12" sqref="E12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45583</v>
      </c>
      <c r="B1" s="82"/>
      <c r="C1" s="60" t="str">
        <f>"Pumps: "&amp;COUNTA(I5:I12)</f>
        <v>Pumps: 5</v>
      </c>
      <c r="D1" s="84">
        <f>ROUNDUP(D17/8, 0)</f>
        <v>53</v>
      </c>
      <c r="E1" s="92"/>
      <c r="F1" s="93">
        <f>ROUNDDOWN(F17/8, 0)</f>
        <v>63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30</v>
      </c>
      <c r="G6" s="30">
        <v>90</v>
      </c>
      <c r="H6" s="23">
        <v>0.16666666666666666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60</v>
      </c>
      <c r="E7" s="30"/>
      <c r="F7" s="30">
        <v>50</v>
      </c>
      <c r="G7" s="30">
        <v>100</v>
      </c>
      <c r="H7" s="23">
        <v>0.35416666666666669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50</v>
      </c>
      <c r="E8" s="30"/>
      <c r="F8" s="30"/>
      <c r="G8" s="30"/>
      <c r="H8" s="23">
        <v>0.4375</v>
      </c>
      <c r="I8" s="23"/>
      <c r="J8" s="23"/>
    </row>
    <row r="9" spans="1:10" ht="42" customHeight="1">
      <c r="A9" s="4">
        <v>45930.5</v>
      </c>
      <c r="B9" s="29"/>
      <c r="C9" s="29"/>
      <c r="D9" s="30"/>
      <c r="E9" s="30"/>
      <c r="F9" s="30">
        <v>40</v>
      </c>
      <c r="G9" s="30">
        <v>60</v>
      </c>
      <c r="H9" s="23"/>
      <c r="I9" s="23">
        <v>0.52083333333333337</v>
      </c>
      <c r="J9" s="23"/>
    </row>
    <row r="10" spans="1:10" ht="42" customHeight="1">
      <c r="A10" s="4">
        <v>45930.625</v>
      </c>
      <c r="B10" s="29"/>
      <c r="C10" s="29"/>
      <c r="D10" s="30"/>
      <c r="E10" s="30"/>
      <c r="F10" s="54">
        <v>20</v>
      </c>
      <c r="G10" s="55">
        <v>30</v>
      </c>
      <c r="H10" s="56"/>
      <c r="I10" s="56">
        <v>0.66666666666666663</v>
      </c>
      <c r="J10" s="23"/>
    </row>
    <row r="11" spans="1:10" ht="42" customHeight="1">
      <c r="A11" s="4">
        <v>45930.75</v>
      </c>
      <c r="B11" s="29"/>
      <c r="C11" s="29"/>
      <c r="D11" s="30">
        <v>80</v>
      </c>
      <c r="E11" s="30"/>
      <c r="F11" s="30">
        <v>40</v>
      </c>
      <c r="G11" s="30">
        <v>50</v>
      </c>
      <c r="H11" s="56">
        <v>0.77083333333333337</v>
      </c>
      <c r="I11" s="23">
        <v>0.79166666666666663</v>
      </c>
      <c r="J11" s="23"/>
    </row>
    <row r="12" spans="1:10" ht="42" customHeight="1">
      <c r="A12" s="4">
        <v>45930.875</v>
      </c>
      <c r="B12" s="29"/>
      <c r="C12" s="29"/>
      <c r="D12" s="30">
        <v>110</v>
      </c>
      <c r="E12" s="30"/>
      <c r="F12" s="30"/>
      <c r="G12" s="30"/>
      <c r="H12" s="23">
        <v>0.97916666666666663</v>
      </c>
      <c r="I12" s="23"/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420</v>
      </c>
      <c r="E16" s="33">
        <f t="shared" si="0"/>
        <v>0</v>
      </c>
      <c r="F16" s="32">
        <f>SUM(F5:F12)</f>
        <v>180</v>
      </c>
      <c r="G16" s="48">
        <f>SUM(G5:G12)</f>
        <v>330</v>
      </c>
      <c r="H16" s="100">
        <f>D17-F17</f>
        <v>-90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420</v>
      </c>
      <c r="E17" s="103"/>
      <c r="F17" s="78">
        <f>SUM(F16:G16)</f>
        <v>510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C8F4-C145-EA45-8957-AAD29D8E2731}">
  <dimension ref="A1:J987"/>
  <sheetViews>
    <sheetView showGridLines="0" zoomScale="140" zoomScaleNormal="140" workbookViewId="0">
      <selection activeCell="I6" sqref="I6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45582</v>
      </c>
      <c r="B1" s="82"/>
      <c r="C1" s="60" t="str">
        <f>"Pumps: "&amp;COUNTA(I5:I12)</f>
        <v>Pumps: 5</v>
      </c>
      <c r="D1" s="84">
        <f>ROUNDUP(D17/8, 0)</f>
        <v>59</v>
      </c>
      <c r="E1" s="92"/>
      <c r="F1" s="93">
        <f>ROUNDDOWN(F17/8, 0)</f>
        <v>70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>
        <v>40</v>
      </c>
      <c r="G5" s="30">
        <v>90</v>
      </c>
      <c r="H5" s="23"/>
      <c r="I5" s="23">
        <v>6.25E-2</v>
      </c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/>
      <c r="G6" s="30"/>
      <c r="H6" s="23">
        <v>8.3333333333333329E-2</v>
      </c>
      <c r="I6" s="23"/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60</v>
      </c>
      <c r="G7" s="30">
        <v>100</v>
      </c>
      <c r="H7" s="23"/>
      <c r="I7" s="23">
        <v>0.22916666666666666</v>
      </c>
      <c r="J7" s="23"/>
    </row>
    <row r="8" spans="1:10" ht="42" customHeight="1">
      <c r="A8" s="4">
        <v>45930.375</v>
      </c>
      <c r="B8" s="29"/>
      <c r="C8" s="29"/>
      <c r="D8" s="30">
        <v>30</v>
      </c>
      <c r="E8" s="30"/>
      <c r="F8" s="30">
        <v>30</v>
      </c>
      <c r="G8" s="30">
        <v>30</v>
      </c>
      <c r="H8" s="23">
        <v>0.4375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60</v>
      </c>
      <c r="E9" s="30"/>
      <c r="F9" s="30">
        <v>40</v>
      </c>
      <c r="G9" s="30">
        <v>50</v>
      </c>
      <c r="H9" s="23">
        <v>0.47916666666666669</v>
      </c>
      <c r="I9" s="23">
        <v>0.5625</v>
      </c>
      <c r="J9" s="23"/>
    </row>
    <row r="10" spans="1:10" ht="42" customHeight="1">
      <c r="A10" s="4">
        <v>45930.625</v>
      </c>
      <c r="B10" s="29"/>
      <c r="C10" s="29"/>
      <c r="D10" s="30">
        <v>60</v>
      </c>
      <c r="E10" s="30"/>
      <c r="F10" s="54"/>
      <c r="G10" s="55"/>
      <c r="H10" s="56">
        <v>0.5625</v>
      </c>
      <c r="I10" s="56"/>
      <c r="J10" s="23"/>
    </row>
    <row r="11" spans="1:10" ht="42" customHeight="1">
      <c r="A11" s="4">
        <v>45930.75</v>
      </c>
      <c r="B11" s="29"/>
      <c r="C11" s="29"/>
      <c r="D11" s="30">
        <v>100</v>
      </c>
      <c r="E11" s="30"/>
      <c r="F11" s="30"/>
      <c r="G11" s="30"/>
      <c r="H11" s="56">
        <v>0.83333333333333337</v>
      </c>
      <c r="I11" s="23"/>
      <c r="J11" s="23"/>
    </row>
    <row r="12" spans="1:10" ht="42" customHeight="1">
      <c r="A12" s="4">
        <v>45930.875</v>
      </c>
      <c r="B12" s="29"/>
      <c r="C12" s="29"/>
      <c r="D12" s="30">
        <v>100</v>
      </c>
      <c r="E12" s="30"/>
      <c r="F12" s="30">
        <v>30</v>
      </c>
      <c r="G12" s="30">
        <v>90</v>
      </c>
      <c r="H12" s="23">
        <v>0.95833333333333337</v>
      </c>
      <c r="I12" s="23">
        <v>0.85416666666666663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470</v>
      </c>
      <c r="E16" s="33">
        <f t="shared" si="0"/>
        <v>0</v>
      </c>
      <c r="F16" s="32">
        <f>SUM(F5:F12)</f>
        <v>200</v>
      </c>
      <c r="G16" s="48">
        <f>SUM(G5:G12)</f>
        <v>360</v>
      </c>
      <c r="H16" s="100">
        <f>D17-F17</f>
        <v>-90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470</v>
      </c>
      <c r="E17" s="103"/>
      <c r="F17" s="78">
        <f>SUM(F16:G16)</f>
        <v>560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25F0B-C89C-9C4D-A03A-160F38138956}">
  <dimension ref="A1:J987"/>
  <sheetViews>
    <sheetView showGridLines="0" zoomScale="140" zoomScaleNormal="140" workbookViewId="0">
      <selection activeCell="F11" sqref="F11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45581</v>
      </c>
      <c r="B1" s="82"/>
      <c r="C1" s="60" t="str">
        <f>"Pumps: "&amp;COUNTA(I5:I12)</f>
        <v>Pumps: 5</v>
      </c>
      <c r="D1" s="84">
        <f>ROUNDUP(D17/8, 0)</f>
        <v>54</v>
      </c>
      <c r="E1" s="92"/>
      <c r="F1" s="93">
        <f>ROUNDDOWN(F17/8, 0)</f>
        <v>51</v>
      </c>
      <c r="G1" s="94"/>
      <c r="H1" s="49" t="s">
        <v>36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120</v>
      </c>
      <c r="E5" s="30"/>
      <c r="F5" s="30"/>
      <c r="G5" s="30"/>
      <c r="H5" s="23">
        <v>0</v>
      </c>
      <c r="I5" s="23"/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40</v>
      </c>
      <c r="G6" s="30">
        <v>60</v>
      </c>
      <c r="H6" s="23">
        <v>0.14583333333333334</v>
      </c>
      <c r="I6" s="23">
        <v>8.3333333333333329E-2</v>
      </c>
      <c r="J6" s="23"/>
    </row>
    <row r="7" spans="1:10" ht="42" customHeight="1">
      <c r="A7" s="4">
        <v>45930.25</v>
      </c>
      <c r="B7" s="29">
        <v>5</v>
      </c>
      <c r="C7" s="29">
        <v>15</v>
      </c>
      <c r="D7" s="30"/>
      <c r="E7" s="30"/>
      <c r="F7" s="30">
        <v>30</v>
      </c>
      <c r="G7" s="30">
        <v>60</v>
      </c>
      <c r="H7" s="23"/>
      <c r="I7" s="23">
        <v>0.20833333333333334</v>
      </c>
      <c r="J7" s="23">
        <v>0.3125</v>
      </c>
    </row>
    <row r="8" spans="1:10" ht="42" customHeight="1">
      <c r="A8" s="4">
        <v>45930.375</v>
      </c>
      <c r="B8" s="29"/>
      <c r="C8" s="29"/>
      <c r="D8" s="30">
        <v>60</v>
      </c>
      <c r="E8" s="30"/>
      <c r="F8" s="30">
        <f>30+15</f>
        <v>45</v>
      </c>
      <c r="G8" s="30">
        <f>40+15</f>
        <v>55</v>
      </c>
      <c r="H8" s="23">
        <v>0.47916666666666669</v>
      </c>
      <c r="I8" s="23">
        <v>0.47916666666666669</v>
      </c>
      <c r="J8" s="23"/>
    </row>
    <row r="9" spans="1:10" ht="42" customHeight="1">
      <c r="A9" s="4">
        <v>45930.5</v>
      </c>
      <c r="B9" s="29"/>
      <c r="C9" s="29"/>
      <c r="D9" s="30"/>
      <c r="E9" s="30"/>
      <c r="F9" s="30"/>
      <c r="G9" s="30"/>
      <c r="H9" s="23"/>
      <c r="I9" s="23"/>
      <c r="J9" s="23"/>
    </row>
    <row r="10" spans="1:10" ht="42" customHeight="1">
      <c r="A10" s="4">
        <v>45930.625</v>
      </c>
      <c r="B10" s="29"/>
      <c r="C10" s="29"/>
      <c r="D10" s="30">
        <v>80</v>
      </c>
      <c r="E10" s="30"/>
      <c r="F10" s="30">
        <v>30</v>
      </c>
      <c r="G10" s="30">
        <v>30</v>
      </c>
      <c r="H10" s="56">
        <v>0.60416666666666663</v>
      </c>
      <c r="I10" s="23">
        <v>0.60416666666666663</v>
      </c>
      <c r="J10" s="23"/>
    </row>
    <row r="11" spans="1:10" ht="42" customHeight="1">
      <c r="A11" s="4">
        <v>45930.75</v>
      </c>
      <c r="B11" s="29"/>
      <c r="C11" s="29"/>
      <c r="D11" s="30">
        <v>50</v>
      </c>
      <c r="E11" s="30"/>
      <c r="F11" s="30"/>
      <c r="G11" s="30"/>
      <c r="H11" s="56">
        <v>0.75</v>
      </c>
      <c r="I11" s="23"/>
      <c r="J11" s="23"/>
    </row>
    <row r="12" spans="1:10" ht="42" customHeight="1">
      <c r="A12" s="4">
        <v>45930.875</v>
      </c>
      <c r="B12" s="29"/>
      <c r="C12" s="29"/>
      <c r="D12" s="30"/>
      <c r="E12" s="30"/>
      <c r="F12" s="30">
        <v>30</v>
      </c>
      <c r="G12" s="30">
        <v>35</v>
      </c>
      <c r="H12" s="23"/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5</v>
      </c>
      <c r="C16" s="31">
        <f t="shared" si="0"/>
        <v>15</v>
      </c>
      <c r="D16" s="32">
        <f t="shared" si="0"/>
        <v>430</v>
      </c>
      <c r="E16" s="33">
        <f t="shared" si="0"/>
        <v>0</v>
      </c>
      <c r="F16" s="32">
        <f>SUM(F5:F12)</f>
        <v>175</v>
      </c>
      <c r="G16" s="48">
        <f>SUM(G5:G12)</f>
        <v>240</v>
      </c>
      <c r="H16" s="100">
        <f>D17-F17</f>
        <v>15</v>
      </c>
      <c r="I16" s="1"/>
    </row>
    <row r="17" spans="1:9" ht="19.5" customHeight="1">
      <c r="A17" s="67"/>
      <c r="B17" s="101">
        <f>SUM(B16:C16)</f>
        <v>20</v>
      </c>
      <c r="C17" s="102"/>
      <c r="D17" s="78">
        <f>SUM(D16:E16)</f>
        <v>430</v>
      </c>
      <c r="E17" s="103"/>
      <c r="F17" s="78">
        <f>SUM(F16:G16)</f>
        <v>415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AD92F-1A2F-DE43-863B-A4029593AD12}">
  <dimension ref="A1:J987"/>
  <sheetViews>
    <sheetView showGridLines="0" zoomScale="140" zoomScaleNormal="140" workbookViewId="0">
      <selection activeCell="I7" sqref="I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45580</v>
      </c>
      <c r="B1" s="82"/>
      <c r="C1" s="60" t="str">
        <f>"Pumps: "&amp;COUNTA(I5:I12)</f>
        <v>Pumps: 4</v>
      </c>
      <c r="D1" s="84">
        <f>ROUNDUP(D17/8, 0)</f>
        <v>45</v>
      </c>
      <c r="E1" s="92"/>
      <c r="F1" s="93">
        <f>ROUNDDOWN(F17/8, 0)</f>
        <v>51</v>
      </c>
      <c r="G1" s="94"/>
      <c r="H1" s="49" t="s">
        <v>37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120</v>
      </c>
      <c r="E5" s="30"/>
      <c r="F5" s="30"/>
      <c r="G5" s="30"/>
      <c r="H5" s="23">
        <v>0</v>
      </c>
      <c r="I5" s="23"/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50</v>
      </c>
      <c r="G6" s="30">
        <v>60</v>
      </c>
      <c r="H6" s="23">
        <v>0.1875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40</v>
      </c>
      <c r="G7" s="30">
        <v>80</v>
      </c>
      <c r="H7" s="23"/>
      <c r="I7" s="23">
        <v>0.20833333333333334</v>
      </c>
      <c r="J7" s="23"/>
    </row>
    <row r="8" spans="1:10" ht="42" customHeight="1">
      <c r="A8" s="4">
        <v>45930.375</v>
      </c>
      <c r="B8" s="29"/>
      <c r="C8" s="29"/>
      <c r="D8" s="30"/>
      <c r="E8" s="30"/>
      <c r="F8" s="30"/>
      <c r="G8" s="30"/>
      <c r="H8" s="23"/>
      <c r="I8" s="23"/>
      <c r="J8" s="23"/>
    </row>
    <row r="9" spans="1:10" ht="42" customHeight="1">
      <c r="A9" s="4">
        <v>45930.5</v>
      </c>
      <c r="B9" s="29"/>
      <c r="C9" s="29"/>
      <c r="D9" s="30"/>
      <c r="E9" s="30"/>
      <c r="F9" s="30"/>
      <c r="G9" s="30"/>
      <c r="H9" s="23"/>
      <c r="I9" s="23"/>
      <c r="J9" s="23"/>
    </row>
    <row r="10" spans="1:10" ht="42" customHeight="1">
      <c r="A10" s="4">
        <v>45930.625</v>
      </c>
      <c r="B10" s="29"/>
      <c r="C10" s="29"/>
      <c r="D10" s="30"/>
      <c r="E10" s="30"/>
      <c r="F10" s="54"/>
      <c r="G10" s="55"/>
      <c r="H10" s="56"/>
      <c r="I10" s="56"/>
      <c r="J10" s="23"/>
    </row>
    <row r="11" spans="1:10" ht="42" customHeight="1">
      <c r="A11" s="4">
        <v>45930.75</v>
      </c>
      <c r="B11" s="29"/>
      <c r="C11" s="29"/>
      <c r="D11" s="30">
        <v>120</v>
      </c>
      <c r="E11" s="30"/>
      <c r="F11" s="30">
        <v>30</v>
      </c>
      <c r="G11" s="30">
        <v>40</v>
      </c>
      <c r="H11" s="56">
        <v>0.79166666666666663</v>
      </c>
      <c r="I11" s="23">
        <v>0.77083333333333337</v>
      </c>
      <c r="J11" s="23"/>
    </row>
    <row r="12" spans="1:10" ht="42" customHeight="1">
      <c r="A12" s="4">
        <v>45930.875</v>
      </c>
      <c r="B12" s="29"/>
      <c r="C12" s="29"/>
      <c r="D12" s="30"/>
      <c r="E12" s="30"/>
      <c r="F12" s="30">
        <v>40</v>
      </c>
      <c r="G12" s="30">
        <v>70</v>
      </c>
      <c r="H12" s="23"/>
      <c r="I12" s="23">
        <v>0.875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360</v>
      </c>
      <c r="E16" s="33">
        <f t="shared" si="0"/>
        <v>0</v>
      </c>
      <c r="F16" s="32">
        <f>SUM(F5:F12)</f>
        <v>160</v>
      </c>
      <c r="G16" s="48">
        <f>SUM(G5:G12)</f>
        <v>250</v>
      </c>
      <c r="H16" s="100">
        <f>D17-F17</f>
        <v>-50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360</v>
      </c>
      <c r="E17" s="103"/>
      <c r="F17" s="78">
        <f>SUM(F16:G16)</f>
        <v>410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C2735-A607-EC4F-8D3D-F3A23351C55C}">
  <dimension ref="A1:J987"/>
  <sheetViews>
    <sheetView showGridLines="0" zoomScale="140" zoomScaleNormal="140" workbookViewId="0">
      <selection activeCell="F8" sqref="F8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45579</v>
      </c>
      <c r="B1" s="82"/>
      <c r="C1" s="60" t="str">
        <f>"Pumps: "&amp;COUNTA(I5:I12)</f>
        <v>Pumps: 5</v>
      </c>
      <c r="D1" s="84">
        <f>ROUNDUP(D17/8, 0)</f>
        <v>50</v>
      </c>
      <c r="E1" s="92"/>
      <c r="F1" s="93">
        <f>ROUNDDOWN(F17/8, 0)</f>
        <v>60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80</v>
      </c>
      <c r="E5" s="30"/>
      <c r="F5" s="30"/>
      <c r="G5" s="30"/>
      <c r="H5" s="23">
        <v>0.52083333333333337</v>
      </c>
      <c r="I5" s="23"/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30</v>
      </c>
      <c r="G6" s="30">
        <v>60</v>
      </c>
      <c r="H6" s="23">
        <v>0.14583333333333334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60</v>
      </c>
      <c r="G7" s="30">
        <v>80</v>
      </c>
      <c r="H7" s="23"/>
      <c r="I7" s="23">
        <v>0.20833333333333334</v>
      </c>
      <c r="J7" s="23"/>
    </row>
    <row r="8" spans="1:10" ht="42" customHeight="1">
      <c r="A8" s="4">
        <v>45930.375</v>
      </c>
      <c r="B8" s="29"/>
      <c r="C8" s="29"/>
      <c r="D8" s="30"/>
      <c r="E8" s="30"/>
      <c r="F8" s="30"/>
      <c r="G8" s="30"/>
      <c r="H8" s="23"/>
      <c r="I8" s="23"/>
      <c r="J8" s="23"/>
    </row>
    <row r="9" spans="1:10" ht="42" customHeight="1">
      <c r="A9" s="4">
        <v>45930.5</v>
      </c>
      <c r="B9" s="29"/>
      <c r="C9" s="29"/>
      <c r="D9" s="30"/>
      <c r="E9" s="30"/>
      <c r="F9" s="30"/>
      <c r="G9" s="30"/>
      <c r="H9" s="23"/>
      <c r="I9" s="23"/>
      <c r="J9" s="23"/>
    </row>
    <row r="10" spans="1:10" ht="42" customHeight="1">
      <c r="A10" s="4">
        <v>45930.625</v>
      </c>
      <c r="B10" s="29"/>
      <c r="C10" s="29"/>
      <c r="D10" s="30"/>
      <c r="E10" s="30"/>
      <c r="F10" s="54">
        <v>40</v>
      </c>
      <c r="G10" s="55">
        <v>60</v>
      </c>
      <c r="H10" s="56"/>
      <c r="I10" s="56">
        <v>0.70833333333333337</v>
      </c>
      <c r="J10" s="23"/>
    </row>
    <row r="11" spans="1:10" ht="42" customHeight="1">
      <c r="A11" s="4">
        <v>45930.75</v>
      </c>
      <c r="B11" s="29"/>
      <c r="C11" s="29"/>
      <c r="D11" s="30">
        <v>100</v>
      </c>
      <c r="E11" s="30"/>
      <c r="F11" s="30">
        <v>20</v>
      </c>
      <c r="G11" s="30">
        <v>20</v>
      </c>
      <c r="H11" s="56">
        <v>0.75</v>
      </c>
      <c r="I11" s="23">
        <v>0.83333333333333337</v>
      </c>
      <c r="J11" s="23"/>
    </row>
    <row r="12" spans="1:10" ht="42" customHeight="1">
      <c r="A12" s="4">
        <v>45930.875</v>
      </c>
      <c r="B12" s="29"/>
      <c r="C12" s="29"/>
      <c r="D12" s="30">
        <v>100</v>
      </c>
      <c r="E12" s="30"/>
      <c r="F12" s="30">
        <v>40</v>
      </c>
      <c r="G12" s="30">
        <v>70</v>
      </c>
      <c r="H12" s="23">
        <v>0.85416666666666663</v>
      </c>
      <c r="I12" s="23">
        <v>0.95833333333333337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400</v>
      </c>
      <c r="E16" s="33">
        <f t="shared" si="0"/>
        <v>0</v>
      </c>
      <c r="F16" s="32">
        <f>SUM(F5:F12)</f>
        <v>190</v>
      </c>
      <c r="G16" s="48">
        <f>SUM(G5:G12)</f>
        <v>290</v>
      </c>
      <c r="H16" s="100">
        <f>D17-F17</f>
        <v>-80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400</v>
      </c>
      <c r="E17" s="103"/>
      <c r="F17" s="78">
        <f>SUM(F16:G16)</f>
        <v>480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3045E-E2C3-9141-9510-72DF5340D80C}">
  <dimension ref="A1:J987"/>
  <sheetViews>
    <sheetView showGridLines="0" zoomScale="140" zoomScaleNormal="140" workbookViewId="0">
      <selection activeCell="D9" sqref="D9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45578</v>
      </c>
      <c r="B1" s="82"/>
      <c r="C1" s="60" t="str">
        <f>"Pumps: "&amp;COUNTA(I5:I12)</f>
        <v>Pumps: 5</v>
      </c>
      <c r="D1" s="84">
        <f>ROUNDUP(D17/8, 0)</f>
        <v>53</v>
      </c>
      <c r="E1" s="92"/>
      <c r="F1" s="93">
        <f>ROUNDDOWN(F17/8, 0)</f>
        <v>63</v>
      </c>
      <c r="G1" s="94"/>
      <c r="H1" s="49" t="s">
        <v>38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100</v>
      </c>
      <c r="E6" s="30"/>
      <c r="F6" s="30">
        <v>30</v>
      </c>
      <c r="G6" s="30">
        <v>60</v>
      </c>
      <c r="H6" s="23">
        <v>0.16666666666666666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60</v>
      </c>
      <c r="G7" s="30">
        <v>90</v>
      </c>
      <c r="H7" s="23"/>
      <c r="I7" s="23">
        <v>0.20833333333333334</v>
      </c>
      <c r="J7" s="23"/>
    </row>
    <row r="8" spans="1:10" ht="42" customHeight="1">
      <c r="A8" s="4">
        <v>45930.375</v>
      </c>
      <c r="B8" s="29"/>
      <c r="C8" s="29"/>
      <c r="D8" s="30">
        <v>120</v>
      </c>
      <c r="E8" s="30"/>
      <c r="F8" s="30">
        <v>50</v>
      </c>
      <c r="G8" s="30">
        <v>90</v>
      </c>
      <c r="H8" s="23">
        <v>0.35416666666666669</v>
      </c>
      <c r="I8" s="23">
        <v>0.33333333333333331</v>
      </c>
      <c r="J8" s="23"/>
    </row>
    <row r="9" spans="1:10" ht="42" customHeight="1">
      <c r="A9" s="4">
        <v>45930.5</v>
      </c>
      <c r="B9" s="29"/>
      <c r="C9" s="29"/>
      <c r="D9" s="30"/>
      <c r="E9" s="30"/>
      <c r="F9" s="30"/>
      <c r="G9" s="30"/>
      <c r="H9" s="23"/>
      <c r="I9" s="23"/>
      <c r="J9" s="23"/>
    </row>
    <row r="10" spans="1:10" ht="42" customHeight="1">
      <c r="A10" s="4">
        <v>45930.625</v>
      </c>
      <c r="B10" s="29"/>
      <c r="C10" s="29"/>
      <c r="D10" s="30">
        <v>60</v>
      </c>
      <c r="E10" s="30"/>
      <c r="F10" s="54">
        <v>20</v>
      </c>
      <c r="G10" s="55">
        <v>30</v>
      </c>
      <c r="H10" s="56">
        <v>0.70833333333333337</v>
      </c>
      <c r="I10" s="56">
        <v>0.625</v>
      </c>
      <c r="J10" s="23"/>
    </row>
    <row r="11" spans="1:10" ht="42" customHeight="1">
      <c r="A11" s="4">
        <v>45930.75</v>
      </c>
      <c r="B11" s="29"/>
      <c r="C11" s="29"/>
      <c r="D11" s="30">
        <v>60</v>
      </c>
      <c r="E11" s="30"/>
      <c r="F11" s="30"/>
      <c r="G11" s="30"/>
      <c r="H11" s="56">
        <v>0.83333333333333337</v>
      </c>
      <c r="I11" s="23"/>
      <c r="J11" s="23"/>
    </row>
    <row r="12" spans="1:10" ht="42" customHeight="1">
      <c r="A12" s="4">
        <v>45930.875</v>
      </c>
      <c r="B12" s="29"/>
      <c r="C12" s="29"/>
      <c r="D12" s="30">
        <v>80</v>
      </c>
      <c r="E12" s="30"/>
      <c r="F12" s="30">
        <v>30</v>
      </c>
      <c r="G12" s="30">
        <v>50</v>
      </c>
      <c r="H12" s="23">
        <v>0.9375</v>
      </c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420</v>
      </c>
      <c r="E16" s="33">
        <f t="shared" si="0"/>
        <v>0</v>
      </c>
      <c r="F16" s="32">
        <f>SUM(F5:F12)</f>
        <v>190</v>
      </c>
      <c r="G16" s="48">
        <f>SUM(G5:G12)</f>
        <v>320</v>
      </c>
      <c r="H16" s="100">
        <f>D17-F17</f>
        <v>-90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420</v>
      </c>
      <c r="E17" s="103"/>
      <c r="F17" s="78">
        <f>SUM(F16:G16)</f>
        <v>510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5F260-9AF7-E64A-9363-F45AE2DA4E05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45577</v>
      </c>
      <c r="B1" s="82"/>
      <c r="C1" s="60" t="str">
        <f>"Pumps: "&amp;COUNTA(I5:I12)</f>
        <v>Pumps: 5</v>
      </c>
      <c r="D1" s="84">
        <f>ROUNDUP(D17/8, 0)</f>
        <v>43</v>
      </c>
      <c r="E1" s="92"/>
      <c r="F1" s="93">
        <f>ROUNDDOWN(F17/8, 0)</f>
        <v>70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>
        <v>50</v>
      </c>
      <c r="G5" s="30">
        <v>100</v>
      </c>
      <c r="H5" s="23"/>
      <c r="I5" s="23">
        <v>4.1666666666666664E-2</v>
      </c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70</v>
      </c>
      <c r="G6" s="30">
        <v>110</v>
      </c>
      <c r="H6" s="23">
        <v>0.125</v>
      </c>
      <c r="I6" s="23">
        <v>0.16666666666666666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/>
      <c r="G7" s="30"/>
      <c r="H7" s="23"/>
      <c r="I7" s="23"/>
      <c r="J7" s="23"/>
    </row>
    <row r="8" spans="1:10" ht="42" customHeight="1">
      <c r="A8" s="4">
        <v>45930.375</v>
      </c>
      <c r="B8" s="29"/>
      <c r="C8" s="29"/>
      <c r="D8" s="30"/>
      <c r="E8" s="30"/>
      <c r="F8" s="30"/>
      <c r="G8" s="30"/>
      <c r="H8" s="23"/>
      <c r="I8" s="23"/>
      <c r="J8" s="23"/>
    </row>
    <row r="9" spans="1:10" ht="42" customHeight="1">
      <c r="A9" s="4">
        <v>45930.5</v>
      </c>
      <c r="B9" s="29"/>
      <c r="C9" s="29"/>
      <c r="D9" s="30">
        <v>50</v>
      </c>
      <c r="E9" s="30"/>
      <c r="F9" s="30">
        <v>20</v>
      </c>
      <c r="G9" s="30">
        <v>30</v>
      </c>
      <c r="H9" s="23">
        <v>0.5625</v>
      </c>
      <c r="I9" s="23">
        <v>0.54166666666666663</v>
      </c>
      <c r="J9" s="23"/>
    </row>
    <row r="10" spans="1:10" ht="42" customHeight="1">
      <c r="A10" s="4">
        <v>45930.625</v>
      </c>
      <c r="B10" s="29"/>
      <c r="C10" s="29"/>
      <c r="D10" s="30"/>
      <c r="E10" s="30"/>
      <c r="F10" s="54"/>
      <c r="G10" s="55"/>
      <c r="H10" s="56"/>
      <c r="I10" s="56"/>
      <c r="J10" s="23"/>
    </row>
    <row r="11" spans="1:10" ht="42" customHeight="1">
      <c r="A11" s="4">
        <v>45930.75</v>
      </c>
      <c r="B11" s="29"/>
      <c r="C11" s="29"/>
      <c r="D11" s="30">
        <v>50</v>
      </c>
      <c r="E11" s="30"/>
      <c r="F11" s="30">
        <v>15</v>
      </c>
      <c r="G11" s="30">
        <v>35</v>
      </c>
      <c r="H11" s="56">
        <v>0.83333333333333337</v>
      </c>
      <c r="I11" s="23">
        <v>0.8125</v>
      </c>
      <c r="J11" s="23"/>
    </row>
    <row r="12" spans="1:10" ht="42" customHeight="1">
      <c r="A12" s="4">
        <v>45930.875</v>
      </c>
      <c r="B12" s="29"/>
      <c r="C12" s="29"/>
      <c r="D12" s="30">
        <v>120</v>
      </c>
      <c r="E12" s="30"/>
      <c r="F12" s="30">
        <v>60</v>
      </c>
      <c r="G12" s="30">
        <v>70</v>
      </c>
      <c r="H12" s="23"/>
      <c r="I12" s="23">
        <v>0.95833333333333337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340</v>
      </c>
      <c r="E16" s="33">
        <f t="shared" si="0"/>
        <v>0</v>
      </c>
      <c r="F16" s="32">
        <f>SUM(F5:F12)</f>
        <v>215</v>
      </c>
      <c r="G16" s="48">
        <f>SUM(G5:G12)</f>
        <v>345</v>
      </c>
      <c r="H16" s="100">
        <f>D17-F17</f>
        <v>-220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340</v>
      </c>
      <c r="E17" s="103"/>
      <c r="F17" s="78">
        <f>SUM(F16:G16)</f>
        <v>560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CC5C9-E67F-8547-B7FE-0B7AE1C886DC}">
  <dimension ref="A1:J987"/>
  <sheetViews>
    <sheetView showGridLines="0" zoomScale="140" zoomScaleNormal="140" workbookViewId="0">
      <selection activeCell="J5" sqref="J5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45576</v>
      </c>
      <c r="B1" s="82"/>
      <c r="C1" s="60" t="str">
        <f>"Pumps: "&amp;COUNTA(I5:I12)</f>
        <v>Pumps: 6</v>
      </c>
      <c r="D1" s="84">
        <f>ROUNDUP(D17/8, 0)</f>
        <v>36</v>
      </c>
      <c r="E1" s="92"/>
      <c r="F1" s="93">
        <f>ROUNDDOWN(F17/8, 0)</f>
        <v>63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>
        <v>40</v>
      </c>
      <c r="G5" s="30">
        <v>70</v>
      </c>
      <c r="H5" s="23"/>
      <c r="I5" s="23">
        <v>4.1666666666666664E-2</v>
      </c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40</v>
      </c>
      <c r="G6" s="30">
        <v>80</v>
      </c>
      <c r="H6" s="23">
        <v>0.125</v>
      </c>
      <c r="I6" s="23">
        <v>0.16666666666666666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/>
      <c r="G7" s="30"/>
      <c r="H7" s="23"/>
      <c r="I7" s="23"/>
      <c r="J7" s="23"/>
    </row>
    <row r="8" spans="1:10" ht="42" customHeight="1">
      <c r="A8" s="4">
        <v>45930.375</v>
      </c>
      <c r="B8" s="29"/>
      <c r="C8" s="29"/>
      <c r="D8" s="30">
        <v>75</v>
      </c>
      <c r="E8" s="30"/>
      <c r="F8" s="30">
        <v>50</v>
      </c>
      <c r="G8" s="30">
        <v>60</v>
      </c>
      <c r="H8" s="23"/>
      <c r="I8" s="23">
        <v>0.33333333333333331</v>
      </c>
      <c r="J8" s="23"/>
    </row>
    <row r="9" spans="1:10" ht="42" customHeight="1">
      <c r="A9" s="4">
        <v>45930.5</v>
      </c>
      <c r="B9" s="29"/>
      <c r="C9" s="29"/>
      <c r="D9" s="30"/>
      <c r="E9" s="30"/>
      <c r="F9" s="30">
        <v>30</v>
      </c>
      <c r="G9" s="30">
        <v>45</v>
      </c>
      <c r="H9" s="23"/>
      <c r="I9" s="23">
        <v>0.47916666666666669</v>
      </c>
      <c r="J9" s="23"/>
    </row>
    <row r="10" spans="1:10" ht="42" customHeight="1">
      <c r="A10" s="4">
        <v>45930.625</v>
      </c>
      <c r="B10" s="29"/>
      <c r="C10" s="29"/>
      <c r="D10" s="30"/>
      <c r="E10" s="30"/>
      <c r="F10" s="30">
        <v>20</v>
      </c>
      <c r="G10" s="30">
        <v>40</v>
      </c>
      <c r="H10" s="23"/>
      <c r="I10" s="23">
        <v>0.625</v>
      </c>
      <c r="J10" s="23"/>
    </row>
    <row r="11" spans="1:10" ht="42" customHeight="1">
      <c r="A11" s="4">
        <v>45930.75</v>
      </c>
      <c r="B11" s="29"/>
      <c r="C11" s="29"/>
      <c r="D11" s="30"/>
      <c r="E11" s="30"/>
      <c r="F11" s="30"/>
      <c r="G11" s="30"/>
      <c r="H11" s="56"/>
      <c r="I11" s="23"/>
      <c r="J11" s="23"/>
    </row>
    <row r="12" spans="1:10" ht="42" customHeight="1">
      <c r="A12" s="4">
        <v>45930.875</v>
      </c>
      <c r="B12" s="29"/>
      <c r="C12" s="29"/>
      <c r="D12" s="30">
        <v>90</v>
      </c>
      <c r="E12" s="30"/>
      <c r="F12" s="30">
        <v>10</v>
      </c>
      <c r="G12" s="30">
        <v>20</v>
      </c>
      <c r="H12" s="23">
        <v>0.95833333333333337</v>
      </c>
      <c r="I12" s="23">
        <v>0.83333333333333337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285</v>
      </c>
      <c r="E16" s="33">
        <f t="shared" si="0"/>
        <v>0</v>
      </c>
      <c r="F16" s="32">
        <f>SUM(F5:F12)</f>
        <v>190</v>
      </c>
      <c r="G16" s="48">
        <f>SUM(G5:G12)</f>
        <v>315</v>
      </c>
      <c r="H16" s="100">
        <f>D17-F17</f>
        <v>-220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285</v>
      </c>
      <c r="E17" s="103"/>
      <c r="F17" s="78">
        <f>SUM(F16:G16)</f>
        <v>505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73A9-67CC-F74C-9598-201943CBF3F0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45575</v>
      </c>
      <c r="B1" s="82"/>
      <c r="C1" s="60" t="str">
        <f>"Pumps: "&amp;COUNTA(I5:I12)</f>
        <v>Pumps: 6</v>
      </c>
      <c r="D1" s="84">
        <f>ROUNDUP(D17/8, 0)</f>
        <v>59</v>
      </c>
      <c r="E1" s="92"/>
      <c r="F1" s="93">
        <f>ROUNDDOWN(F17/8, 0)</f>
        <v>63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/>
      <c r="G5" s="30"/>
      <c r="H5" s="23"/>
      <c r="I5" s="23"/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50</v>
      </c>
      <c r="G6" s="30">
        <v>80</v>
      </c>
      <c r="H6" s="23">
        <v>0.14583333333333334</v>
      </c>
      <c r="I6" s="23">
        <v>0.14583333333333334</v>
      </c>
      <c r="J6" s="23"/>
    </row>
    <row r="7" spans="1:10" ht="42" customHeight="1">
      <c r="A7" s="4">
        <v>45930.25</v>
      </c>
      <c r="B7" s="29"/>
      <c r="C7" s="29"/>
      <c r="D7" s="30">
        <v>120</v>
      </c>
      <c r="E7" s="30"/>
      <c r="F7" s="30">
        <v>30</v>
      </c>
      <c r="G7" s="30">
        <v>40</v>
      </c>
      <c r="H7" s="23">
        <v>0.3125</v>
      </c>
      <c r="I7" s="23">
        <v>0.29166666666666669</v>
      </c>
      <c r="J7" s="23"/>
    </row>
    <row r="8" spans="1:10" ht="42" customHeight="1">
      <c r="A8" s="4">
        <v>45930.375</v>
      </c>
      <c r="B8" s="29"/>
      <c r="C8" s="29"/>
      <c r="D8" s="30"/>
      <c r="E8" s="30"/>
      <c r="F8" s="30">
        <v>70</v>
      </c>
      <c r="G8" s="30">
        <v>90</v>
      </c>
      <c r="H8" s="23"/>
      <c r="I8" s="23">
        <v>0.375</v>
      </c>
      <c r="J8" s="23"/>
    </row>
    <row r="9" spans="1:10" ht="42" customHeight="1">
      <c r="A9" s="4">
        <v>45930.5</v>
      </c>
      <c r="B9" s="29"/>
      <c r="C9" s="29"/>
      <c r="D9" s="30">
        <v>60</v>
      </c>
      <c r="E9" s="30"/>
      <c r="F9" s="30">
        <v>20</v>
      </c>
      <c r="G9" s="30">
        <v>50</v>
      </c>
      <c r="H9" s="23">
        <v>0.58333333333333337</v>
      </c>
      <c r="I9" s="23">
        <v>0.5625</v>
      </c>
      <c r="J9" s="23"/>
    </row>
    <row r="10" spans="1:10" ht="42" customHeight="1">
      <c r="A10" s="4">
        <v>45930.625</v>
      </c>
      <c r="B10" s="29"/>
      <c r="C10" s="29"/>
      <c r="D10" s="30">
        <v>45</v>
      </c>
      <c r="E10" s="30"/>
      <c r="F10" s="54">
        <v>15</v>
      </c>
      <c r="G10" s="55">
        <v>30</v>
      </c>
      <c r="H10" s="56">
        <v>0.66666666666666663</v>
      </c>
      <c r="I10" s="56">
        <v>0.66666666666666663</v>
      </c>
      <c r="J10" s="23"/>
    </row>
    <row r="11" spans="1:10" ht="42" customHeight="1">
      <c r="A11" s="4">
        <v>45930.75</v>
      </c>
      <c r="B11" s="29"/>
      <c r="C11" s="29"/>
      <c r="D11" s="30"/>
      <c r="E11" s="30"/>
      <c r="F11" s="30">
        <v>10</v>
      </c>
      <c r="G11" s="30">
        <v>20</v>
      </c>
      <c r="H11" s="56"/>
      <c r="I11" s="23">
        <v>0.79166666666666663</v>
      </c>
      <c r="J11" s="23"/>
    </row>
    <row r="12" spans="1:10" ht="42" customHeight="1">
      <c r="A12" s="4">
        <v>45930.875</v>
      </c>
      <c r="B12" s="29"/>
      <c r="C12" s="29"/>
      <c r="D12" s="30">
        <v>120</v>
      </c>
      <c r="E12" s="30"/>
      <c r="F12" s="30"/>
      <c r="G12" s="30"/>
      <c r="H12" s="23">
        <v>0.95833333333333337</v>
      </c>
      <c r="I12" s="23"/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465</v>
      </c>
      <c r="E16" s="33">
        <f t="shared" si="0"/>
        <v>0</v>
      </c>
      <c r="F16" s="32">
        <f>SUM(F5:F12)</f>
        <v>195</v>
      </c>
      <c r="G16" s="48">
        <f>SUM(G5:G12)</f>
        <v>310</v>
      </c>
      <c r="H16" s="100">
        <f>D17-F17</f>
        <v>-40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465</v>
      </c>
      <c r="E17" s="103"/>
      <c r="F17" s="78">
        <f>SUM(F16:G16)</f>
        <v>505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DD3B7-2BB8-E84C-AD28-78535E26FA59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45574</v>
      </c>
      <c r="B1" s="82"/>
      <c r="C1" s="60" t="str">
        <f>"Pumps: "&amp;COUNTA(I5:I12)</f>
        <v>Pumps: 8</v>
      </c>
      <c r="D1" s="84">
        <f>ROUNDUP(D17/8, 0)</f>
        <v>67</v>
      </c>
      <c r="E1" s="92"/>
      <c r="F1" s="93">
        <f>ROUNDDOWN(F17/8, 0)</f>
        <v>71</v>
      </c>
      <c r="G1" s="94"/>
      <c r="H1" s="49" t="s">
        <v>39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60</v>
      </c>
      <c r="E5" s="30"/>
      <c r="F5" s="30">
        <v>60</v>
      </c>
      <c r="G5" s="30">
        <v>60</v>
      </c>
      <c r="H5" s="23">
        <v>0</v>
      </c>
      <c r="I5" s="23">
        <v>8.3333333333333329E-2</v>
      </c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30</v>
      </c>
      <c r="G6" s="30">
        <v>80</v>
      </c>
      <c r="H6" s="23">
        <v>0.16666666666666666</v>
      </c>
      <c r="I6" s="23">
        <v>0.20833333333333334</v>
      </c>
      <c r="J6" s="23"/>
    </row>
    <row r="7" spans="1:10" ht="42" customHeight="1">
      <c r="A7" s="4">
        <v>45930.25</v>
      </c>
      <c r="B7" s="29"/>
      <c r="C7" s="29"/>
      <c r="D7" s="30">
        <v>100</v>
      </c>
      <c r="E7" s="30"/>
      <c r="F7" s="30">
        <v>40</v>
      </c>
      <c r="G7" s="30">
        <v>60</v>
      </c>
      <c r="H7" s="23">
        <v>0.375</v>
      </c>
      <c r="I7" s="23">
        <v>0.33333333333333331</v>
      </c>
      <c r="J7" s="23"/>
    </row>
    <row r="8" spans="1:10" ht="42" customHeight="1">
      <c r="A8" s="4">
        <v>45930.375</v>
      </c>
      <c r="B8" s="29"/>
      <c r="C8" s="29"/>
      <c r="D8" s="30">
        <v>30</v>
      </c>
      <c r="E8" s="30"/>
      <c r="F8" s="30">
        <v>20</v>
      </c>
      <c r="G8" s="30">
        <v>10</v>
      </c>
      <c r="H8" s="23">
        <v>0.47916666666666669</v>
      </c>
      <c r="I8" s="23">
        <v>0.45833333333333331</v>
      </c>
      <c r="J8" s="23"/>
    </row>
    <row r="9" spans="1:10" ht="42" customHeight="1">
      <c r="A9" s="4">
        <v>45930.5</v>
      </c>
      <c r="B9" s="29"/>
      <c r="C9" s="29"/>
      <c r="D9" s="30">
        <v>40</v>
      </c>
      <c r="E9" s="30"/>
      <c r="F9" s="30">
        <v>25</v>
      </c>
      <c r="G9" s="30">
        <v>25</v>
      </c>
      <c r="H9" s="23">
        <v>0.58333333333333337</v>
      </c>
      <c r="I9" s="23">
        <v>0.58333333333333337</v>
      </c>
      <c r="J9" s="23"/>
    </row>
    <row r="10" spans="1:10" ht="42" customHeight="1">
      <c r="A10" s="4">
        <v>45930.625</v>
      </c>
      <c r="B10" s="29"/>
      <c r="C10" s="29"/>
      <c r="D10" s="30">
        <v>40</v>
      </c>
      <c r="E10" s="30"/>
      <c r="F10" s="54">
        <v>40</v>
      </c>
      <c r="G10" s="55">
        <v>10</v>
      </c>
      <c r="H10" s="56">
        <v>0.70833333333333337</v>
      </c>
      <c r="I10" s="56">
        <v>0.70833333333333337</v>
      </c>
      <c r="J10" s="23"/>
    </row>
    <row r="11" spans="1:10" ht="42" customHeight="1">
      <c r="A11" s="4">
        <v>45930.75</v>
      </c>
      <c r="B11" s="29"/>
      <c r="C11" s="29"/>
      <c r="D11" s="30">
        <v>75</v>
      </c>
      <c r="E11" s="30"/>
      <c r="F11" s="30">
        <v>20</v>
      </c>
      <c r="G11" s="30">
        <v>30</v>
      </c>
      <c r="H11" s="56">
        <v>0.83333333333333337</v>
      </c>
      <c r="I11" s="23">
        <v>0.83333333333333337</v>
      </c>
      <c r="J11" s="23"/>
    </row>
    <row r="12" spans="1:10" ht="42" customHeight="1">
      <c r="A12" s="4">
        <v>45930.875</v>
      </c>
      <c r="B12" s="29"/>
      <c r="C12" s="29"/>
      <c r="D12" s="30">
        <v>70</v>
      </c>
      <c r="E12" s="30"/>
      <c r="F12" s="30">
        <v>30</v>
      </c>
      <c r="G12" s="30">
        <v>30</v>
      </c>
      <c r="H12" s="23">
        <v>0.95833333333333337</v>
      </c>
      <c r="I12" s="23">
        <v>0.95833333333333337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535</v>
      </c>
      <c r="E16" s="33">
        <f t="shared" si="0"/>
        <v>0</v>
      </c>
      <c r="F16" s="32">
        <f>SUM(F5:F12)</f>
        <v>265</v>
      </c>
      <c r="G16" s="48">
        <f>SUM(G5:G12)</f>
        <v>305</v>
      </c>
      <c r="H16" s="100">
        <f>D17-F17</f>
        <v>-35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535</v>
      </c>
      <c r="E17" s="103"/>
      <c r="F17" s="78">
        <f>SUM(F16:G16)</f>
        <v>570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B5752-7E03-3B4B-8ECD-1AC00EDE4266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45573</v>
      </c>
      <c r="B1" s="82"/>
      <c r="C1" s="60" t="str">
        <f>"Pumps: "&amp;COUNTA(I5:I12)</f>
        <v>Pumps: 8</v>
      </c>
      <c r="D1" s="84">
        <f>ROUNDUP(D17/8, 0)</f>
        <v>68</v>
      </c>
      <c r="E1" s="92"/>
      <c r="F1" s="93">
        <f>ROUNDDOWN(F17/8, 0)</f>
        <v>68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120</v>
      </c>
      <c r="E5" s="30"/>
      <c r="F5" s="30">
        <v>40</v>
      </c>
      <c r="G5" s="30">
        <v>60</v>
      </c>
      <c r="H5" s="23">
        <v>0.10416666666666667</v>
      </c>
      <c r="I5" s="23">
        <v>8.3333333333333329E-2</v>
      </c>
      <c r="J5" s="23"/>
    </row>
    <row r="6" spans="1:10" ht="42" customHeight="1">
      <c r="A6" s="4">
        <v>45930.125</v>
      </c>
      <c r="B6" s="29"/>
      <c r="C6" s="29"/>
      <c r="D6" s="30"/>
      <c r="E6" s="30"/>
      <c r="F6" s="30">
        <v>60</v>
      </c>
      <c r="G6" s="30">
        <v>90</v>
      </c>
      <c r="H6" s="23"/>
      <c r="I6" s="23">
        <v>0.20833333333333334</v>
      </c>
      <c r="J6" s="23"/>
    </row>
    <row r="7" spans="1:10" ht="42" customHeight="1">
      <c r="A7" s="4">
        <v>45930.25</v>
      </c>
      <c r="B7" s="29"/>
      <c r="C7" s="29"/>
      <c r="D7" s="30">
        <v>100</v>
      </c>
      <c r="E7" s="30"/>
      <c r="F7" s="30">
        <v>30</v>
      </c>
      <c r="G7" s="30">
        <v>60</v>
      </c>
      <c r="H7" s="23">
        <v>0.3125</v>
      </c>
      <c r="I7" s="23">
        <v>0.33333333333333331</v>
      </c>
      <c r="J7" s="23"/>
    </row>
    <row r="8" spans="1:10" ht="42" customHeight="1">
      <c r="A8" s="4">
        <v>45930.375</v>
      </c>
      <c r="B8" s="29"/>
      <c r="C8" s="29"/>
      <c r="D8" s="30">
        <v>40</v>
      </c>
      <c r="E8" s="30"/>
      <c r="F8" s="30">
        <v>30</v>
      </c>
      <c r="G8" s="30">
        <v>10</v>
      </c>
      <c r="H8" s="23">
        <v>0.45833333333333331</v>
      </c>
      <c r="I8" s="23">
        <v>0.45833333333333331</v>
      </c>
      <c r="J8" s="23"/>
    </row>
    <row r="9" spans="1:10" ht="42" customHeight="1">
      <c r="A9" s="4">
        <v>45930.5</v>
      </c>
      <c r="B9" s="29"/>
      <c r="C9" s="29"/>
      <c r="D9" s="30">
        <v>40</v>
      </c>
      <c r="E9" s="30"/>
      <c r="F9" s="30">
        <v>20</v>
      </c>
      <c r="G9" s="30">
        <v>20</v>
      </c>
      <c r="H9" s="23">
        <v>0.54166666666666663</v>
      </c>
      <c r="I9" s="23">
        <v>0.58333333333333337</v>
      </c>
      <c r="J9" s="23"/>
    </row>
    <row r="10" spans="1:10" ht="42" customHeight="1">
      <c r="A10" s="4">
        <v>45930.625</v>
      </c>
      <c r="B10" s="29"/>
      <c r="C10" s="29"/>
      <c r="D10" s="30">
        <v>30</v>
      </c>
      <c r="E10" s="30"/>
      <c r="F10" s="54">
        <v>35</v>
      </c>
      <c r="G10" s="55">
        <v>35</v>
      </c>
      <c r="H10" s="56">
        <v>0.64583333333333337</v>
      </c>
      <c r="I10" s="56">
        <v>0.70833333333333337</v>
      </c>
      <c r="J10" s="23"/>
    </row>
    <row r="11" spans="1:10" ht="42" customHeight="1">
      <c r="A11" s="4">
        <v>45930.75</v>
      </c>
      <c r="B11" s="29"/>
      <c r="C11" s="29"/>
      <c r="D11" s="30">
        <v>120</v>
      </c>
      <c r="E11" s="30"/>
      <c r="F11" s="30">
        <v>10</v>
      </c>
      <c r="G11" s="30">
        <v>20</v>
      </c>
      <c r="H11" s="56">
        <v>0.70833333333333337</v>
      </c>
      <c r="I11" s="23">
        <v>0.83333333333333337</v>
      </c>
      <c r="J11" s="23"/>
    </row>
    <row r="12" spans="1:10" ht="42" customHeight="1">
      <c r="A12" s="4">
        <v>45930.875</v>
      </c>
      <c r="B12" s="29">
        <v>10</v>
      </c>
      <c r="C12" s="29">
        <v>10</v>
      </c>
      <c r="D12" s="30">
        <v>90</v>
      </c>
      <c r="E12" s="30"/>
      <c r="F12" s="30">
        <v>20</v>
      </c>
      <c r="G12" s="30">
        <v>10</v>
      </c>
      <c r="H12" s="23">
        <v>0.89583333333333337</v>
      </c>
      <c r="I12" s="23">
        <v>0.95833333333333337</v>
      </c>
      <c r="J12" s="23">
        <v>0.95833333333333337</v>
      </c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10</v>
      </c>
      <c r="C16" s="31">
        <f t="shared" si="0"/>
        <v>10</v>
      </c>
      <c r="D16" s="32">
        <f t="shared" si="0"/>
        <v>540</v>
      </c>
      <c r="E16" s="33">
        <f t="shared" si="0"/>
        <v>0</v>
      </c>
      <c r="F16" s="32">
        <f>SUM(F5:F12)</f>
        <v>245</v>
      </c>
      <c r="G16" s="48">
        <f>SUM(G5:G12)</f>
        <v>305</v>
      </c>
      <c r="H16" s="100">
        <f>D17-F17</f>
        <v>-10</v>
      </c>
      <c r="I16" s="1"/>
    </row>
    <row r="17" spans="1:9" ht="19.5" customHeight="1">
      <c r="A17" s="67"/>
      <c r="B17" s="101">
        <f>SUM(B16:C16)</f>
        <v>20</v>
      </c>
      <c r="C17" s="102"/>
      <c r="D17" s="78">
        <f>SUM(D16:E16)</f>
        <v>540</v>
      </c>
      <c r="E17" s="103"/>
      <c r="F17" s="78">
        <f>SUM(F16:G16)</f>
        <v>550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9673A-120B-AA4D-9422-5D28B069A996}">
  <dimension ref="A1:J987"/>
  <sheetViews>
    <sheetView showGridLines="0" zoomScale="140" zoomScaleNormal="140" workbookViewId="0">
      <selection activeCell="I10" sqref="I10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45572</v>
      </c>
      <c r="B1" s="82"/>
      <c r="C1" s="60" t="str">
        <f>"Pumps: "&amp;COUNTA(I5:I12)</f>
        <v>Pumps: 6</v>
      </c>
      <c r="D1" s="84">
        <f>ROUNDUP(D17/8, 0)</f>
        <v>58</v>
      </c>
      <c r="E1" s="92"/>
      <c r="F1" s="93">
        <f>ROUNDDOWN(F17/8, 0)</f>
        <v>66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>
        <v>40</v>
      </c>
      <c r="G5" s="30">
        <v>100</v>
      </c>
      <c r="H5" s="23"/>
      <c r="I5" s="23">
        <v>8.3333333333333329E-2</v>
      </c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40</v>
      </c>
      <c r="G6" s="30">
        <v>80</v>
      </c>
      <c r="H6" s="23">
        <v>0.14583333333333334</v>
      </c>
      <c r="I6" s="23">
        <v>0.20833333333333334</v>
      </c>
      <c r="J6" s="23"/>
    </row>
    <row r="7" spans="1:10" ht="42" customHeight="1">
      <c r="A7" s="4">
        <v>45930.25</v>
      </c>
      <c r="B7" s="29"/>
      <c r="C7" s="29"/>
      <c r="D7" s="30">
        <v>120</v>
      </c>
      <c r="E7" s="30"/>
      <c r="F7" s="30">
        <v>40</v>
      </c>
      <c r="G7" s="30">
        <v>50</v>
      </c>
      <c r="H7" s="23">
        <v>0.3125</v>
      </c>
      <c r="I7" s="23">
        <v>0.33333333333333331</v>
      </c>
      <c r="J7" s="23"/>
    </row>
    <row r="8" spans="1:10" ht="42" customHeight="1">
      <c r="A8" s="4">
        <v>45930.375</v>
      </c>
      <c r="B8" s="29"/>
      <c r="C8" s="29"/>
      <c r="D8" s="30"/>
      <c r="E8" s="30"/>
      <c r="F8" s="30">
        <v>20</v>
      </c>
      <c r="G8" s="30">
        <v>20</v>
      </c>
      <c r="H8" s="23"/>
      <c r="I8" s="23">
        <v>0.45833333333333331</v>
      </c>
      <c r="J8" s="23"/>
    </row>
    <row r="9" spans="1:10" ht="42" customHeight="1">
      <c r="A9" s="4">
        <v>45930.5</v>
      </c>
      <c r="B9" s="29"/>
      <c r="C9" s="29"/>
      <c r="D9" s="30"/>
      <c r="E9" s="30"/>
      <c r="F9" s="30"/>
      <c r="G9" s="30"/>
      <c r="H9" s="23"/>
      <c r="I9" s="23"/>
      <c r="J9" s="23"/>
    </row>
    <row r="10" spans="1:10" ht="42" customHeight="1">
      <c r="A10" s="4">
        <v>45930.625</v>
      </c>
      <c r="B10" s="29"/>
      <c r="C10" s="29"/>
      <c r="D10" s="30"/>
      <c r="E10" s="30"/>
      <c r="F10" s="54"/>
      <c r="G10" s="55"/>
      <c r="H10" s="56"/>
      <c r="I10" s="56"/>
      <c r="J10" s="23"/>
    </row>
    <row r="11" spans="1:10" ht="42" customHeight="1">
      <c r="A11" s="4">
        <v>45930.75</v>
      </c>
      <c r="B11" s="29"/>
      <c r="C11" s="29"/>
      <c r="D11" s="30">
        <v>100</v>
      </c>
      <c r="E11" s="30"/>
      <c r="F11" s="30">
        <v>30</v>
      </c>
      <c r="G11" s="30">
        <v>30</v>
      </c>
      <c r="H11" s="23">
        <v>0.83333333333333337</v>
      </c>
      <c r="I11" s="23">
        <v>0.83333333333333337</v>
      </c>
      <c r="J11" s="23"/>
    </row>
    <row r="12" spans="1:10" ht="42" customHeight="1">
      <c r="A12" s="4">
        <v>45930.875</v>
      </c>
      <c r="B12" s="29"/>
      <c r="C12" s="29"/>
      <c r="D12" s="30">
        <v>120</v>
      </c>
      <c r="E12" s="30"/>
      <c r="F12" s="30">
        <v>50</v>
      </c>
      <c r="G12" s="30">
        <v>30</v>
      </c>
      <c r="H12" s="23">
        <v>0.9375</v>
      </c>
      <c r="I12" s="23">
        <v>0.95833333333333337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460</v>
      </c>
      <c r="E16" s="33">
        <f t="shared" si="0"/>
        <v>0</v>
      </c>
      <c r="F16" s="32">
        <f>SUM(F5:F12)</f>
        <v>220</v>
      </c>
      <c r="G16" s="48">
        <f>SUM(G5:G12)</f>
        <v>310</v>
      </c>
      <c r="H16" s="100">
        <f>D17-F17</f>
        <v>-70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460</v>
      </c>
      <c r="E17" s="103"/>
      <c r="F17" s="78">
        <f>SUM(F16:G16)</f>
        <v>530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D390-EDD8-8449-8490-8A5533CC9D0B}">
  <dimension ref="A1:J987"/>
  <sheetViews>
    <sheetView showGridLines="0" zoomScale="140" zoomScaleNormal="140" workbookViewId="0">
      <selection activeCell="G7" sqref="G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45571</v>
      </c>
      <c r="B1" s="82"/>
      <c r="C1" s="60" t="str">
        <f>"Pumps: "&amp;COUNTA(I5:I12)</f>
        <v>Pumps: 7</v>
      </c>
      <c r="D1" s="84">
        <f>ROUNDUP(D17/8, 0)</f>
        <v>66</v>
      </c>
      <c r="E1" s="92"/>
      <c r="F1" s="93">
        <f>ROUNDDOWN(F17/8, 0)</f>
        <v>80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100</v>
      </c>
      <c r="E5" s="30"/>
      <c r="F5" s="30"/>
      <c r="G5" s="30"/>
      <c r="H5" s="23">
        <v>0</v>
      </c>
      <c r="I5" s="23"/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40</v>
      </c>
      <c r="G6" s="30">
        <v>80</v>
      </c>
      <c r="H6" s="23">
        <v>0.16666666666666666</v>
      </c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100</v>
      </c>
      <c r="E7" s="30"/>
      <c r="F7" s="30">
        <v>60</v>
      </c>
      <c r="G7" s="30">
        <v>60</v>
      </c>
      <c r="H7" s="23">
        <v>0.375</v>
      </c>
      <c r="I7" s="23">
        <v>0.20833333333333334</v>
      </c>
      <c r="J7" s="23"/>
    </row>
    <row r="8" spans="1:10" ht="42" customHeight="1">
      <c r="A8" s="4">
        <v>45930.375</v>
      </c>
      <c r="B8" s="29"/>
      <c r="C8" s="29"/>
      <c r="D8" s="30"/>
      <c r="E8" s="30"/>
      <c r="F8" s="30">
        <v>50</v>
      </c>
      <c r="G8" s="30">
        <v>70</v>
      </c>
      <c r="H8" s="23"/>
      <c r="I8" s="23">
        <v>0.33333333333333331</v>
      </c>
      <c r="J8" s="23"/>
    </row>
    <row r="9" spans="1:10" ht="42" customHeight="1">
      <c r="A9" s="4">
        <v>45930.5</v>
      </c>
      <c r="B9" s="29"/>
      <c r="C9" s="29"/>
      <c r="D9" s="30">
        <v>85</v>
      </c>
      <c r="E9" s="30"/>
      <c r="F9" s="30">
        <v>30</v>
      </c>
      <c r="G9" s="30">
        <v>35</v>
      </c>
      <c r="H9" s="23">
        <v>0.54166666666666663</v>
      </c>
      <c r="I9" s="23">
        <v>0.45833333333333331</v>
      </c>
      <c r="J9" s="23"/>
    </row>
    <row r="10" spans="1:10" ht="42" customHeight="1">
      <c r="A10" s="4">
        <v>45930.625</v>
      </c>
      <c r="B10" s="29"/>
      <c r="C10" s="29"/>
      <c r="D10" s="30"/>
      <c r="E10" s="30"/>
      <c r="F10" s="30">
        <v>40</v>
      </c>
      <c r="G10" s="30">
        <v>40</v>
      </c>
      <c r="H10" s="56"/>
      <c r="I10" s="23">
        <v>0.58333333333333337</v>
      </c>
      <c r="J10" s="23"/>
    </row>
    <row r="11" spans="1:10" ht="42" customHeight="1">
      <c r="A11" s="4">
        <v>45930.75</v>
      </c>
      <c r="B11" s="29"/>
      <c r="C11" s="29"/>
      <c r="D11" s="30"/>
      <c r="E11" s="30"/>
      <c r="F11" s="54">
        <v>10</v>
      </c>
      <c r="G11" s="55">
        <v>20</v>
      </c>
      <c r="H11" s="56"/>
      <c r="I11" s="56">
        <v>0.75</v>
      </c>
      <c r="J11" s="23"/>
    </row>
    <row r="12" spans="1:10" ht="42" customHeight="1">
      <c r="A12" s="4">
        <v>45930.875</v>
      </c>
      <c r="B12" s="29"/>
      <c r="C12" s="29"/>
      <c r="D12" s="30">
        <v>120</v>
      </c>
      <c r="E12" s="30"/>
      <c r="F12" s="30">
        <v>40</v>
      </c>
      <c r="G12" s="30">
        <v>70</v>
      </c>
      <c r="H12" s="23">
        <v>0.4375</v>
      </c>
      <c r="I12" s="23">
        <v>0.95833333333333337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525</v>
      </c>
      <c r="E16" s="33">
        <f t="shared" si="0"/>
        <v>0</v>
      </c>
      <c r="F16" s="32">
        <f>SUM(F5:F12)</f>
        <v>270</v>
      </c>
      <c r="G16" s="48">
        <f>SUM(G5:G12)</f>
        <v>375</v>
      </c>
      <c r="H16" s="100">
        <f>D17-F17</f>
        <v>-120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525</v>
      </c>
      <c r="E17" s="103"/>
      <c r="F17" s="78">
        <f>SUM(F16:G16)</f>
        <v>645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26BD2-373B-B34B-900E-96B5FD1C1F30}">
  <dimension ref="A1:J987"/>
  <sheetViews>
    <sheetView showGridLines="0" zoomScale="140" zoomScaleNormal="140" workbookViewId="0">
      <selection activeCell="J11" sqref="J11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45570</v>
      </c>
      <c r="B1" s="82"/>
      <c r="C1" s="60" t="str">
        <f>"Pumps: "&amp;COUNTA(I5:I12)</f>
        <v>Pumps: 8</v>
      </c>
      <c r="D1" s="84">
        <f>ROUNDUP(D17/8, 0)</f>
        <v>73</v>
      </c>
      <c r="E1" s="92"/>
      <c r="F1" s="93">
        <f>ROUNDDOWN(F17/8, 0)</f>
        <v>77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120</v>
      </c>
      <c r="E5" s="30"/>
      <c r="F5" s="30">
        <v>40</v>
      </c>
      <c r="G5" s="30">
        <v>50</v>
      </c>
      <c r="H5" s="23">
        <v>6.25E-2</v>
      </c>
      <c r="I5" s="23">
        <v>8.3333333333333329E-2</v>
      </c>
      <c r="J5" s="23"/>
    </row>
    <row r="6" spans="1:10" ht="42" customHeight="1">
      <c r="A6" s="4">
        <v>45930.125</v>
      </c>
      <c r="B6" s="29"/>
      <c r="C6" s="29"/>
      <c r="D6" s="30"/>
      <c r="E6" s="30"/>
      <c r="F6" s="30">
        <v>50</v>
      </c>
      <c r="G6" s="30">
        <v>90</v>
      </c>
      <c r="H6" s="23"/>
      <c r="I6" s="23">
        <v>0.20833333333333334</v>
      </c>
      <c r="J6" s="23"/>
    </row>
    <row r="7" spans="1:10" ht="42" customHeight="1">
      <c r="A7" s="4">
        <v>45930.25</v>
      </c>
      <c r="B7" s="29"/>
      <c r="C7" s="29"/>
      <c r="D7" s="30">
        <v>120</v>
      </c>
      <c r="E7" s="30"/>
      <c r="F7" s="30">
        <v>30</v>
      </c>
      <c r="G7" s="30">
        <v>50</v>
      </c>
      <c r="H7" s="23">
        <v>0.22916666666666666</v>
      </c>
      <c r="I7" s="23">
        <v>0.33333333333333331</v>
      </c>
      <c r="J7" s="23"/>
    </row>
    <row r="8" spans="1:10" ht="42" customHeight="1">
      <c r="A8" s="4">
        <v>45930.375</v>
      </c>
      <c r="B8" s="29"/>
      <c r="C8" s="29"/>
      <c r="D8" s="30">
        <v>70</v>
      </c>
      <c r="E8" s="30"/>
      <c r="F8" s="30">
        <v>40</v>
      </c>
      <c r="G8" s="30">
        <v>40</v>
      </c>
      <c r="H8" s="23">
        <v>0.39583333333333331</v>
      </c>
      <c r="I8" s="23">
        <v>0.45833333333333331</v>
      </c>
      <c r="J8" s="23"/>
    </row>
    <row r="9" spans="1:10" ht="42" customHeight="1">
      <c r="A9" s="4">
        <v>45930.5</v>
      </c>
      <c r="B9" s="29"/>
      <c r="C9" s="29"/>
      <c r="D9" s="30">
        <v>60</v>
      </c>
      <c r="E9" s="30"/>
      <c r="F9" s="30">
        <v>30</v>
      </c>
      <c r="G9" s="30">
        <v>30</v>
      </c>
      <c r="H9" s="23">
        <v>0.5625</v>
      </c>
      <c r="I9" s="23">
        <v>0.58333333333333337</v>
      </c>
      <c r="J9" s="23"/>
    </row>
    <row r="10" spans="1:10" ht="42" customHeight="1">
      <c r="A10" s="4">
        <v>45930.625</v>
      </c>
      <c r="B10" s="29"/>
      <c r="C10" s="29"/>
      <c r="D10" s="30">
        <v>50</v>
      </c>
      <c r="E10" s="30"/>
      <c r="F10" s="54">
        <v>20</v>
      </c>
      <c r="G10" s="55">
        <v>30</v>
      </c>
      <c r="H10" s="56">
        <v>0.66666666666666663</v>
      </c>
      <c r="I10" s="56">
        <v>0.70833333333333337</v>
      </c>
      <c r="J10" s="23"/>
    </row>
    <row r="11" spans="1:10" ht="42" customHeight="1">
      <c r="A11" s="4">
        <v>45930.75</v>
      </c>
      <c r="B11" s="29"/>
      <c r="C11" s="29"/>
      <c r="D11" s="30">
        <f>60+40</f>
        <v>100</v>
      </c>
      <c r="E11" s="30"/>
      <c r="F11" s="30">
        <v>30</v>
      </c>
      <c r="G11" s="30">
        <v>30</v>
      </c>
      <c r="H11" s="23">
        <v>0.79166666666666663</v>
      </c>
      <c r="I11" s="23">
        <v>0.83333333333333337</v>
      </c>
      <c r="J11" s="23"/>
    </row>
    <row r="12" spans="1:10" ht="42" customHeight="1">
      <c r="A12" s="4">
        <v>45930.875</v>
      </c>
      <c r="B12" s="29"/>
      <c r="C12" s="29"/>
      <c r="D12" s="30">
        <v>60</v>
      </c>
      <c r="E12" s="30"/>
      <c r="F12" s="30">
        <v>40</v>
      </c>
      <c r="G12" s="30">
        <v>20</v>
      </c>
      <c r="H12" s="23">
        <v>0.85416666666666663</v>
      </c>
      <c r="I12" s="23">
        <v>0.95833333333333337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580</v>
      </c>
      <c r="E16" s="33">
        <f t="shared" si="0"/>
        <v>0</v>
      </c>
      <c r="F16" s="32">
        <f>SUM(F5:F12)</f>
        <v>280</v>
      </c>
      <c r="G16" s="48">
        <f>SUM(G5:G12)</f>
        <v>340</v>
      </c>
      <c r="H16" s="100">
        <f>D17-F17</f>
        <v>-40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580</v>
      </c>
      <c r="E17" s="103"/>
      <c r="F17" s="78">
        <f>SUM(F16:G16)</f>
        <v>620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969E4-D94A-F54A-94F4-531FC970C71E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45569</v>
      </c>
      <c r="B1" s="82"/>
      <c r="C1" s="60" t="str">
        <f>"Pumps: "&amp;COUNTA(I5:I12)</f>
        <v>Pumps: 8</v>
      </c>
      <c r="D1" s="84">
        <f>ROUNDUP(D17/8, 0)</f>
        <v>80</v>
      </c>
      <c r="E1" s="92"/>
      <c r="F1" s="93">
        <f>ROUNDDOWN(F17/8, 0)</f>
        <v>81</v>
      </c>
      <c r="G1" s="94"/>
      <c r="H1" s="49" t="s">
        <v>40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120</v>
      </c>
      <c r="E5" s="30"/>
      <c r="F5" s="30">
        <v>40</v>
      </c>
      <c r="G5" s="30">
        <v>60</v>
      </c>
      <c r="H5" s="23">
        <v>0.10416666666666667</v>
      </c>
      <c r="I5" s="23">
        <v>8.3333333333333329E-2</v>
      </c>
      <c r="J5" s="23"/>
    </row>
    <row r="6" spans="1:10" ht="42" customHeight="1">
      <c r="A6" s="4">
        <v>45930.125</v>
      </c>
      <c r="B6" s="29"/>
      <c r="C6" s="29"/>
      <c r="D6" s="30"/>
      <c r="E6" s="30"/>
      <c r="F6" s="30">
        <v>60</v>
      </c>
      <c r="G6" s="30">
        <v>60</v>
      </c>
      <c r="H6" s="23"/>
      <c r="I6" s="23">
        <v>0.20833333333333334</v>
      </c>
      <c r="J6" s="23"/>
    </row>
    <row r="7" spans="1:10" ht="42" customHeight="1">
      <c r="A7" s="4">
        <v>45930.25</v>
      </c>
      <c r="B7" s="29"/>
      <c r="C7" s="29"/>
      <c r="D7" s="30">
        <v>120</v>
      </c>
      <c r="E7" s="30"/>
      <c r="F7" s="30">
        <v>20</v>
      </c>
      <c r="G7" s="30">
        <v>40</v>
      </c>
      <c r="H7" s="23">
        <v>0.3125</v>
      </c>
      <c r="I7" s="23">
        <v>0.33333333333333331</v>
      </c>
      <c r="J7" s="23"/>
    </row>
    <row r="8" spans="1:10" ht="42" customHeight="1">
      <c r="A8" s="4">
        <v>45930.375</v>
      </c>
      <c r="B8" s="29"/>
      <c r="C8" s="29"/>
      <c r="D8" s="30">
        <v>120</v>
      </c>
      <c r="E8" s="30"/>
      <c r="F8" s="30">
        <v>20</v>
      </c>
      <c r="G8" s="30">
        <v>30</v>
      </c>
      <c r="H8" s="23">
        <v>0.47916666666666669</v>
      </c>
      <c r="I8" s="23">
        <v>0.45833333333333331</v>
      </c>
      <c r="J8" s="23"/>
    </row>
    <row r="9" spans="1:10" ht="42" customHeight="1">
      <c r="A9" s="4">
        <v>45930.5</v>
      </c>
      <c r="B9" s="29"/>
      <c r="C9" s="29"/>
      <c r="D9" s="30"/>
      <c r="E9" s="30"/>
      <c r="F9" s="30">
        <v>30</v>
      </c>
      <c r="G9" s="30">
        <v>60</v>
      </c>
      <c r="H9" s="23"/>
      <c r="I9" s="23">
        <v>0.58333333333333337</v>
      </c>
      <c r="J9" s="23"/>
    </row>
    <row r="10" spans="1:10" ht="42" customHeight="1">
      <c r="A10" s="4">
        <v>45930.625</v>
      </c>
      <c r="B10" s="29"/>
      <c r="C10" s="29"/>
      <c r="D10" s="30">
        <v>60</v>
      </c>
      <c r="E10" s="30"/>
      <c r="F10" s="54">
        <v>15</v>
      </c>
      <c r="G10" s="55">
        <v>65</v>
      </c>
      <c r="H10" s="56">
        <v>0.60416666666666663</v>
      </c>
      <c r="I10" s="56">
        <v>0.70833333333333337</v>
      </c>
      <c r="J10" s="23"/>
    </row>
    <row r="11" spans="1:10" ht="42" customHeight="1">
      <c r="A11" s="4">
        <v>45930.75</v>
      </c>
      <c r="B11" s="29"/>
      <c r="C11" s="29"/>
      <c r="D11" s="30">
        <v>100</v>
      </c>
      <c r="E11" s="30"/>
      <c r="F11" s="30">
        <v>30</v>
      </c>
      <c r="G11" s="30">
        <v>70</v>
      </c>
      <c r="H11" s="23">
        <v>0.72916666666666663</v>
      </c>
      <c r="I11" s="23">
        <v>0.83333333333333337</v>
      </c>
      <c r="J11" s="23"/>
    </row>
    <row r="12" spans="1:10" ht="42" customHeight="1">
      <c r="A12" s="4">
        <v>45930.875</v>
      </c>
      <c r="B12" s="29"/>
      <c r="C12" s="29"/>
      <c r="D12" s="30">
        <v>120</v>
      </c>
      <c r="E12" s="30"/>
      <c r="F12" s="30">
        <v>10</v>
      </c>
      <c r="G12" s="30">
        <v>40</v>
      </c>
      <c r="H12" s="23">
        <v>0.85416666666666663</v>
      </c>
      <c r="I12" s="23">
        <v>0.95833333333333337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640</v>
      </c>
      <c r="E16" s="33">
        <f t="shared" si="0"/>
        <v>0</v>
      </c>
      <c r="F16" s="32">
        <f>SUM(F5:F12)</f>
        <v>225</v>
      </c>
      <c r="G16" s="48">
        <f>SUM(G5:G12)</f>
        <v>425</v>
      </c>
      <c r="H16" s="100">
        <f>D17-F17</f>
        <v>-10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640</v>
      </c>
      <c r="E17" s="103"/>
      <c r="F17" s="78">
        <f>SUM(F16:G16)</f>
        <v>650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BDDB4-8296-6A40-AC7C-C8D59D4DADE1}">
  <sheetPr>
    <tabColor rgb="FFFFFF00"/>
  </sheetPr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45568</v>
      </c>
      <c r="B1" s="82"/>
      <c r="C1" s="60" t="str">
        <f>"Pumps: "&amp;COUNTA(I5:I12)</f>
        <v>Pumps: 8</v>
      </c>
      <c r="D1" s="84">
        <f>ROUNDUP(D17/8, 0)</f>
        <v>75</v>
      </c>
      <c r="E1" s="92"/>
      <c r="F1" s="93">
        <f>ROUNDDOWN(F17/8, 0)</f>
        <v>97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>
        <v>45</v>
      </c>
      <c r="G5" s="30">
        <v>55</v>
      </c>
      <c r="H5" s="23"/>
      <c r="I5" s="23">
        <v>8.3333333333333329E-2</v>
      </c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50</v>
      </c>
      <c r="G6" s="30">
        <v>100</v>
      </c>
      <c r="H6" s="23">
        <v>0.14583333333333334</v>
      </c>
      <c r="I6" s="23">
        <v>0.20833333333333334</v>
      </c>
      <c r="J6" s="23"/>
    </row>
    <row r="7" spans="1:10" ht="42" customHeight="1">
      <c r="A7" s="4">
        <v>45930.25</v>
      </c>
      <c r="B7" s="29"/>
      <c r="C7" s="29"/>
      <c r="D7" s="30">
        <v>120</v>
      </c>
      <c r="E7" s="30"/>
      <c r="F7" s="30">
        <v>30</v>
      </c>
      <c r="G7" s="30">
        <v>60</v>
      </c>
      <c r="H7" s="23">
        <v>0.33333333333333331</v>
      </c>
      <c r="I7" s="23">
        <v>0.33333333333333331</v>
      </c>
      <c r="J7" s="23"/>
    </row>
    <row r="8" spans="1:10" ht="42" customHeight="1">
      <c r="A8" s="4">
        <v>45930.375</v>
      </c>
      <c r="B8" s="29"/>
      <c r="C8" s="29"/>
      <c r="D8" s="30"/>
      <c r="E8" s="30"/>
      <c r="F8" s="30">
        <v>30</v>
      </c>
      <c r="G8" s="30">
        <v>80</v>
      </c>
      <c r="H8" s="23"/>
      <c r="I8" s="23">
        <v>0.45833333333333331</v>
      </c>
      <c r="J8" s="23"/>
    </row>
    <row r="9" spans="1:10" ht="42" customHeight="1">
      <c r="A9" s="4">
        <v>45930.5</v>
      </c>
      <c r="B9" s="29"/>
      <c r="C9" s="29"/>
      <c r="D9" s="30">
        <v>120</v>
      </c>
      <c r="E9" s="30"/>
      <c r="F9" s="30">
        <v>40</v>
      </c>
      <c r="G9" s="30">
        <v>40</v>
      </c>
      <c r="H9" s="23">
        <v>0.5</v>
      </c>
      <c r="I9" s="23">
        <v>0.58333333333333337</v>
      </c>
      <c r="J9" s="23"/>
    </row>
    <row r="10" spans="1:10" ht="42" customHeight="1">
      <c r="A10" s="4">
        <v>45930.625</v>
      </c>
      <c r="B10" s="29"/>
      <c r="C10" s="29"/>
      <c r="D10" s="30">
        <v>120</v>
      </c>
      <c r="E10" s="30"/>
      <c r="F10" s="54">
        <v>40</v>
      </c>
      <c r="G10" s="55">
        <v>50</v>
      </c>
      <c r="H10" s="56">
        <v>0.72916666666666663</v>
      </c>
      <c r="I10" s="56">
        <v>0.70833333333333337</v>
      </c>
      <c r="J10" s="23"/>
    </row>
    <row r="11" spans="1:10" ht="42" customHeight="1">
      <c r="A11" s="4">
        <v>45930.75</v>
      </c>
      <c r="B11" s="29"/>
      <c r="C11" s="29"/>
      <c r="D11" s="30"/>
      <c r="E11" s="30"/>
      <c r="F11" s="30">
        <v>30</v>
      </c>
      <c r="G11" s="30">
        <v>30</v>
      </c>
      <c r="H11" s="23"/>
      <c r="I11" s="23">
        <v>0.83333333333333337</v>
      </c>
      <c r="J11" s="23"/>
    </row>
    <row r="12" spans="1:10" ht="42" customHeight="1">
      <c r="A12" s="4">
        <v>45930.875</v>
      </c>
      <c r="B12" s="29"/>
      <c r="C12" s="29"/>
      <c r="D12" s="30">
        <v>120</v>
      </c>
      <c r="E12" s="30"/>
      <c r="F12" s="30">
        <v>35</v>
      </c>
      <c r="G12" s="30">
        <v>65</v>
      </c>
      <c r="H12" s="23">
        <v>0.9375</v>
      </c>
      <c r="I12" s="23">
        <v>0.95833333333333337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600</v>
      </c>
      <c r="E16" s="33">
        <f t="shared" si="0"/>
        <v>0</v>
      </c>
      <c r="F16" s="32">
        <f>SUM(F5:F12)</f>
        <v>300</v>
      </c>
      <c r="G16" s="48">
        <f>SUM(G5:G12)</f>
        <v>480</v>
      </c>
      <c r="H16" s="100">
        <f>D17-F17</f>
        <v>-180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600</v>
      </c>
      <c r="E17" s="103"/>
      <c r="F17" s="78">
        <f>SUM(F16:G16)</f>
        <v>780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8E2C-2FB5-E34F-A398-2C1F75C5496D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45567</v>
      </c>
      <c r="B1" s="82"/>
      <c r="C1" s="60" t="str">
        <f>"Pumps: "&amp;COUNTA(I5:I12)</f>
        <v>Pumps: 8</v>
      </c>
      <c r="D1" s="84">
        <f>ROUNDUP(D17/8, 0)</f>
        <v>88</v>
      </c>
      <c r="E1" s="92"/>
      <c r="F1" s="93">
        <f>ROUNDDOWN(F17/8, 0)</f>
        <v>75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90</v>
      </c>
      <c r="E5" s="30"/>
      <c r="F5" s="30">
        <v>40</v>
      </c>
      <c r="G5" s="30">
        <v>60</v>
      </c>
      <c r="H5" s="23">
        <v>0.5</v>
      </c>
      <c r="I5" s="23">
        <v>6.25E-2</v>
      </c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50</v>
      </c>
      <c r="G6" s="30">
        <v>80</v>
      </c>
      <c r="H6" s="23">
        <v>0.14583333333333334</v>
      </c>
      <c r="I6" s="23">
        <v>0.1875</v>
      </c>
      <c r="J6" s="23"/>
    </row>
    <row r="7" spans="1:10" ht="42" customHeight="1">
      <c r="A7" s="4">
        <v>45930.25</v>
      </c>
      <c r="B7" s="29"/>
      <c r="C7" s="29"/>
      <c r="D7" s="30">
        <v>100</v>
      </c>
      <c r="E7" s="30"/>
      <c r="F7" s="30">
        <v>15</v>
      </c>
      <c r="G7" s="30">
        <v>60</v>
      </c>
      <c r="H7" s="23">
        <v>0.3125</v>
      </c>
      <c r="I7" s="23">
        <v>0.33333333333333331</v>
      </c>
      <c r="J7" s="23"/>
    </row>
    <row r="8" spans="1:10" ht="42" customHeight="1">
      <c r="A8" s="4">
        <v>45930.375</v>
      </c>
      <c r="B8" s="29"/>
      <c r="C8" s="29"/>
      <c r="D8" s="30">
        <v>100</v>
      </c>
      <c r="E8" s="30"/>
      <c r="F8" s="30">
        <v>30</v>
      </c>
      <c r="G8" s="30">
        <v>30</v>
      </c>
      <c r="H8" s="23">
        <v>0.45833333333333331</v>
      </c>
      <c r="I8" s="23">
        <v>0.45833333333333331</v>
      </c>
      <c r="J8" s="23"/>
    </row>
    <row r="9" spans="1:10" ht="42" customHeight="1">
      <c r="A9" s="4">
        <v>45930.5</v>
      </c>
      <c r="B9" s="29"/>
      <c r="C9" s="29"/>
      <c r="D9" s="30"/>
      <c r="E9" s="30"/>
      <c r="F9" s="30" t="s">
        <v>41</v>
      </c>
      <c r="G9" s="30" t="s">
        <v>41</v>
      </c>
      <c r="H9" s="23"/>
      <c r="I9" s="23" t="s">
        <v>41</v>
      </c>
      <c r="J9" s="23"/>
    </row>
    <row r="10" spans="1:10" ht="42" customHeight="1">
      <c r="A10" s="4">
        <v>45930.625</v>
      </c>
      <c r="B10" s="29"/>
      <c r="C10" s="29"/>
      <c r="D10" s="30">
        <v>100</v>
      </c>
      <c r="E10" s="30"/>
      <c r="F10" s="54">
        <v>20</v>
      </c>
      <c r="G10" s="55">
        <v>50</v>
      </c>
      <c r="H10" s="56">
        <v>0.66666666666666663</v>
      </c>
      <c r="I10" s="56">
        <v>0.58333333333333337</v>
      </c>
      <c r="J10" s="23"/>
    </row>
    <row r="11" spans="1:10" ht="42" customHeight="1">
      <c r="A11" s="4">
        <v>45930.75</v>
      </c>
      <c r="B11" s="29"/>
      <c r="C11" s="29"/>
      <c r="D11" s="30">
        <v>90</v>
      </c>
      <c r="E11" s="30"/>
      <c r="F11" s="30">
        <v>40</v>
      </c>
      <c r="G11" s="30">
        <v>50</v>
      </c>
      <c r="H11" s="23">
        <v>0.83333333333333337</v>
      </c>
      <c r="I11" s="23">
        <v>0.70833333333333337</v>
      </c>
      <c r="J11" s="23"/>
    </row>
    <row r="12" spans="1:10" ht="42" customHeight="1">
      <c r="A12" s="4">
        <v>45930.875</v>
      </c>
      <c r="B12" s="29"/>
      <c r="C12" s="29"/>
      <c r="D12" s="30">
        <v>100</v>
      </c>
      <c r="E12" s="30"/>
      <c r="F12" s="30">
        <v>30</v>
      </c>
      <c r="G12" s="30">
        <v>50</v>
      </c>
      <c r="H12" s="23">
        <v>0.95833333333333337</v>
      </c>
      <c r="I12" s="23">
        <v>0.875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700</v>
      </c>
      <c r="E16" s="33">
        <f t="shared" si="0"/>
        <v>0</v>
      </c>
      <c r="F16" s="32">
        <f>SUM(F5:F12)</f>
        <v>225</v>
      </c>
      <c r="G16" s="48">
        <f>SUM(G5:G12)</f>
        <v>380</v>
      </c>
      <c r="H16" s="100">
        <f>D17-F17</f>
        <v>95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700</v>
      </c>
      <c r="E17" s="103"/>
      <c r="F17" s="78">
        <f>SUM(F16:G16)</f>
        <v>605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580F-6726-994B-9171-251376558433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45566</v>
      </c>
      <c r="B1" s="82"/>
      <c r="C1" s="60" t="str">
        <f>"Pumps: "&amp;COUNTA(I5:I12)</f>
        <v>Pumps: 8</v>
      </c>
      <c r="D1" s="84">
        <f>ROUNDUP(D17/8, 0)</f>
        <v>72</v>
      </c>
      <c r="E1" s="92"/>
      <c r="F1" s="93">
        <f>ROUNDDOWN(F17/8, 0)</f>
        <v>83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>
        <v>50</v>
      </c>
      <c r="G5" s="30">
        <v>50</v>
      </c>
      <c r="H5" s="23"/>
      <c r="I5" s="23">
        <v>0.10416666666666667</v>
      </c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40</v>
      </c>
      <c r="G6" s="30">
        <v>60</v>
      </c>
      <c r="H6" s="23">
        <v>0.14583333333333334</v>
      </c>
      <c r="I6" s="23">
        <v>0.22916666666666666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15</v>
      </c>
      <c r="G7" s="30">
        <v>45</v>
      </c>
      <c r="H7" s="23"/>
      <c r="I7" s="23">
        <v>0.3125</v>
      </c>
      <c r="J7" s="23"/>
    </row>
    <row r="8" spans="1:10" ht="42" customHeight="1">
      <c r="A8" s="4">
        <v>45930.375</v>
      </c>
      <c r="B8" s="29"/>
      <c r="C8" s="29"/>
      <c r="D8" s="30">
        <v>90</v>
      </c>
      <c r="E8" s="30"/>
      <c r="F8" s="30">
        <v>30</v>
      </c>
      <c r="G8" s="30">
        <v>20</v>
      </c>
      <c r="H8" s="23">
        <v>0.33333333333333331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100</v>
      </c>
      <c r="E9" s="30"/>
      <c r="F9" s="51">
        <v>30</v>
      </c>
      <c r="G9" s="52">
        <v>40</v>
      </c>
      <c r="H9" s="53">
        <v>0.5</v>
      </c>
      <c r="I9" s="53">
        <v>0.5</v>
      </c>
      <c r="J9" s="23"/>
    </row>
    <row r="10" spans="1:10" ht="42" customHeight="1">
      <c r="A10" s="4">
        <v>45930.625</v>
      </c>
      <c r="B10" s="29"/>
      <c r="C10" s="29"/>
      <c r="D10" s="30">
        <v>80</v>
      </c>
      <c r="E10" s="30"/>
      <c r="F10" s="54">
        <v>30</v>
      </c>
      <c r="G10" s="55">
        <v>30</v>
      </c>
      <c r="H10" s="56">
        <v>0.625</v>
      </c>
      <c r="I10" s="56">
        <v>0.60416666666666663</v>
      </c>
      <c r="J10" s="23"/>
    </row>
    <row r="11" spans="1:10" ht="42" customHeight="1">
      <c r="A11" s="4">
        <v>45930.75</v>
      </c>
      <c r="B11" s="29"/>
      <c r="C11" s="29"/>
      <c r="D11" s="30">
        <v>90</v>
      </c>
      <c r="E11" s="30"/>
      <c r="F11" s="30">
        <v>40</v>
      </c>
      <c r="G11" s="30">
        <v>50</v>
      </c>
      <c r="H11" s="23">
        <v>0.77083333333333337</v>
      </c>
      <c r="I11" s="23">
        <v>0.72916666666666663</v>
      </c>
      <c r="J11" s="23"/>
    </row>
    <row r="12" spans="1:10" ht="42" customHeight="1">
      <c r="A12" s="4">
        <v>45930.875</v>
      </c>
      <c r="B12" s="29"/>
      <c r="C12" s="29"/>
      <c r="D12" s="30">
        <v>90</v>
      </c>
      <c r="E12" s="30"/>
      <c r="F12" s="30">
        <f>20+30</f>
        <v>50</v>
      </c>
      <c r="G12" s="30">
        <f>30+60</f>
        <v>90</v>
      </c>
      <c r="H12" s="23">
        <v>0.89583333333333337</v>
      </c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570</v>
      </c>
      <c r="E16" s="33">
        <f t="shared" si="0"/>
        <v>0</v>
      </c>
      <c r="F16" s="32">
        <f>SUM(F5:F12)</f>
        <v>285</v>
      </c>
      <c r="G16" s="48">
        <f>SUM(G5:G12)</f>
        <v>385</v>
      </c>
      <c r="H16" s="100">
        <f>D17-F17</f>
        <v>-100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570</v>
      </c>
      <c r="E17" s="103"/>
      <c r="F17" s="78">
        <f>SUM(F16:G16)</f>
        <v>670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BDD9D-A9CD-5840-9775-9D29AD27992E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45565</v>
      </c>
      <c r="B1" s="82"/>
      <c r="C1" s="60" t="str">
        <f>"Pumps: "&amp;COUNTA(I5:I12)</f>
        <v>Pumps: 8</v>
      </c>
      <c r="D1" s="84">
        <f>ROUNDUP(D17/8, 0)</f>
        <v>76</v>
      </c>
      <c r="E1" s="92"/>
      <c r="F1" s="93">
        <f>ROUNDDOWN(F17/8, 0)</f>
        <v>68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80</v>
      </c>
      <c r="E5" s="30"/>
      <c r="F5" s="30">
        <v>30</v>
      </c>
      <c r="G5" s="30">
        <v>30</v>
      </c>
      <c r="H5" s="23">
        <v>0</v>
      </c>
      <c r="I5" s="23">
        <v>0</v>
      </c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45</v>
      </c>
      <c r="G6" s="30">
        <v>95</v>
      </c>
      <c r="H6" s="23">
        <v>0.1875</v>
      </c>
      <c r="I6" s="23">
        <v>0.125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 t="s">
        <v>41</v>
      </c>
      <c r="G7" s="30" t="s">
        <v>41</v>
      </c>
      <c r="H7" s="23"/>
      <c r="I7" s="23" t="s">
        <v>41</v>
      </c>
      <c r="J7" s="23"/>
    </row>
    <row r="8" spans="1:10" ht="42" customHeight="1">
      <c r="A8" s="4">
        <v>45930.375</v>
      </c>
      <c r="B8" s="29"/>
      <c r="C8" s="29"/>
      <c r="D8" s="30">
        <v>120</v>
      </c>
      <c r="E8" s="30"/>
      <c r="F8" s="30">
        <v>60</v>
      </c>
      <c r="G8" s="30">
        <v>30</v>
      </c>
      <c r="H8" s="23">
        <v>0.33333333333333331</v>
      </c>
      <c r="I8" s="23">
        <v>0.39583333333333331</v>
      </c>
      <c r="J8" s="23"/>
    </row>
    <row r="9" spans="1:10" ht="42" customHeight="1">
      <c r="A9" s="4">
        <v>45930.5</v>
      </c>
      <c r="B9" s="29"/>
      <c r="C9" s="29"/>
      <c r="D9" s="30">
        <v>50</v>
      </c>
      <c r="E9" s="30"/>
      <c r="F9" s="51" t="s">
        <v>42</v>
      </c>
      <c r="G9" s="52" t="s">
        <v>43</v>
      </c>
      <c r="H9" s="53">
        <v>0.52083333333333337</v>
      </c>
      <c r="I9" s="53">
        <v>0.58333333333333337</v>
      </c>
      <c r="J9" s="23"/>
    </row>
    <row r="10" spans="1:10" ht="42" customHeight="1">
      <c r="A10" s="4">
        <v>45930.625</v>
      </c>
      <c r="B10" s="29"/>
      <c r="C10" s="29"/>
      <c r="D10" s="30">
        <v>75</v>
      </c>
      <c r="E10" s="30"/>
      <c r="F10" s="54" t="s">
        <v>44</v>
      </c>
      <c r="G10" s="55" t="s">
        <v>42</v>
      </c>
      <c r="H10" s="56">
        <v>0.66666666666666663</v>
      </c>
      <c r="I10" s="56">
        <v>0.70833333333333337</v>
      </c>
      <c r="J10" s="23"/>
    </row>
    <row r="11" spans="1:10" ht="42" customHeight="1">
      <c r="A11" s="4">
        <v>45930.75</v>
      </c>
      <c r="B11" s="29"/>
      <c r="C11" s="29"/>
      <c r="D11" s="30">
        <v>80</v>
      </c>
      <c r="E11" s="30"/>
      <c r="F11" s="30">
        <v>50</v>
      </c>
      <c r="G11" s="30">
        <v>80</v>
      </c>
      <c r="H11" s="23">
        <v>0.8125</v>
      </c>
      <c r="I11" s="23">
        <v>0.83333333333333337</v>
      </c>
      <c r="J11" s="23"/>
    </row>
    <row r="12" spans="1:10" ht="42" customHeight="1">
      <c r="A12" s="4">
        <v>45930.875</v>
      </c>
      <c r="B12" s="29"/>
      <c r="C12" s="29"/>
      <c r="D12" s="30">
        <v>80</v>
      </c>
      <c r="E12" s="30"/>
      <c r="F12" s="30">
        <v>40</v>
      </c>
      <c r="G12" s="30">
        <v>90</v>
      </c>
      <c r="H12" s="23">
        <v>0.9375</v>
      </c>
      <c r="I12" s="23">
        <v>0.97916666666666663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605</v>
      </c>
      <c r="E16" s="33">
        <f t="shared" si="0"/>
        <v>0</v>
      </c>
      <c r="F16" s="32">
        <f>SUM(F5:F12)</f>
        <v>225</v>
      </c>
      <c r="G16" s="48">
        <f>SUM(G5:G12)</f>
        <v>325</v>
      </c>
      <c r="H16" s="100">
        <f>D17-F17</f>
        <v>55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605</v>
      </c>
      <c r="E17" s="103"/>
      <c r="F17" s="78">
        <f>SUM(F16:G16)</f>
        <v>550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671E3-E85A-3442-8615-9E3EAAA6C923}">
  <dimension ref="A1:J987"/>
  <sheetViews>
    <sheetView showGridLines="0" zoomScale="140" zoomScaleNormal="140" workbookViewId="0">
      <selection activeCell="G8" sqref="G8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45564</v>
      </c>
      <c r="B1" s="82"/>
      <c r="C1" s="60" t="str">
        <f>"Pumps: "&amp;COUNTA(I5:I12)</f>
        <v>Pumps: 7</v>
      </c>
      <c r="D1" s="84">
        <f>ROUNDUP(D17/8, 0)</f>
        <v>64</v>
      </c>
      <c r="E1" s="92"/>
      <c r="F1" s="93">
        <f>ROUNDDOWN(F17/8, 0)</f>
        <v>75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40</v>
      </c>
      <c r="E5" s="30"/>
      <c r="F5" s="30"/>
      <c r="G5" s="30"/>
      <c r="H5" s="23">
        <v>0</v>
      </c>
      <c r="I5" s="23"/>
      <c r="J5" s="23"/>
    </row>
    <row r="6" spans="1:10" ht="42" customHeight="1">
      <c r="A6" s="4">
        <v>45930.125</v>
      </c>
      <c r="B6" s="29"/>
      <c r="C6" s="29"/>
      <c r="D6" s="30">
        <v>100</v>
      </c>
      <c r="E6" s="30"/>
      <c r="F6" s="30">
        <v>40</v>
      </c>
      <c r="G6" s="30">
        <v>80</v>
      </c>
      <c r="H6" s="23">
        <v>0.1875</v>
      </c>
      <c r="I6" s="23">
        <v>0.10416666666666667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40</v>
      </c>
      <c r="G7" s="30">
        <v>70</v>
      </c>
      <c r="H7" s="23"/>
      <c r="I7" s="23">
        <v>0.22916666666666666</v>
      </c>
      <c r="J7" s="23"/>
    </row>
    <row r="8" spans="1:10" ht="42" customHeight="1">
      <c r="A8" s="4">
        <v>45930.375</v>
      </c>
      <c r="B8" s="29"/>
      <c r="C8" s="29"/>
      <c r="D8" s="30">
        <v>110</v>
      </c>
      <c r="E8" s="30"/>
      <c r="F8" s="30">
        <v>25</v>
      </c>
      <c r="G8" s="30">
        <v>50</v>
      </c>
      <c r="H8" s="23">
        <v>0.33333333333333331</v>
      </c>
      <c r="I8" s="23">
        <v>0.35416666666666669</v>
      </c>
      <c r="J8" s="23"/>
    </row>
    <row r="9" spans="1:10" ht="42" customHeight="1">
      <c r="A9" s="4">
        <v>45930.5</v>
      </c>
      <c r="B9" s="29"/>
      <c r="C9" s="29"/>
      <c r="D9" s="30">
        <v>90</v>
      </c>
      <c r="E9" s="30"/>
      <c r="F9" s="30">
        <v>50</v>
      </c>
      <c r="G9" s="30">
        <v>50</v>
      </c>
      <c r="H9" s="23">
        <v>0.52083333333333337</v>
      </c>
      <c r="I9" s="23">
        <v>0.47916666666666669</v>
      </c>
      <c r="J9" s="23"/>
    </row>
    <row r="10" spans="1:10" ht="42" customHeight="1">
      <c r="A10" s="4">
        <v>45930.625</v>
      </c>
      <c r="B10" s="29"/>
      <c r="C10" s="29"/>
      <c r="D10" s="30">
        <v>40</v>
      </c>
      <c r="E10" s="30"/>
      <c r="F10" s="30">
        <v>40</v>
      </c>
      <c r="G10" s="30">
        <v>20</v>
      </c>
      <c r="H10" s="23">
        <v>0.66666666666666663</v>
      </c>
      <c r="I10" s="23">
        <v>0.60416666666666663</v>
      </c>
      <c r="J10" s="23"/>
    </row>
    <row r="11" spans="1:10" ht="42" customHeight="1">
      <c r="A11" s="4">
        <v>45930.75</v>
      </c>
      <c r="B11" s="29"/>
      <c r="C11" s="29"/>
      <c r="D11" s="30">
        <v>40</v>
      </c>
      <c r="E11" s="30"/>
      <c r="F11" s="30">
        <v>15</v>
      </c>
      <c r="G11" s="30">
        <v>55</v>
      </c>
      <c r="H11" s="23">
        <v>0.77083333333333337</v>
      </c>
      <c r="I11" s="23">
        <v>0.75</v>
      </c>
      <c r="J11" s="23"/>
    </row>
    <row r="12" spans="1:10" ht="42" customHeight="1">
      <c r="A12" s="4">
        <v>45930.875</v>
      </c>
      <c r="B12" s="29"/>
      <c r="C12" s="29"/>
      <c r="D12" s="30">
        <v>90</v>
      </c>
      <c r="E12" s="30"/>
      <c r="F12" s="30">
        <v>30</v>
      </c>
      <c r="G12" s="30">
        <v>40</v>
      </c>
      <c r="H12" s="23">
        <v>0.83333333333333337</v>
      </c>
      <c r="I12" s="23">
        <v>0.875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510</v>
      </c>
      <c r="E16" s="33">
        <f t="shared" si="0"/>
        <v>0</v>
      </c>
      <c r="F16" s="32">
        <f>SUM(F5:F12)</f>
        <v>240</v>
      </c>
      <c r="G16" s="48">
        <f>SUM(G5:G12)</f>
        <v>365</v>
      </c>
      <c r="H16" s="100">
        <f>D17-F17</f>
        <v>-95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510</v>
      </c>
      <c r="E17" s="103"/>
      <c r="F17" s="78">
        <f>SUM(F16:G16)</f>
        <v>605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BF482-8A64-554A-B50B-401FDDBDF54C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45563</v>
      </c>
      <c r="B1" s="82"/>
      <c r="C1" s="60" t="str">
        <f>"Pumps: "&amp;COUNTA(I5:I12)</f>
        <v>Pumps: 8</v>
      </c>
      <c r="D1" s="84">
        <f>ROUNDUP(D17/8, 0)</f>
        <v>64</v>
      </c>
      <c r="E1" s="92"/>
      <c r="F1" s="93">
        <f>ROUNDDOWN(F17/8, 0)</f>
        <v>80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>
        <v>40</v>
      </c>
      <c r="G5" s="30">
        <v>90</v>
      </c>
      <c r="H5" s="23"/>
      <c r="I5" s="23">
        <v>6.25E-2</v>
      </c>
      <c r="J5" s="23"/>
    </row>
    <row r="6" spans="1:10" ht="42" customHeight="1">
      <c r="A6" s="4">
        <v>45930.125</v>
      </c>
      <c r="B6" s="29"/>
      <c r="C6" s="29"/>
      <c r="D6" s="30">
        <v>110</v>
      </c>
      <c r="E6" s="30"/>
      <c r="F6" s="30">
        <v>45</v>
      </c>
      <c r="G6" s="30">
        <v>70</v>
      </c>
      <c r="H6" s="23">
        <v>0.125</v>
      </c>
      <c r="I6" s="23">
        <v>0.22916666666666666</v>
      </c>
      <c r="J6" s="23"/>
    </row>
    <row r="7" spans="1:10" ht="42" customHeight="1">
      <c r="A7" s="4">
        <v>45930.25</v>
      </c>
      <c r="B7" s="29"/>
      <c r="C7" s="29"/>
      <c r="D7" s="30">
        <v>115</v>
      </c>
      <c r="E7" s="30"/>
      <c r="F7" s="30">
        <v>40</v>
      </c>
      <c r="G7" s="30">
        <v>40</v>
      </c>
      <c r="H7" s="23">
        <v>0.27083333333333331</v>
      </c>
      <c r="I7" s="23">
        <v>0.33333333333333331</v>
      </c>
      <c r="J7" s="23"/>
    </row>
    <row r="8" spans="1:10" ht="42" customHeight="1">
      <c r="A8" s="4">
        <v>45930.375</v>
      </c>
      <c r="B8" s="29">
        <v>5</v>
      </c>
      <c r="C8" s="29">
        <v>5</v>
      </c>
      <c r="D8" s="30">
        <v>75</v>
      </c>
      <c r="E8" s="30"/>
      <c r="F8" s="30">
        <v>30</v>
      </c>
      <c r="G8" s="30">
        <v>45</v>
      </c>
      <c r="H8" s="23">
        <v>0.5</v>
      </c>
      <c r="I8" s="23">
        <v>0.47916666666666669</v>
      </c>
      <c r="J8" s="23"/>
    </row>
    <row r="9" spans="1:10" ht="42" customHeight="1">
      <c r="A9" s="4">
        <v>45930.5</v>
      </c>
      <c r="B9" s="29"/>
      <c r="C9" s="29"/>
      <c r="D9" s="30"/>
      <c r="E9" s="30"/>
      <c r="F9" s="30">
        <v>25</v>
      </c>
      <c r="G9" s="30">
        <v>45</v>
      </c>
      <c r="H9" s="23"/>
      <c r="I9" s="23">
        <v>0.60416666666666663</v>
      </c>
      <c r="J9" s="23"/>
    </row>
    <row r="10" spans="1:10" ht="42" customHeight="1">
      <c r="A10" s="4">
        <v>45930.625</v>
      </c>
      <c r="B10" s="29"/>
      <c r="C10" s="29"/>
      <c r="D10" s="30">
        <v>70</v>
      </c>
      <c r="E10" s="30"/>
      <c r="F10" s="30">
        <v>25</v>
      </c>
      <c r="G10" s="30">
        <v>55</v>
      </c>
      <c r="H10" s="23">
        <v>0.625</v>
      </c>
      <c r="I10" s="23">
        <v>0.72916666666666663</v>
      </c>
      <c r="J10" s="23"/>
    </row>
    <row r="11" spans="1:10" ht="42" customHeight="1">
      <c r="A11" s="4">
        <v>45930.75</v>
      </c>
      <c r="B11" s="29">
        <v>5</v>
      </c>
      <c r="C11" s="29">
        <v>5</v>
      </c>
      <c r="D11" s="30">
        <v>75</v>
      </c>
      <c r="E11" s="30"/>
      <c r="F11" s="30">
        <v>30</v>
      </c>
      <c r="G11" s="30">
        <v>60</v>
      </c>
      <c r="H11" s="23">
        <v>0.77083333333333337</v>
      </c>
      <c r="I11" s="23">
        <v>0.85416666666666663</v>
      </c>
      <c r="J11" s="23"/>
    </row>
    <row r="12" spans="1:10" ht="42" customHeight="1">
      <c r="A12" s="4">
        <v>45930.875</v>
      </c>
      <c r="B12" s="29"/>
      <c r="C12" s="29"/>
      <c r="D12" s="30">
        <v>60</v>
      </c>
      <c r="E12" s="30"/>
      <c r="F12" s="23" t="s">
        <v>41</v>
      </c>
      <c r="G12" s="23" t="s">
        <v>41</v>
      </c>
      <c r="H12" s="23">
        <v>0.9375</v>
      </c>
      <c r="I12" s="23" t="s">
        <v>41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10</v>
      </c>
      <c r="C16" s="31">
        <f t="shared" si="0"/>
        <v>10</v>
      </c>
      <c r="D16" s="32">
        <f t="shared" si="0"/>
        <v>505</v>
      </c>
      <c r="E16" s="33">
        <f t="shared" si="0"/>
        <v>0</v>
      </c>
      <c r="F16" s="32">
        <f>SUM(F5:F12)</f>
        <v>235</v>
      </c>
      <c r="G16" s="48">
        <f>SUM(G5:G12)</f>
        <v>405</v>
      </c>
      <c r="H16" s="100">
        <f>D17-F17</f>
        <v>-135</v>
      </c>
      <c r="I16" s="1"/>
    </row>
    <row r="17" spans="1:9" ht="19.5" customHeight="1">
      <c r="A17" s="67"/>
      <c r="B17" s="101">
        <f>SUM(B16:C16)</f>
        <v>20</v>
      </c>
      <c r="C17" s="102"/>
      <c r="D17" s="78">
        <f>SUM(D16:E16)</f>
        <v>505</v>
      </c>
      <c r="E17" s="103"/>
      <c r="F17" s="78">
        <f>SUM(F16:G16)</f>
        <v>640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1A8CE-BE19-B540-ACBE-3DEB17C0F6C9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45562</v>
      </c>
      <c r="B1" s="82"/>
      <c r="C1" s="60" t="str">
        <f>"Pumps: "&amp;COUNTA(I5:I12)</f>
        <v>Pumps: 8</v>
      </c>
      <c r="D1" s="84">
        <f>ROUNDUP(D17/8, 0)</f>
        <v>65</v>
      </c>
      <c r="E1" s="92"/>
      <c r="F1" s="93">
        <f>ROUNDDOWN(F17/8, 0)</f>
        <v>87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>
        <v>20</v>
      </c>
      <c r="G5" s="30">
        <v>50</v>
      </c>
      <c r="H5" s="23"/>
      <c r="I5" s="23">
        <v>2.0833333333333332E-2</v>
      </c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 t="s">
        <v>41</v>
      </c>
      <c r="G6" s="30" t="s">
        <v>41</v>
      </c>
      <c r="H6" s="23">
        <v>0.125</v>
      </c>
      <c r="I6" s="23" t="s">
        <v>41</v>
      </c>
      <c r="J6" s="23"/>
    </row>
    <row r="7" spans="1:10" ht="42" customHeight="1">
      <c r="A7" s="4">
        <v>45930.25</v>
      </c>
      <c r="B7" s="29"/>
      <c r="C7" s="29"/>
      <c r="D7" s="30">
        <v>120</v>
      </c>
      <c r="E7" s="30"/>
      <c r="F7" s="30">
        <v>80</v>
      </c>
      <c r="G7" s="30">
        <v>120</v>
      </c>
      <c r="H7" s="23">
        <v>0.3125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/>
      <c r="E8" s="30"/>
      <c r="F8" s="30">
        <v>50</v>
      </c>
      <c r="G8" s="30">
        <v>80</v>
      </c>
      <c r="H8" s="23"/>
      <c r="I8" s="23">
        <v>0.375</v>
      </c>
      <c r="J8" s="23"/>
    </row>
    <row r="9" spans="1:10" ht="42" customHeight="1">
      <c r="A9" s="4">
        <v>45930.5</v>
      </c>
      <c r="B9" s="29">
        <v>10</v>
      </c>
      <c r="C9" s="29">
        <v>15</v>
      </c>
      <c r="D9" s="30">
        <v>60</v>
      </c>
      <c r="E9" s="30"/>
      <c r="F9" s="30">
        <v>15</v>
      </c>
      <c r="G9" s="30">
        <v>40</v>
      </c>
      <c r="H9" s="23">
        <v>0.54166666666666663</v>
      </c>
      <c r="I9" s="23">
        <v>0.52083333333333337</v>
      </c>
      <c r="J9" s="23">
        <v>0.5</v>
      </c>
    </row>
    <row r="10" spans="1:10" ht="42" customHeight="1">
      <c r="A10" s="4">
        <v>45930.625</v>
      </c>
      <c r="B10" s="29"/>
      <c r="C10" s="29"/>
      <c r="D10" s="30"/>
      <c r="E10" s="30"/>
      <c r="F10" s="30">
        <v>30</v>
      </c>
      <c r="G10" s="30">
        <v>35</v>
      </c>
      <c r="H10" s="23"/>
      <c r="I10" s="23">
        <v>0.6875</v>
      </c>
      <c r="J10" s="23"/>
    </row>
    <row r="11" spans="1:10" ht="42" customHeight="1">
      <c r="A11" s="4">
        <v>45930.75</v>
      </c>
      <c r="B11" s="29"/>
      <c r="C11" s="29"/>
      <c r="D11" s="30">
        <v>95</v>
      </c>
      <c r="E11" s="30"/>
      <c r="F11" s="30">
        <v>45</v>
      </c>
      <c r="G11" s="30">
        <v>45</v>
      </c>
      <c r="H11" s="23">
        <v>0.77083333333333337</v>
      </c>
      <c r="I11" s="23">
        <v>0.8125</v>
      </c>
      <c r="J11" s="23"/>
    </row>
    <row r="12" spans="1:10" ht="42" customHeight="1">
      <c r="A12" s="4">
        <v>45930.875</v>
      </c>
      <c r="B12" s="29"/>
      <c r="C12" s="29"/>
      <c r="D12" s="30">
        <v>120</v>
      </c>
      <c r="E12" s="30"/>
      <c r="F12" s="30">
        <v>30</v>
      </c>
      <c r="G12" s="30">
        <v>60</v>
      </c>
      <c r="H12" s="23">
        <v>0.95833333333333337</v>
      </c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10</v>
      </c>
      <c r="C16" s="31">
        <f t="shared" si="0"/>
        <v>15</v>
      </c>
      <c r="D16" s="32">
        <f t="shared" si="0"/>
        <v>515</v>
      </c>
      <c r="E16" s="33">
        <f t="shared" si="0"/>
        <v>0</v>
      </c>
      <c r="F16" s="32">
        <f>SUM(F5:F12)</f>
        <v>270</v>
      </c>
      <c r="G16" s="48">
        <f>SUM(G5:G12)</f>
        <v>430</v>
      </c>
      <c r="H16" s="100">
        <f>D17-F17</f>
        <v>-185</v>
      </c>
      <c r="I16" s="1"/>
    </row>
    <row r="17" spans="1:9" ht="19.5" customHeight="1">
      <c r="A17" s="67"/>
      <c r="B17" s="101">
        <f>SUM(B16:C16)</f>
        <v>25</v>
      </c>
      <c r="C17" s="102"/>
      <c r="D17" s="78">
        <f>SUM(D16:E16)</f>
        <v>515</v>
      </c>
      <c r="E17" s="103"/>
      <c r="F17" s="78">
        <f>SUM(F16:G16)</f>
        <v>700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23696-586D-F845-B1E6-9FE21B13A6F4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45561</v>
      </c>
      <c r="B1" s="82"/>
      <c r="C1" s="60" t="str">
        <f>"Pumps: "&amp;COUNTA(I5:I12)</f>
        <v>Pumps: 8</v>
      </c>
      <c r="D1" s="84">
        <f>ROUNDUP(D17/8, 0)</f>
        <v>62</v>
      </c>
      <c r="E1" s="92"/>
      <c r="F1" s="93">
        <f>ROUNDDOWN(F17/8, 0)</f>
        <v>94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>
        <v>30</v>
      </c>
      <c r="G5" s="30">
        <v>60</v>
      </c>
      <c r="H5" s="23"/>
      <c r="I5" s="23">
        <v>0</v>
      </c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50</v>
      </c>
      <c r="G6" s="30">
        <v>70</v>
      </c>
      <c r="H6" s="23">
        <v>0.14583333333333334</v>
      </c>
      <c r="I6" s="23">
        <v>0.16666666666666666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50</v>
      </c>
      <c r="G7" s="30">
        <v>90</v>
      </c>
      <c r="H7" s="23"/>
      <c r="I7" s="23">
        <v>0.3125</v>
      </c>
      <c r="J7" s="23"/>
    </row>
    <row r="8" spans="1:10" ht="42" customHeight="1">
      <c r="A8" s="4">
        <v>45930.375</v>
      </c>
      <c r="B8" s="29">
        <v>5</v>
      </c>
      <c r="C8" s="29">
        <v>5</v>
      </c>
      <c r="D8" s="30">
        <v>100</v>
      </c>
      <c r="E8" s="30"/>
      <c r="F8" s="30">
        <v>20</v>
      </c>
      <c r="G8" s="30">
        <v>30</v>
      </c>
      <c r="H8" s="23">
        <v>0.375</v>
      </c>
      <c r="I8" s="23">
        <v>0.4375</v>
      </c>
      <c r="J8" s="23">
        <v>0.41666666666666669</v>
      </c>
    </row>
    <row r="9" spans="1:10" ht="42" customHeight="1">
      <c r="A9" s="4">
        <v>45930.5</v>
      </c>
      <c r="B9" s="29"/>
      <c r="C9" s="29"/>
      <c r="D9" s="30">
        <v>60</v>
      </c>
      <c r="E9" s="30"/>
      <c r="F9" s="30">
        <v>30</v>
      </c>
      <c r="G9" s="30">
        <v>20</v>
      </c>
      <c r="H9" s="23">
        <v>0.5</v>
      </c>
      <c r="I9" s="23">
        <v>0.52083333333333337</v>
      </c>
      <c r="J9" s="23"/>
    </row>
    <row r="10" spans="1:10" ht="42" customHeight="1">
      <c r="A10" s="4">
        <v>45930.625</v>
      </c>
      <c r="B10" s="29">
        <v>15</v>
      </c>
      <c r="C10" s="29">
        <v>15</v>
      </c>
      <c r="D10" s="30">
        <v>50</v>
      </c>
      <c r="E10" s="30"/>
      <c r="F10" s="30">
        <v>40</v>
      </c>
      <c r="G10" s="30">
        <v>35</v>
      </c>
      <c r="H10" s="23">
        <v>0.66666666666666663</v>
      </c>
      <c r="I10" s="23">
        <v>0.66666666666666663</v>
      </c>
      <c r="J10" s="23">
        <v>0.625</v>
      </c>
    </row>
    <row r="11" spans="1:10" ht="42" customHeight="1">
      <c r="A11" s="4">
        <v>45930.75</v>
      </c>
      <c r="B11" s="29"/>
      <c r="C11" s="29"/>
      <c r="D11" s="30">
        <v>60</v>
      </c>
      <c r="E11" s="30"/>
      <c r="F11" s="30">
        <v>40</v>
      </c>
      <c r="G11" s="30">
        <v>60</v>
      </c>
      <c r="H11" s="23">
        <v>0.83333333333333337</v>
      </c>
      <c r="I11" s="23">
        <v>0.77083333333333337</v>
      </c>
      <c r="J11" s="23"/>
    </row>
    <row r="12" spans="1:10" ht="42" customHeight="1">
      <c r="A12" s="4">
        <v>45930.875</v>
      </c>
      <c r="B12" s="29"/>
      <c r="C12" s="29"/>
      <c r="D12" s="30">
        <v>100</v>
      </c>
      <c r="E12" s="30"/>
      <c r="F12" s="30">
        <v>45</v>
      </c>
      <c r="G12" s="30">
        <v>85</v>
      </c>
      <c r="H12" s="23">
        <v>0.9375</v>
      </c>
      <c r="I12" s="23">
        <v>0.89583333333333337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20</v>
      </c>
      <c r="C16" s="31">
        <f t="shared" si="0"/>
        <v>20</v>
      </c>
      <c r="D16" s="32">
        <f t="shared" si="0"/>
        <v>490</v>
      </c>
      <c r="E16" s="33">
        <f t="shared" si="0"/>
        <v>0</v>
      </c>
      <c r="F16" s="32">
        <f>SUM(F5:F12)</f>
        <v>305</v>
      </c>
      <c r="G16" s="48">
        <f>SUM(G5:G12)</f>
        <v>450</v>
      </c>
      <c r="H16" s="100">
        <f>D17-F17</f>
        <v>-265</v>
      </c>
      <c r="I16" s="1"/>
    </row>
    <row r="17" spans="1:9" ht="19.5" customHeight="1">
      <c r="A17" s="67"/>
      <c r="B17" s="101">
        <f>SUM(B16:C16)</f>
        <v>40</v>
      </c>
      <c r="C17" s="102"/>
      <c r="D17" s="78">
        <f>SUM(D16:E16)</f>
        <v>490</v>
      </c>
      <c r="E17" s="103"/>
      <c r="F17" s="78">
        <f>SUM(F16:G16)</f>
        <v>755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546B4-69DF-8041-855E-A8B48F6D28B7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45560</v>
      </c>
      <c r="B1" s="82"/>
      <c r="C1" s="60" t="str">
        <f>"Pumps: "&amp;COUNTA(I5:I12)</f>
        <v>Pumps: 8</v>
      </c>
      <c r="D1" s="84">
        <f>ROUNDUP(D17/8, 0)</f>
        <v>67</v>
      </c>
      <c r="E1" s="92"/>
      <c r="F1" s="93">
        <f>ROUNDDOWN(F17/8, 0)</f>
        <v>80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>
        <v>30</v>
      </c>
      <c r="G5" s="30">
        <v>45</v>
      </c>
      <c r="H5" s="23"/>
      <c r="I5" s="23">
        <v>2.0833333333333332E-2</v>
      </c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70</v>
      </c>
      <c r="G6" s="30">
        <v>100</v>
      </c>
      <c r="H6" s="23">
        <v>0.14583333333333334</v>
      </c>
      <c r="I6" s="23">
        <v>0.16666666666666666</v>
      </c>
      <c r="J6" s="23"/>
    </row>
    <row r="7" spans="1:10" ht="42" customHeight="1">
      <c r="A7" s="4">
        <v>45930.25</v>
      </c>
      <c r="B7" s="29"/>
      <c r="C7" s="29">
        <v>10</v>
      </c>
      <c r="D7" s="30"/>
      <c r="E7" s="30"/>
      <c r="F7" s="30">
        <v>50</v>
      </c>
      <c r="G7" s="30">
        <v>25</v>
      </c>
      <c r="H7" s="23"/>
      <c r="I7" s="23">
        <v>0.33333333333333331</v>
      </c>
      <c r="J7" s="23">
        <v>0.3125</v>
      </c>
    </row>
    <row r="8" spans="1:10" ht="42" customHeight="1">
      <c r="A8" s="4">
        <v>45930.375</v>
      </c>
      <c r="B8" s="29"/>
      <c r="C8" s="29"/>
      <c r="D8" s="30">
        <v>75</v>
      </c>
      <c r="E8" s="30"/>
      <c r="F8" s="30">
        <v>25</v>
      </c>
      <c r="G8" s="30">
        <v>45</v>
      </c>
      <c r="H8" s="23">
        <v>0.375</v>
      </c>
      <c r="I8" s="23">
        <v>0.45833333333333331</v>
      </c>
      <c r="J8" s="23"/>
    </row>
    <row r="9" spans="1:10" ht="42" customHeight="1">
      <c r="A9" s="4">
        <v>45930.5</v>
      </c>
      <c r="B9" s="29"/>
      <c r="C9" s="29">
        <v>10</v>
      </c>
      <c r="D9" s="30">
        <v>65</v>
      </c>
      <c r="E9" s="30"/>
      <c r="F9" s="30">
        <v>40</v>
      </c>
      <c r="G9" s="30">
        <v>30</v>
      </c>
      <c r="H9" s="23">
        <v>0.58333333333333337</v>
      </c>
      <c r="I9" s="23">
        <v>0.60416666666666663</v>
      </c>
      <c r="J9" s="23">
        <v>0.5625</v>
      </c>
    </row>
    <row r="10" spans="1:10" ht="42" customHeight="1">
      <c r="A10" s="4">
        <v>45930.625</v>
      </c>
      <c r="B10" s="29"/>
      <c r="C10" s="29"/>
      <c r="D10" s="30">
        <v>60</v>
      </c>
      <c r="E10" s="30"/>
      <c r="F10" s="30">
        <v>40</v>
      </c>
      <c r="G10" s="30">
        <v>70</v>
      </c>
      <c r="H10" s="23">
        <v>0.70833333333333337</v>
      </c>
      <c r="I10" s="23">
        <v>0.72916666666666663</v>
      </c>
      <c r="J10" s="23"/>
    </row>
    <row r="11" spans="1:10" ht="42" customHeight="1">
      <c r="A11" s="4">
        <v>45930.75</v>
      </c>
      <c r="B11" s="29"/>
      <c r="C11" s="29"/>
      <c r="D11" s="30">
        <v>90</v>
      </c>
      <c r="E11" s="30"/>
      <c r="F11" s="30" t="s">
        <v>41</v>
      </c>
      <c r="G11" s="30" t="s">
        <v>41</v>
      </c>
      <c r="H11" s="23">
        <v>0.77083333333333337</v>
      </c>
      <c r="I11" s="23" t="s">
        <v>41</v>
      </c>
      <c r="J11" s="23"/>
    </row>
    <row r="12" spans="1:10" ht="42" customHeight="1">
      <c r="A12" s="4">
        <v>45930.875</v>
      </c>
      <c r="B12" s="29">
        <v>10</v>
      </c>
      <c r="C12" s="29"/>
      <c r="D12" s="30">
        <v>120</v>
      </c>
      <c r="E12" s="30"/>
      <c r="F12" s="30">
        <v>15</v>
      </c>
      <c r="G12" s="30">
        <v>60</v>
      </c>
      <c r="H12" s="23">
        <v>0.95833333333333337</v>
      </c>
      <c r="I12" s="23">
        <v>0.39583333333333331</v>
      </c>
      <c r="J12" s="23">
        <v>0.85416666666666663</v>
      </c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10</v>
      </c>
      <c r="C16" s="31">
        <f t="shared" si="0"/>
        <v>20</v>
      </c>
      <c r="D16" s="32">
        <f t="shared" si="0"/>
        <v>530</v>
      </c>
      <c r="E16" s="33">
        <f t="shared" si="0"/>
        <v>0</v>
      </c>
      <c r="F16" s="32">
        <f>SUM(F5:F12)</f>
        <v>270</v>
      </c>
      <c r="G16" s="48">
        <f>SUM(G5:G12)</f>
        <v>375</v>
      </c>
      <c r="H16" s="100">
        <f>D17-F17</f>
        <v>-115</v>
      </c>
      <c r="I16" s="1"/>
    </row>
    <row r="17" spans="1:9" ht="19.5" customHeight="1">
      <c r="A17" s="67"/>
      <c r="B17" s="101">
        <f>SUM(B16:C16)</f>
        <v>30</v>
      </c>
      <c r="C17" s="102"/>
      <c r="D17" s="78">
        <f>SUM(D16:E16)</f>
        <v>530</v>
      </c>
      <c r="E17" s="103"/>
      <c r="F17" s="78">
        <f>SUM(F16:G16)</f>
        <v>645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1:B1"/>
    <mergeCell ref="A3:A4"/>
    <mergeCell ref="B3:C3"/>
    <mergeCell ref="D3:E3"/>
    <mergeCell ref="F3:G3"/>
    <mergeCell ref="H3:J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ED6F-E240-B645-830C-73E8CDF95199}">
  <dimension ref="A1:J987"/>
  <sheetViews>
    <sheetView showGridLines="0" topLeftCell="A3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45559</v>
      </c>
      <c r="B1" s="82"/>
      <c r="C1" s="60" t="str">
        <f>"Pumps: "&amp;COUNTA(I5:I12)</f>
        <v>Pumps: 8</v>
      </c>
      <c r="D1" s="84">
        <f>ROUNDUP(D17/8, 0)</f>
        <v>59</v>
      </c>
      <c r="E1" s="92"/>
      <c r="F1" s="93">
        <f>ROUNDDOWN(F17/8, 0)</f>
        <v>80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>
        <v>50</v>
      </c>
      <c r="G5" s="30">
        <v>90</v>
      </c>
      <c r="H5" s="23"/>
      <c r="I5" s="23">
        <v>2.0833333333333332E-2</v>
      </c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50</v>
      </c>
      <c r="G6" s="30">
        <v>60</v>
      </c>
      <c r="H6" s="23">
        <v>0.10416666666666667</v>
      </c>
      <c r="I6" s="23">
        <v>0.14583333333333334</v>
      </c>
      <c r="J6" s="23"/>
    </row>
    <row r="7" spans="1:10" ht="42" customHeight="1">
      <c r="A7" s="4">
        <v>45930.25</v>
      </c>
      <c r="B7" s="29">
        <v>10</v>
      </c>
      <c r="C7" s="29">
        <v>10</v>
      </c>
      <c r="D7" s="30">
        <v>40</v>
      </c>
      <c r="E7" s="30"/>
      <c r="F7" s="30">
        <v>30</v>
      </c>
      <c r="G7" s="30">
        <v>30</v>
      </c>
      <c r="H7" s="23">
        <v>0.375</v>
      </c>
      <c r="I7" s="23">
        <v>0.35416666666666669</v>
      </c>
      <c r="J7" s="23">
        <v>0.33333333333333331</v>
      </c>
    </row>
    <row r="8" spans="1:10" ht="42" customHeight="1">
      <c r="A8" s="4">
        <v>45930.375</v>
      </c>
      <c r="B8" s="29"/>
      <c r="C8" s="29"/>
      <c r="D8" s="30">
        <v>30</v>
      </c>
      <c r="E8" s="30"/>
      <c r="F8" s="30">
        <v>30</v>
      </c>
      <c r="G8" s="30">
        <v>50</v>
      </c>
      <c r="H8" s="23">
        <v>0.4375</v>
      </c>
      <c r="I8" s="23">
        <v>0.45833333333333331</v>
      </c>
      <c r="J8" s="23"/>
    </row>
    <row r="9" spans="1:10" ht="42" customHeight="1">
      <c r="A9" s="4">
        <v>45930.5</v>
      </c>
      <c r="B9" s="29">
        <v>10</v>
      </c>
      <c r="C9" s="29">
        <v>10</v>
      </c>
      <c r="D9" s="30">
        <v>60</v>
      </c>
      <c r="E9" s="30"/>
      <c r="F9" s="30">
        <v>45</v>
      </c>
      <c r="G9" s="30">
        <v>35</v>
      </c>
      <c r="H9" s="23">
        <v>0.60416666666666663</v>
      </c>
      <c r="I9" s="23">
        <v>0.60416666666666663</v>
      </c>
      <c r="J9" s="23">
        <v>0.52083333333333337</v>
      </c>
    </row>
    <row r="10" spans="1:10" ht="42" customHeight="1">
      <c r="A10" s="4">
        <v>45930.625</v>
      </c>
      <c r="B10" s="29">
        <v>10</v>
      </c>
      <c r="C10" s="29">
        <v>10</v>
      </c>
      <c r="D10" s="30">
        <v>100</v>
      </c>
      <c r="E10" s="30"/>
      <c r="F10" s="30">
        <v>35</v>
      </c>
      <c r="G10" s="30">
        <v>55</v>
      </c>
      <c r="H10" s="23">
        <v>0.75</v>
      </c>
      <c r="I10" s="23">
        <v>0.72916666666666663</v>
      </c>
      <c r="J10" s="23">
        <v>0.70833333333333337</v>
      </c>
    </row>
    <row r="11" spans="1:10" ht="42" customHeight="1">
      <c r="A11" s="4">
        <v>45930.75</v>
      </c>
      <c r="B11" s="29"/>
      <c r="C11" s="29"/>
      <c r="D11" s="30"/>
      <c r="E11" s="30"/>
      <c r="F11" s="30" t="s">
        <v>41</v>
      </c>
      <c r="G11" s="30" t="s">
        <v>41</v>
      </c>
      <c r="H11" s="23"/>
      <c r="I11" s="23" t="s">
        <v>41</v>
      </c>
      <c r="J11" s="23"/>
    </row>
    <row r="12" spans="1:10" ht="42" customHeight="1">
      <c r="A12" s="4">
        <v>45930.875</v>
      </c>
      <c r="B12" s="29">
        <v>10</v>
      </c>
      <c r="C12" s="29">
        <v>10</v>
      </c>
      <c r="D12" s="30">
        <v>120</v>
      </c>
      <c r="E12" s="30"/>
      <c r="F12" s="30">
        <v>40</v>
      </c>
      <c r="G12" s="30">
        <v>40</v>
      </c>
      <c r="H12" s="23">
        <v>0.91666666666666663</v>
      </c>
      <c r="I12" s="23">
        <v>0.875</v>
      </c>
      <c r="J12" s="23">
        <v>0.83333333333333337</v>
      </c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40</v>
      </c>
      <c r="C16" s="31">
        <f t="shared" si="0"/>
        <v>40</v>
      </c>
      <c r="D16" s="32">
        <f t="shared" si="0"/>
        <v>470</v>
      </c>
      <c r="E16" s="33">
        <f t="shared" si="0"/>
        <v>0</v>
      </c>
      <c r="F16" s="32">
        <f>SUM(F5:F12)</f>
        <v>280</v>
      </c>
      <c r="G16" s="48">
        <f>SUM(G5:G12)</f>
        <v>360</v>
      </c>
      <c r="H16" s="100">
        <f>D17-F17</f>
        <v>-170</v>
      </c>
      <c r="I16" s="1"/>
    </row>
    <row r="17" spans="1:9" ht="19.5" customHeight="1">
      <c r="A17" s="67"/>
      <c r="B17" s="101">
        <f>SUM(B16:C16)</f>
        <v>80</v>
      </c>
      <c r="C17" s="102"/>
      <c r="D17" s="78">
        <f>SUM(D16:E16)</f>
        <v>470</v>
      </c>
      <c r="E17" s="103"/>
      <c r="F17" s="78">
        <f>SUM(F16:G16)</f>
        <v>640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1:B1"/>
    <mergeCell ref="A3:A4"/>
    <mergeCell ref="B3:C3"/>
    <mergeCell ref="D3:E3"/>
    <mergeCell ref="F3:G3"/>
    <mergeCell ref="H3:J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E4747-C352-0B42-A9BE-E18900DE0FF7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45558</v>
      </c>
      <c r="B1" s="82"/>
      <c r="C1" s="60" t="str">
        <f>"Pumps: "&amp;COUNTA(I5:I12)</f>
        <v>Pumps: 8</v>
      </c>
      <c r="D1" s="84">
        <f>ROUNDUP(D17/8, 0)</f>
        <v>63</v>
      </c>
      <c r="E1" s="92"/>
      <c r="F1" s="93">
        <f>ROUNDDOWN(F17/8, 0)</f>
        <v>75</v>
      </c>
      <c r="G1" s="94"/>
      <c r="H1" s="49" t="s">
        <v>45</v>
      </c>
      <c r="I1" s="49" t="s">
        <v>46</v>
      </c>
      <c r="J1" s="49" t="s">
        <v>47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>
        <v>50</v>
      </c>
      <c r="G5" s="30">
        <v>50</v>
      </c>
      <c r="H5" s="23"/>
      <c r="I5" s="23">
        <v>4.1666666666666664E-2</v>
      </c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70</v>
      </c>
      <c r="G6" s="30">
        <v>110</v>
      </c>
      <c r="H6" s="23">
        <v>0.10416666666666667</v>
      </c>
      <c r="I6" s="23">
        <v>0.20833333333333334</v>
      </c>
      <c r="J6" s="23"/>
    </row>
    <row r="7" spans="1:10" ht="42" customHeight="1">
      <c r="A7" s="4">
        <v>45930.25</v>
      </c>
      <c r="B7" s="29"/>
      <c r="C7" s="29"/>
      <c r="D7" s="30">
        <v>100</v>
      </c>
      <c r="E7" s="30"/>
      <c r="F7" s="30">
        <v>45</v>
      </c>
      <c r="G7" s="30">
        <v>70</v>
      </c>
      <c r="H7" s="23">
        <v>0.29166666666666669</v>
      </c>
      <c r="I7" s="23">
        <v>0.35416666666666669</v>
      </c>
      <c r="J7" s="23"/>
    </row>
    <row r="8" spans="1:10" ht="42" customHeight="1">
      <c r="A8" s="4">
        <v>45930.375</v>
      </c>
      <c r="B8" s="29"/>
      <c r="C8" s="29"/>
      <c r="D8" s="30">
        <v>60</v>
      </c>
      <c r="E8" s="30"/>
      <c r="F8" s="30" t="s">
        <v>41</v>
      </c>
      <c r="G8" s="30" t="s">
        <v>41</v>
      </c>
      <c r="H8" s="23">
        <v>0.45833333333333331</v>
      </c>
      <c r="I8" s="23" t="s">
        <v>41</v>
      </c>
      <c r="J8" s="23"/>
    </row>
    <row r="9" spans="1:10" ht="42" customHeight="1">
      <c r="A9" s="4">
        <v>45930.5</v>
      </c>
      <c r="B9" s="29">
        <v>10</v>
      </c>
      <c r="C9" s="29">
        <v>15</v>
      </c>
      <c r="D9" s="30">
        <v>100</v>
      </c>
      <c r="E9" s="30"/>
      <c r="F9" s="30">
        <v>50</v>
      </c>
      <c r="G9" s="30">
        <v>30</v>
      </c>
      <c r="H9" s="23">
        <v>0.60416666666666663</v>
      </c>
      <c r="I9" s="23">
        <v>0.54166666666666663</v>
      </c>
      <c r="J9" s="23">
        <v>0.52083333333333337</v>
      </c>
    </row>
    <row r="10" spans="1:10" ht="42" customHeight="1">
      <c r="A10" s="4">
        <v>45930.625</v>
      </c>
      <c r="B10" s="29">
        <v>20</v>
      </c>
      <c r="C10" s="29"/>
      <c r="D10" s="30"/>
      <c r="E10" s="30"/>
      <c r="F10" s="30">
        <v>15</v>
      </c>
      <c r="G10" s="30">
        <v>65</v>
      </c>
      <c r="H10" s="23"/>
      <c r="I10" s="23">
        <v>0.70833333333333337</v>
      </c>
      <c r="J10" s="23">
        <v>0.65138888888888891</v>
      </c>
    </row>
    <row r="11" spans="1:10" ht="42" customHeight="1">
      <c r="A11" s="4">
        <v>45930.75</v>
      </c>
      <c r="B11" s="29">
        <v>10</v>
      </c>
      <c r="C11" s="29">
        <v>15</v>
      </c>
      <c r="D11" s="30"/>
      <c r="E11" s="30"/>
      <c r="F11" s="30">
        <v>20</v>
      </c>
      <c r="G11" s="30">
        <v>30</v>
      </c>
      <c r="H11" s="23"/>
      <c r="I11" s="23">
        <v>0.875</v>
      </c>
      <c r="J11" s="23">
        <v>0.83333333333333337</v>
      </c>
    </row>
    <row r="12" spans="1:10" ht="42" customHeight="1">
      <c r="A12" s="4">
        <v>45930.875</v>
      </c>
      <c r="B12" s="29"/>
      <c r="C12" s="29"/>
      <c r="D12" s="30">
        <v>120</v>
      </c>
      <c r="E12" s="30"/>
      <c r="F12" s="30" t="s">
        <v>41</v>
      </c>
      <c r="G12" s="30" t="s">
        <v>41</v>
      </c>
      <c r="H12" s="23">
        <v>0.9375</v>
      </c>
      <c r="I12" s="23" t="s">
        <v>41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40</v>
      </c>
      <c r="C16" s="31">
        <f t="shared" si="0"/>
        <v>30</v>
      </c>
      <c r="D16" s="32">
        <f t="shared" si="0"/>
        <v>500</v>
      </c>
      <c r="E16" s="33">
        <f t="shared" si="0"/>
        <v>0</v>
      </c>
      <c r="F16" s="32">
        <f>SUM(F5:F12)</f>
        <v>250</v>
      </c>
      <c r="G16" s="48">
        <f>SUM(G5:G12)</f>
        <v>355</v>
      </c>
      <c r="H16" s="100">
        <f>D17-F17</f>
        <v>-105</v>
      </c>
      <c r="I16" s="1"/>
    </row>
    <row r="17" spans="1:9" ht="19.5" customHeight="1">
      <c r="A17" s="67"/>
      <c r="B17" s="101">
        <f>SUM(B16:C16)</f>
        <v>70</v>
      </c>
      <c r="C17" s="102"/>
      <c r="D17" s="78">
        <f>SUM(D16:E16)</f>
        <v>500</v>
      </c>
      <c r="E17" s="103"/>
      <c r="F17" s="78">
        <f>SUM(F16:G16)</f>
        <v>605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1:B1"/>
    <mergeCell ref="A3:A4"/>
    <mergeCell ref="B3:C3"/>
    <mergeCell ref="D3:E3"/>
    <mergeCell ref="F3:G3"/>
    <mergeCell ref="H3:J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057FA-6B16-2C45-B1CA-B0C9E6E92B86}">
  <dimension ref="A1:J987"/>
  <sheetViews>
    <sheetView showGridLines="0" topLeftCell="A3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45557</v>
      </c>
      <c r="B1" s="82"/>
      <c r="C1" s="60" t="str">
        <f>"Pumps: "&amp;COUNTA(I5:I12)</f>
        <v>Pumps: 8</v>
      </c>
      <c r="D1" s="84">
        <f>ROUNDUP(D17/8, 0)</f>
        <v>67</v>
      </c>
      <c r="E1" s="92"/>
      <c r="F1" s="93">
        <f>ROUNDDOWN(F17/8, 0)</f>
        <v>76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>
        <v>30</v>
      </c>
      <c r="G5" s="30">
        <v>70</v>
      </c>
      <c r="H5" s="23"/>
      <c r="I5" s="23">
        <v>2.0833333333333332E-2</v>
      </c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45</v>
      </c>
      <c r="G6" s="30">
        <v>90</v>
      </c>
      <c r="H6" s="23">
        <v>8.3333333333333329E-2</v>
      </c>
      <c r="I6" s="23">
        <v>0.16666666666666666</v>
      </c>
      <c r="J6" s="23"/>
    </row>
    <row r="7" spans="1:10" ht="42" customHeight="1">
      <c r="A7" s="4">
        <v>45930.25</v>
      </c>
      <c r="B7" s="29"/>
      <c r="C7" s="29"/>
      <c r="D7" s="30">
        <v>120</v>
      </c>
      <c r="E7" s="30"/>
      <c r="F7" s="30">
        <v>40</v>
      </c>
      <c r="G7" s="30">
        <v>40</v>
      </c>
      <c r="H7" s="23">
        <v>0.25</v>
      </c>
      <c r="I7" s="23">
        <v>0.29166666666666669</v>
      </c>
      <c r="J7" s="23"/>
    </row>
    <row r="8" spans="1:10" ht="42" customHeight="1">
      <c r="A8" s="4">
        <v>45930.375</v>
      </c>
      <c r="B8" s="29"/>
      <c r="C8" s="29"/>
      <c r="D8" s="30"/>
      <c r="E8" s="30"/>
      <c r="F8" s="30">
        <v>35</v>
      </c>
      <c r="G8" s="30">
        <v>40</v>
      </c>
      <c r="H8" s="23"/>
      <c r="I8" s="23">
        <v>0.45833333333333331</v>
      </c>
      <c r="J8" s="23"/>
    </row>
    <row r="9" spans="1:10" ht="42" customHeight="1">
      <c r="A9" s="4">
        <v>45930.5</v>
      </c>
      <c r="B9" s="29"/>
      <c r="C9" s="29"/>
      <c r="D9" s="30">
        <v>120</v>
      </c>
      <c r="E9" s="30"/>
      <c r="F9" s="30">
        <f>30+5</f>
        <v>35</v>
      </c>
      <c r="G9" s="30">
        <f>70+10</f>
        <v>80</v>
      </c>
      <c r="H9" s="23">
        <v>0.5</v>
      </c>
      <c r="I9" s="23">
        <v>0.5625</v>
      </c>
      <c r="J9" s="23"/>
    </row>
    <row r="10" spans="1:10" ht="42" customHeight="1">
      <c r="A10" s="4">
        <v>45930.625</v>
      </c>
      <c r="B10" s="29"/>
      <c r="C10" s="29"/>
      <c r="D10" s="30"/>
      <c r="E10" s="30"/>
      <c r="F10" s="30" t="s">
        <v>41</v>
      </c>
      <c r="G10" s="30" t="s">
        <v>41</v>
      </c>
      <c r="H10" s="23"/>
      <c r="I10" s="23" t="s">
        <v>41</v>
      </c>
      <c r="J10" s="23"/>
    </row>
    <row r="11" spans="1:10" ht="42" customHeight="1">
      <c r="A11" s="4">
        <v>45930.75</v>
      </c>
      <c r="B11" s="29"/>
      <c r="C11" s="29"/>
      <c r="D11" s="30">
        <v>60</v>
      </c>
      <c r="E11" s="30"/>
      <c r="F11" s="30">
        <v>20</v>
      </c>
      <c r="G11" s="30">
        <v>30</v>
      </c>
      <c r="H11" s="23">
        <v>0.75</v>
      </c>
      <c r="I11" s="23">
        <v>0.75</v>
      </c>
      <c r="J11" s="23"/>
    </row>
    <row r="12" spans="1:10" ht="42" customHeight="1">
      <c r="A12" s="4">
        <v>45930.875</v>
      </c>
      <c r="B12" s="29"/>
      <c r="C12" s="29"/>
      <c r="D12" s="30">
        <v>115</v>
      </c>
      <c r="E12" s="30"/>
      <c r="F12" s="30">
        <v>25</v>
      </c>
      <c r="G12" s="30">
        <v>30</v>
      </c>
      <c r="H12" s="23">
        <v>0.91666666666666663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535</v>
      </c>
      <c r="E16" s="33">
        <f t="shared" si="0"/>
        <v>0</v>
      </c>
      <c r="F16" s="32">
        <f>SUM(F5:F12)</f>
        <v>230</v>
      </c>
      <c r="G16" s="48">
        <f>SUM(G5:G12)</f>
        <v>380</v>
      </c>
      <c r="H16" s="100">
        <f>D17-F17</f>
        <v>-75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535</v>
      </c>
      <c r="E17" s="103"/>
      <c r="F17" s="78">
        <f>SUM(F16:G16)</f>
        <v>610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1:B1"/>
    <mergeCell ref="A3:A4"/>
    <mergeCell ref="B3:C3"/>
    <mergeCell ref="D3:E3"/>
    <mergeCell ref="F3:G3"/>
    <mergeCell ref="H3:J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6C81D-43D9-6C4B-A03A-F28E326631F6}">
  <dimension ref="A1:J987"/>
  <sheetViews>
    <sheetView showGridLines="0" topLeftCell="A3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45556</v>
      </c>
      <c r="B1" s="82"/>
      <c r="C1" s="60" t="str">
        <f>"Pumps: "&amp;COUNTA(I5:I12)</f>
        <v>Pumps: 6</v>
      </c>
      <c r="D1" s="84">
        <f>ROUNDUP(D17/8, 0)</f>
        <v>68</v>
      </c>
      <c r="E1" s="92"/>
      <c r="F1" s="93">
        <f>ROUNDDOWN(F17/8, 0)</f>
        <v>80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>
        <v>30</v>
      </c>
      <c r="G5" s="30">
        <v>50</v>
      </c>
      <c r="H5" s="23"/>
      <c r="I5" s="23">
        <v>0</v>
      </c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50</v>
      </c>
      <c r="G6" s="30">
        <v>90</v>
      </c>
      <c r="H6" s="23">
        <v>0.14583333333333334</v>
      </c>
      <c r="I6" s="23">
        <v>0.125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40</v>
      </c>
      <c r="G7" s="30">
        <v>50</v>
      </c>
      <c r="H7" s="23"/>
      <c r="I7" s="23">
        <v>0.29166666666666669</v>
      </c>
      <c r="J7" s="23"/>
    </row>
    <row r="8" spans="1:10" ht="42" customHeight="1">
      <c r="A8" s="4">
        <v>45930.375</v>
      </c>
      <c r="B8" s="29"/>
      <c r="C8" s="29"/>
      <c r="D8" s="30">
        <v>110</v>
      </c>
      <c r="E8" s="30"/>
      <c r="F8" s="30">
        <v>40</v>
      </c>
      <c r="G8" s="30">
        <v>50</v>
      </c>
      <c r="H8" s="23">
        <v>0.35416666666666669</v>
      </c>
      <c r="I8" s="23">
        <v>0.4375</v>
      </c>
      <c r="J8" s="23"/>
    </row>
    <row r="9" spans="1:10" ht="42" customHeight="1">
      <c r="A9" s="4">
        <v>45930.5</v>
      </c>
      <c r="B9" s="29">
        <v>15</v>
      </c>
      <c r="C9" s="29">
        <v>15</v>
      </c>
      <c r="D9" s="30">
        <v>60</v>
      </c>
      <c r="E9" s="30"/>
      <c r="F9" s="30"/>
      <c r="G9" s="30"/>
      <c r="H9" s="23">
        <v>0.5</v>
      </c>
      <c r="I9" s="23"/>
      <c r="J9" s="23"/>
    </row>
    <row r="10" spans="1:10" ht="42" customHeight="1">
      <c r="A10" s="4">
        <v>45930.625</v>
      </c>
      <c r="B10" s="29"/>
      <c r="C10" s="29"/>
      <c r="D10" s="30">
        <v>60</v>
      </c>
      <c r="E10" s="30"/>
      <c r="F10" s="30">
        <v>40</v>
      </c>
      <c r="G10" s="30">
        <v>50</v>
      </c>
      <c r="H10" s="23">
        <v>0.58333333333333337</v>
      </c>
      <c r="I10" s="23">
        <v>0.625</v>
      </c>
      <c r="J10" s="23"/>
    </row>
    <row r="11" spans="1:10" ht="42" customHeight="1">
      <c r="A11" s="4">
        <v>45930.75</v>
      </c>
      <c r="B11" s="29"/>
      <c r="C11" s="29"/>
      <c r="D11" s="30">
        <v>100</v>
      </c>
      <c r="E11" s="30"/>
      <c r="F11" s="30">
        <v>30</v>
      </c>
      <c r="G11" s="30">
        <v>60</v>
      </c>
      <c r="H11" s="23">
        <v>0.75</v>
      </c>
      <c r="I11" s="23">
        <v>0.75</v>
      </c>
      <c r="J11" s="23"/>
    </row>
    <row r="12" spans="1:10" ht="42" customHeight="1">
      <c r="A12" s="4">
        <v>45930.875</v>
      </c>
      <c r="B12" s="29">
        <v>10</v>
      </c>
      <c r="C12" s="29">
        <v>10</v>
      </c>
      <c r="D12" s="30">
        <v>90</v>
      </c>
      <c r="E12" s="30"/>
      <c r="F12" s="30">
        <v>30</v>
      </c>
      <c r="G12" s="30">
        <v>30</v>
      </c>
      <c r="H12" s="23">
        <v>0.875</v>
      </c>
      <c r="I12" s="23"/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25</v>
      </c>
      <c r="C16" s="31">
        <f t="shared" si="0"/>
        <v>25</v>
      </c>
      <c r="D16" s="32">
        <f t="shared" si="0"/>
        <v>540</v>
      </c>
      <c r="E16" s="33">
        <f t="shared" si="0"/>
        <v>0</v>
      </c>
      <c r="F16" s="32">
        <f>SUM(F5:F12)</f>
        <v>260</v>
      </c>
      <c r="G16" s="48">
        <f>SUM(G5:G12)</f>
        <v>380</v>
      </c>
      <c r="H16" s="100">
        <f>D17-F17</f>
        <v>-100</v>
      </c>
      <c r="I16" s="1"/>
    </row>
    <row r="17" spans="1:9" ht="19.5" customHeight="1">
      <c r="A17" s="67"/>
      <c r="B17" s="101">
        <f>SUM(B16:C16)</f>
        <v>50</v>
      </c>
      <c r="C17" s="102"/>
      <c r="D17" s="78">
        <f>SUM(D16:E16)</f>
        <v>540</v>
      </c>
      <c r="E17" s="103"/>
      <c r="F17" s="78">
        <f>SUM(F16:G16)</f>
        <v>640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1:B1"/>
    <mergeCell ref="A3:A4"/>
    <mergeCell ref="B3:C3"/>
    <mergeCell ref="D3:E3"/>
    <mergeCell ref="F3:G3"/>
    <mergeCell ref="H3:J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CBD1-EB8B-7E45-AE27-534C421E36D6}">
  <dimension ref="A1:J987"/>
  <sheetViews>
    <sheetView showGridLines="0" topLeftCell="A4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45555</v>
      </c>
      <c r="B1" s="82"/>
      <c r="C1" s="60" t="str">
        <f>"Pumps: "&amp;COUNTA(I5:I12)</f>
        <v>Pumps: 7</v>
      </c>
      <c r="D1" s="84">
        <f>ROUNDUP(D17/8, 0)</f>
        <v>80</v>
      </c>
      <c r="E1" s="92"/>
      <c r="F1" s="93">
        <f>ROUNDDOWN(F17/8, 0)</f>
        <v>80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30</v>
      </c>
      <c r="E5" s="30"/>
      <c r="F5" s="30">
        <v>30</v>
      </c>
      <c r="G5" s="30">
        <v>70</v>
      </c>
      <c r="H5" s="23">
        <v>0.5</v>
      </c>
      <c r="I5" s="23">
        <v>6.25E-2</v>
      </c>
      <c r="J5" s="23"/>
    </row>
    <row r="6" spans="1:10" ht="42" customHeight="1">
      <c r="A6" s="4">
        <v>45930.125</v>
      </c>
      <c r="B6" s="29"/>
      <c r="C6" s="29"/>
      <c r="D6" s="30">
        <v>110</v>
      </c>
      <c r="E6" s="30"/>
      <c r="F6" s="30"/>
      <c r="G6" s="30"/>
      <c r="H6" s="23">
        <v>0.14583333333333334</v>
      </c>
      <c r="I6" s="23"/>
      <c r="J6" s="23"/>
    </row>
    <row r="7" spans="1:10" ht="42" customHeight="1">
      <c r="A7" s="4">
        <v>45930.25</v>
      </c>
      <c r="B7" s="29"/>
      <c r="C7" s="29"/>
      <c r="D7" s="30">
        <v>100</v>
      </c>
      <c r="E7" s="30"/>
      <c r="F7" s="30">
        <v>60</v>
      </c>
      <c r="G7" s="30">
        <v>100</v>
      </c>
      <c r="H7" s="23">
        <v>0.3125</v>
      </c>
      <c r="I7" s="23">
        <v>0.25</v>
      </c>
      <c r="J7" s="23"/>
    </row>
    <row r="8" spans="1:10" ht="42" customHeight="1">
      <c r="A8" s="4">
        <v>45930.375</v>
      </c>
      <c r="B8" s="29">
        <v>10</v>
      </c>
      <c r="C8" s="29">
        <v>10</v>
      </c>
      <c r="D8" s="30">
        <v>30</v>
      </c>
      <c r="E8" s="30"/>
      <c r="F8" s="30">
        <v>30</v>
      </c>
      <c r="G8" s="30">
        <v>30</v>
      </c>
      <c r="H8" s="23">
        <v>0.41666666666666669</v>
      </c>
      <c r="I8" s="23">
        <v>0.375</v>
      </c>
      <c r="J8" s="23"/>
    </row>
    <row r="9" spans="1:10" ht="42" customHeight="1">
      <c r="A9" s="4">
        <v>45930.5</v>
      </c>
      <c r="B9" s="29"/>
      <c r="C9" s="29"/>
      <c r="D9" s="30">
        <v>90</v>
      </c>
      <c r="E9" s="30"/>
      <c r="F9" s="30">
        <v>30</v>
      </c>
      <c r="G9" s="30">
        <v>60</v>
      </c>
      <c r="H9" s="23">
        <v>0.52083333333333337</v>
      </c>
      <c r="I9" s="23">
        <v>0.5</v>
      </c>
      <c r="J9" s="23"/>
    </row>
    <row r="10" spans="1:10" ht="42" customHeight="1">
      <c r="A10" s="4">
        <v>45930.625</v>
      </c>
      <c r="B10" s="29">
        <v>10</v>
      </c>
      <c r="C10" s="29"/>
      <c r="D10" s="30">
        <v>100</v>
      </c>
      <c r="E10" s="30"/>
      <c r="F10" s="30">
        <v>40</v>
      </c>
      <c r="G10" s="30">
        <v>50</v>
      </c>
      <c r="H10" s="23">
        <v>0.66666666666666663</v>
      </c>
      <c r="I10" s="23">
        <v>0.625</v>
      </c>
      <c r="J10" s="23"/>
    </row>
    <row r="11" spans="1:10" ht="42" customHeight="1">
      <c r="A11" s="4">
        <v>45930.75</v>
      </c>
      <c r="B11" s="29"/>
      <c r="C11" s="29"/>
      <c r="D11" s="30">
        <v>50</v>
      </c>
      <c r="E11" s="30"/>
      <c r="F11" s="30">
        <v>30</v>
      </c>
      <c r="G11" s="30">
        <v>60</v>
      </c>
      <c r="H11" s="23">
        <v>0.79166666666666663</v>
      </c>
      <c r="I11" s="23">
        <v>0.75</v>
      </c>
      <c r="J11" s="23"/>
    </row>
    <row r="12" spans="1:10" ht="42" customHeight="1">
      <c r="A12" s="4">
        <v>45930.875</v>
      </c>
      <c r="B12" s="29">
        <v>10</v>
      </c>
      <c r="C12" s="29">
        <v>10</v>
      </c>
      <c r="D12" s="30">
        <v>125</v>
      </c>
      <c r="E12" s="30"/>
      <c r="F12" s="30">
        <v>15</v>
      </c>
      <c r="G12" s="30">
        <v>40</v>
      </c>
      <c r="H12" s="23">
        <v>0.91666666666666663</v>
      </c>
      <c r="I12" s="23">
        <v>0.875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30</v>
      </c>
      <c r="C16" s="31">
        <f t="shared" si="0"/>
        <v>20</v>
      </c>
      <c r="D16" s="32">
        <f t="shared" si="0"/>
        <v>635</v>
      </c>
      <c r="E16" s="33">
        <f t="shared" si="0"/>
        <v>0</v>
      </c>
      <c r="F16" s="32">
        <f>SUM(F5:F12)</f>
        <v>235</v>
      </c>
      <c r="G16" s="48">
        <f>SUM(G5:G12)</f>
        <v>410</v>
      </c>
      <c r="H16" s="100">
        <f>D17-F17</f>
        <v>-10</v>
      </c>
      <c r="I16" s="1"/>
    </row>
    <row r="17" spans="1:9" ht="19.5" customHeight="1">
      <c r="A17" s="67"/>
      <c r="B17" s="101">
        <f>SUM(B16:C16)</f>
        <v>50</v>
      </c>
      <c r="C17" s="102"/>
      <c r="D17" s="78">
        <f>SUM(D16:E16)</f>
        <v>635</v>
      </c>
      <c r="E17" s="103"/>
      <c r="F17" s="78">
        <f>SUM(F16:G16)</f>
        <v>645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H16:H17"/>
    <mergeCell ref="B17:C17"/>
    <mergeCell ref="D17:E17"/>
    <mergeCell ref="F17:G17"/>
    <mergeCell ref="D1:E1"/>
    <mergeCell ref="F1:G1"/>
    <mergeCell ref="A1:B1"/>
    <mergeCell ref="A3:A4"/>
    <mergeCell ref="B3:C3"/>
    <mergeCell ref="D3:E3"/>
    <mergeCell ref="F3:G3"/>
    <mergeCell ref="H3:J3"/>
    <mergeCell ref="D18:E18"/>
    <mergeCell ref="A15:A17"/>
    <mergeCell ref="B15:C15"/>
    <mergeCell ref="D15:E15"/>
    <mergeCell ref="F15:G15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A3A77-A0EB-3543-8D00-5CD4BC83CB73}">
  <dimension ref="A1:J987"/>
  <sheetViews>
    <sheetView showGridLines="0" topLeftCell="A3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45554</v>
      </c>
      <c r="B1" s="82"/>
      <c r="C1" s="60" t="str">
        <f>"Pumps: "&amp;COUNTA(I5:I12)</f>
        <v>Pumps: 8</v>
      </c>
      <c r="D1" s="84">
        <f>ROUNDUP(D17/8, 0)</f>
        <v>60</v>
      </c>
      <c r="E1" s="92"/>
      <c r="F1" s="93">
        <f>ROUNDDOWN(F17/8, 0)</f>
        <v>82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>
        <v>45</v>
      </c>
      <c r="G5" s="30">
        <v>75</v>
      </c>
      <c r="H5" s="23"/>
      <c r="I5" s="23">
        <v>6.25E-2</v>
      </c>
      <c r="J5" s="23"/>
    </row>
    <row r="6" spans="1:10" ht="42" customHeight="1">
      <c r="A6" s="4">
        <v>45930.125</v>
      </c>
      <c r="B6" s="29"/>
      <c r="C6" s="29"/>
      <c r="D6" s="30">
        <v>70</v>
      </c>
      <c r="E6" s="30"/>
      <c r="F6" s="30">
        <v>50</v>
      </c>
      <c r="G6" s="30">
        <v>60</v>
      </c>
      <c r="H6" s="23">
        <v>0.20833333333333334</v>
      </c>
      <c r="I6" s="23">
        <v>0.1875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23" t="s">
        <v>41</v>
      </c>
      <c r="G7" s="23" t="s">
        <v>41</v>
      </c>
      <c r="H7" s="23"/>
      <c r="I7" s="23" t="s">
        <v>41</v>
      </c>
      <c r="J7" s="23"/>
    </row>
    <row r="8" spans="1:10" ht="42" customHeight="1">
      <c r="A8" s="4">
        <v>45930.375</v>
      </c>
      <c r="B8" s="29">
        <v>10</v>
      </c>
      <c r="C8" s="29">
        <v>10</v>
      </c>
      <c r="D8" s="30">
        <v>70</v>
      </c>
      <c r="E8" s="30"/>
      <c r="F8" s="30">
        <v>35</v>
      </c>
      <c r="G8" s="30">
        <v>55</v>
      </c>
      <c r="H8" s="23">
        <v>0.375</v>
      </c>
      <c r="I8" s="23">
        <v>0.375</v>
      </c>
      <c r="J8" s="23">
        <v>0.35416666666666669</v>
      </c>
    </row>
    <row r="9" spans="1:10" ht="42" customHeight="1">
      <c r="A9" s="4">
        <v>45930.5</v>
      </c>
      <c r="B9" s="29">
        <v>10</v>
      </c>
      <c r="C9" s="29">
        <v>10</v>
      </c>
      <c r="D9" s="30">
        <v>80</v>
      </c>
      <c r="E9" s="30"/>
      <c r="F9" s="30">
        <v>40</v>
      </c>
      <c r="G9" s="30">
        <v>50</v>
      </c>
      <c r="H9" s="23">
        <v>0.5</v>
      </c>
      <c r="I9" s="23">
        <v>0.52083333333333337</v>
      </c>
      <c r="J9" s="23">
        <v>0.45833333333333331</v>
      </c>
    </row>
    <row r="10" spans="1:10" ht="42" customHeight="1">
      <c r="A10" s="4">
        <v>45930.625</v>
      </c>
      <c r="B10" s="29"/>
      <c r="C10" s="29"/>
      <c r="D10" s="30">
        <v>90</v>
      </c>
      <c r="E10" s="30"/>
      <c r="F10" s="30">
        <v>40</v>
      </c>
      <c r="G10" s="30">
        <v>50</v>
      </c>
      <c r="H10" s="23">
        <v>0.625</v>
      </c>
      <c r="I10" s="23">
        <v>0.64583333333333337</v>
      </c>
      <c r="J10" s="23"/>
    </row>
    <row r="11" spans="1:10" ht="42" customHeight="1">
      <c r="A11" s="4">
        <v>45930.75</v>
      </c>
      <c r="B11" s="29">
        <v>10</v>
      </c>
      <c r="C11" s="29">
        <v>10</v>
      </c>
      <c r="D11" s="30">
        <v>80</v>
      </c>
      <c r="E11" s="30"/>
      <c r="F11" s="30">
        <v>45</v>
      </c>
      <c r="G11" s="30">
        <v>50</v>
      </c>
      <c r="H11" s="23">
        <v>0.79166666666666663</v>
      </c>
      <c r="I11" s="23">
        <v>0.77083333333333337</v>
      </c>
      <c r="J11" s="23">
        <v>0.75</v>
      </c>
    </row>
    <row r="12" spans="1:10" ht="42" customHeight="1">
      <c r="A12" s="4">
        <v>45930.875</v>
      </c>
      <c r="B12" s="29">
        <v>10</v>
      </c>
      <c r="C12" s="29">
        <v>10</v>
      </c>
      <c r="D12" s="30">
        <v>90</v>
      </c>
      <c r="E12" s="30"/>
      <c r="F12" s="30">
        <v>20</v>
      </c>
      <c r="G12" s="30">
        <v>45</v>
      </c>
      <c r="H12" s="23">
        <v>0.9375</v>
      </c>
      <c r="I12" s="23">
        <v>0.9375</v>
      </c>
      <c r="J12" s="23">
        <v>0.875</v>
      </c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40</v>
      </c>
      <c r="C16" s="31">
        <f t="shared" si="0"/>
        <v>40</v>
      </c>
      <c r="D16" s="32">
        <f t="shared" si="0"/>
        <v>480</v>
      </c>
      <c r="E16" s="33">
        <f t="shared" si="0"/>
        <v>0</v>
      </c>
      <c r="F16" s="32">
        <f>SUM(F5:F12)</f>
        <v>275</v>
      </c>
      <c r="G16" s="48">
        <f>SUM(G5:G12)</f>
        <v>385</v>
      </c>
      <c r="H16" s="100">
        <f>D17-F17</f>
        <v>-180</v>
      </c>
      <c r="I16" s="1"/>
    </row>
    <row r="17" spans="1:9" ht="19.5" customHeight="1">
      <c r="A17" s="67"/>
      <c r="B17" s="101">
        <f>SUM(B16:C16)</f>
        <v>80</v>
      </c>
      <c r="C17" s="102"/>
      <c r="D17" s="78">
        <f>SUM(D16:E16)</f>
        <v>480</v>
      </c>
      <c r="E17" s="103"/>
      <c r="F17" s="78">
        <f>SUM(F16:G16)</f>
        <v>660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1:B1"/>
    <mergeCell ref="A3:A4"/>
    <mergeCell ref="B3:C3"/>
    <mergeCell ref="D3:E3"/>
    <mergeCell ref="F3:G3"/>
    <mergeCell ref="H3:J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1DA5F-CEEA-AD43-8C3B-991FE5084DE6}">
  <dimension ref="A1:J987"/>
  <sheetViews>
    <sheetView showGridLines="0" topLeftCell="A3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45553</v>
      </c>
      <c r="B1" s="82"/>
      <c r="C1" s="60" t="str">
        <f>"Pumps: "&amp;COUNTA(I5:I12)</f>
        <v>Pumps: 8</v>
      </c>
      <c r="D1" s="84">
        <f>ROUNDUP(D17/8, 0)</f>
        <v>75</v>
      </c>
      <c r="E1" s="92"/>
      <c r="F1" s="93">
        <f>ROUNDDOWN(F17/8, 0)</f>
        <v>70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>
        <v>35</v>
      </c>
      <c r="G5" s="30">
        <v>45</v>
      </c>
      <c r="H5" s="23"/>
      <c r="I5" s="23">
        <v>8.3333333333333329E-2</v>
      </c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70</v>
      </c>
      <c r="G6" s="30">
        <v>90</v>
      </c>
      <c r="H6" s="23">
        <v>0.10416666666666667</v>
      </c>
      <c r="I6" s="23">
        <v>0.25</v>
      </c>
      <c r="J6" s="23"/>
    </row>
    <row r="7" spans="1:10" ht="42" customHeight="1">
      <c r="A7" s="4">
        <v>45930.25</v>
      </c>
      <c r="B7" s="29"/>
      <c r="C7" s="29"/>
      <c r="D7" s="30">
        <v>110</v>
      </c>
      <c r="E7" s="30"/>
      <c r="F7" s="30">
        <v>30</v>
      </c>
      <c r="G7" s="30">
        <v>70</v>
      </c>
      <c r="H7" s="23">
        <v>0.29166666666666669</v>
      </c>
      <c r="I7" s="23">
        <v>0.375</v>
      </c>
      <c r="J7" s="23"/>
    </row>
    <row r="8" spans="1:10" ht="42" customHeight="1">
      <c r="A8" s="4">
        <v>45930.375</v>
      </c>
      <c r="B8" s="29">
        <v>10</v>
      </c>
      <c r="C8" s="29">
        <v>15</v>
      </c>
      <c r="D8" s="30">
        <v>80</v>
      </c>
      <c r="E8" s="30"/>
      <c r="F8" s="30">
        <v>30</v>
      </c>
      <c r="G8" s="30">
        <v>55</v>
      </c>
      <c r="H8" s="23">
        <v>0.45833333333333331</v>
      </c>
      <c r="I8" s="23">
        <v>0.47916666666666669</v>
      </c>
      <c r="J8" s="23"/>
    </row>
    <row r="9" spans="1:10" ht="42" customHeight="1">
      <c r="A9" s="4">
        <v>45930.5</v>
      </c>
      <c r="B9" s="29">
        <v>5</v>
      </c>
      <c r="C9" s="29">
        <v>15</v>
      </c>
      <c r="D9" s="30">
        <v>100</v>
      </c>
      <c r="E9" s="30"/>
      <c r="F9" s="30">
        <v>20</v>
      </c>
      <c r="G9" s="30">
        <v>20</v>
      </c>
      <c r="H9" s="23">
        <v>0.60416666666666663</v>
      </c>
      <c r="I9" s="23">
        <v>0.58333333333333337</v>
      </c>
      <c r="J9" s="23">
        <v>0.58333333333333337</v>
      </c>
    </row>
    <row r="10" spans="1:10" ht="42" customHeight="1">
      <c r="A10" s="4">
        <v>45930.625</v>
      </c>
      <c r="B10" s="29"/>
      <c r="C10" s="29">
        <v>15</v>
      </c>
      <c r="D10" s="30">
        <v>45</v>
      </c>
      <c r="E10" s="30"/>
      <c r="F10" s="30">
        <v>35</v>
      </c>
      <c r="G10" s="30">
        <v>20</v>
      </c>
      <c r="H10" s="23">
        <v>0.75</v>
      </c>
      <c r="I10" s="23">
        <v>0.72916666666666663</v>
      </c>
      <c r="J10" s="23">
        <v>0.70833333333333337</v>
      </c>
    </row>
    <row r="11" spans="1:10" ht="42" customHeight="1">
      <c r="A11" s="4">
        <v>45930.75</v>
      </c>
      <c r="B11" s="29"/>
      <c r="C11" s="29"/>
      <c r="D11" s="30">
        <v>70</v>
      </c>
      <c r="E11" s="30"/>
      <c r="F11" s="30">
        <v>20</v>
      </c>
      <c r="G11" s="30">
        <v>20</v>
      </c>
      <c r="H11" s="23">
        <v>0.875</v>
      </c>
      <c r="I11" s="23">
        <v>0.85416666666666663</v>
      </c>
      <c r="J11" s="23"/>
    </row>
    <row r="12" spans="1:10" ht="42" customHeight="1">
      <c r="A12" s="4">
        <v>45930.875</v>
      </c>
      <c r="B12" s="29">
        <v>5</v>
      </c>
      <c r="C12" s="29">
        <v>10</v>
      </c>
      <c r="D12" s="30">
        <v>70</v>
      </c>
      <c r="E12" s="30"/>
      <c r="F12" s="23" t="s">
        <v>41</v>
      </c>
      <c r="G12" s="23" t="s">
        <v>41</v>
      </c>
      <c r="H12" s="23">
        <v>0.97916666666666663</v>
      </c>
      <c r="I12" s="23" t="s">
        <v>41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20</v>
      </c>
      <c r="C16" s="31">
        <f t="shared" si="0"/>
        <v>55</v>
      </c>
      <c r="D16" s="32">
        <f t="shared" si="0"/>
        <v>595</v>
      </c>
      <c r="E16" s="33">
        <f t="shared" si="0"/>
        <v>0</v>
      </c>
      <c r="F16" s="32">
        <f>SUM(F5:F12)</f>
        <v>240</v>
      </c>
      <c r="G16" s="48">
        <f>SUM(G5:G12)</f>
        <v>320</v>
      </c>
      <c r="H16" s="100">
        <f>D17-F17</f>
        <v>35</v>
      </c>
      <c r="I16" s="1"/>
    </row>
    <row r="17" spans="1:9" ht="19.5" customHeight="1">
      <c r="A17" s="67"/>
      <c r="B17" s="101">
        <f>SUM(B16:C16)</f>
        <v>75</v>
      </c>
      <c r="C17" s="102"/>
      <c r="D17" s="78">
        <f>SUM(D16:E16)</f>
        <v>595</v>
      </c>
      <c r="E17" s="103"/>
      <c r="F17" s="78">
        <f>SUM(F16:G16)</f>
        <v>560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1:B1"/>
    <mergeCell ref="A3:A4"/>
    <mergeCell ref="B3:C3"/>
    <mergeCell ref="D3:E3"/>
    <mergeCell ref="F3:G3"/>
    <mergeCell ref="H3:J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B3FF-CC9E-ED41-8B80-31EC401C4109}">
  <dimension ref="A1:J987"/>
  <sheetViews>
    <sheetView showGridLines="0" topLeftCell="A2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45552</v>
      </c>
      <c r="B1" s="82"/>
      <c r="C1" s="60" t="str">
        <f>"Pumps: "&amp;COUNTA(I5:I12)</f>
        <v>Pumps: 8</v>
      </c>
      <c r="D1" s="84">
        <f>ROUNDUP(D17/8, 0)</f>
        <v>57</v>
      </c>
      <c r="E1" s="92"/>
      <c r="F1" s="93">
        <f>ROUNDDOWN(F17/8, 0)</f>
        <v>84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>
        <v>45</v>
      </c>
      <c r="G5" s="30">
        <v>45</v>
      </c>
      <c r="H5" s="23"/>
      <c r="I5" s="23">
        <v>2.0833333333333332E-2</v>
      </c>
      <c r="J5" s="23"/>
    </row>
    <row r="6" spans="1:10" ht="42" customHeight="1">
      <c r="A6" s="4">
        <v>45930.125</v>
      </c>
      <c r="B6" s="29"/>
      <c r="C6" s="29"/>
      <c r="D6" s="30">
        <v>50</v>
      </c>
      <c r="E6" s="30"/>
      <c r="F6" s="30">
        <v>40</v>
      </c>
      <c r="G6" s="30">
        <v>50</v>
      </c>
      <c r="H6" s="23">
        <v>0.14583333333333334</v>
      </c>
      <c r="I6" s="23">
        <v>0.1875</v>
      </c>
      <c r="J6" s="23"/>
    </row>
    <row r="7" spans="1:10" ht="42" customHeight="1">
      <c r="A7" s="4">
        <v>45930.25</v>
      </c>
      <c r="B7" s="29"/>
      <c r="C7" s="29"/>
      <c r="D7" s="30">
        <v>70</v>
      </c>
      <c r="E7" s="30"/>
      <c r="F7" s="30">
        <v>45</v>
      </c>
      <c r="G7" s="30">
        <v>80</v>
      </c>
      <c r="H7" s="23">
        <v>0.20833333333333334</v>
      </c>
      <c r="I7" s="23">
        <v>0.33333333333333331</v>
      </c>
      <c r="J7" s="23"/>
    </row>
    <row r="8" spans="1:10" ht="42" customHeight="1">
      <c r="A8" s="4">
        <v>45930.375</v>
      </c>
      <c r="B8" s="29"/>
      <c r="C8" s="29"/>
      <c r="D8" s="30">
        <v>100</v>
      </c>
      <c r="E8" s="30"/>
      <c r="F8" s="30">
        <v>30</v>
      </c>
      <c r="G8" s="30">
        <v>40</v>
      </c>
      <c r="H8" s="23">
        <v>0.375</v>
      </c>
      <c r="I8" s="23">
        <v>0.45833333333333331</v>
      </c>
      <c r="J8" s="23"/>
    </row>
    <row r="9" spans="1:10" ht="42" customHeight="1">
      <c r="A9" s="4">
        <v>45930.5</v>
      </c>
      <c r="B9" s="29"/>
      <c r="C9" s="29"/>
      <c r="D9" s="30">
        <v>40</v>
      </c>
      <c r="E9" s="30"/>
      <c r="F9" s="30">
        <v>30</v>
      </c>
      <c r="G9" s="30">
        <v>40</v>
      </c>
      <c r="H9" s="23">
        <v>0.5</v>
      </c>
      <c r="I9" s="23">
        <v>0.60416666666666663</v>
      </c>
      <c r="J9" s="23"/>
    </row>
    <row r="10" spans="1:10" ht="42" customHeight="1">
      <c r="A10" s="4">
        <v>45930.625</v>
      </c>
      <c r="B10" s="29"/>
      <c r="C10" s="29"/>
      <c r="D10" s="30">
        <v>70</v>
      </c>
      <c r="E10" s="30"/>
      <c r="F10" s="30">
        <v>30</v>
      </c>
      <c r="G10" s="30">
        <v>15</v>
      </c>
      <c r="H10" s="23">
        <v>0.625</v>
      </c>
      <c r="I10" s="23">
        <v>0.72916666666666663</v>
      </c>
      <c r="J10" s="23"/>
    </row>
    <row r="11" spans="1:10" ht="42" customHeight="1">
      <c r="A11" s="4">
        <v>45930.75</v>
      </c>
      <c r="B11" s="29"/>
      <c r="C11" s="29"/>
      <c r="D11" s="30">
        <v>40</v>
      </c>
      <c r="E11" s="30"/>
      <c r="F11" s="30">
        <v>35</v>
      </c>
      <c r="G11" s="30">
        <v>60</v>
      </c>
      <c r="H11" s="23">
        <v>0.70833333333333337</v>
      </c>
      <c r="I11" s="23">
        <v>0.83333333333333337</v>
      </c>
      <c r="J11" s="23"/>
    </row>
    <row r="12" spans="1:10" ht="42" customHeight="1">
      <c r="A12" s="4">
        <v>45930.875</v>
      </c>
      <c r="B12" s="29"/>
      <c r="C12" s="29"/>
      <c r="D12" s="30">
        <v>80</v>
      </c>
      <c r="E12" s="30"/>
      <c r="F12" s="30">
        <v>30</v>
      </c>
      <c r="G12" s="30">
        <v>60</v>
      </c>
      <c r="H12" s="23">
        <v>0.79166666666666663</v>
      </c>
      <c r="I12" s="23">
        <v>0.95833333333333337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450</v>
      </c>
      <c r="E16" s="33">
        <f t="shared" si="0"/>
        <v>0</v>
      </c>
      <c r="F16" s="32">
        <f>SUM(F5:F12)</f>
        <v>285</v>
      </c>
      <c r="G16" s="48">
        <f>SUM(G5:G12)</f>
        <v>390</v>
      </c>
      <c r="H16" s="100">
        <f>D17-F17</f>
        <v>-225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450</v>
      </c>
      <c r="E17" s="103"/>
      <c r="F17" s="78">
        <f>SUM(F16:G16)</f>
        <v>675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1:B1"/>
    <mergeCell ref="A3:A4"/>
    <mergeCell ref="B3:C3"/>
    <mergeCell ref="D3:E3"/>
    <mergeCell ref="F3:G3"/>
    <mergeCell ref="H3:J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87928-8405-C746-831A-98C66D0C4CA9}">
  <dimension ref="A1:J987"/>
  <sheetViews>
    <sheetView showGridLines="0" topLeftCell="A2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45551</v>
      </c>
      <c r="B1" s="82"/>
      <c r="C1" s="60" t="str">
        <f>"Pumps: "&amp;COUNTA(I5:I12)</f>
        <v>Pumps: 8</v>
      </c>
      <c r="D1" s="84">
        <f>ROUNDUP(D17/8, 0)</f>
        <v>80</v>
      </c>
      <c r="E1" s="92"/>
      <c r="F1" s="93">
        <f>ROUNDDOWN(F17/8, 0)</f>
        <v>81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100</v>
      </c>
      <c r="E5" s="30"/>
      <c r="F5" s="30">
        <v>35</v>
      </c>
      <c r="G5" s="30">
        <v>65</v>
      </c>
      <c r="H5" s="23">
        <v>0</v>
      </c>
      <c r="I5" s="23">
        <v>6.25E-2</v>
      </c>
      <c r="J5" s="23"/>
    </row>
    <row r="6" spans="1:10" ht="42" customHeight="1">
      <c r="A6" s="4">
        <v>45930.125</v>
      </c>
      <c r="B6" s="29"/>
      <c r="C6" s="29"/>
      <c r="D6" s="30">
        <v>130</v>
      </c>
      <c r="E6" s="30"/>
      <c r="F6" s="30">
        <v>40</v>
      </c>
      <c r="G6" s="30">
        <v>60</v>
      </c>
      <c r="H6" s="23">
        <v>0.1875</v>
      </c>
      <c r="I6" s="23">
        <v>0.1875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40</v>
      </c>
      <c r="G7" s="30">
        <v>60</v>
      </c>
      <c r="H7" s="23"/>
      <c r="I7" s="23">
        <v>0.27083333333333331</v>
      </c>
      <c r="J7" s="23"/>
    </row>
    <row r="8" spans="1:10" ht="42" customHeight="1">
      <c r="A8" s="4">
        <v>45930.375</v>
      </c>
      <c r="B8" s="29"/>
      <c r="C8" s="29"/>
      <c r="D8" s="30">
        <v>130</v>
      </c>
      <c r="E8" s="30"/>
      <c r="F8" s="30">
        <v>50</v>
      </c>
      <c r="G8" s="30">
        <v>70</v>
      </c>
      <c r="H8" s="23">
        <v>0.375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/>
      <c r="E9" s="30"/>
      <c r="F9" s="23" t="s">
        <v>41</v>
      </c>
      <c r="G9" s="23" t="s">
        <v>41</v>
      </c>
      <c r="H9" s="23"/>
      <c r="I9" s="23" t="s">
        <v>41</v>
      </c>
      <c r="J9" s="23"/>
    </row>
    <row r="10" spans="1:10" ht="42" customHeight="1">
      <c r="A10" s="4">
        <v>45930.625</v>
      </c>
      <c r="B10" s="29"/>
      <c r="C10" s="29"/>
      <c r="D10" s="30">
        <v>80</v>
      </c>
      <c r="E10" s="30"/>
      <c r="F10" s="30">
        <v>35</v>
      </c>
      <c r="G10" s="30">
        <v>45</v>
      </c>
      <c r="H10" s="23">
        <v>0.625</v>
      </c>
      <c r="I10" s="23">
        <v>0.625</v>
      </c>
      <c r="J10" s="23"/>
    </row>
    <row r="11" spans="1:10" ht="42" customHeight="1">
      <c r="A11" s="4">
        <v>45930.75</v>
      </c>
      <c r="B11" s="29">
        <v>10</v>
      </c>
      <c r="C11" s="29">
        <v>20</v>
      </c>
      <c r="D11" s="30">
        <v>95</v>
      </c>
      <c r="E11" s="30"/>
      <c r="F11" s="30">
        <v>30</v>
      </c>
      <c r="G11" s="30">
        <v>30</v>
      </c>
      <c r="H11" s="23">
        <v>0.79166666666666663</v>
      </c>
      <c r="I11" s="23">
        <v>0.77083333333333337</v>
      </c>
      <c r="J11" s="23">
        <v>0.75</v>
      </c>
    </row>
    <row r="12" spans="1:10" ht="42" customHeight="1">
      <c r="A12" s="4">
        <v>45930.875</v>
      </c>
      <c r="B12" s="29"/>
      <c r="C12" s="29"/>
      <c r="D12" s="30">
        <v>100</v>
      </c>
      <c r="E12" s="30"/>
      <c r="F12" s="30">
        <v>30</v>
      </c>
      <c r="G12" s="30">
        <v>60</v>
      </c>
      <c r="H12" s="23">
        <v>0.9375</v>
      </c>
      <c r="I12" s="23">
        <v>0.875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10</v>
      </c>
      <c r="C16" s="31">
        <f t="shared" si="0"/>
        <v>20</v>
      </c>
      <c r="D16" s="32">
        <f t="shared" si="0"/>
        <v>635</v>
      </c>
      <c r="E16" s="33">
        <f t="shared" si="0"/>
        <v>0</v>
      </c>
      <c r="F16" s="32">
        <f>SUM(F5:F12)</f>
        <v>260</v>
      </c>
      <c r="G16" s="48">
        <f>SUM(G5:G12)</f>
        <v>390</v>
      </c>
      <c r="H16" s="100">
        <f>D17-F17</f>
        <v>-15</v>
      </c>
      <c r="I16" s="1"/>
    </row>
    <row r="17" spans="1:9" ht="19.5" customHeight="1">
      <c r="A17" s="67"/>
      <c r="B17" s="101">
        <f>SUM(B16:C16)</f>
        <v>30</v>
      </c>
      <c r="C17" s="102"/>
      <c r="D17" s="78">
        <f>SUM(D16:E16)</f>
        <v>635</v>
      </c>
      <c r="E17" s="103"/>
      <c r="F17" s="78">
        <f>SUM(F16:G16)</f>
        <v>650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1:B1"/>
    <mergeCell ref="A3:A4"/>
    <mergeCell ref="B3:C3"/>
    <mergeCell ref="D3:E3"/>
    <mergeCell ref="F3:G3"/>
    <mergeCell ref="H3:J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6604F-9144-8F4F-B1CF-D6B3E1DAB8C3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45550</v>
      </c>
      <c r="B1" s="82"/>
      <c r="C1" s="60" t="str">
        <f>"Pumps: "&amp;COUNTA(I5:I12)</f>
        <v>Pumps: 8</v>
      </c>
      <c r="D1" s="84">
        <f>ROUNDUP(D17/8, 0)</f>
        <v>70</v>
      </c>
      <c r="E1" s="92"/>
      <c r="F1" s="93">
        <f>ROUNDDOWN(F17/8, 0)</f>
        <v>85</v>
      </c>
      <c r="G1" s="94"/>
      <c r="H1" s="49" t="s">
        <v>48</v>
      </c>
      <c r="I1" s="50" t="s">
        <v>49</v>
      </c>
      <c r="J1" s="50" t="s">
        <v>50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20</v>
      </c>
      <c r="E5" s="30"/>
      <c r="F5" s="30">
        <v>45</v>
      </c>
      <c r="G5" s="30">
        <v>60</v>
      </c>
      <c r="H5" s="23">
        <v>0</v>
      </c>
      <c r="I5" s="23">
        <v>6.25E-2</v>
      </c>
      <c r="J5" s="23"/>
    </row>
    <row r="6" spans="1:10" ht="42" customHeight="1">
      <c r="A6" s="4">
        <v>45930.125</v>
      </c>
      <c r="B6" s="29"/>
      <c r="C6" s="29"/>
      <c r="D6" s="30">
        <v>135</v>
      </c>
      <c r="E6" s="30"/>
      <c r="F6" s="30">
        <v>40</v>
      </c>
      <c r="G6" s="30">
        <v>50</v>
      </c>
      <c r="H6" s="23">
        <v>0.1875</v>
      </c>
      <c r="I6" s="23">
        <v>0.22916666666666666</v>
      </c>
      <c r="J6" s="23"/>
    </row>
    <row r="7" spans="1:10" ht="42" customHeight="1">
      <c r="A7" s="4">
        <v>45930.25</v>
      </c>
      <c r="B7" s="29"/>
      <c r="C7" s="29"/>
      <c r="D7" s="30">
        <v>80</v>
      </c>
      <c r="E7" s="30"/>
      <c r="F7" s="30">
        <v>30</v>
      </c>
      <c r="G7" s="30">
        <v>50</v>
      </c>
      <c r="H7" s="23">
        <v>0.375</v>
      </c>
      <c r="I7" s="23">
        <v>0.33333333333333331</v>
      </c>
      <c r="J7" s="23"/>
    </row>
    <row r="8" spans="1:10" ht="42" customHeight="1">
      <c r="A8" s="4">
        <v>45930.375</v>
      </c>
      <c r="B8" s="29"/>
      <c r="C8" s="29"/>
      <c r="D8" s="30">
        <v>40</v>
      </c>
      <c r="E8" s="30"/>
      <c r="F8" s="30">
        <v>40</v>
      </c>
      <c r="G8" s="30">
        <v>60</v>
      </c>
      <c r="H8" s="23">
        <v>0.4375</v>
      </c>
      <c r="I8" s="23">
        <v>0.45833333333333331</v>
      </c>
      <c r="J8" s="23"/>
    </row>
    <row r="9" spans="1:10" ht="42" customHeight="1">
      <c r="A9" s="4">
        <v>45930.5</v>
      </c>
      <c r="B9" s="29"/>
      <c r="C9" s="29"/>
      <c r="D9" s="30">
        <v>70</v>
      </c>
      <c r="E9" s="30"/>
      <c r="F9" s="30">
        <v>25</v>
      </c>
      <c r="G9" s="30">
        <v>40</v>
      </c>
      <c r="H9" s="23">
        <v>0.54166666666666663</v>
      </c>
      <c r="I9" s="23">
        <v>0.58333333333333337</v>
      </c>
      <c r="J9" s="23"/>
    </row>
    <row r="10" spans="1:10" ht="42" customHeight="1">
      <c r="A10" s="4">
        <v>45930.625</v>
      </c>
      <c r="B10" s="29"/>
      <c r="C10" s="29"/>
      <c r="D10" s="30">
        <v>70</v>
      </c>
      <c r="E10" s="30"/>
      <c r="F10" s="30">
        <v>25</v>
      </c>
      <c r="G10" s="30">
        <v>50</v>
      </c>
      <c r="H10" s="23">
        <v>0.70833333333333337</v>
      </c>
      <c r="I10" s="23">
        <v>0.70833333333333337</v>
      </c>
      <c r="J10" s="23"/>
    </row>
    <row r="11" spans="1:10" ht="42" customHeight="1">
      <c r="A11" s="4">
        <v>45930.75</v>
      </c>
      <c r="B11" s="29"/>
      <c r="C11" s="29"/>
      <c r="D11" s="30">
        <v>60</v>
      </c>
      <c r="E11" s="30"/>
      <c r="F11" s="30">
        <v>30</v>
      </c>
      <c r="G11" s="30">
        <v>50</v>
      </c>
      <c r="H11" s="23">
        <v>0.75</v>
      </c>
      <c r="I11" s="23">
        <v>0.83333333333333337</v>
      </c>
      <c r="J11" s="23"/>
    </row>
    <row r="12" spans="1:10" ht="42" customHeight="1">
      <c r="A12" s="4">
        <v>45930.875</v>
      </c>
      <c r="B12" s="29"/>
      <c r="C12" s="29"/>
      <c r="D12" s="30">
        <v>80</v>
      </c>
      <c r="E12" s="30"/>
      <c r="F12" s="30">
        <v>30</v>
      </c>
      <c r="G12" s="30">
        <v>60</v>
      </c>
      <c r="H12" s="23">
        <v>0.85416666666666663</v>
      </c>
      <c r="I12" s="23">
        <v>0.95833333333333337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0</v>
      </c>
      <c r="C16" s="31">
        <f t="shared" si="0"/>
        <v>0</v>
      </c>
      <c r="D16" s="32">
        <f t="shared" si="0"/>
        <v>555</v>
      </c>
      <c r="E16" s="33">
        <f t="shared" si="0"/>
        <v>0</v>
      </c>
      <c r="F16" s="32">
        <f>SUM(F5:F12)</f>
        <v>265</v>
      </c>
      <c r="G16" s="48">
        <f>SUM(G5:G12)</f>
        <v>420</v>
      </c>
      <c r="H16" s="100">
        <f>D17-F17</f>
        <v>-130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555</v>
      </c>
      <c r="E17" s="103"/>
      <c r="F17" s="78">
        <f>SUM(F16:G16)</f>
        <v>685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H16:H17"/>
    <mergeCell ref="B17:C17"/>
    <mergeCell ref="D17:E17"/>
    <mergeCell ref="F17:G17"/>
    <mergeCell ref="D1:E1"/>
    <mergeCell ref="F1:G1"/>
    <mergeCell ref="A1:B1"/>
    <mergeCell ref="A3:A4"/>
    <mergeCell ref="B3:C3"/>
    <mergeCell ref="D3:E3"/>
    <mergeCell ref="F3:G3"/>
    <mergeCell ref="H3:J3"/>
    <mergeCell ref="D18:E18"/>
    <mergeCell ref="A15:A17"/>
    <mergeCell ref="B15:C15"/>
    <mergeCell ref="D15:E15"/>
    <mergeCell ref="F15:G15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55F31-C0DF-294A-8789-6BFA7C3D49B4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45549</v>
      </c>
      <c r="B1" s="82"/>
      <c r="C1" s="60" t="str">
        <f>"Pumps: "&amp;COUNTA(I5:I12)</f>
        <v>Pumps: 8</v>
      </c>
      <c r="D1" s="84">
        <f>ROUNDUP(D17/8, 0)</f>
        <v>72</v>
      </c>
      <c r="E1" s="92"/>
      <c r="F1" s="93">
        <f>ROUNDDOWN(F17/8, 0)</f>
        <v>75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>
        <v>40</v>
      </c>
      <c r="G5" s="30">
        <v>50</v>
      </c>
      <c r="H5" s="23"/>
      <c r="I5" s="23">
        <v>6.25E-2</v>
      </c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23" t="s">
        <v>41</v>
      </c>
      <c r="G6" s="23" t="s">
        <v>41</v>
      </c>
      <c r="H6" s="23">
        <v>0.14583333333333334</v>
      </c>
      <c r="I6" s="23" t="s">
        <v>41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50</v>
      </c>
      <c r="G7" s="30">
        <v>90</v>
      </c>
      <c r="H7" s="23"/>
      <c r="I7" s="23">
        <v>0.25</v>
      </c>
      <c r="J7" s="23"/>
    </row>
    <row r="8" spans="1:10" ht="42" customHeight="1">
      <c r="A8" s="4">
        <v>45930.375</v>
      </c>
      <c r="B8" s="29">
        <v>10</v>
      </c>
      <c r="C8" s="29">
        <v>15</v>
      </c>
      <c r="D8" s="30">
        <v>100</v>
      </c>
      <c r="E8" s="30"/>
      <c r="F8" s="30">
        <v>25</v>
      </c>
      <c r="G8" s="30">
        <v>40</v>
      </c>
      <c r="H8" s="23">
        <v>0.39583333333333331</v>
      </c>
      <c r="I8" s="23">
        <v>0.39583333333333331</v>
      </c>
      <c r="J8" s="23">
        <v>0.375</v>
      </c>
    </row>
    <row r="9" spans="1:10" ht="42" customHeight="1">
      <c r="A9" s="4">
        <v>45930.5</v>
      </c>
      <c r="B9" s="29">
        <v>10</v>
      </c>
      <c r="C9" s="29"/>
      <c r="D9" s="30">
        <v>80</v>
      </c>
      <c r="E9" s="30"/>
      <c r="F9" s="30">
        <v>10</v>
      </c>
      <c r="G9" s="30">
        <v>50</v>
      </c>
      <c r="H9" s="23">
        <v>0.5</v>
      </c>
      <c r="I9" s="23">
        <v>0.52083333333333337</v>
      </c>
      <c r="J9" s="23"/>
    </row>
    <row r="10" spans="1:10" ht="42" customHeight="1">
      <c r="A10" s="4">
        <v>45930.625</v>
      </c>
      <c r="B10" s="29"/>
      <c r="C10" s="29"/>
      <c r="D10" s="30">
        <v>100</v>
      </c>
      <c r="E10" s="30"/>
      <c r="F10" s="30">
        <v>40</v>
      </c>
      <c r="G10" s="30">
        <v>60</v>
      </c>
      <c r="H10" s="23">
        <v>0.66666666666666663</v>
      </c>
      <c r="I10" s="23">
        <v>0.64583333333333337</v>
      </c>
      <c r="J10" s="23"/>
    </row>
    <row r="11" spans="1:10" ht="42" customHeight="1">
      <c r="A11" s="4">
        <v>45930.75</v>
      </c>
      <c r="B11" s="29"/>
      <c r="C11" s="29"/>
      <c r="D11" s="30">
        <v>90</v>
      </c>
      <c r="E11" s="30"/>
      <c r="F11" s="30">
        <v>35</v>
      </c>
      <c r="G11" s="30">
        <v>40</v>
      </c>
      <c r="H11" s="23">
        <v>0.83333333333333337</v>
      </c>
      <c r="I11" s="23">
        <v>0.79166666666666663</v>
      </c>
      <c r="J11" s="23"/>
    </row>
    <row r="12" spans="1:10" ht="42" customHeight="1">
      <c r="A12" s="4">
        <v>45930.875</v>
      </c>
      <c r="B12" s="29"/>
      <c r="C12" s="29"/>
      <c r="D12" s="30">
        <v>80</v>
      </c>
      <c r="E12" s="30"/>
      <c r="F12" s="30">
        <v>10</v>
      </c>
      <c r="G12" s="30">
        <v>60</v>
      </c>
      <c r="H12" s="23">
        <v>0.95833333333333337</v>
      </c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E16" si="0">SUM(B5:B12)</f>
        <v>20</v>
      </c>
      <c r="C16" s="31">
        <f t="shared" si="0"/>
        <v>15</v>
      </c>
      <c r="D16" s="32">
        <f t="shared" si="0"/>
        <v>570</v>
      </c>
      <c r="E16" s="33">
        <f t="shared" si="0"/>
        <v>0</v>
      </c>
      <c r="F16" s="32">
        <f>SUM(F5:F12)</f>
        <v>210</v>
      </c>
      <c r="G16" s="48">
        <f>SUM(G5:G12)</f>
        <v>390</v>
      </c>
      <c r="H16" s="100">
        <f>D17-F17</f>
        <v>-30</v>
      </c>
      <c r="I16" s="1"/>
    </row>
    <row r="17" spans="1:9" ht="19.5" customHeight="1">
      <c r="A17" s="67"/>
      <c r="B17" s="101">
        <f>SUM(B16:C16)</f>
        <v>35</v>
      </c>
      <c r="C17" s="102"/>
      <c r="D17" s="78">
        <f>SUM(D16:E16)</f>
        <v>570</v>
      </c>
      <c r="E17" s="103"/>
      <c r="F17" s="78">
        <f>SUM(F16:G16)</f>
        <v>600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1:B1"/>
    <mergeCell ref="A3:A4"/>
    <mergeCell ref="B3:C3"/>
    <mergeCell ref="D3:E3"/>
    <mergeCell ref="F3:G3"/>
    <mergeCell ref="H3:J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2F9E9-27EA-B246-AEB7-74795A1DBA26}">
  <dimension ref="A1:J987"/>
  <sheetViews>
    <sheetView showGridLines="0" topLeftCell="A2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45548</v>
      </c>
      <c r="B1" s="82"/>
      <c r="C1" s="60" t="str">
        <f>"Pumps: "&amp;COUNTA(I5:I12)</f>
        <v>Pumps: 8</v>
      </c>
      <c r="D1" s="84">
        <f>ROUNDUP(D17/8, 0)</f>
        <v>73</v>
      </c>
      <c r="E1" s="92"/>
      <c r="F1" s="93">
        <f>ROUNDDOWN(F17/8, 0)</f>
        <v>90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>
        <v>30</v>
      </c>
      <c r="G5" s="30">
        <v>60</v>
      </c>
      <c r="H5" s="23"/>
      <c r="I5" s="23">
        <v>6.25E-2</v>
      </c>
      <c r="J5" s="23"/>
    </row>
    <row r="6" spans="1:10" ht="42" customHeight="1">
      <c r="A6" s="4">
        <v>45930.125</v>
      </c>
      <c r="B6" s="29"/>
      <c r="C6" s="29"/>
      <c r="D6" s="30">
        <v>50</v>
      </c>
      <c r="E6" s="30"/>
      <c r="F6" s="30">
        <v>50</v>
      </c>
      <c r="G6" s="30">
        <v>60</v>
      </c>
      <c r="H6" s="23">
        <v>0.14583333333333334</v>
      </c>
      <c r="I6" s="23">
        <v>0.16666666666666666</v>
      </c>
      <c r="J6" s="23"/>
    </row>
    <row r="7" spans="1:10" ht="42" customHeight="1">
      <c r="A7" s="4">
        <v>45930.25</v>
      </c>
      <c r="B7" s="29"/>
      <c r="C7" s="29"/>
      <c r="D7" s="30">
        <v>60</v>
      </c>
      <c r="E7" s="30"/>
      <c r="F7" s="30">
        <v>45</v>
      </c>
      <c r="G7" s="30">
        <v>85</v>
      </c>
      <c r="H7" s="23">
        <v>0.20833333333333334</v>
      </c>
      <c r="I7" s="23">
        <v>0.3125</v>
      </c>
      <c r="J7" s="23"/>
    </row>
    <row r="8" spans="1:10" ht="42" customHeight="1">
      <c r="A8" s="4">
        <v>45930.375</v>
      </c>
      <c r="B8" s="29"/>
      <c r="C8" s="29"/>
      <c r="D8" s="30">
        <v>135</v>
      </c>
      <c r="E8" s="30"/>
      <c r="F8" s="30">
        <v>35</v>
      </c>
      <c r="G8" s="30">
        <v>60</v>
      </c>
      <c r="H8" s="23">
        <v>0.375</v>
      </c>
      <c r="I8" s="23">
        <v>0.4375</v>
      </c>
      <c r="J8" s="23"/>
    </row>
    <row r="9" spans="1:10" ht="42" customHeight="1">
      <c r="A9" s="4">
        <v>45930.5</v>
      </c>
      <c r="B9" s="29">
        <v>10</v>
      </c>
      <c r="C9" s="29">
        <v>10</v>
      </c>
      <c r="D9" s="30">
        <v>60</v>
      </c>
      <c r="E9" s="30"/>
      <c r="F9" s="30">
        <v>30</v>
      </c>
      <c r="G9" s="30">
        <v>35</v>
      </c>
      <c r="H9" s="23">
        <v>0.5625</v>
      </c>
      <c r="I9" s="23">
        <v>0.54166666666666663</v>
      </c>
      <c r="J9" s="23">
        <v>0.54166666666666663</v>
      </c>
    </row>
    <row r="10" spans="1:10" ht="42" customHeight="1">
      <c r="A10" s="4">
        <v>45930.625</v>
      </c>
      <c r="B10" s="29">
        <v>10</v>
      </c>
      <c r="C10" s="29">
        <v>10</v>
      </c>
      <c r="D10" s="30">
        <v>60</v>
      </c>
      <c r="E10" s="30"/>
      <c r="F10" s="30">
        <v>30</v>
      </c>
      <c r="G10" s="30">
        <v>50</v>
      </c>
      <c r="H10" s="23">
        <v>0.70833333333333337</v>
      </c>
      <c r="I10" s="23">
        <v>0.66666666666666663</v>
      </c>
      <c r="J10" s="23">
        <v>0.6875</v>
      </c>
    </row>
    <row r="11" spans="1:10" ht="42" customHeight="1">
      <c r="A11" s="4">
        <v>45930.75</v>
      </c>
      <c r="B11" s="29"/>
      <c r="C11" s="29"/>
      <c r="D11" s="30">
        <v>75</v>
      </c>
      <c r="E11" s="30"/>
      <c r="F11" s="30">
        <v>10</v>
      </c>
      <c r="G11" s="30">
        <v>40</v>
      </c>
      <c r="H11" s="23">
        <v>0.8125</v>
      </c>
      <c r="I11" s="23">
        <v>0.83333333333333337</v>
      </c>
      <c r="J11" s="23"/>
    </row>
    <row r="12" spans="1:10" ht="42" customHeight="1">
      <c r="A12" s="4">
        <v>45930.875</v>
      </c>
      <c r="B12" s="29"/>
      <c r="C12" s="29"/>
      <c r="D12" s="30">
        <v>140</v>
      </c>
      <c r="E12" s="30"/>
      <c r="F12" s="30">
        <v>40</v>
      </c>
      <c r="G12" s="30">
        <v>60</v>
      </c>
      <c r="H12" s="23">
        <v>0.95833333333333337</v>
      </c>
      <c r="I12" s="23">
        <v>0.875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G16" si="0">SUM(B5:B12)</f>
        <v>20</v>
      </c>
      <c r="C16" s="31">
        <f t="shared" si="0"/>
        <v>20</v>
      </c>
      <c r="D16" s="32">
        <f t="shared" si="0"/>
        <v>580</v>
      </c>
      <c r="E16" s="33">
        <f t="shared" si="0"/>
        <v>0</v>
      </c>
      <c r="F16" s="32">
        <f t="shared" si="0"/>
        <v>270</v>
      </c>
      <c r="G16" s="48">
        <f t="shared" si="0"/>
        <v>450</v>
      </c>
      <c r="H16" s="100">
        <f>D17-F17</f>
        <v>-140</v>
      </c>
      <c r="I16" s="1"/>
    </row>
    <row r="17" spans="1:9" ht="19.5" customHeight="1">
      <c r="A17" s="67"/>
      <c r="B17" s="101">
        <f>SUM(B16:C16)</f>
        <v>40</v>
      </c>
      <c r="C17" s="102"/>
      <c r="D17" s="78">
        <f>SUM(D16:E16)</f>
        <v>580</v>
      </c>
      <c r="E17" s="103"/>
      <c r="F17" s="78">
        <f>SUM(F16:G16)</f>
        <v>720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C893-1A7E-8B4E-95E9-EFC17471A137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45547</v>
      </c>
      <c r="B1" s="82"/>
      <c r="C1" s="60" t="str">
        <f>"Pumps: "&amp;COUNTA(I5:I12)</f>
        <v>Pumps: 8</v>
      </c>
      <c r="D1" s="84">
        <f>ROUNDUP(D17/8, 0)</f>
        <v>85</v>
      </c>
      <c r="E1" s="92"/>
      <c r="F1" s="93">
        <f>ROUNDDOWN(F17/8, 0)</f>
        <v>88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120</v>
      </c>
      <c r="E5" s="30"/>
      <c r="F5" s="30">
        <v>25</v>
      </c>
      <c r="G5" s="30">
        <v>45</v>
      </c>
      <c r="H5" s="23">
        <v>2.0833333333333332E-2</v>
      </c>
      <c r="I5" s="23">
        <v>4.1666666666666664E-2</v>
      </c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70</v>
      </c>
      <c r="G6" s="30">
        <v>110</v>
      </c>
      <c r="H6" s="23">
        <v>0.20833333333333334</v>
      </c>
      <c r="I6" s="23">
        <v>0.20833333333333334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30</v>
      </c>
      <c r="G7" s="30">
        <v>40</v>
      </c>
      <c r="H7" s="23"/>
      <c r="I7" s="23">
        <v>0.3125</v>
      </c>
      <c r="J7" s="23"/>
    </row>
    <row r="8" spans="1:10" ht="42" customHeight="1">
      <c r="A8" s="4">
        <v>45930.375</v>
      </c>
      <c r="B8" s="29"/>
      <c r="C8" s="29"/>
      <c r="D8" s="30">
        <v>100</v>
      </c>
      <c r="E8" s="30"/>
      <c r="F8" s="30">
        <v>30</v>
      </c>
      <c r="G8" s="30">
        <v>60</v>
      </c>
      <c r="H8" s="23">
        <v>0.375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90</v>
      </c>
      <c r="E9" s="30"/>
      <c r="F9" s="30">
        <v>40</v>
      </c>
      <c r="G9" s="30">
        <v>65</v>
      </c>
      <c r="H9" s="23">
        <v>0.5625</v>
      </c>
      <c r="I9" s="23">
        <v>0.58333333333333337</v>
      </c>
      <c r="J9" s="23"/>
    </row>
    <row r="10" spans="1:10" ht="42" customHeight="1">
      <c r="A10" s="4">
        <v>45930.625</v>
      </c>
      <c r="B10" s="29"/>
      <c r="C10" s="29"/>
      <c r="D10" s="30">
        <v>70</v>
      </c>
      <c r="E10" s="30"/>
      <c r="F10" s="30">
        <v>5</v>
      </c>
      <c r="G10" s="30">
        <v>45</v>
      </c>
      <c r="H10" s="23">
        <v>0.70833333333333337</v>
      </c>
      <c r="I10" s="23">
        <v>0.70833333333333337</v>
      </c>
      <c r="J10" s="23"/>
    </row>
    <row r="11" spans="1:10" ht="42" customHeight="1">
      <c r="A11" s="4">
        <v>45930.75</v>
      </c>
      <c r="B11" s="29"/>
      <c r="C11" s="29"/>
      <c r="D11" s="30">
        <v>55</v>
      </c>
      <c r="E11" s="30"/>
      <c r="F11" s="30">
        <v>20</v>
      </c>
      <c r="G11" s="30">
        <v>40</v>
      </c>
      <c r="H11" s="23">
        <v>0.8125</v>
      </c>
      <c r="I11" s="23">
        <v>0.83333333333333337</v>
      </c>
      <c r="J11" s="23"/>
    </row>
    <row r="12" spans="1:10" ht="42" customHeight="1">
      <c r="A12" s="4">
        <v>45930.875</v>
      </c>
      <c r="B12" s="29"/>
      <c r="C12" s="29"/>
      <c r="D12" s="30">
        <v>120</v>
      </c>
      <c r="E12" s="30"/>
      <c r="F12" s="30">
        <v>30</v>
      </c>
      <c r="G12" s="30">
        <v>50</v>
      </c>
      <c r="H12" s="23">
        <v>0.97916666666666663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G16" si="0">SUM(B5:B12)</f>
        <v>0</v>
      </c>
      <c r="C16" s="31">
        <f t="shared" si="0"/>
        <v>0</v>
      </c>
      <c r="D16" s="32">
        <f t="shared" si="0"/>
        <v>675</v>
      </c>
      <c r="E16" s="33">
        <f t="shared" si="0"/>
        <v>0</v>
      </c>
      <c r="F16" s="32">
        <f t="shared" si="0"/>
        <v>250</v>
      </c>
      <c r="G16" s="48">
        <f t="shared" si="0"/>
        <v>455</v>
      </c>
      <c r="H16" s="100">
        <f>D17-F17</f>
        <v>-30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675</v>
      </c>
      <c r="E17" s="103"/>
      <c r="F17" s="78">
        <f>SUM(F16:G16)</f>
        <v>705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59B75-D615-D543-84CC-7FBB9377BCE8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45546</v>
      </c>
      <c r="B1" s="82"/>
      <c r="C1" s="60" t="str">
        <f>"Pumps: "&amp;COUNTA(I5:I12)</f>
        <v>Pumps: 8</v>
      </c>
      <c r="D1" s="84">
        <f>ROUNDUP(D17/8, 0)</f>
        <v>61</v>
      </c>
      <c r="E1" s="92"/>
      <c r="F1" s="93">
        <f>ROUNDDOWN(F17/8, 0)</f>
        <v>84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>
        <v>25</v>
      </c>
      <c r="G5" s="30">
        <v>45</v>
      </c>
      <c r="H5" s="23"/>
      <c r="I5" s="23">
        <v>2.0833333333333332E-2</v>
      </c>
      <c r="J5" s="23"/>
    </row>
    <row r="6" spans="1:10" ht="42" customHeight="1">
      <c r="A6" s="4">
        <v>45930.125</v>
      </c>
      <c r="B6" s="29"/>
      <c r="C6" s="29"/>
      <c r="D6" s="30">
        <v>120</v>
      </c>
      <c r="E6" s="30"/>
      <c r="F6" s="30">
        <v>65</v>
      </c>
      <c r="G6" s="30">
        <v>85</v>
      </c>
      <c r="H6" s="23">
        <v>0.16666666666666666</v>
      </c>
      <c r="I6" s="23">
        <v>0.16666666666666666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40</v>
      </c>
      <c r="G7" s="30">
        <v>70</v>
      </c>
      <c r="H7" s="23"/>
      <c r="I7" s="23">
        <v>0.3125</v>
      </c>
      <c r="J7" s="23"/>
    </row>
    <row r="8" spans="1:10" ht="42" customHeight="1">
      <c r="A8" s="4">
        <v>45930.375</v>
      </c>
      <c r="B8" s="29"/>
      <c r="C8" s="29"/>
      <c r="D8" s="30">
        <v>120</v>
      </c>
      <c r="E8" s="30"/>
      <c r="F8" s="30">
        <v>20</v>
      </c>
      <c r="G8" s="30">
        <v>60</v>
      </c>
      <c r="H8" s="23">
        <v>0.35416666666666669</v>
      </c>
      <c r="I8" s="23">
        <v>0.4375</v>
      </c>
      <c r="J8" s="23"/>
    </row>
    <row r="9" spans="1:10" ht="42" customHeight="1">
      <c r="A9" s="4">
        <v>45930.5</v>
      </c>
      <c r="B9" s="29">
        <v>10</v>
      </c>
      <c r="C9" s="29">
        <v>15</v>
      </c>
      <c r="D9" s="30">
        <v>75</v>
      </c>
      <c r="E9" s="30"/>
      <c r="F9" s="30">
        <v>25</v>
      </c>
      <c r="G9" s="30">
        <v>40</v>
      </c>
      <c r="H9" s="23">
        <v>0.52083333333333337</v>
      </c>
      <c r="I9" s="23">
        <v>0.54166666666666663</v>
      </c>
      <c r="J9" s="23">
        <v>0.5</v>
      </c>
    </row>
    <row r="10" spans="1:10" ht="42" customHeight="1">
      <c r="A10" s="4">
        <v>45930.625</v>
      </c>
      <c r="B10" s="29">
        <v>15</v>
      </c>
      <c r="C10" s="29">
        <v>15</v>
      </c>
      <c r="D10" s="30">
        <v>80</v>
      </c>
      <c r="E10" s="30"/>
      <c r="F10" s="30">
        <v>15</v>
      </c>
      <c r="G10" s="30">
        <v>35</v>
      </c>
      <c r="H10" s="23">
        <v>0.72916666666666663</v>
      </c>
      <c r="I10" s="23">
        <v>0.6875</v>
      </c>
      <c r="J10" s="23">
        <v>0.66666666666666663</v>
      </c>
    </row>
    <row r="11" spans="1:10" ht="42" customHeight="1">
      <c r="A11" s="4">
        <v>45930.75</v>
      </c>
      <c r="B11" s="29"/>
      <c r="C11" s="29"/>
      <c r="D11" s="30"/>
      <c r="E11" s="30"/>
      <c r="F11" s="30">
        <v>30</v>
      </c>
      <c r="G11" s="30">
        <v>60</v>
      </c>
      <c r="H11" s="23"/>
      <c r="I11" s="23">
        <v>0.8125</v>
      </c>
      <c r="J11" s="23"/>
    </row>
    <row r="12" spans="1:10" ht="42" customHeight="1">
      <c r="A12" s="4">
        <v>45930.875</v>
      </c>
      <c r="B12" s="29">
        <v>15</v>
      </c>
      <c r="C12" s="29"/>
      <c r="D12" s="30">
        <v>90</v>
      </c>
      <c r="E12" s="30"/>
      <c r="F12" s="30">
        <v>20</v>
      </c>
      <c r="G12" s="30">
        <v>40</v>
      </c>
      <c r="H12" s="23">
        <v>0.91666666666666663</v>
      </c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G16" si="0">SUM(B5:B12)</f>
        <v>40</v>
      </c>
      <c r="C16" s="31">
        <f t="shared" si="0"/>
        <v>30</v>
      </c>
      <c r="D16" s="32">
        <f t="shared" si="0"/>
        <v>485</v>
      </c>
      <c r="E16" s="33">
        <f t="shared" si="0"/>
        <v>0</v>
      </c>
      <c r="F16" s="32">
        <f t="shared" si="0"/>
        <v>240</v>
      </c>
      <c r="G16" s="48">
        <f t="shared" si="0"/>
        <v>435</v>
      </c>
      <c r="H16" s="100">
        <f>D17-F17</f>
        <v>-190</v>
      </c>
      <c r="I16" s="1"/>
    </row>
    <row r="17" spans="1:9" ht="19.5" customHeight="1">
      <c r="A17" s="67"/>
      <c r="B17" s="101">
        <f>SUM(B16:C16)</f>
        <v>70</v>
      </c>
      <c r="C17" s="102"/>
      <c r="D17" s="78">
        <f>SUM(D16:E16)</f>
        <v>485</v>
      </c>
      <c r="E17" s="103"/>
      <c r="F17" s="78">
        <f>SUM(F16:G16)</f>
        <v>675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49F76-5FCB-FC42-992A-52CC054AC2EC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45545</v>
      </c>
      <c r="B1" s="82"/>
      <c r="C1" s="60" t="str">
        <f>"Pumps: "&amp;COUNTA(I5:I12)</f>
        <v>Pumps: 8</v>
      </c>
      <c r="D1" s="84">
        <f>ROUNDUP(D17/8, 0)</f>
        <v>86</v>
      </c>
      <c r="E1" s="92"/>
      <c r="F1" s="93">
        <f>ROUNDDOWN(F17/8, 0)</f>
        <v>75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40"/>
      <c r="D5" s="43"/>
      <c r="E5" s="43"/>
      <c r="F5" s="43">
        <v>20</v>
      </c>
      <c r="G5" s="43">
        <v>30</v>
      </c>
      <c r="H5" s="44"/>
      <c r="I5" s="44">
        <v>0</v>
      </c>
      <c r="J5" s="35"/>
    </row>
    <row r="6" spans="1:10" ht="42" customHeight="1">
      <c r="A6" s="4">
        <v>45930.125</v>
      </c>
      <c r="B6" s="29"/>
      <c r="C6" s="40"/>
      <c r="D6" s="43">
        <v>120</v>
      </c>
      <c r="E6" s="43"/>
      <c r="F6" s="43">
        <v>40</v>
      </c>
      <c r="G6" s="43">
        <v>70</v>
      </c>
      <c r="H6" s="44">
        <v>8.3333333333333329E-2</v>
      </c>
      <c r="I6" s="44">
        <v>0.14583333333333334</v>
      </c>
      <c r="J6" s="35"/>
    </row>
    <row r="7" spans="1:10" ht="42" customHeight="1">
      <c r="A7" s="4">
        <v>45930.25</v>
      </c>
      <c r="B7" s="29"/>
      <c r="C7" s="40"/>
      <c r="D7" s="43">
        <v>120</v>
      </c>
      <c r="E7" s="43"/>
      <c r="F7" s="43">
        <v>25</v>
      </c>
      <c r="G7" s="43">
        <v>50</v>
      </c>
      <c r="H7" s="44">
        <v>0.22916666666666666</v>
      </c>
      <c r="I7" s="44">
        <v>0.29166666666666669</v>
      </c>
      <c r="J7" s="35"/>
    </row>
    <row r="8" spans="1:10" ht="42" customHeight="1">
      <c r="A8" s="4">
        <v>45930.375</v>
      </c>
      <c r="B8" s="29"/>
      <c r="C8" s="40"/>
      <c r="D8" s="43">
        <v>120</v>
      </c>
      <c r="E8" s="43"/>
      <c r="F8" s="43">
        <v>30</v>
      </c>
      <c r="G8" s="43">
        <v>40</v>
      </c>
      <c r="H8" s="44">
        <v>0.41666666666666669</v>
      </c>
      <c r="I8" s="44">
        <v>0.39583333333333331</v>
      </c>
      <c r="J8" s="35"/>
    </row>
    <row r="9" spans="1:10" ht="42" customHeight="1">
      <c r="A9" s="4">
        <v>45930.5</v>
      </c>
      <c r="B9" s="29"/>
      <c r="C9" s="29"/>
      <c r="D9" s="43">
        <v>120</v>
      </c>
      <c r="E9" s="42"/>
      <c r="F9" s="42">
        <v>40</v>
      </c>
      <c r="G9" s="42">
        <v>60</v>
      </c>
      <c r="H9" s="44">
        <v>0.5625</v>
      </c>
      <c r="I9" s="22">
        <v>0.52083333333333337</v>
      </c>
      <c r="J9" s="23"/>
    </row>
    <row r="10" spans="1:10" ht="42" customHeight="1">
      <c r="A10" s="4">
        <v>45930.625</v>
      </c>
      <c r="B10" s="29"/>
      <c r="C10" s="29"/>
      <c r="D10" s="42">
        <v>75</v>
      </c>
      <c r="E10" s="30"/>
      <c r="F10" s="30">
        <v>35</v>
      </c>
      <c r="G10" s="30">
        <v>50</v>
      </c>
      <c r="H10" s="44">
        <v>0.75</v>
      </c>
      <c r="I10" s="23">
        <v>0.64583333333333337</v>
      </c>
      <c r="J10" s="23"/>
    </row>
    <row r="11" spans="1:10" ht="42" customHeight="1">
      <c r="A11" s="4">
        <v>45930.75</v>
      </c>
      <c r="B11" s="29"/>
      <c r="C11" s="29"/>
      <c r="D11" s="30">
        <v>50</v>
      </c>
      <c r="E11" s="30"/>
      <c r="F11" s="30">
        <v>15</v>
      </c>
      <c r="G11" s="30">
        <v>40</v>
      </c>
      <c r="H11" s="22">
        <v>0.91666666666666663</v>
      </c>
      <c r="I11" s="23">
        <v>0.75</v>
      </c>
      <c r="J11" s="23"/>
    </row>
    <row r="12" spans="1:10" ht="42" customHeight="1">
      <c r="A12" s="4">
        <v>45930.875</v>
      </c>
      <c r="B12" s="29"/>
      <c r="C12" s="29"/>
      <c r="D12" s="30">
        <v>80</v>
      </c>
      <c r="E12" s="30"/>
      <c r="F12" s="30">
        <v>25</v>
      </c>
      <c r="G12" s="30">
        <v>35</v>
      </c>
      <c r="H12" s="23">
        <v>0.95833333333333337</v>
      </c>
      <c r="I12" s="23">
        <v>0.875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G16" si="0">SUM(B5:B12)</f>
        <v>0</v>
      </c>
      <c r="C16" s="31">
        <f t="shared" si="0"/>
        <v>0</v>
      </c>
      <c r="D16" s="32">
        <f>SUM(D5:D12)</f>
        <v>685</v>
      </c>
      <c r="E16" s="33">
        <f t="shared" si="0"/>
        <v>0</v>
      </c>
      <c r="F16" s="32">
        <f t="shared" si="0"/>
        <v>230</v>
      </c>
      <c r="G16" s="33">
        <f t="shared" si="0"/>
        <v>375</v>
      </c>
      <c r="H16" s="100">
        <f>D17-F17</f>
        <v>80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685</v>
      </c>
      <c r="E17" s="103"/>
      <c r="F17" s="78">
        <f>SUM(F16:G16)</f>
        <v>605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910FD-EBAA-1E45-B388-00BADCF3EE77}">
  <dimension ref="A1:K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1" s="25" customFormat="1" ht="31.5" customHeight="1">
      <c r="A1" s="81">
        <v>45544</v>
      </c>
      <c r="B1" s="82"/>
      <c r="C1" s="60" t="str">
        <f>"Pumps: "&amp;COUNTA(I5:I12)</f>
        <v>Pumps: 8</v>
      </c>
      <c r="D1" s="84">
        <f>ROUNDUP(D17/8, 0)</f>
        <v>72</v>
      </c>
      <c r="E1" s="92"/>
      <c r="F1" s="93">
        <f>ROUNDDOWN(F17/8, 0)</f>
        <v>71</v>
      </c>
      <c r="G1" s="85"/>
      <c r="H1" s="49" t="s">
        <v>0</v>
      </c>
      <c r="I1" s="49" t="s">
        <v>1</v>
      </c>
      <c r="J1" s="49" t="s">
        <v>28</v>
      </c>
      <c r="K1" s="14"/>
    </row>
    <row r="2" spans="1:11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1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1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1" ht="42" customHeight="1">
      <c r="A5" s="4">
        <v>45930</v>
      </c>
      <c r="B5" s="29"/>
      <c r="C5" s="40"/>
      <c r="D5" s="43"/>
      <c r="E5" s="43"/>
      <c r="F5" s="43">
        <v>30</v>
      </c>
      <c r="G5" s="43">
        <v>50</v>
      </c>
      <c r="H5" s="44"/>
      <c r="I5" s="44">
        <v>4.1666666666666664E-2</v>
      </c>
      <c r="J5" s="35"/>
    </row>
    <row r="6" spans="1:11" ht="42" customHeight="1">
      <c r="A6" s="4">
        <v>45930.125</v>
      </c>
      <c r="B6" s="29"/>
      <c r="C6" s="40"/>
      <c r="D6" s="43">
        <v>85</v>
      </c>
      <c r="E6" s="43"/>
      <c r="F6" s="43">
        <v>30</v>
      </c>
      <c r="G6" s="43">
        <v>30</v>
      </c>
      <c r="H6" s="44">
        <v>8.3333333333333329E-2</v>
      </c>
      <c r="I6" s="44">
        <v>0.16666666666666666</v>
      </c>
      <c r="J6" s="35"/>
    </row>
    <row r="7" spans="1:11" ht="42" customHeight="1">
      <c r="A7" s="4">
        <v>45930.25</v>
      </c>
      <c r="B7" s="29"/>
      <c r="C7" s="40"/>
      <c r="D7" s="43">
        <v>110</v>
      </c>
      <c r="E7" s="43"/>
      <c r="F7" s="43">
        <v>40</v>
      </c>
      <c r="G7" s="43">
        <v>60</v>
      </c>
      <c r="H7" s="44">
        <v>0.3125</v>
      </c>
      <c r="I7" s="44">
        <v>0.33333333333333331</v>
      </c>
      <c r="J7" s="35"/>
    </row>
    <row r="8" spans="1:11" ht="42" customHeight="1">
      <c r="A8" s="4">
        <v>45930.375</v>
      </c>
      <c r="B8" s="29"/>
      <c r="C8" s="40"/>
      <c r="D8" s="43">
        <v>40</v>
      </c>
      <c r="E8" s="43"/>
      <c r="F8" s="43">
        <v>30</v>
      </c>
      <c r="G8" s="43">
        <v>50</v>
      </c>
      <c r="H8" s="44">
        <v>0.375</v>
      </c>
      <c r="I8" s="44">
        <v>0.45833333333333331</v>
      </c>
      <c r="J8" s="35"/>
    </row>
    <row r="9" spans="1:11" ht="42" customHeight="1">
      <c r="A9" s="4">
        <v>45930.5</v>
      </c>
      <c r="B9" s="29"/>
      <c r="C9" s="29"/>
      <c r="D9" s="43">
        <v>85</v>
      </c>
      <c r="E9" s="42"/>
      <c r="F9" s="42">
        <v>30</v>
      </c>
      <c r="G9" s="42">
        <v>50</v>
      </c>
      <c r="H9" s="44">
        <v>0.47916666666666669</v>
      </c>
      <c r="I9" s="22">
        <v>0.58333333333333337</v>
      </c>
      <c r="J9" s="23"/>
    </row>
    <row r="10" spans="1:11" ht="42" customHeight="1">
      <c r="A10" s="4">
        <v>45930.625</v>
      </c>
      <c r="B10" s="29"/>
      <c r="C10" s="29"/>
      <c r="D10" s="42">
        <v>105</v>
      </c>
      <c r="E10" s="30"/>
      <c r="F10" s="30">
        <v>20</v>
      </c>
      <c r="G10" s="30">
        <v>30</v>
      </c>
      <c r="H10" s="44">
        <v>0.58333333333333337</v>
      </c>
      <c r="I10" s="23">
        <v>0.66666666666666663</v>
      </c>
      <c r="J10" s="23"/>
    </row>
    <row r="11" spans="1:11" ht="42" customHeight="1">
      <c r="A11" s="4">
        <v>45930.75</v>
      </c>
      <c r="B11" s="29"/>
      <c r="C11" s="29"/>
      <c r="D11" s="30">
        <v>50</v>
      </c>
      <c r="E11" s="30"/>
      <c r="F11" s="30">
        <v>20</v>
      </c>
      <c r="G11" s="30">
        <v>30</v>
      </c>
      <c r="H11" s="22">
        <v>0.70833333333333337</v>
      </c>
      <c r="I11" s="23">
        <v>0.8125</v>
      </c>
      <c r="J11" s="23"/>
    </row>
    <row r="12" spans="1:11" ht="42" customHeight="1">
      <c r="A12" s="4">
        <v>45930.875</v>
      </c>
      <c r="B12" s="29"/>
      <c r="C12" s="29"/>
      <c r="D12" s="30">
        <v>100</v>
      </c>
      <c r="E12" s="30"/>
      <c r="F12" s="30">
        <v>25</v>
      </c>
      <c r="G12" s="30">
        <v>50</v>
      </c>
      <c r="H12" s="23">
        <v>0.875</v>
      </c>
      <c r="I12" s="23">
        <v>0.9375</v>
      </c>
      <c r="J12" s="23"/>
    </row>
    <row r="13" spans="1:11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1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1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1" ht="19.5" customHeight="1">
      <c r="A16" s="66"/>
      <c r="B16" s="31">
        <f t="shared" ref="B16:G16" si="0">SUM(B5:B12)</f>
        <v>0</v>
      </c>
      <c r="C16" s="31">
        <f t="shared" si="0"/>
        <v>0</v>
      </c>
      <c r="D16" s="32">
        <f>SUM(D5:D12)</f>
        <v>575</v>
      </c>
      <c r="E16" s="33">
        <f t="shared" si="0"/>
        <v>0</v>
      </c>
      <c r="F16" s="32">
        <f t="shared" si="0"/>
        <v>225</v>
      </c>
      <c r="G16" s="48">
        <f t="shared" si="0"/>
        <v>350</v>
      </c>
      <c r="H16" s="100">
        <f>D17-F17</f>
        <v>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575</v>
      </c>
      <c r="E17" s="103"/>
      <c r="F17" s="78">
        <f>SUM(F16:G16)</f>
        <v>575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FC685-9133-904D-B8C4-5F869E559678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45543</v>
      </c>
      <c r="B1" s="82"/>
      <c r="C1" s="60" t="str">
        <f>"Pumps: "&amp;COUNTA(I5:I12)</f>
        <v>Pumps: 8</v>
      </c>
      <c r="D1" s="84">
        <f>ROUNDUP(D17/8, 0)</f>
        <v>92</v>
      </c>
      <c r="E1" s="92"/>
      <c r="F1" s="93">
        <f>ROUNDDOWN(F17/8, 0)</f>
        <v>79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40"/>
      <c r="D5" s="43">
        <v>115</v>
      </c>
      <c r="E5" s="43"/>
      <c r="F5" s="43">
        <v>30</v>
      </c>
      <c r="G5" s="43">
        <v>30</v>
      </c>
      <c r="H5" s="44">
        <v>2.0833333333333332E-2</v>
      </c>
      <c r="I5" s="44">
        <v>6.25E-2</v>
      </c>
      <c r="J5" s="35"/>
    </row>
    <row r="6" spans="1:10" ht="42" customHeight="1">
      <c r="A6" s="4">
        <v>45930.125</v>
      </c>
      <c r="B6" s="29"/>
      <c r="C6" s="40"/>
      <c r="D6" s="43">
        <v>120</v>
      </c>
      <c r="E6" s="43"/>
      <c r="F6" s="43">
        <v>40</v>
      </c>
      <c r="G6" s="43">
        <v>50</v>
      </c>
      <c r="H6" s="44">
        <v>0.125</v>
      </c>
      <c r="I6" s="44">
        <v>0.14583333333333334</v>
      </c>
      <c r="J6" s="35"/>
    </row>
    <row r="7" spans="1:10" ht="42" customHeight="1">
      <c r="A7" s="4">
        <v>45930.25</v>
      </c>
      <c r="B7" s="29"/>
      <c r="C7" s="40"/>
      <c r="D7" s="43">
        <v>60</v>
      </c>
      <c r="E7" s="43"/>
      <c r="F7" s="43">
        <v>45</v>
      </c>
      <c r="G7" s="43">
        <v>50</v>
      </c>
      <c r="H7" s="44">
        <v>0.27083333333333331</v>
      </c>
      <c r="I7" s="44">
        <v>0.29166666666666669</v>
      </c>
      <c r="J7" s="35"/>
    </row>
    <row r="8" spans="1:10" ht="42" customHeight="1">
      <c r="A8" s="4">
        <v>45930.375</v>
      </c>
      <c r="B8" s="29"/>
      <c r="C8" s="40"/>
      <c r="D8" s="43">
        <v>120</v>
      </c>
      <c r="E8" s="43"/>
      <c r="F8" s="43">
        <v>20</v>
      </c>
      <c r="G8" s="43">
        <v>20</v>
      </c>
      <c r="H8" s="44">
        <v>0.41666666666666669</v>
      </c>
      <c r="I8" s="44">
        <v>0.39583333333333331</v>
      </c>
      <c r="J8" s="35"/>
    </row>
    <row r="9" spans="1:10" ht="42" customHeight="1">
      <c r="A9" s="4">
        <v>45930.5</v>
      </c>
      <c r="B9" s="29"/>
      <c r="C9" s="29"/>
      <c r="D9" s="43">
        <v>60</v>
      </c>
      <c r="E9" s="42"/>
      <c r="F9" s="42">
        <v>30</v>
      </c>
      <c r="G9" s="42">
        <v>80</v>
      </c>
      <c r="H9" s="44">
        <v>0.54166666666666663</v>
      </c>
      <c r="I9" s="22">
        <v>0.5</v>
      </c>
      <c r="J9" s="23"/>
    </row>
    <row r="10" spans="1:10" ht="42" customHeight="1">
      <c r="A10" s="4">
        <v>45930.625</v>
      </c>
      <c r="B10" s="29"/>
      <c r="C10" s="29"/>
      <c r="D10" s="42">
        <v>70</v>
      </c>
      <c r="E10" s="30"/>
      <c r="F10" s="30">
        <v>30</v>
      </c>
      <c r="G10" s="30">
        <v>60</v>
      </c>
      <c r="H10" s="44">
        <v>0.6875</v>
      </c>
      <c r="I10" s="23">
        <v>0.625</v>
      </c>
      <c r="J10" s="23"/>
    </row>
    <row r="11" spans="1:10" ht="42" customHeight="1">
      <c r="A11" s="4">
        <v>45930.75</v>
      </c>
      <c r="B11" s="29"/>
      <c r="C11" s="29"/>
      <c r="D11" s="30">
        <v>85</v>
      </c>
      <c r="E11" s="30"/>
      <c r="F11" s="30">
        <v>30</v>
      </c>
      <c r="G11" s="30">
        <v>60</v>
      </c>
      <c r="H11" s="22">
        <v>0.79166666666666663</v>
      </c>
      <c r="I11" s="23">
        <v>0.75</v>
      </c>
      <c r="J11" s="23"/>
    </row>
    <row r="12" spans="1:10" ht="42" customHeight="1">
      <c r="A12" s="4">
        <v>45930.875</v>
      </c>
      <c r="B12" s="29"/>
      <c r="C12" s="29"/>
      <c r="D12" s="30">
        <v>100</v>
      </c>
      <c r="E12" s="30"/>
      <c r="F12" s="30">
        <v>40</v>
      </c>
      <c r="G12" s="30">
        <v>20</v>
      </c>
      <c r="H12" s="23">
        <v>0.9375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G16" si="0">SUM(B5:B12)</f>
        <v>0</v>
      </c>
      <c r="C16" s="31">
        <f t="shared" si="0"/>
        <v>0</v>
      </c>
      <c r="D16" s="32">
        <f t="shared" si="0"/>
        <v>730</v>
      </c>
      <c r="E16" s="33">
        <f t="shared" si="0"/>
        <v>0</v>
      </c>
      <c r="F16" s="32">
        <f t="shared" si="0"/>
        <v>265</v>
      </c>
      <c r="G16" s="33">
        <f t="shared" si="0"/>
        <v>370</v>
      </c>
      <c r="H16" s="100">
        <f>D17-F17</f>
        <v>95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730</v>
      </c>
      <c r="E17" s="103"/>
      <c r="F17" s="78">
        <f>SUM(F16:G16)</f>
        <v>635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4D5C3-26D5-334E-AE88-74205DAF917D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45542</v>
      </c>
      <c r="B1" s="82"/>
      <c r="C1" s="60" t="str">
        <f>"Pumps: "&amp;COUNTA(I5:I12)</f>
        <v>Pumps: 8</v>
      </c>
      <c r="D1" s="84">
        <f>ROUNDUP(D17/8, 0)</f>
        <v>62</v>
      </c>
      <c r="E1" s="92"/>
      <c r="F1" s="93">
        <f>ROUNDDOWN(F17/8, 0)</f>
        <v>78</v>
      </c>
      <c r="G1" s="94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40"/>
      <c r="D5" s="43"/>
      <c r="E5" s="43"/>
      <c r="F5" s="43">
        <v>30</v>
      </c>
      <c r="G5" s="43"/>
      <c r="H5" s="44"/>
      <c r="I5" s="44">
        <v>4.1666666666666664E-2</v>
      </c>
      <c r="J5" s="35"/>
    </row>
    <row r="6" spans="1:10" ht="42" customHeight="1">
      <c r="A6" s="4">
        <v>45930.125</v>
      </c>
      <c r="B6" s="29"/>
      <c r="C6" s="40"/>
      <c r="D6" s="43">
        <v>70</v>
      </c>
      <c r="E6" s="43"/>
      <c r="F6" s="43">
        <v>40</v>
      </c>
      <c r="G6" s="43">
        <v>70</v>
      </c>
      <c r="H6" s="44">
        <v>0.14583333333333334</v>
      </c>
      <c r="I6" s="44">
        <v>0.16666666666666666</v>
      </c>
      <c r="J6" s="35"/>
    </row>
    <row r="7" spans="1:10" ht="42" customHeight="1">
      <c r="A7" s="4">
        <v>45930.25</v>
      </c>
      <c r="B7" s="29"/>
      <c r="C7" s="40"/>
      <c r="D7" s="43">
        <v>90</v>
      </c>
      <c r="E7" s="43"/>
      <c r="F7" s="43">
        <v>30</v>
      </c>
      <c r="G7" s="43">
        <v>50</v>
      </c>
      <c r="H7" s="44">
        <v>0.33333333333333331</v>
      </c>
      <c r="I7" s="44">
        <v>0.33333333333333331</v>
      </c>
      <c r="J7" s="35"/>
    </row>
    <row r="8" spans="1:10" ht="42" customHeight="1">
      <c r="A8" s="4">
        <v>45930.375</v>
      </c>
      <c r="B8" s="29"/>
      <c r="C8" s="40"/>
      <c r="D8" s="43">
        <v>60</v>
      </c>
      <c r="E8" s="43"/>
      <c r="F8" s="43">
        <v>30</v>
      </c>
      <c r="G8" s="43">
        <v>50</v>
      </c>
      <c r="H8" s="44">
        <v>0.41666666666666669</v>
      </c>
      <c r="I8" s="44">
        <v>0.45833333333333331</v>
      </c>
      <c r="J8" s="35"/>
    </row>
    <row r="9" spans="1:10" ht="42" customHeight="1">
      <c r="A9" s="4">
        <v>45930.5</v>
      </c>
      <c r="B9" s="29"/>
      <c r="C9" s="29"/>
      <c r="D9" s="43">
        <v>105</v>
      </c>
      <c r="E9" s="42"/>
      <c r="F9" s="42">
        <v>30</v>
      </c>
      <c r="G9" s="42">
        <v>50</v>
      </c>
      <c r="H9" s="44">
        <v>0.52083333333333337</v>
      </c>
      <c r="I9" s="22">
        <v>0.58333333333333337</v>
      </c>
      <c r="J9" s="23"/>
    </row>
    <row r="10" spans="1:10" ht="42" customHeight="1">
      <c r="A10" s="4">
        <v>45930.625</v>
      </c>
      <c r="B10" s="29"/>
      <c r="C10" s="29"/>
      <c r="D10" s="42">
        <v>80</v>
      </c>
      <c r="E10" s="30"/>
      <c r="F10" s="30">
        <v>30</v>
      </c>
      <c r="G10" s="30">
        <v>55</v>
      </c>
      <c r="H10" s="44">
        <v>0.625</v>
      </c>
      <c r="I10" s="23">
        <v>0.6875</v>
      </c>
      <c r="J10" s="23"/>
    </row>
    <row r="11" spans="1:10" ht="42" customHeight="1">
      <c r="A11" s="4">
        <v>45930.75</v>
      </c>
      <c r="B11" s="29"/>
      <c r="C11" s="29"/>
      <c r="D11" s="30">
        <v>90</v>
      </c>
      <c r="E11" s="30"/>
      <c r="F11" s="30">
        <v>25</v>
      </c>
      <c r="G11" s="30">
        <v>55</v>
      </c>
      <c r="H11" s="22">
        <v>0.8125</v>
      </c>
      <c r="I11" s="23">
        <v>0.8125</v>
      </c>
      <c r="J11" s="23"/>
    </row>
    <row r="12" spans="1:10" ht="42" customHeight="1">
      <c r="A12" s="4">
        <v>45930.875</v>
      </c>
      <c r="B12" s="29"/>
      <c r="C12" s="29"/>
      <c r="D12" s="30"/>
      <c r="E12" s="30"/>
      <c r="F12" s="30">
        <v>40</v>
      </c>
      <c r="G12" s="30">
        <v>40</v>
      </c>
      <c r="H12" s="23"/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G16" si="0">SUM(B5:B12)</f>
        <v>0</v>
      </c>
      <c r="C16" s="31">
        <f t="shared" si="0"/>
        <v>0</v>
      </c>
      <c r="D16" s="32">
        <f t="shared" si="0"/>
        <v>495</v>
      </c>
      <c r="E16" s="33">
        <f t="shared" si="0"/>
        <v>0</v>
      </c>
      <c r="F16" s="32">
        <f t="shared" si="0"/>
        <v>255</v>
      </c>
      <c r="G16" s="33">
        <f t="shared" si="0"/>
        <v>370</v>
      </c>
      <c r="H16" s="100">
        <f>D17-F17</f>
        <v>-130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495</v>
      </c>
      <c r="E17" s="103"/>
      <c r="F17" s="78">
        <f>SUM(F16:G16)</f>
        <v>625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1FD5-9F80-284B-ADDB-2DFD0DEFB7D9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45541</v>
      </c>
      <c r="B1" s="82"/>
      <c r="C1" s="60" t="str">
        <f>"Pumps: "&amp;COUNTA(I5:I12)</f>
        <v>Pumps: 8</v>
      </c>
      <c r="D1" s="84">
        <f>ROUNDUP(D17/8, 0)</f>
        <v>88</v>
      </c>
      <c r="E1" s="92"/>
      <c r="F1" s="93">
        <f>ROUNDDOWN(F17/8, 0)</f>
        <v>83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40"/>
      <c r="D5" s="43"/>
      <c r="E5" s="43"/>
      <c r="F5" s="43">
        <v>25</v>
      </c>
      <c r="G5" s="43">
        <v>45</v>
      </c>
      <c r="H5" s="44"/>
      <c r="I5" s="44">
        <v>2.0833333333333332E-2</v>
      </c>
      <c r="J5" s="35"/>
    </row>
    <row r="6" spans="1:10" ht="42" customHeight="1">
      <c r="A6" s="4">
        <v>45930.125</v>
      </c>
      <c r="B6" s="29"/>
      <c r="C6" s="40"/>
      <c r="D6" s="43">
        <v>110</v>
      </c>
      <c r="E6" s="43"/>
      <c r="F6" s="43">
        <v>50</v>
      </c>
      <c r="G6" s="43">
        <v>100</v>
      </c>
      <c r="H6" s="44">
        <v>0.125</v>
      </c>
      <c r="I6" s="44">
        <v>0.20833333333333334</v>
      </c>
      <c r="J6" s="35"/>
    </row>
    <row r="7" spans="1:10" ht="42" customHeight="1">
      <c r="A7" s="4">
        <v>45930.25</v>
      </c>
      <c r="B7" s="29"/>
      <c r="C7" s="40"/>
      <c r="D7" s="43">
        <v>110</v>
      </c>
      <c r="E7" s="43"/>
      <c r="F7" s="43">
        <v>25</v>
      </c>
      <c r="G7" s="43">
        <v>55</v>
      </c>
      <c r="H7" s="44">
        <v>0.33333333333333331</v>
      </c>
      <c r="I7" s="44">
        <v>0.33333333333333331</v>
      </c>
      <c r="J7" s="35"/>
    </row>
    <row r="8" spans="1:10" ht="42" customHeight="1">
      <c r="A8" s="4">
        <v>45930.375</v>
      </c>
      <c r="B8" s="29"/>
      <c r="C8" s="40"/>
      <c r="D8" s="43">
        <v>90</v>
      </c>
      <c r="E8" s="43"/>
      <c r="F8" s="43">
        <v>25</v>
      </c>
      <c r="G8" s="43">
        <v>55</v>
      </c>
      <c r="H8" s="44">
        <v>0.47916666666666669</v>
      </c>
      <c r="I8" s="44">
        <v>0.47916666666666669</v>
      </c>
      <c r="J8" s="35"/>
    </row>
    <row r="9" spans="1:10" ht="42" customHeight="1">
      <c r="A9" s="4">
        <v>45930.5</v>
      </c>
      <c r="B9" s="29"/>
      <c r="C9" s="29"/>
      <c r="D9" s="43">
        <v>80</v>
      </c>
      <c r="E9" s="42"/>
      <c r="F9" s="42">
        <v>20</v>
      </c>
      <c r="G9" s="42">
        <v>50</v>
      </c>
      <c r="H9" s="44">
        <v>0.60416666666666663</v>
      </c>
      <c r="I9" s="22">
        <v>0.60416666666666663</v>
      </c>
      <c r="J9" s="23"/>
    </row>
    <row r="10" spans="1:10" ht="42" customHeight="1">
      <c r="A10" s="4">
        <v>45930.625</v>
      </c>
      <c r="B10" s="29"/>
      <c r="C10" s="29"/>
      <c r="D10" s="42">
        <v>70</v>
      </c>
      <c r="E10" s="30"/>
      <c r="F10" s="30">
        <v>30</v>
      </c>
      <c r="G10" s="30">
        <v>40</v>
      </c>
      <c r="H10" s="44">
        <v>0.72916666666666663</v>
      </c>
      <c r="I10" s="23">
        <v>0.72916666666666663</v>
      </c>
      <c r="J10" s="23"/>
    </row>
    <row r="11" spans="1:10" ht="42" customHeight="1">
      <c r="A11" s="4">
        <v>45930.75</v>
      </c>
      <c r="B11" s="29"/>
      <c r="C11" s="29"/>
      <c r="D11" s="30">
        <v>120</v>
      </c>
      <c r="E11" s="30"/>
      <c r="F11" s="30">
        <v>25</v>
      </c>
      <c r="G11" s="30">
        <v>35</v>
      </c>
      <c r="H11" s="22">
        <v>19</v>
      </c>
      <c r="I11" s="23">
        <v>0.83333333333333337</v>
      </c>
      <c r="J11" s="23"/>
    </row>
    <row r="12" spans="1:10" ht="42" customHeight="1">
      <c r="A12" s="4">
        <v>45930.875</v>
      </c>
      <c r="B12" s="29"/>
      <c r="C12" s="29"/>
      <c r="D12" s="30">
        <v>120</v>
      </c>
      <c r="E12" s="30"/>
      <c r="F12" s="30">
        <v>30</v>
      </c>
      <c r="G12" s="30">
        <v>60</v>
      </c>
      <c r="H12" s="23">
        <v>0.97916666666666663</v>
      </c>
      <c r="I12" s="23">
        <v>0.95833333333333337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G16" si="0">SUM(B5:B12)</f>
        <v>0</v>
      </c>
      <c r="C16" s="31">
        <f t="shared" si="0"/>
        <v>0</v>
      </c>
      <c r="D16" s="32">
        <f t="shared" si="0"/>
        <v>700</v>
      </c>
      <c r="E16" s="33">
        <f t="shared" si="0"/>
        <v>0</v>
      </c>
      <c r="F16" s="32">
        <f t="shared" si="0"/>
        <v>230</v>
      </c>
      <c r="G16" s="33">
        <f t="shared" si="0"/>
        <v>440</v>
      </c>
      <c r="H16" s="100">
        <f>D17-F17</f>
        <v>30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700</v>
      </c>
      <c r="E17" s="103"/>
      <c r="F17" s="78">
        <f>SUM(F16:G16)</f>
        <v>670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ABCAF-A23A-CA45-8842-03E5B4D36C72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45540</v>
      </c>
      <c r="B1" s="82"/>
      <c r="C1" s="60" t="str">
        <f>"Pumps: "&amp;COUNTA(I5:I12)</f>
        <v>Pumps: 8</v>
      </c>
      <c r="D1" s="84">
        <f>ROUNDUP(D17/8, 0)</f>
        <v>79</v>
      </c>
      <c r="E1" s="92"/>
      <c r="F1" s="93">
        <f>ROUNDDOWN(F17/8, 0)</f>
        <v>85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40"/>
      <c r="D5" s="43">
        <v>90</v>
      </c>
      <c r="E5" s="43"/>
      <c r="F5" s="43">
        <v>30</v>
      </c>
      <c r="G5" s="43">
        <v>40</v>
      </c>
      <c r="H5" s="44">
        <v>0</v>
      </c>
      <c r="I5" s="44">
        <v>2.0833333333333332E-2</v>
      </c>
      <c r="J5" s="35"/>
    </row>
    <row r="6" spans="1:10" ht="42" customHeight="1">
      <c r="A6" s="4">
        <v>45930.125</v>
      </c>
      <c r="B6" s="29"/>
      <c r="C6" s="40"/>
      <c r="D6" s="43">
        <v>120</v>
      </c>
      <c r="E6" s="43"/>
      <c r="F6" s="43">
        <v>40</v>
      </c>
      <c r="G6" s="43">
        <v>70</v>
      </c>
      <c r="H6" s="44">
        <v>0.14583333333333334</v>
      </c>
      <c r="I6" s="44">
        <v>0.16666666666666666</v>
      </c>
      <c r="J6" s="35"/>
    </row>
    <row r="7" spans="1:10" ht="42" customHeight="1">
      <c r="A7" s="4">
        <v>45930.25</v>
      </c>
      <c r="B7" s="29"/>
      <c r="C7" s="40"/>
      <c r="D7" s="43">
        <v>90</v>
      </c>
      <c r="E7" s="43"/>
      <c r="F7" s="43">
        <v>25</v>
      </c>
      <c r="G7" s="43">
        <v>25</v>
      </c>
      <c r="H7" s="44">
        <v>0.33333333333333331</v>
      </c>
      <c r="I7" s="44">
        <v>0.3125</v>
      </c>
      <c r="J7" s="35"/>
    </row>
    <row r="8" spans="1:10" ht="42" customHeight="1">
      <c r="A8" s="4">
        <v>45930.375</v>
      </c>
      <c r="B8" s="29"/>
      <c r="C8" s="40"/>
      <c r="D8" s="43">
        <v>90</v>
      </c>
      <c r="E8" s="43"/>
      <c r="F8" s="43">
        <v>45</v>
      </c>
      <c r="G8" s="43">
        <v>85</v>
      </c>
      <c r="H8" s="44">
        <v>0.47916666666666669</v>
      </c>
      <c r="I8" s="44">
        <v>0.4375</v>
      </c>
      <c r="J8" s="35"/>
    </row>
    <row r="9" spans="1:10" ht="42" customHeight="1">
      <c r="A9" s="4">
        <v>45930.5</v>
      </c>
      <c r="B9" s="29"/>
      <c r="C9" s="29"/>
      <c r="D9" s="43">
        <v>90</v>
      </c>
      <c r="E9" s="42"/>
      <c r="F9" s="42">
        <v>40</v>
      </c>
      <c r="G9" s="42">
        <v>50</v>
      </c>
      <c r="H9" s="44">
        <v>0.60416666666666663</v>
      </c>
      <c r="I9" s="22">
        <v>0.58333333333333337</v>
      </c>
      <c r="J9" s="23"/>
    </row>
    <row r="10" spans="1:10" ht="42" customHeight="1">
      <c r="A10" s="4">
        <v>45930.625</v>
      </c>
      <c r="B10" s="29"/>
      <c r="C10" s="29"/>
      <c r="D10" s="42">
        <v>60</v>
      </c>
      <c r="E10" s="30"/>
      <c r="F10" s="30">
        <v>35</v>
      </c>
      <c r="G10" s="30">
        <v>55</v>
      </c>
      <c r="H10" s="44">
        <v>0.66666666666666663</v>
      </c>
      <c r="I10" s="23">
        <v>0.70833333333333337</v>
      </c>
      <c r="J10" s="23"/>
    </row>
    <row r="11" spans="1:10" ht="42" customHeight="1">
      <c r="A11" s="4">
        <v>45930.75</v>
      </c>
      <c r="B11" s="29"/>
      <c r="C11" s="29"/>
      <c r="D11" s="30">
        <v>90</v>
      </c>
      <c r="E11" s="30"/>
      <c r="F11" s="30">
        <v>20</v>
      </c>
      <c r="G11" s="30">
        <v>50</v>
      </c>
      <c r="H11" s="22">
        <v>0.79166666666666663</v>
      </c>
      <c r="I11" s="23">
        <v>0.8125</v>
      </c>
      <c r="J11" s="23"/>
    </row>
    <row r="12" spans="1:10" ht="42" customHeight="1">
      <c r="A12" s="4">
        <v>45930.875</v>
      </c>
      <c r="B12" s="29"/>
      <c r="C12" s="29"/>
      <c r="D12" s="30"/>
      <c r="E12" s="30"/>
      <c r="F12" s="30">
        <v>20</v>
      </c>
      <c r="G12" s="30">
        <v>50</v>
      </c>
      <c r="H12" s="23"/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G16" si="0">SUM(B5:B12)</f>
        <v>0</v>
      </c>
      <c r="C16" s="31">
        <f t="shared" si="0"/>
        <v>0</v>
      </c>
      <c r="D16" s="32">
        <f t="shared" si="0"/>
        <v>630</v>
      </c>
      <c r="E16" s="33">
        <f t="shared" si="0"/>
        <v>0</v>
      </c>
      <c r="F16" s="32">
        <f t="shared" si="0"/>
        <v>255</v>
      </c>
      <c r="G16" s="33">
        <f t="shared" si="0"/>
        <v>425</v>
      </c>
      <c r="H16" s="100">
        <f>D17-F17</f>
        <v>-50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630</v>
      </c>
      <c r="E17" s="103"/>
      <c r="F17" s="78">
        <f>SUM(F16:G16)</f>
        <v>680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360D6-7599-C34A-914F-D64DA7BC79E2}">
  <dimension ref="A1:J987"/>
  <sheetViews>
    <sheetView showGridLines="0" zoomScale="140" zoomScaleNormal="140" workbookViewId="0">
      <selection activeCell="I11" sqref="I11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45539</v>
      </c>
      <c r="B1" s="82"/>
      <c r="C1" s="60" t="str">
        <f>"Pumps: "&amp;COUNTA(I5:I12)</f>
        <v>Pumps: 7</v>
      </c>
      <c r="D1" s="84">
        <f>ROUNDUP(D17/8, 0)</f>
        <v>73</v>
      </c>
      <c r="E1" s="92"/>
      <c r="F1" s="93">
        <f>ROUNDDOWN(F17/8, 0)</f>
        <v>83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40"/>
      <c r="D5" s="43"/>
      <c r="E5" s="43"/>
      <c r="F5" s="43">
        <v>35</v>
      </c>
      <c r="G5" s="43">
        <v>55</v>
      </c>
      <c r="H5" s="44"/>
      <c r="I5" s="44">
        <v>6.25E-2</v>
      </c>
      <c r="J5" s="35"/>
    </row>
    <row r="6" spans="1:10" ht="42" customHeight="1">
      <c r="A6" s="4">
        <v>45930.125</v>
      </c>
      <c r="B6" s="29"/>
      <c r="C6" s="40"/>
      <c r="D6" s="43">
        <v>120</v>
      </c>
      <c r="E6" s="43"/>
      <c r="F6" s="43">
        <v>60</v>
      </c>
      <c r="G6" s="43">
        <v>70</v>
      </c>
      <c r="H6" s="44">
        <v>0.14583333333333334</v>
      </c>
      <c r="I6" s="44">
        <v>0.22916666666666666</v>
      </c>
      <c r="J6" s="35"/>
    </row>
    <row r="7" spans="1:10" ht="42" customHeight="1">
      <c r="A7" s="4">
        <v>45930.25</v>
      </c>
      <c r="B7" s="29"/>
      <c r="C7" s="40"/>
      <c r="D7" s="46"/>
      <c r="E7" s="43"/>
      <c r="F7" s="43">
        <v>35</v>
      </c>
      <c r="G7" s="43">
        <v>65</v>
      </c>
      <c r="I7" s="44">
        <v>0.35416666666666669</v>
      </c>
      <c r="J7" s="35"/>
    </row>
    <row r="8" spans="1:10" ht="42" customHeight="1">
      <c r="A8" s="4">
        <v>45930.375</v>
      </c>
      <c r="B8" s="29"/>
      <c r="C8" s="40"/>
      <c r="D8" s="43">
        <v>120</v>
      </c>
      <c r="E8" s="43"/>
      <c r="F8" s="43">
        <v>30</v>
      </c>
      <c r="G8" s="43">
        <v>50</v>
      </c>
      <c r="H8" s="44">
        <v>0.375</v>
      </c>
      <c r="I8" s="44">
        <v>0.5</v>
      </c>
      <c r="J8" s="35"/>
    </row>
    <row r="9" spans="1:10" ht="42" customHeight="1">
      <c r="A9" s="4">
        <v>45930.5</v>
      </c>
      <c r="B9" s="29"/>
      <c r="C9" s="29"/>
      <c r="D9" s="43">
        <v>90</v>
      </c>
      <c r="E9" s="42"/>
      <c r="F9" s="42">
        <v>25</v>
      </c>
      <c r="G9" s="42">
        <v>45</v>
      </c>
      <c r="H9" s="44">
        <v>0.54166666666666663</v>
      </c>
      <c r="I9" s="22">
        <v>0.64583333333333337</v>
      </c>
      <c r="J9" s="23"/>
    </row>
    <row r="10" spans="1:10" ht="42" customHeight="1">
      <c r="A10" s="4">
        <v>45930.625</v>
      </c>
      <c r="B10" s="29"/>
      <c r="C10" s="29"/>
      <c r="D10" s="42">
        <v>70</v>
      </c>
      <c r="E10" s="30"/>
      <c r="F10" s="30">
        <v>40</v>
      </c>
      <c r="G10" s="30">
        <v>70</v>
      </c>
      <c r="H10" s="44">
        <v>0.66666666666666663</v>
      </c>
      <c r="I10" s="23">
        <v>0.77083333333333337</v>
      </c>
      <c r="J10" s="23"/>
    </row>
    <row r="11" spans="1:10" ht="42" customHeight="1">
      <c r="A11" s="4">
        <v>45930.75</v>
      </c>
      <c r="B11" s="29"/>
      <c r="C11" s="29"/>
      <c r="D11" s="30">
        <v>120</v>
      </c>
      <c r="E11" s="30"/>
      <c r="F11" s="30"/>
      <c r="G11" s="30"/>
      <c r="H11" s="22">
        <v>0.79166666666666663</v>
      </c>
      <c r="I11" s="23"/>
      <c r="J11" s="23"/>
    </row>
    <row r="12" spans="1:10" ht="42" customHeight="1">
      <c r="A12" s="4">
        <v>45930.875</v>
      </c>
      <c r="B12" s="29"/>
      <c r="C12" s="29"/>
      <c r="D12" s="30">
        <v>60</v>
      </c>
      <c r="E12" s="30"/>
      <c r="F12" s="30">
        <v>30</v>
      </c>
      <c r="G12" s="30">
        <v>60</v>
      </c>
      <c r="H12" s="23"/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G16" si="0">SUM(B5:B12)</f>
        <v>0</v>
      </c>
      <c r="C16" s="31">
        <f t="shared" si="0"/>
        <v>0</v>
      </c>
      <c r="D16" s="32">
        <f t="shared" si="0"/>
        <v>580</v>
      </c>
      <c r="E16" s="33">
        <f t="shared" si="0"/>
        <v>0</v>
      </c>
      <c r="F16" s="32">
        <f t="shared" si="0"/>
        <v>255</v>
      </c>
      <c r="G16" s="33">
        <f t="shared" si="0"/>
        <v>415</v>
      </c>
      <c r="H16" s="100">
        <f>D17-F17</f>
        <v>-90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580</v>
      </c>
      <c r="E17" s="103"/>
      <c r="F17" s="78">
        <f>SUM(F16:G16)</f>
        <v>670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DA7A5-5883-324B-9200-993CD8250A80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45538</v>
      </c>
      <c r="B1" s="82"/>
      <c r="C1" s="60" t="str">
        <f>"Pumps: "&amp;COUNTA(I5:I12)</f>
        <v>Pumps: 8</v>
      </c>
      <c r="D1" s="84">
        <f>ROUNDUP(D17/8, 0)</f>
        <v>97</v>
      </c>
      <c r="E1" s="92"/>
      <c r="F1" s="93">
        <f>ROUNDDOWN(F17/8, 0)</f>
        <v>89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40"/>
      <c r="D5" s="43">
        <v>130</v>
      </c>
      <c r="E5" s="43"/>
      <c r="F5" s="43">
        <v>30</v>
      </c>
      <c r="G5" s="43">
        <v>70</v>
      </c>
      <c r="H5" s="44">
        <v>0.97916666666666663</v>
      </c>
      <c r="I5" s="44">
        <v>2.0833333333333332E-2</v>
      </c>
      <c r="J5" s="35"/>
    </row>
    <row r="6" spans="1:10" ht="42" customHeight="1">
      <c r="A6" s="4">
        <v>45930.125</v>
      </c>
      <c r="B6" s="29"/>
      <c r="C6" s="40"/>
      <c r="D6" s="43">
        <v>125</v>
      </c>
      <c r="E6" s="43"/>
      <c r="F6" s="43">
        <v>60</v>
      </c>
      <c r="G6" s="43">
        <v>80</v>
      </c>
      <c r="H6" s="44">
        <v>0.125</v>
      </c>
      <c r="I6" s="44">
        <v>0.1875</v>
      </c>
      <c r="J6" s="35"/>
    </row>
    <row r="7" spans="1:10" ht="42" customHeight="1">
      <c r="A7" s="4">
        <v>45930.25</v>
      </c>
      <c r="B7" s="29"/>
      <c r="C7" s="40"/>
      <c r="D7" s="43">
        <v>85</v>
      </c>
      <c r="E7" s="43"/>
      <c r="F7" s="43">
        <v>20</v>
      </c>
      <c r="G7" s="43">
        <v>60</v>
      </c>
      <c r="H7" s="44">
        <v>0.33333333333333331</v>
      </c>
      <c r="I7" s="44">
        <v>0.33333333333333331</v>
      </c>
      <c r="J7" s="35"/>
    </row>
    <row r="8" spans="1:10" ht="42" customHeight="1">
      <c r="A8" s="4">
        <v>45930.375</v>
      </c>
      <c r="B8" s="29"/>
      <c r="C8" s="40"/>
      <c r="D8" s="43">
        <v>90</v>
      </c>
      <c r="E8" s="43"/>
      <c r="F8" s="43">
        <v>35</v>
      </c>
      <c r="G8" s="43">
        <v>55</v>
      </c>
      <c r="H8" s="44">
        <v>0.47916666666666669</v>
      </c>
      <c r="I8" s="44">
        <v>0.4375</v>
      </c>
      <c r="J8" s="35"/>
    </row>
    <row r="9" spans="1:10" ht="42" customHeight="1">
      <c r="A9" s="4">
        <v>45930.5</v>
      </c>
      <c r="B9" s="29"/>
      <c r="C9" s="29"/>
      <c r="D9" s="42">
        <v>85</v>
      </c>
      <c r="E9" s="42"/>
      <c r="F9" s="42">
        <v>35</v>
      </c>
      <c r="G9" s="42">
        <v>55</v>
      </c>
      <c r="H9" s="44">
        <v>0.60416666666666663</v>
      </c>
      <c r="I9" s="22">
        <v>0.54166666666666663</v>
      </c>
      <c r="J9" s="23"/>
    </row>
    <row r="10" spans="1:10" ht="42" customHeight="1">
      <c r="A10" s="4">
        <v>45930.625</v>
      </c>
      <c r="B10" s="29"/>
      <c r="C10" s="29"/>
      <c r="D10" s="30">
        <v>75</v>
      </c>
      <c r="E10" s="30"/>
      <c r="F10" s="30">
        <v>30</v>
      </c>
      <c r="G10" s="30">
        <v>50</v>
      </c>
      <c r="H10" s="22">
        <v>0.72916666666666663</v>
      </c>
      <c r="I10" s="23">
        <v>0.6875</v>
      </c>
      <c r="J10" s="23"/>
    </row>
    <row r="11" spans="1:10" ht="42" customHeight="1">
      <c r="A11" s="4">
        <v>45930.75</v>
      </c>
      <c r="B11" s="29"/>
      <c r="C11" s="29"/>
      <c r="D11" s="30">
        <f>50+60+10</f>
        <v>120</v>
      </c>
      <c r="E11" s="30"/>
      <c r="F11" s="30">
        <v>30</v>
      </c>
      <c r="G11" s="30">
        <v>50</v>
      </c>
      <c r="H11" s="23">
        <v>0.83333333333333337</v>
      </c>
      <c r="I11" s="23">
        <v>0.83333333333333337</v>
      </c>
      <c r="J11" s="23"/>
    </row>
    <row r="12" spans="1:10" ht="42" customHeight="1">
      <c r="A12" s="4">
        <v>45930.875</v>
      </c>
      <c r="B12" s="29"/>
      <c r="C12" s="29"/>
      <c r="D12" s="30">
        <f>60</f>
        <v>60</v>
      </c>
      <c r="E12" s="30"/>
      <c r="F12" s="30">
        <v>15</v>
      </c>
      <c r="G12" s="30">
        <v>40</v>
      </c>
      <c r="H12" s="23">
        <v>0.97916666666666663</v>
      </c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G16" si="0">SUM(B5:B12)</f>
        <v>0</v>
      </c>
      <c r="C16" s="31">
        <f t="shared" si="0"/>
        <v>0</v>
      </c>
      <c r="D16" s="32">
        <f t="shared" si="0"/>
        <v>770</v>
      </c>
      <c r="E16" s="33">
        <f t="shared" si="0"/>
        <v>0</v>
      </c>
      <c r="F16" s="32">
        <f t="shared" si="0"/>
        <v>255</v>
      </c>
      <c r="G16" s="33">
        <f t="shared" si="0"/>
        <v>460</v>
      </c>
      <c r="H16" s="100">
        <f>D17-F17</f>
        <v>55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770</v>
      </c>
      <c r="E17" s="103"/>
      <c r="F17" s="78">
        <f>SUM(F16:G16)</f>
        <v>715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47364-769A-E748-971E-C4686F1A32E5}">
  <dimension ref="A1:J987"/>
  <sheetViews>
    <sheetView showGridLines="0" zoomScale="140" zoomScaleNormal="140" workbookViewId="0">
      <selection activeCell="H12" sqref="H12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45537</v>
      </c>
      <c r="B1" s="82"/>
      <c r="C1" s="60" t="str">
        <f>"Pumps: "&amp;COUNTA(I5:I12)</f>
        <v>Pumps: 7</v>
      </c>
      <c r="D1" s="84">
        <f>ROUNDUP(D17/8, 0)</f>
        <v>67</v>
      </c>
      <c r="E1" s="92"/>
      <c r="F1" s="93">
        <f>ROUNDDOWN(F17/8, 0)</f>
        <v>72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40"/>
      <c r="D5" s="43"/>
      <c r="E5" s="43"/>
      <c r="F5" s="43">
        <v>40</v>
      </c>
      <c r="G5" s="43">
        <v>50</v>
      </c>
      <c r="H5" s="44"/>
      <c r="I5" s="44">
        <v>0.10416666666666667</v>
      </c>
      <c r="J5" s="35"/>
    </row>
    <row r="6" spans="1:10" ht="42" customHeight="1">
      <c r="A6" s="4">
        <v>45930.125</v>
      </c>
      <c r="B6" s="29"/>
      <c r="C6" s="40"/>
      <c r="D6" s="43">
        <v>125</v>
      </c>
      <c r="E6" s="43"/>
      <c r="F6" s="43">
        <v>15</v>
      </c>
      <c r="G6" s="43">
        <v>45</v>
      </c>
      <c r="H6" s="44">
        <v>0.16666666666666666</v>
      </c>
      <c r="I6" s="44">
        <v>0.27083333333333331</v>
      </c>
      <c r="J6" s="35"/>
    </row>
    <row r="7" spans="1:10" ht="42" customHeight="1">
      <c r="A7" s="4">
        <v>45930.25</v>
      </c>
      <c r="B7" s="29"/>
      <c r="C7" s="40"/>
      <c r="D7" s="43"/>
      <c r="E7" s="43"/>
      <c r="F7" s="43">
        <v>30</v>
      </c>
      <c r="G7" s="43">
        <v>60</v>
      </c>
      <c r="I7" s="44">
        <v>0.39583333333333331</v>
      </c>
      <c r="J7" s="35"/>
    </row>
    <row r="8" spans="1:10" ht="42" customHeight="1">
      <c r="A8" s="4">
        <v>45930.375</v>
      </c>
      <c r="B8" s="29"/>
      <c r="C8" s="40"/>
      <c r="D8" s="43">
        <v>135</v>
      </c>
      <c r="E8" s="43"/>
      <c r="F8" s="43">
        <v>50</v>
      </c>
      <c r="G8" s="43">
        <v>50</v>
      </c>
      <c r="H8" s="44">
        <v>0.39583333333333331</v>
      </c>
      <c r="I8" s="44">
        <v>0.52083333333333337</v>
      </c>
      <c r="J8" s="35"/>
    </row>
    <row r="9" spans="1:10" ht="42" customHeight="1">
      <c r="A9" s="4">
        <v>45930.5</v>
      </c>
      <c r="B9" s="29"/>
      <c r="C9" s="29"/>
      <c r="D9" s="42">
        <v>90</v>
      </c>
      <c r="E9" s="42"/>
      <c r="F9" s="42">
        <v>20</v>
      </c>
      <c r="G9" s="42">
        <v>50</v>
      </c>
      <c r="H9" s="44">
        <v>0.5625</v>
      </c>
      <c r="I9" s="22">
        <v>0.625</v>
      </c>
      <c r="J9" s="23"/>
    </row>
    <row r="10" spans="1:10" ht="42" customHeight="1">
      <c r="A10" s="4">
        <v>45930.625</v>
      </c>
      <c r="B10" s="29"/>
      <c r="C10" s="29"/>
      <c r="D10" s="30">
        <v>80</v>
      </c>
      <c r="E10" s="30"/>
      <c r="F10" s="30">
        <v>35</v>
      </c>
      <c r="G10" s="30">
        <v>45</v>
      </c>
      <c r="H10" s="22">
        <v>0.72916666666666663</v>
      </c>
      <c r="I10" s="23">
        <v>0.72916666666666663</v>
      </c>
      <c r="J10" s="23"/>
    </row>
    <row r="11" spans="1:10" ht="42" customHeight="1">
      <c r="A11" s="4">
        <v>45930.75</v>
      </c>
      <c r="B11" s="29"/>
      <c r="C11" s="29"/>
      <c r="D11" s="30">
        <v>100</v>
      </c>
      <c r="E11" s="30"/>
      <c r="F11" s="30"/>
      <c r="G11" s="30"/>
      <c r="H11" s="23">
        <v>0.85416666666666663</v>
      </c>
      <c r="I11" s="23"/>
      <c r="J11" s="23"/>
    </row>
    <row r="12" spans="1:10" ht="42" customHeight="1">
      <c r="A12" s="4">
        <v>45930.875</v>
      </c>
      <c r="B12" s="29"/>
      <c r="C12" s="29"/>
      <c r="D12" s="30"/>
      <c r="E12" s="30"/>
      <c r="F12" s="30">
        <v>20</v>
      </c>
      <c r="G12" s="30">
        <v>70</v>
      </c>
      <c r="H12" s="23"/>
      <c r="I12" s="23">
        <v>0.875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G16" si="0">SUM(B5:B12)</f>
        <v>0</v>
      </c>
      <c r="C16" s="31">
        <f t="shared" si="0"/>
        <v>0</v>
      </c>
      <c r="D16" s="32">
        <f t="shared" si="0"/>
        <v>530</v>
      </c>
      <c r="E16" s="33">
        <f t="shared" si="0"/>
        <v>0</v>
      </c>
      <c r="F16" s="32">
        <f t="shared" si="0"/>
        <v>210</v>
      </c>
      <c r="G16" s="33">
        <f t="shared" si="0"/>
        <v>370</v>
      </c>
      <c r="H16" s="100">
        <f>D17-F17</f>
        <v>-50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530</v>
      </c>
      <c r="E17" s="103"/>
      <c r="F17" s="78">
        <f>SUM(F16:G16)</f>
        <v>580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00C8-DB8B-5C42-A704-AB725524CA8A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45536</v>
      </c>
      <c r="B1" s="82"/>
      <c r="C1" s="60" t="str">
        <f>"Pumps: "&amp;COUNTA(I5:I12)</f>
        <v>Pumps: 8</v>
      </c>
      <c r="D1" s="84">
        <f>ROUNDUP(D17/8, 0)</f>
        <v>81</v>
      </c>
      <c r="E1" s="92"/>
      <c r="F1" s="93">
        <f>ROUNDDOWN(F17/8, 0)</f>
        <v>95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40"/>
      <c r="D5" s="43">
        <v>75</v>
      </c>
      <c r="E5" s="43"/>
      <c r="F5" s="43">
        <v>40</v>
      </c>
      <c r="G5" s="43">
        <v>70</v>
      </c>
      <c r="H5" s="44">
        <v>0.52083333333333337</v>
      </c>
      <c r="I5" s="44">
        <v>4.1666666666666664E-2</v>
      </c>
      <c r="J5" s="35"/>
    </row>
    <row r="6" spans="1:10" ht="42" customHeight="1">
      <c r="A6" s="4">
        <v>45930.125</v>
      </c>
      <c r="B6" s="29"/>
      <c r="C6" s="40"/>
      <c r="D6" s="43"/>
      <c r="E6" s="43"/>
      <c r="F6" s="43">
        <v>20</v>
      </c>
      <c r="G6" s="43">
        <v>40</v>
      </c>
      <c r="H6" s="44"/>
      <c r="I6" s="45">
        <v>0.1875</v>
      </c>
      <c r="J6" s="35"/>
    </row>
    <row r="7" spans="1:10" ht="42" customHeight="1">
      <c r="A7" s="4">
        <v>45930.25</v>
      </c>
      <c r="B7" s="29"/>
      <c r="C7" s="40"/>
      <c r="D7" s="43">
        <v>80</v>
      </c>
      <c r="E7" s="43"/>
      <c r="F7" s="43">
        <v>70</v>
      </c>
      <c r="G7" s="43">
        <v>100</v>
      </c>
      <c r="H7" s="44">
        <v>0.20833333333333334</v>
      </c>
      <c r="I7" s="44">
        <v>0.35416666666666669</v>
      </c>
      <c r="J7" s="35"/>
    </row>
    <row r="8" spans="1:10" ht="42" customHeight="1">
      <c r="A8" s="4">
        <v>45930.375</v>
      </c>
      <c r="B8" s="29"/>
      <c r="C8" s="40"/>
      <c r="D8" s="43">
        <v>90</v>
      </c>
      <c r="E8" s="43"/>
      <c r="F8" s="43">
        <v>15</v>
      </c>
      <c r="G8" s="43">
        <v>30</v>
      </c>
      <c r="H8" s="44">
        <v>0.39583333333333331</v>
      </c>
      <c r="I8" s="44">
        <v>0.41666666666666669</v>
      </c>
      <c r="J8" s="35"/>
    </row>
    <row r="9" spans="1:10" ht="42" customHeight="1">
      <c r="A9" s="4">
        <v>45930.5</v>
      </c>
      <c r="B9" s="29"/>
      <c r="C9" s="29"/>
      <c r="D9" s="42">
        <v>90</v>
      </c>
      <c r="E9" s="42"/>
      <c r="F9" s="42">
        <v>30</v>
      </c>
      <c r="G9" s="42">
        <v>60</v>
      </c>
      <c r="H9" s="22">
        <v>0.52083333333333337</v>
      </c>
      <c r="I9" s="22">
        <v>0.52083333333333337</v>
      </c>
      <c r="J9" s="23"/>
    </row>
    <row r="10" spans="1:10" ht="42" customHeight="1">
      <c r="A10" s="4">
        <v>45930.625</v>
      </c>
      <c r="B10" s="29"/>
      <c r="C10" s="29"/>
      <c r="D10" s="30">
        <v>90</v>
      </c>
      <c r="E10" s="30"/>
      <c r="F10" s="30">
        <v>30</v>
      </c>
      <c r="G10" s="30">
        <v>60</v>
      </c>
      <c r="H10" s="23">
        <v>0.6875</v>
      </c>
      <c r="I10" s="23">
        <v>0.66666666666666663</v>
      </c>
      <c r="J10" s="23"/>
    </row>
    <row r="11" spans="1:10" ht="42" customHeight="1">
      <c r="A11" s="4">
        <v>45930.75</v>
      </c>
      <c r="B11" s="29"/>
      <c r="C11" s="29"/>
      <c r="D11" s="30">
        <v>100</v>
      </c>
      <c r="E11" s="30"/>
      <c r="F11" s="30">
        <v>30</v>
      </c>
      <c r="G11" s="30">
        <v>40</v>
      </c>
      <c r="H11" s="23">
        <v>0.8125</v>
      </c>
      <c r="I11" s="23">
        <v>0.79166666666666663</v>
      </c>
      <c r="J11" s="23"/>
    </row>
    <row r="12" spans="1:10" ht="42" customHeight="1">
      <c r="A12" s="4">
        <v>45930.875</v>
      </c>
      <c r="B12" s="29"/>
      <c r="C12" s="29"/>
      <c r="D12" s="30">
        <v>120</v>
      </c>
      <c r="E12" s="30"/>
      <c r="F12" s="30">
        <v>40</v>
      </c>
      <c r="G12" s="30">
        <v>90</v>
      </c>
      <c r="H12" s="23">
        <v>0.9375</v>
      </c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G16" si="0">SUM(B5:B12)</f>
        <v>0</v>
      </c>
      <c r="C16" s="31">
        <f t="shared" si="0"/>
        <v>0</v>
      </c>
      <c r="D16" s="32">
        <f t="shared" si="0"/>
        <v>645</v>
      </c>
      <c r="E16" s="33">
        <f t="shared" si="0"/>
        <v>0</v>
      </c>
      <c r="F16" s="32">
        <f t="shared" si="0"/>
        <v>275</v>
      </c>
      <c r="G16" s="33">
        <f t="shared" si="0"/>
        <v>490</v>
      </c>
      <c r="H16" s="100">
        <f>D17-F17</f>
        <v>-120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645</v>
      </c>
      <c r="E17" s="103"/>
      <c r="F17" s="78">
        <f>SUM(F16:G16)</f>
        <v>765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1F1B4-7D54-F24B-BF68-49442CC35C21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45535</v>
      </c>
      <c r="B1" s="82"/>
      <c r="C1" s="60" t="str">
        <f>"Pumps: "&amp;COUNTA(I5:I12)</f>
        <v>Pumps: 8</v>
      </c>
      <c r="D1" s="84">
        <f>ROUNDUP(D17/8, 0)</f>
        <v>75</v>
      </c>
      <c r="E1" s="92"/>
      <c r="F1" s="93">
        <f>ROUNDDOWN(F17/8, 0)</f>
        <v>79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40"/>
      <c r="D5" s="43">
        <v>100</v>
      </c>
      <c r="E5" s="43"/>
      <c r="F5" s="43">
        <v>10</v>
      </c>
      <c r="G5" s="43">
        <v>50</v>
      </c>
      <c r="H5" s="44">
        <v>0.97916666666666663</v>
      </c>
      <c r="I5" s="44">
        <v>2.0833333333333332E-2</v>
      </c>
      <c r="J5" s="35"/>
    </row>
    <row r="6" spans="1:10" ht="42" customHeight="1">
      <c r="A6" s="4">
        <v>45930.125</v>
      </c>
      <c r="B6" s="29"/>
      <c r="C6" s="40"/>
      <c r="D6" s="43"/>
      <c r="E6" s="43"/>
      <c r="F6" s="43">
        <v>50</v>
      </c>
      <c r="G6" s="43">
        <v>70</v>
      </c>
      <c r="H6" s="44"/>
      <c r="I6" s="45">
        <v>0.16666666666666666</v>
      </c>
      <c r="J6" s="35"/>
    </row>
    <row r="7" spans="1:10" ht="42" customHeight="1">
      <c r="A7" s="4">
        <v>45930.25</v>
      </c>
      <c r="B7" s="29"/>
      <c r="C7" s="40"/>
      <c r="D7" s="43">
        <v>90</v>
      </c>
      <c r="E7" s="43"/>
      <c r="F7" s="43">
        <v>35</v>
      </c>
      <c r="G7" s="43">
        <v>55</v>
      </c>
      <c r="H7" s="44">
        <v>0.20833333333333334</v>
      </c>
      <c r="I7" s="44">
        <v>0.3125</v>
      </c>
      <c r="J7" s="35"/>
    </row>
    <row r="8" spans="1:10" ht="42" customHeight="1">
      <c r="A8" s="4">
        <v>45930.375</v>
      </c>
      <c r="B8" s="29"/>
      <c r="C8" s="40"/>
      <c r="D8" s="43">
        <v>45</v>
      </c>
      <c r="E8" s="43">
        <v>25</v>
      </c>
      <c r="F8" s="43">
        <v>35</v>
      </c>
      <c r="G8" s="43">
        <v>60</v>
      </c>
      <c r="H8" s="44"/>
      <c r="I8" s="44">
        <v>0.41666666666666669</v>
      </c>
      <c r="J8" s="35"/>
    </row>
    <row r="9" spans="1:10" ht="42" customHeight="1">
      <c r="A9" s="4">
        <v>45930.5</v>
      </c>
      <c r="B9" s="29"/>
      <c r="C9" s="29"/>
      <c r="D9" s="42">
        <v>90</v>
      </c>
      <c r="E9" s="42"/>
      <c r="F9" s="42">
        <v>30</v>
      </c>
      <c r="G9" s="42">
        <v>35</v>
      </c>
      <c r="H9" s="22">
        <v>0.54166666666666663</v>
      </c>
      <c r="I9" s="22">
        <v>0.52083333333333337</v>
      </c>
      <c r="J9" s="23"/>
    </row>
    <row r="10" spans="1:10" ht="42" customHeight="1">
      <c r="A10" s="4">
        <v>45930.625</v>
      </c>
      <c r="B10" s="29"/>
      <c r="C10" s="29"/>
      <c r="D10" s="30">
        <f>45+20</f>
        <v>65</v>
      </c>
      <c r="E10" s="30"/>
      <c r="F10" s="30">
        <v>40</v>
      </c>
      <c r="G10" s="30">
        <v>50</v>
      </c>
      <c r="H10" s="23">
        <v>0.66666666666666663</v>
      </c>
      <c r="I10" s="23">
        <v>0.6875</v>
      </c>
      <c r="J10" s="23"/>
    </row>
    <row r="11" spans="1:10" ht="42" customHeight="1">
      <c r="A11" s="4">
        <v>45930.75</v>
      </c>
      <c r="B11" s="29"/>
      <c r="C11" s="29"/>
      <c r="D11" s="30">
        <v>120</v>
      </c>
      <c r="E11" s="30"/>
      <c r="F11" s="30">
        <v>15</v>
      </c>
      <c r="G11" s="30">
        <v>15</v>
      </c>
      <c r="H11" s="23">
        <v>0.79166666666666663</v>
      </c>
      <c r="I11" s="37">
        <v>0.79166666666666663</v>
      </c>
      <c r="J11" s="23"/>
    </row>
    <row r="12" spans="1:10" ht="42" customHeight="1">
      <c r="A12" s="4">
        <v>45930.875</v>
      </c>
      <c r="B12" s="29"/>
      <c r="C12" s="29"/>
      <c r="D12" s="30">
        <v>60</v>
      </c>
      <c r="E12" s="30"/>
      <c r="F12" s="30">
        <v>35</v>
      </c>
      <c r="G12" s="30">
        <v>50</v>
      </c>
      <c r="H12" s="23">
        <v>0.91666666666666663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s="14" customFormat="1" ht="19.5" customHeight="1">
      <c r="A15" s="65" t="s">
        <v>13</v>
      </c>
      <c r="B15" s="69" t="s">
        <v>4</v>
      </c>
      <c r="C15" s="97"/>
      <c r="D15" s="98" t="s">
        <v>14</v>
      </c>
      <c r="E15" s="98"/>
      <c r="F15" s="99" t="s">
        <v>15</v>
      </c>
      <c r="G15" s="99"/>
      <c r="H15" s="20" t="s">
        <v>16</v>
      </c>
      <c r="I15" s="47"/>
    </row>
    <row r="16" spans="1:10" ht="19.5" customHeight="1">
      <c r="A16" s="66"/>
      <c r="B16" s="31">
        <f t="shared" ref="B16:G16" si="0">SUM(B5:B12)</f>
        <v>0</v>
      </c>
      <c r="C16" s="31">
        <f t="shared" si="0"/>
        <v>0</v>
      </c>
      <c r="D16" s="32">
        <f t="shared" si="0"/>
        <v>570</v>
      </c>
      <c r="E16" s="33">
        <f t="shared" si="0"/>
        <v>25</v>
      </c>
      <c r="F16" s="32">
        <f t="shared" si="0"/>
        <v>250</v>
      </c>
      <c r="G16" s="33">
        <f t="shared" si="0"/>
        <v>385</v>
      </c>
      <c r="H16" s="100">
        <f>D17-F17</f>
        <v>-40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595</v>
      </c>
      <c r="E17" s="103"/>
      <c r="F17" s="78">
        <f>SUM(F16:G16)</f>
        <v>635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EE84D-9CBA-6E41-B711-008B56E6A0A4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45534</v>
      </c>
      <c r="B1" s="82"/>
      <c r="C1" s="60" t="str">
        <f>"Pumps: "&amp;COUNTA(I5:I12)</f>
        <v>Pumps: 7</v>
      </c>
      <c r="D1" s="84">
        <f>ROUNDUP(D17/8, 0)</f>
        <v>86</v>
      </c>
      <c r="E1" s="92"/>
      <c r="F1" s="93">
        <f>ROUNDDOWN(F17/8, 0)</f>
        <v>80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40"/>
      <c r="D5" s="43">
        <v>110</v>
      </c>
      <c r="E5" s="43"/>
      <c r="F5" s="43"/>
      <c r="G5" s="43"/>
      <c r="H5" s="44">
        <v>0.97916666666666663</v>
      </c>
      <c r="I5" s="44"/>
      <c r="J5" s="35"/>
    </row>
    <row r="6" spans="1:10" ht="42" customHeight="1">
      <c r="A6" s="4">
        <v>45930.125</v>
      </c>
      <c r="B6" s="29"/>
      <c r="C6" s="40"/>
      <c r="D6" s="43"/>
      <c r="E6" s="43"/>
      <c r="F6" s="43">
        <v>40</v>
      </c>
      <c r="G6" s="43">
        <v>80</v>
      </c>
      <c r="H6" s="44"/>
      <c r="I6" s="44">
        <v>8.3333333333333329E-2</v>
      </c>
      <c r="J6" s="35"/>
    </row>
    <row r="7" spans="1:10" ht="42" customHeight="1">
      <c r="A7" s="4">
        <v>45930.25</v>
      </c>
      <c r="B7" s="29"/>
      <c r="C7" s="40"/>
      <c r="D7" s="43">
        <v>120</v>
      </c>
      <c r="E7" s="43"/>
      <c r="F7" s="43">
        <v>30</v>
      </c>
      <c r="G7" s="43">
        <v>60</v>
      </c>
      <c r="H7" s="44">
        <v>0.22916666666666666</v>
      </c>
      <c r="I7" s="45">
        <v>0.25</v>
      </c>
      <c r="J7" s="35"/>
    </row>
    <row r="8" spans="1:10" ht="42" customHeight="1">
      <c r="A8" s="4">
        <v>45930.375</v>
      </c>
      <c r="B8" s="29"/>
      <c r="C8" s="40"/>
      <c r="D8" s="43">
        <v>90</v>
      </c>
      <c r="E8" s="43"/>
      <c r="F8" s="43">
        <v>40</v>
      </c>
      <c r="G8" s="43">
        <v>50</v>
      </c>
      <c r="H8" s="44">
        <v>0.33333333333333331</v>
      </c>
      <c r="I8" s="44">
        <v>0.375</v>
      </c>
      <c r="J8" s="35"/>
    </row>
    <row r="9" spans="1:10" ht="42" customHeight="1">
      <c r="A9" s="4">
        <v>45930.5</v>
      </c>
      <c r="B9" s="29"/>
      <c r="C9" s="29"/>
      <c r="D9" s="42">
        <v>90</v>
      </c>
      <c r="E9" s="42"/>
      <c r="F9" s="42">
        <v>40</v>
      </c>
      <c r="G9" s="42">
        <v>60</v>
      </c>
      <c r="H9" s="22">
        <v>0.45833333333333331</v>
      </c>
      <c r="I9" s="22">
        <v>0.5</v>
      </c>
      <c r="J9" s="23"/>
    </row>
    <row r="10" spans="1:10" ht="42" customHeight="1">
      <c r="A10" s="4">
        <v>45930.625</v>
      </c>
      <c r="B10" s="29">
        <v>10</v>
      </c>
      <c r="C10" s="29"/>
      <c r="D10" s="30">
        <v>90</v>
      </c>
      <c r="E10" s="30"/>
      <c r="F10" s="30">
        <v>15</v>
      </c>
      <c r="G10" s="30">
        <v>65</v>
      </c>
      <c r="H10" s="23">
        <v>0.625</v>
      </c>
      <c r="I10" s="23">
        <v>0.64583333333333337</v>
      </c>
      <c r="J10" s="23"/>
    </row>
    <row r="11" spans="1:10" ht="42" customHeight="1">
      <c r="A11" s="4">
        <v>45930.75</v>
      </c>
      <c r="B11" s="29">
        <v>5</v>
      </c>
      <c r="C11" s="29"/>
      <c r="D11" s="30">
        <v>90</v>
      </c>
      <c r="E11" s="30"/>
      <c r="F11" s="30">
        <v>15</v>
      </c>
      <c r="G11" s="30">
        <v>50</v>
      </c>
      <c r="H11" s="23">
        <v>0.70833333333333337</v>
      </c>
      <c r="I11" s="37">
        <v>0.75</v>
      </c>
      <c r="J11" s="23"/>
    </row>
    <row r="12" spans="1:10" ht="42" customHeight="1">
      <c r="A12" s="4">
        <v>45930.875</v>
      </c>
      <c r="B12" s="29"/>
      <c r="C12" s="29"/>
      <c r="D12" s="30">
        <f>30+65</f>
        <v>95</v>
      </c>
      <c r="E12" s="30"/>
      <c r="F12" s="30">
        <v>25</v>
      </c>
      <c r="G12" s="30">
        <v>70</v>
      </c>
      <c r="H12" s="23">
        <v>0.83333333333333337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10" ht="19.5" customHeight="1">
      <c r="A16" s="66"/>
      <c r="B16" s="31">
        <f t="shared" ref="B16:G16" si="0">SUM(B5:B12)</f>
        <v>15</v>
      </c>
      <c r="C16" s="31">
        <f t="shared" si="0"/>
        <v>0</v>
      </c>
      <c r="D16" s="32">
        <f>SUM(D5:D12)</f>
        <v>685</v>
      </c>
      <c r="E16" s="33">
        <f t="shared" si="0"/>
        <v>0</v>
      </c>
      <c r="F16" s="32">
        <f t="shared" si="0"/>
        <v>205</v>
      </c>
      <c r="G16" s="33">
        <f t="shared" si="0"/>
        <v>435</v>
      </c>
      <c r="H16" s="100">
        <f>D17-F17</f>
        <v>45</v>
      </c>
      <c r="I16" s="1"/>
    </row>
    <row r="17" spans="1:9" ht="19.5" customHeight="1">
      <c r="A17" s="67"/>
      <c r="B17" s="101">
        <f>SUM(B16:C16)</f>
        <v>15</v>
      </c>
      <c r="C17" s="102"/>
      <c r="D17" s="78">
        <f>SUM(D16:E16)</f>
        <v>685</v>
      </c>
      <c r="E17" s="103"/>
      <c r="F17" s="78">
        <f>SUM(F16:G16)</f>
        <v>640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89460-9525-3A4D-AA43-0A593F272F2B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45533</v>
      </c>
      <c r="B1" s="82"/>
      <c r="C1" s="60" t="str">
        <f>"Pumps: "&amp;COUNTA(I5:I12)</f>
        <v>Pumps: 7</v>
      </c>
      <c r="D1" s="84">
        <f>ROUNDUP(D17/8, 0)</f>
        <v>72</v>
      </c>
      <c r="E1" s="92"/>
      <c r="F1" s="93">
        <f>ROUNDDOWN(F17/8, 0)</f>
        <v>85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40"/>
      <c r="D5" s="43"/>
      <c r="E5" s="43"/>
      <c r="F5" s="43"/>
      <c r="G5" s="43"/>
      <c r="H5" s="44"/>
      <c r="I5" s="44"/>
      <c r="J5" s="35"/>
    </row>
    <row r="6" spans="1:10" ht="42" customHeight="1">
      <c r="A6" s="4">
        <v>45930.125</v>
      </c>
      <c r="B6" s="29"/>
      <c r="C6" s="40"/>
      <c r="D6" s="43">
        <v>130</v>
      </c>
      <c r="E6" s="43"/>
      <c r="F6" s="43">
        <v>50</v>
      </c>
      <c r="G6" s="43">
        <v>120</v>
      </c>
      <c r="H6" s="44"/>
      <c r="I6" s="44">
        <v>0.14583333333333334</v>
      </c>
      <c r="J6" s="35"/>
    </row>
    <row r="7" spans="1:10" ht="42" customHeight="1">
      <c r="A7" s="4">
        <v>45930.25</v>
      </c>
      <c r="B7" s="29"/>
      <c r="C7" s="40"/>
      <c r="D7" s="43">
        <v>100</v>
      </c>
      <c r="E7" s="43"/>
      <c r="F7" s="43">
        <v>50</v>
      </c>
      <c r="G7" s="43">
        <v>60</v>
      </c>
      <c r="H7" s="44">
        <v>0.33333333333333331</v>
      </c>
      <c r="I7" s="45">
        <v>0.25</v>
      </c>
      <c r="J7" s="35"/>
    </row>
    <row r="8" spans="1:10" ht="42" customHeight="1">
      <c r="A8" s="4">
        <v>45930.375</v>
      </c>
      <c r="B8" s="29"/>
      <c r="C8" s="40"/>
      <c r="D8" s="43">
        <v>95</v>
      </c>
      <c r="E8" s="43"/>
      <c r="F8" s="43">
        <v>35</v>
      </c>
      <c r="G8" s="43">
        <v>55</v>
      </c>
      <c r="H8" s="44">
        <v>0.45833333333333331</v>
      </c>
      <c r="I8" s="44">
        <v>0.39583333333333331</v>
      </c>
      <c r="J8" s="35"/>
    </row>
    <row r="9" spans="1:10" ht="42" customHeight="1">
      <c r="A9" s="4">
        <v>45930.5</v>
      </c>
      <c r="B9" s="29"/>
      <c r="C9" s="29"/>
      <c r="D9" s="42">
        <v>70</v>
      </c>
      <c r="E9" s="42"/>
      <c r="F9" s="42">
        <v>25</v>
      </c>
      <c r="G9" s="42">
        <v>60</v>
      </c>
      <c r="H9" s="22">
        <v>0.625</v>
      </c>
      <c r="I9" s="22">
        <v>0.5</v>
      </c>
      <c r="J9" s="23"/>
    </row>
    <row r="10" spans="1:10" ht="42" customHeight="1">
      <c r="A10" s="4">
        <v>45930.625</v>
      </c>
      <c r="B10" s="29"/>
      <c r="C10" s="29"/>
      <c r="D10" s="30">
        <v>75</v>
      </c>
      <c r="E10" s="30"/>
      <c r="F10" s="30">
        <v>25</v>
      </c>
      <c r="G10" s="30">
        <v>35</v>
      </c>
      <c r="H10" s="23">
        <v>0.72916666666666663</v>
      </c>
      <c r="I10" s="23">
        <v>0.625</v>
      </c>
      <c r="J10" s="23">
        <v>0.60416666666666663</v>
      </c>
    </row>
    <row r="11" spans="1:10" ht="42" customHeight="1">
      <c r="A11" s="4">
        <v>45930.75</v>
      </c>
      <c r="B11" s="29"/>
      <c r="C11" s="29"/>
      <c r="D11" s="30">
        <v>35</v>
      </c>
      <c r="E11" s="30"/>
      <c r="F11" s="30">
        <v>25</v>
      </c>
      <c r="G11" s="30">
        <v>50</v>
      </c>
      <c r="H11" s="23">
        <v>0.79166666666666663</v>
      </c>
      <c r="I11" s="37">
        <v>0.75</v>
      </c>
      <c r="J11" s="23"/>
    </row>
    <row r="12" spans="1:10" ht="42" customHeight="1">
      <c r="A12" s="4">
        <v>45930.875</v>
      </c>
      <c r="B12" s="29"/>
      <c r="C12" s="29"/>
      <c r="D12" s="30">
        <v>70</v>
      </c>
      <c r="E12" s="30"/>
      <c r="F12" s="30">
        <v>30</v>
      </c>
      <c r="G12" s="30">
        <v>60</v>
      </c>
      <c r="H12" s="23">
        <v>0.89583333333333337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10" ht="19.5" customHeight="1">
      <c r="A16" s="66"/>
      <c r="B16" s="31">
        <f t="shared" ref="B16:G16" si="0">SUM(B5:B12)</f>
        <v>0</v>
      </c>
      <c r="C16" s="31">
        <f t="shared" si="0"/>
        <v>0</v>
      </c>
      <c r="D16" s="32">
        <f>SUM(D5:D12)</f>
        <v>575</v>
      </c>
      <c r="E16" s="33">
        <f t="shared" si="0"/>
        <v>0</v>
      </c>
      <c r="F16" s="32">
        <f t="shared" si="0"/>
        <v>240</v>
      </c>
      <c r="G16" s="33">
        <f t="shared" si="0"/>
        <v>440</v>
      </c>
      <c r="H16" s="100">
        <f>D17-F17</f>
        <v>-105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575</v>
      </c>
      <c r="E17" s="103"/>
      <c r="F17" s="78">
        <f>SUM(F16:G16)</f>
        <v>680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07E56-9F3C-F340-8EC7-B1269D7CA9EA}">
  <dimension ref="A1:J987"/>
  <sheetViews>
    <sheetView showGridLines="0" zoomScale="140" zoomScaleNormal="140" workbookViewId="0">
      <selection activeCell="I12" sqref="I12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45532</v>
      </c>
      <c r="B1" s="82"/>
      <c r="C1" s="60" t="str">
        <f>"Pumps: "&amp;COUNTA(I5:I12)</f>
        <v>Pumps: 6</v>
      </c>
      <c r="D1" s="84">
        <f>ROUNDUP(D17/8, 0)</f>
        <v>92</v>
      </c>
      <c r="E1" s="92"/>
      <c r="F1" s="93">
        <f>ROUNDDOWN(F17/8, 0)</f>
        <v>73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9" t="s">
        <v>8</v>
      </c>
      <c r="G4" s="39" t="s">
        <v>9</v>
      </c>
      <c r="H4" s="41" t="s">
        <v>12</v>
      </c>
      <c r="I4" s="41" t="s">
        <v>6</v>
      </c>
      <c r="J4" s="38" t="s">
        <v>4</v>
      </c>
    </row>
    <row r="5" spans="1:10" ht="42" customHeight="1">
      <c r="A5" s="4">
        <v>45930</v>
      </c>
      <c r="B5" s="29"/>
      <c r="C5" s="40"/>
      <c r="D5" s="43">
        <v>100</v>
      </c>
      <c r="E5" s="43"/>
      <c r="F5" s="43">
        <v>40</v>
      </c>
      <c r="G5" s="43">
        <v>70</v>
      </c>
      <c r="H5" s="44">
        <v>6.25E-2</v>
      </c>
      <c r="I5" s="44">
        <v>6.25E-2</v>
      </c>
      <c r="J5" s="35"/>
    </row>
    <row r="6" spans="1:10" ht="42" customHeight="1">
      <c r="A6" s="4">
        <v>45930.125</v>
      </c>
      <c r="B6" s="29"/>
      <c r="C6" s="40"/>
      <c r="D6" s="43"/>
      <c r="E6" s="43"/>
      <c r="F6" s="43"/>
      <c r="G6" s="43"/>
      <c r="H6" s="44"/>
      <c r="I6" s="44"/>
      <c r="J6" s="35"/>
    </row>
    <row r="7" spans="1:10" ht="42" customHeight="1">
      <c r="A7" s="4">
        <v>45930.25</v>
      </c>
      <c r="B7" s="29"/>
      <c r="C7" s="40"/>
      <c r="D7" s="43">
        <v>100</v>
      </c>
      <c r="E7" s="43"/>
      <c r="F7" s="43">
        <v>35</v>
      </c>
      <c r="G7" s="43">
        <v>70</v>
      </c>
      <c r="H7" s="44">
        <v>0.22916666666666666</v>
      </c>
      <c r="I7" s="44">
        <v>0.22916666666666666</v>
      </c>
      <c r="J7" s="35"/>
    </row>
    <row r="8" spans="1:10" ht="42" customHeight="1">
      <c r="A8" s="4">
        <v>45930.375</v>
      </c>
      <c r="B8" s="29"/>
      <c r="C8" s="40"/>
      <c r="D8" s="43">
        <v>100</v>
      </c>
      <c r="E8" s="43"/>
      <c r="F8" s="43">
        <v>45</v>
      </c>
      <c r="G8" s="43">
        <v>45</v>
      </c>
      <c r="H8" s="44">
        <v>0.41666666666666669</v>
      </c>
      <c r="I8" s="44">
        <v>0.41666666666666669</v>
      </c>
      <c r="J8" s="35"/>
    </row>
    <row r="9" spans="1:10" ht="42" customHeight="1">
      <c r="A9" s="4">
        <v>45930.5</v>
      </c>
      <c r="B9" s="29"/>
      <c r="C9" s="29"/>
      <c r="D9" s="42">
        <v>90</v>
      </c>
      <c r="E9" s="42"/>
      <c r="F9" s="42">
        <v>30</v>
      </c>
      <c r="G9" s="42">
        <v>40</v>
      </c>
      <c r="H9" s="22">
        <v>0.54166666666666663</v>
      </c>
      <c r="I9" s="22">
        <v>0.5625</v>
      </c>
      <c r="J9" s="23"/>
    </row>
    <row r="10" spans="1:10" ht="42" customHeight="1">
      <c r="A10" s="4">
        <v>45930.625</v>
      </c>
      <c r="B10" s="29"/>
      <c r="C10" s="29"/>
      <c r="D10" s="30">
        <v>100</v>
      </c>
      <c r="E10" s="30"/>
      <c r="F10" s="30">
        <v>30</v>
      </c>
      <c r="G10" s="30">
        <v>80</v>
      </c>
      <c r="H10" s="23">
        <v>0.1875</v>
      </c>
      <c r="I10" s="23">
        <v>0.66666666666666663</v>
      </c>
      <c r="J10" s="23"/>
    </row>
    <row r="11" spans="1:10" ht="42" customHeight="1">
      <c r="A11" s="4">
        <v>45930.75</v>
      </c>
      <c r="B11" s="29"/>
      <c r="C11" s="29"/>
      <c r="D11" s="30">
        <v>95</v>
      </c>
      <c r="E11" s="30"/>
      <c r="F11" s="30">
        <v>40</v>
      </c>
      <c r="G11" s="30">
        <v>60</v>
      </c>
      <c r="H11" s="23">
        <v>0.8125</v>
      </c>
      <c r="I11" s="37">
        <v>0.85416666666666663</v>
      </c>
      <c r="J11" s="23"/>
    </row>
    <row r="12" spans="1:10" ht="42" customHeight="1">
      <c r="A12" s="4">
        <v>45930.875</v>
      </c>
      <c r="B12" s="29"/>
      <c r="C12" s="29"/>
      <c r="D12" s="30">
        <f>45+100</f>
        <v>145</v>
      </c>
      <c r="E12" s="30"/>
      <c r="F12" s="30"/>
      <c r="G12" s="30"/>
      <c r="H12" s="23">
        <v>0.9375</v>
      </c>
      <c r="I12" s="23"/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10" ht="19.5" customHeight="1">
      <c r="A16" s="66"/>
      <c r="B16" s="31">
        <f t="shared" ref="B16:G16" si="0">SUM(B5:B12)</f>
        <v>0</v>
      </c>
      <c r="C16" s="31">
        <f t="shared" si="0"/>
        <v>0</v>
      </c>
      <c r="D16" s="32">
        <f>SUM(D5:D12)</f>
        <v>730</v>
      </c>
      <c r="E16" s="33">
        <f t="shared" si="0"/>
        <v>0</v>
      </c>
      <c r="F16" s="32">
        <f t="shared" si="0"/>
        <v>220</v>
      </c>
      <c r="G16" s="33">
        <f t="shared" si="0"/>
        <v>365</v>
      </c>
      <c r="H16" s="100">
        <f>D17-F17</f>
        <v>145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730</v>
      </c>
      <c r="E17" s="103"/>
      <c r="F17" s="78">
        <f>SUM(F16:G16)</f>
        <v>585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34145-95CC-CB48-9DE2-3C89CE831A39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1" width="10.6640625" style="16" customWidth="1"/>
    <col min="22" max="16384" width="12.6640625" style="16"/>
  </cols>
  <sheetData>
    <row r="1" spans="1:10" s="25" customFormat="1" ht="31.5" customHeight="1">
      <c r="A1" s="81">
        <v>45531</v>
      </c>
      <c r="B1" s="82"/>
      <c r="C1" s="60" t="str">
        <f>"Pumps: "&amp;COUNTA(I5:I12)</f>
        <v>Pumps: 8</v>
      </c>
      <c r="D1" s="84">
        <f>ROUNDUP(D17/8, 0)</f>
        <v>85</v>
      </c>
      <c r="E1" s="92"/>
      <c r="F1" s="93">
        <f>ROUNDDOWN(F17/8, 0)</f>
        <v>81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38" t="s">
        <v>12</v>
      </c>
      <c r="I4" s="38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65</v>
      </c>
      <c r="E5" s="30"/>
      <c r="F5" s="30">
        <v>25</v>
      </c>
      <c r="G5" s="30">
        <v>55</v>
      </c>
      <c r="H5" s="23">
        <v>6.25E-2</v>
      </c>
      <c r="I5" s="23">
        <v>6.25E-2</v>
      </c>
      <c r="J5" s="23"/>
    </row>
    <row r="6" spans="1:10" ht="42" customHeight="1">
      <c r="A6" s="4">
        <v>45930.125</v>
      </c>
      <c r="B6" s="29"/>
      <c r="C6" s="29"/>
      <c r="D6" s="30"/>
      <c r="E6" s="30"/>
      <c r="F6" s="30">
        <v>60</v>
      </c>
      <c r="G6" s="30">
        <v>90</v>
      </c>
      <c r="H6" s="23"/>
      <c r="I6" s="37">
        <v>0.22916666666666666</v>
      </c>
      <c r="J6" s="23"/>
    </row>
    <row r="7" spans="1:10" ht="42" customHeight="1">
      <c r="A7" s="4">
        <v>45930.25</v>
      </c>
      <c r="B7" s="29"/>
      <c r="C7" s="29"/>
      <c r="D7" s="30">
        <v>90</v>
      </c>
      <c r="E7" s="30"/>
      <c r="F7" s="30">
        <v>20</v>
      </c>
      <c r="G7" s="30">
        <v>35</v>
      </c>
      <c r="H7" s="23">
        <v>0.25</v>
      </c>
      <c r="I7" s="23">
        <v>0.35416666666666669</v>
      </c>
      <c r="J7" s="23"/>
    </row>
    <row r="8" spans="1:10" ht="42" customHeight="1">
      <c r="A8" s="4">
        <v>45930.375</v>
      </c>
      <c r="B8" s="29" t="s">
        <v>51</v>
      </c>
      <c r="C8" s="29"/>
      <c r="D8" s="30">
        <v>90</v>
      </c>
      <c r="E8" s="30"/>
      <c r="F8" s="30">
        <v>20</v>
      </c>
      <c r="G8" s="30">
        <v>35</v>
      </c>
      <c r="H8" s="23">
        <v>0.41666666666666669</v>
      </c>
      <c r="I8" s="23">
        <v>0.45833333333333331</v>
      </c>
      <c r="J8" s="23">
        <v>0.41666666666666669</v>
      </c>
    </row>
    <row r="9" spans="1:10" ht="42" customHeight="1">
      <c r="A9" s="4">
        <v>45930.5</v>
      </c>
      <c r="B9" s="29"/>
      <c r="C9" s="29"/>
      <c r="D9" s="30">
        <v>90</v>
      </c>
      <c r="E9" s="30"/>
      <c r="F9" s="30">
        <v>35</v>
      </c>
      <c r="G9" s="30">
        <v>60</v>
      </c>
      <c r="H9" s="23">
        <v>0.58333333333333337</v>
      </c>
      <c r="I9" s="23">
        <v>0.625</v>
      </c>
      <c r="J9" s="23"/>
    </row>
    <row r="10" spans="1:10" ht="42" customHeight="1">
      <c r="A10" s="4">
        <v>45930.625</v>
      </c>
      <c r="B10" s="29"/>
      <c r="C10" s="29"/>
      <c r="D10" s="30">
        <v>90</v>
      </c>
      <c r="E10" s="30"/>
      <c r="F10" s="30">
        <v>35</v>
      </c>
      <c r="G10" s="30">
        <v>60</v>
      </c>
      <c r="H10" s="23">
        <v>0.70833333333333337</v>
      </c>
      <c r="I10" s="23">
        <v>0.72916666666666663</v>
      </c>
      <c r="J10" s="23"/>
    </row>
    <row r="11" spans="1:10" ht="42" customHeight="1">
      <c r="A11" s="4">
        <v>45930.75</v>
      </c>
      <c r="B11" s="29" t="s">
        <v>52</v>
      </c>
      <c r="C11" s="29"/>
      <c r="D11" s="30">
        <v>120</v>
      </c>
      <c r="E11" s="30"/>
      <c r="F11" s="30">
        <v>30</v>
      </c>
      <c r="G11" s="30">
        <v>50</v>
      </c>
      <c r="H11" s="23">
        <v>0.89583333333333337</v>
      </c>
      <c r="I11" s="37">
        <v>0.83333333333333337</v>
      </c>
      <c r="J11" s="23"/>
    </row>
    <row r="12" spans="1:10" ht="42" customHeight="1">
      <c r="A12" s="4">
        <v>45930.875</v>
      </c>
      <c r="B12" s="29"/>
      <c r="C12" s="29"/>
      <c r="D12" s="30">
        <v>135</v>
      </c>
      <c r="E12" s="30"/>
      <c r="F12" s="30">
        <v>15</v>
      </c>
      <c r="G12" s="30">
        <v>30</v>
      </c>
      <c r="H12" s="23">
        <v>0.97916666666666663</v>
      </c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10" ht="19.5" customHeight="1">
      <c r="A16" s="66"/>
      <c r="B16" s="31">
        <f t="shared" ref="B16:G16" si="0">SUM(B5:B12)</f>
        <v>0</v>
      </c>
      <c r="C16" s="31">
        <f t="shared" si="0"/>
        <v>0</v>
      </c>
      <c r="D16" s="32">
        <f>SUM(D5:D12)</f>
        <v>680</v>
      </c>
      <c r="E16" s="33">
        <f t="shared" si="0"/>
        <v>0</v>
      </c>
      <c r="F16" s="32">
        <f t="shared" si="0"/>
        <v>240</v>
      </c>
      <c r="G16" s="33">
        <f t="shared" si="0"/>
        <v>415</v>
      </c>
      <c r="H16" s="100">
        <f>D17-F17</f>
        <v>25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680</v>
      </c>
      <c r="E17" s="103"/>
      <c r="F17" s="78">
        <f>SUM(F16:G16)</f>
        <v>655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H16:H17"/>
    <mergeCell ref="B17:C17"/>
    <mergeCell ref="D17:E17"/>
    <mergeCell ref="D1:E1"/>
    <mergeCell ref="F1:G1"/>
    <mergeCell ref="F17:G17"/>
    <mergeCell ref="A1:B1"/>
    <mergeCell ref="A3:A4"/>
    <mergeCell ref="B3:C3"/>
    <mergeCell ref="D3:E3"/>
    <mergeCell ref="F3:G3"/>
    <mergeCell ref="H3:J3"/>
    <mergeCell ref="D18:E18"/>
    <mergeCell ref="A15:A17"/>
    <mergeCell ref="B15:C15"/>
    <mergeCell ref="D15:E15"/>
    <mergeCell ref="F15:G15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694F0-E87A-8441-8BA6-A22F73467763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4" width="10.6640625" style="16" customWidth="1"/>
    <col min="25" max="16384" width="12.6640625" style="16"/>
  </cols>
  <sheetData>
    <row r="1" spans="1:10" s="25" customFormat="1" ht="31.5" customHeight="1">
      <c r="A1" s="81">
        <v>45530</v>
      </c>
      <c r="B1" s="82"/>
      <c r="C1" s="60" t="str">
        <f>"Pumps: "&amp;COUNTA(I5:I12)</f>
        <v>Pumps: 8</v>
      </c>
      <c r="D1" s="84">
        <f>ROUNDUP(D17/8, 0)</f>
        <v>71</v>
      </c>
      <c r="E1" s="92"/>
      <c r="F1" s="93">
        <f>ROUNDDOWN(F17/8, 0)</f>
        <v>81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21" t="s">
        <v>12</v>
      </c>
      <c r="I4" s="21" t="s">
        <v>6</v>
      </c>
      <c r="J4" s="21" t="s">
        <v>4</v>
      </c>
    </row>
    <row r="5" spans="1:10" ht="42" customHeight="1">
      <c r="A5" s="4">
        <v>45930</v>
      </c>
      <c r="B5" s="29"/>
      <c r="C5" s="29"/>
      <c r="D5" s="30"/>
      <c r="E5" s="30">
        <v>100</v>
      </c>
      <c r="F5" s="30">
        <v>35</v>
      </c>
      <c r="G5" s="30">
        <v>40</v>
      </c>
      <c r="H5" s="23">
        <v>8.3333333333333329E-2</v>
      </c>
      <c r="I5" s="23">
        <v>8.3333333333333329E-2</v>
      </c>
      <c r="J5" s="23"/>
    </row>
    <row r="6" spans="1:10" ht="42" customHeight="1">
      <c r="A6" s="4">
        <v>45930.125</v>
      </c>
      <c r="B6" s="29"/>
      <c r="C6" s="29"/>
      <c r="D6" s="30"/>
      <c r="E6" s="30"/>
      <c r="F6" s="30">
        <v>40</v>
      </c>
      <c r="G6" s="30">
        <v>60</v>
      </c>
      <c r="H6" s="23"/>
      <c r="I6" s="37">
        <v>0.20833333333333334</v>
      </c>
      <c r="J6" s="23"/>
    </row>
    <row r="7" spans="1:10" ht="42" customHeight="1">
      <c r="A7" s="4">
        <v>45930.25</v>
      </c>
      <c r="B7" s="29"/>
      <c r="C7" s="29"/>
      <c r="D7" s="30">
        <v>100</v>
      </c>
      <c r="E7" s="30"/>
      <c r="F7" s="30">
        <v>30</v>
      </c>
      <c r="G7" s="30">
        <v>55</v>
      </c>
      <c r="H7" s="23">
        <v>0.3125</v>
      </c>
      <c r="I7" s="23">
        <v>0.35416666666666669</v>
      </c>
      <c r="J7" s="23"/>
    </row>
    <row r="8" spans="1:10" ht="42" customHeight="1">
      <c r="A8" s="4">
        <v>45930.375</v>
      </c>
      <c r="B8" s="29"/>
      <c r="C8" s="29"/>
      <c r="D8" s="30">
        <v>70</v>
      </c>
      <c r="E8" s="30"/>
      <c r="F8" s="30">
        <v>30</v>
      </c>
      <c r="G8" s="30">
        <v>30</v>
      </c>
      <c r="H8" s="23">
        <v>0.4375</v>
      </c>
      <c r="I8" s="23">
        <v>0.47916666666666669</v>
      </c>
      <c r="J8" s="23"/>
    </row>
    <row r="9" spans="1:10" ht="42" customHeight="1">
      <c r="A9" s="4">
        <v>45930.5</v>
      </c>
      <c r="B9" s="29"/>
      <c r="C9" s="29"/>
      <c r="D9" s="30">
        <v>90</v>
      </c>
      <c r="E9" s="30"/>
      <c r="F9" s="30">
        <v>40</v>
      </c>
      <c r="G9" s="30">
        <v>60</v>
      </c>
      <c r="H9" s="23">
        <v>0.5625</v>
      </c>
      <c r="I9" s="23">
        <v>0.58333333333333337</v>
      </c>
      <c r="J9" s="23"/>
    </row>
    <row r="10" spans="1:10" ht="42" customHeight="1">
      <c r="A10" s="4">
        <v>45930.625</v>
      </c>
      <c r="B10" s="29"/>
      <c r="C10" s="29"/>
      <c r="D10" s="30">
        <v>100</v>
      </c>
      <c r="E10" s="30"/>
      <c r="F10" s="30">
        <v>30</v>
      </c>
      <c r="G10" s="30">
        <v>35</v>
      </c>
      <c r="H10" s="23">
        <v>0.70833333333333337</v>
      </c>
      <c r="I10" s="23">
        <v>0.6875</v>
      </c>
      <c r="J10" s="23"/>
    </row>
    <row r="11" spans="1:10" ht="42" customHeight="1">
      <c r="A11" s="4">
        <v>45930.75</v>
      </c>
      <c r="B11" s="29"/>
      <c r="C11" s="29"/>
      <c r="D11" s="30"/>
      <c r="E11" s="30"/>
      <c r="F11" s="30">
        <v>30</v>
      </c>
      <c r="G11" s="30">
        <v>65</v>
      </c>
      <c r="H11" s="23"/>
      <c r="I11" s="37">
        <v>0.8125</v>
      </c>
      <c r="J11" s="23"/>
    </row>
    <row r="12" spans="1:10" ht="42" customHeight="1">
      <c r="A12" s="4">
        <v>45930.875</v>
      </c>
      <c r="B12" s="29"/>
      <c r="C12" s="29"/>
      <c r="D12" s="30">
        <v>105</v>
      </c>
      <c r="E12" s="30"/>
      <c r="F12" s="30">
        <v>25</v>
      </c>
      <c r="G12" s="30">
        <v>45</v>
      </c>
      <c r="H12" s="23"/>
      <c r="I12" s="23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10" ht="19.5" customHeight="1">
      <c r="A16" s="66"/>
      <c r="B16" s="31">
        <f t="shared" ref="B16:G16" si="0">SUM(B5:B12)</f>
        <v>0</v>
      </c>
      <c r="C16" s="31">
        <f t="shared" si="0"/>
        <v>0</v>
      </c>
      <c r="D16" s="32">
        <f t="shared" si="0"/>
        <v>465</v>
      </c>
      <c r="E16" s="33">
        <f t="shared" si="0"/>
        <v>100</v>
      </c>
      <c r="F16" s="32">
        <f t="shared" si="0"/>
        <v>260</v>
      </c>
      <c r="G16" s="33">
        <f t="shared" si="0"/>
        <v>390</v>
      </c>
      <c r="H16" s="100">
        <f>D17-F17</f>
        <v>-85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565</v>
      </c>
      <c r="E17" s="103"/>
      <c r="F17" s="78">
        <f>SUM(F16:G16)</f>
        <v>650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F61F3-FAA9-7C4C-BCEC-97D4A4827FA3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4" width="10.6640625" style="16" customWidth="1"/>
    <col min="25" max="16384" width="12.6640625" style="16"/>
  </cols>
  <sheetData>
    <row r="1" spans="1:10" s="25" customFormat="1" ht="31.5" customHeight="1">
      <c r="A1" s="81">
        <v>45529</v>
      </c>
      <c r="B1" s="82"/>
      <c r="C1" s="60" t="str">
        <f>"Pumps: "&amp;COUNTA(I5:I12)</f>
        <v>Pumps: 8</v>
      </c>
      <c r="D1" s="84">
        <f>ROUNDUP(D17/8, 0)</f>
        <v>92</v>
      </c>
      <c r="E1" s="92"/>
      <c r="F1" s="93">
        <f>ROUNDDOWN(F17/8, 0)</f>
        <v>78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21" t="s">
        <v>12</v>
      </c>
      <c r="I4" s="21" t="s">
        <v>6</v>
      </c>
      <c r="J4" s="21" t="s">
        <v>4</v>
      </c>
    </row>
    <row r="5" spans="1:10" ht="42" customHeight="1">
      <c r="A5" s="4">
        <v>45930</v>
      </c>
      <c r="B5" s="29"/>
      <c r="C5" s="29"/>
      <c r="D5" s="30">
        <v>125</v>
      </c>
      <c r="E5" s="30"/>
      <c r="F5" s="30">
        <v>30</v>
      </c>
      <c r="G5" s="30">
        <v>50</v>
      </c>
      <c r="H5" s="23">
        <v>6.25E-2</v>
      </c>
      <c r="I5" s="37">
        <v>0</v>
      </c>
      <c r="J5" s="23"/>
    </row>
    <row r="6" spans="1:10" ht="42" customHeight="1">
      <c r="A6" s="4">
        <v>45930.125</v>
      </c>
      <c r="B6" s="29"/>
      <c r="C6" s="29"/>
      <c r="D6" s="30"/>
      <c r="E6" s="30"/>
      <c r="F6" s="30">
        <v>30</v>
      </c>
      <c r="G6" s="30">
        <v>60</v>
      </c>
      <c r="H6" s="23"/>
      <c r="I6" s="23">
        <v>0.1875</v>
      </c>
      <c r="J6" s="23"/>
    </row>
    <row r="7" spans="1:10" ht="42" customHeight="1">
      <c r="A7" s="4">
        <v>45930.25</v>
      </c>
      <c r="B7" s="29"/>
      <c r="C7" s="29"/>
      <c r="D7" s="30">
        <v>40</v>
      </c>
      <c r="E7" s="30">
        <v>60</v>
      </c>
      <c r="F7" s="30">
        <v>25</v>
      </c>
      <c r="G7" s="30">
        <v>55</v>
      </c>
      <c r="H7" s="23">
        <v>0.27083333333333331</v>
      </c>
      <c r="I7" s="23">
        <v>0.29166666666666669</v>
      </c>
      <c r="J7" s="23"/>
    </row>
    <row r="8" spans="1:10" ht="42" customHeight="1">
      <c r="A8" s="4">
        <v>45930.375</v>
      </c>
      <c r="B8" s="29"/>
      <c r="C8" s="29"/>
      <c r="D8" s="30"/>
      <c r="E8" s="30">
        <v>100</v>
      </c>
      <c r="F8" s="30">
        <v>35</v>
      </c>
      <c r="G8" s="30">
        <v>55</v>
      </c>
      <c r="H8" s="23">
        <v>0.45833333333333331</v>
      </c>
      <c r="I8" s="23">
        <v>0.4375</v>
      </c>
      <c r="J8" s="23"/>
    </row>
    <row r="9" spans="1:10" ht="42" customHeight="1">
      <c r="A9" s="4">
        <v>45930.5</v>
      </c>
      <c r="B9" s="29"/>
      <c r="C9" s="29"/>
      <c r="D9" s="30">
        <v>105</v>
      </c>
      <c r="E9" s="30"/>
      <c r="F9" s="30">
        <v>20</v>
      </c>
      <c r="G9" s="30">
        <v>60</v>
      </c>
      <c r="H9" s="23">
        <v>0.5625</v>
      </c>
      <c r="I9" s="23">
        <v>0.60416666666666663</v>
      </c>
      <c r="J9" s="23"/>
    </row>
    <row r="10" spans="1:10" ht="42" customHeight="1">
      <c r="A10" s="4">
        <v>45930.625</v>
      </c>
      <c r="B10" s="29"/>
      <c r="C10" s="29"/>
      <c r="D10" s="30">
        <v>85</v>
      </c>
      <c r="E10" s="30"/>
      <c r="F10" s="30">
        <v>30</v>
      </c>
      <c r="G10" s="30">
        <v>40</v>
      </c>
      <c r="H10" s="23">
        <v>0.6875</v>
      </c>
      <c r="I10" s="37">
        <v>0.6875</v>
      </c>
      <c r="J10" s="23"/>
    </row>
    <row r="11" spans="1:10" ht="42" customHeight="1">
      <c r="A11" s="4">
        <v>45930.75</v>
      </c>
      <c r="B11" s="29"/>
      <c r="C11" s="29"/>
      <c r="D11" s="30">
        <v>85</v>
      </c>
      <c r="E11" s="30"/>
      <c r="F11" s="30">
        <v>30</v>
      </c>
      <c r="G11" s="30">
        <v>50</v>
      </c>
      <c r="H11" s="23">
        <v>0.8125</v>
      </c>
      <c r="I11" s="23">
        <v>0.8125</v>
      </c>
      <c r="J11" s="23"/>
    </row>
    <row r="12" spans="1:10" ht="42" customHeight="1">
      <c r="A12" s="4">
        <v>45930.875</v>
      </c>
      <c r="B12" s="29"/>
      <c r="C12" s="29"/>
      <c r="D12" s="30">
        <v>130</v>
      </c>
      <c r="E12" s="30"/>
      <c r="F12" s="30">
        <v>20</v>
      </c>
      <c r="G12" s="30">
        <v>40</v>
      </c>
      <c r="H12" s="23"/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10" ht="19.5" customHeight="1">
      <c r="A16" s="66"/>
      <c r="B16" s="31">
        <f t="shared" ref="B16:G16" si="0">SUM(B5:B12)</f>
        <v>0</v>
      </c>
      <c r="C16" s="31">
        <f t="shared" si="0"/>
        <v>0</v>
      </c>
      <c r="D16" s="32">
        <f t="shared" si="0"/>
        <v>570</v>
      </c>
      <c r="E16" s="33">
        <f t="shared" si="0"/>
        <v>160</v>
      </c>
      <c r="F16" s="32">
        <f t="shared" si="0"/>
        <v>220</v>
      </c>
      <c r="G16" s="33">
        <f t="shared" si="0"/>
        <v>410</v>
      </c>
      <c r="H16" s="100">
        <f>D17-F17</f>
        <v>100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730</v>
      </c>
      <c r="E17" s="103"/>
      <c r="F17" s="78">
        <f>SUM(F16:G16)</f>
        <v>630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FC025-ADB8-1447-84A1-10A52BC1D389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4" width="10.6640625" style="16" customWidth="1"/>
    <col min="25" max="16384" width="12.6640625" style="16"/>
  </cols>
  <sheetData>
    <row r="1" spans="1:10" s="25" customFormat="1" ht="31.5" customHeight="1">
      <c r="A1" s="81">
        <v>45528</v>
      </c>
      <c r="B1" s="82"/>
      <c r="C1" s="60" t="str">
        <f>"Pumps: "&amp;COUNTA(I5:I12)</f>
        <v>Pumps: 8</v>
      </c>
      <c r="D1" s="84">
        <f>ROUNDUP(D17/8, 0)</f>
        <v>75</v>
      </c>
      <c r="E1" s="92"/>
      <c r="F1" s="93">
        <f>ROUNDDOWN(F17/8, 0)</f>
        <v>74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21" t="s">
        <v>12</v>
      </c>
      <c r="I4" s="21" t="s">
        <v>6</v>
      </c>
      <c r="J4" s="21" t="s">
        <v>4</v>
      </c>
    </row>
    <row r="5" spans="1:10" ht="42" customHeight="1">
      <c r="A5" s="4">
        <v>45930</v>
      </c>
      <c r="B5" s="29"/>
      <c r="C5" s="29"/>
      <c r="D5" s="30"/>
      <c r="E5" s="30"/>
      <c r="F5" s="30">
        <v>40</v>
      </c>
      <c r="G5" s="30">
        <v>60</v>
      </c>
      <c r="H5" s="23"/>
      <c r="I5" s="23">
        <v>6.25E-2</v>
      </c>
      <c r="J5" s="23"/>
    </row>
    <row r="6" spans="1:10" ht="42" customHeight="1">
      <c r="A6" s="4">
        <v>45930.125</v>
      </c>
      <c r="B6" s="29"/>
      <c r="C6" s="29"/>
      <c r="D6" s="30">
        <v>100</v>
      </c>
      <c r="E6" s="30"/>
      <c r="F6" s="30">
        <v>40</v>
      </c>
      <c r="G6" s="30">
        <v>50</v>
      </c>
      <c r="H6" s="23">
        <v>0.10416666666666667</v>
      </c>
      <c r="I6" s="23">
        <v>0.20833333333333334</v>
      </c>
      <c r="J6" s="23"/>
    </row>
    <row r="7" spans="1:10" ht="42" customHeight="1">
      <c r="A7" s="4">
        <v>45930.25</v>
      </c>
      <c r="B7" s="29"/>
      <c r="C7" s="29"/>
      <c r="D7" s="30">
        <v>100</v>
      </c>
      <c r="E7" s="30"/>
      <c r="F7" s="30">
        <v>35</v>
      </c>
      <c r="G7" s="30">
        <v>55</v>
      </c>
      <c r="H7" s="23">
        <v>0.27083333333333331</v>
      </c>
      <c r="I7" s="23">
        <v>0.35416666666666669</v>
      </c>
      <c r="J7" s="23"/>
    </row>
    <row r="8" spans="1:10" ht="42" customHeight="1">
      <c r="A8" s="4">
        <v>45930.375</v>
      </c>
      <c r="B8" s="29"/>
      <c r="C8" s="29"/>
      <c r="D8" s="30">
        <v>100</v>
      </c>
      <c r="E8" s="30"/>
      <c r="F8" s="30">
        <v>30</v>
      </c>
      <c r="G8" s="30">
        <v>45</v>
      </c>
      <c r="H8" s="23">
        <v>0.4375</v>
      </c>
      <c r="I8" s="23">
        <v>0.45833333333333331</v>
      </c>
      <c r="J8" s="23"/>
    </row>
    <row r="9" spans="1:10" ht="42" customHeight="1">
      <c r="A9" s="4">
        <v>45930.5</v>
      </c>
      <c r="B9" s="29">
        <v>15</v>
      </c>
      <c r="C9" s="29">
        <v>15</v>
      </c>
      <c r="D9" s="30">
        <v>75</v>
      </c>
      <c r="E9" s="30"/>
      <c r="F9" s="30">
        <f>15+25</f>
        <v>40</v>
      </c>
      <c r="G9" s="30">
        <f>15+35</f>
        <v>50</v>
      </c>
      <c r="H9" s="23">
        <v>0.625</v>
      </c>
      <c r="I9" s="23">
        <v>0.58333333333333337</v>
      </c>
      <c r="J9" s="23"/>
    </row>
    <row r="10" spans="1:10" ht="42" customHeight="1">
      <c r="A10" s="4">
        <v>45930.625</v>
      </c>
      <c r="B10" s="29"/>
      <c r="C10" s="29"/>
      <c r="D10" s="30">
        <v>20</v>
      </c>
      <c r="E10" s="30"/>
      <c r="F10" s="30">
        <v>20</v>
      </c>
      <c r="G10" s="30">
        <v>50</v>
      </c>
      <c r="H10" s="23">
        <v>0.66666666666666663</v>
      </c>
      <c r="I10" s="23">
        <v>0.70833333333333337</v>
      </c>
      <c r="J10" s="23"/>
    </row>
    <row r="11" spans="1:10" ht="42" customHeight="1">
      <c r="A11" s="4">
        <v>45930.75</v>
      </c>
      <c r="B11" s="29"/>
      <c r="C11" s="29"/>
      <c r="D11" s="30">
        <v>100</v>
      </c>
      <c r="E11" s="30"/>
      <c r="F11" s="30">
        <v>5</v>
      </c>
      <c r="G11" s="30">
        <v>25</v>
      </c>
      <c r="H11" s="23">
        <v>0.79166666666666663</v>
      </c>
      <c r="I11" s="23">
        <v>0.8125</v>
      </c>
      <c r="J11" s="23"/>
    </row>
    <row r="12" spans="1:10" ht="42" customHeight="1">
      <c r="A12" s="4">
        <v>45930.875</v>
      </c>
      <c r="B12" s="29"/>
      <c r="C12" s="29"/>
      <c r="D12" s="30">
        <v>100</v>
      </c>
      <c r="E12" s="30"/>
      <c r="F12" s="30">
        <v>20</v>
      </c>
      <c r="G12" s="30">
        <v>30</v>
      </c>
      <c r="H12" s="23">
        <v>0.91666666666666663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10" ht="19.5" customHeight="1">
      <c r="A16" s="66"/>
      <c r="B16" s="31">
        <f t="shared" ref="B16:G16" si="0">SUM(B5:B12)</f>
        <v>15</v>
      </c>
      <c r="C16" s="31">
        <f t="shared" si="0"/>
        <v>15</v>
      </c>
      <c r="D16" s="32">
        <f t="shared" si="0"/>
        <v>595</v>
      </c>
      <c r="E16" s="33">
        <f t="shared" si="0"/>
        <v>0</v>
      </c>
      <c r="F16" s="32">
        <f t="shared" si="0"/>
        <v>230</v>
      </c>
      <c r="G16" s="33">
        <f t="shared" si="0"/>
        <v>365</v>
      </c>
      <c r="H16" s="100">
        <f>D17-F17</f>
        <v>0</v>
      </c>
      <c r="I16" s="1"/>
    </row>
    <row r="17" spans="1:9" ht="19.5" customHeight="1">
      <c r="A17" s="67"/>
      <c r="B17" s="101">
        <f>SUM(B16:C16)</f>
        <v>30</v>
      </c>
      <c r="C17" s="102"/>
      <c r="D17" s="78">
        <f>SUM(D16:E16)</f>
        <v>595</v>
      </c>
      <c r="E17" s="103"/>
      <c r="F17" s="78">
        <f>SUM(F16:G16)</f>
        <v>595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F3241-47AF-B54C-8C58-E20C48DF834B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4" width="10.6640625" style="16" customWidth="1"/>
    <col min="25" max="16384" width="12.6640625" style="16"/>
  </cols>
  <sheetData>
    <row r="1" spans="1:10" s="25" customFormat="1" ht="31.5" customHeight="1">
      <c r="A1" s="81">
        <v>45527</v>
      </c>
      <c r="B1" s="82"/>
      <c r="C1" s="60" t="str">
        <f>"Pumps: "&amp;COUNTA(I5:I12)</f>
        <v>Pumps: 8</v>
      </c>
      <c r="D1" s="84">
        <f>ROUNDUP(D17/8, 0)</f>
        <v>84</v>
      </c>
      <c r="E1" s="92"/>
      <c r="F1" s="93">
        <f>ROUNDDOWN(F17/8, 0)</f>
        <v>65</v>
      </c>
      <c r="G1" s="85"/>
      <c r="H1" s="49" t="s">
        <v>53</v>
      </c>
      <c r="I1" s="50" t="s">
        <v>54</v>
      </c>
      <c r="J1" s="50" t="s">
        <v>55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21" t="s">
        <v>12</v>
      </c>
      <c r="I4" s="21" t="s">
        <v>6</v>
      </c>
      <c r="J4" s="21" t="s">
        <v>4</v>
      </c>
    </row>
    <row r="5" spans="1:10" ht="42" customHeight="1">
      <c r="A5" s="4">
        <v>45930</v>
      </c>
      <c r="B5" s="29"/>
      <c r="C5" s="29"/>
      <c r="D5" s="30">
        <v>80</v>
      </c>
      <c r="E5" s="30"/>
      <c r="F5" s="30">
        <v>60</v>
      </c>
      <c r="G5" s="30">
        <v>90</v>
      </c>
      <c r="H5" s="23">
        <v>0.9375</v>
      </c>
      <c r="I5" s="23">
        <v>6.25E-2</v>
      </c>
      <c r="J5" s="23"/>
    </row>
    <row r="6" spans="1:10" ht="42" customHeight="1">
      <c r="A6" s="4">
        <v>45930.125</v>
      </c>
      <c r="B6" s="29"/>
      <c r="C6" s="29"/>
      <c r="D6" s="30">
        <v>105</v>
      </c>
      <c r="E6" s="30"/>
      <c r="F6" s="30">
        <v>20</v>
      </c>
      <c r="G6" s="30">
        <v>40</v>
      </c>
      <c r="H6" s="23">
        <v>8.3333333333333329E-2</v>
      </c>
      <c r="I6" s="23">
        <v>0.16666666666666666</v>
      </c>
      <c r="J6" s="23"/>
    </row>
    <row r="7" spans="1:10" ht="42" customHeight="1">
      <c r="A7" s="4">
        <v>45930.25</v>
      </c>
      <c r="B7" s="29"/>
      <c r="C7" s="29"/>
      <c r="D7" s="30">
        <v>100</v>
      </c>
      <c r="E7" s="30"/>
      <c r="F7" s="30">
        <v>40</v>
      </c>
      <c r="G7" s="30">
        <v>40</v>
      </c>
      <c r="H7" s="23">
        <v>0.25</v>
      </c>
      <c r="I7" s="23">
        <v>0.3125</v>
      </c>
      <c r="J7" s="23"/>
    </row>
    <row r="8" spans="1:10" ht="42" customHeight="1">
      <c r="A8" s="4">
        <v>45930.375</v>
      </c>
      <c r="B8" s="29"/>
      <c r="C8" s="29"/>
      <c r="D8" s="30"/>
      <c r="E8" s="30"/>
      <c r="F8" s="23" t="s">
        <v>41</v>
      </c>
      <c r="G8" s="23" t="s">
        <v>41</v>
      </c>
      <c r="H8" s="23"/>
      <c r="I8" s="23" t="s">
        <v>41</v>
      </c>
      <c r="J8" s="23"/>
    </row>
    <row r="9" spans="1:10" ht="42" customHeight="1">
      <c r="A9" s="4">
        <v>45930.5</v>
      </c>
      <c r="B9" s="29"/>
      <c r="C9" s="29"/>
      <c r="D9" s="30"/>
      <c r="E9" s="30">
        <v>60</v>
      </c>
      <c r="F9" s="23" t="s">
        <v>41</v>
      </c>
      <c r="G9" s="23" t="s">
        <v>41</v>
      </c>
      <c r="H9" s="23">
        <v>0.54166666666666663</v>
      </c>
      <c r="I9" s="23" t="s">
        <v>41</v>
      </c>
      <c r="J9" s="23"/>
    </row>
    <row r="10" spans="1:10" ht="42" customHeight="1">
      <c r="A10" s="4">
        <v>45930.625</v>
      </c>
      <c r="B10" s="29"/>
      <c r="C10" s="29"/>
      <c r="D10" s="30">
        <v>100</v>
      </c>
      <c r="E10" s="30"/>
      <c r="F10" s="30">
        <v>40</v>
      </c>
      <c r="G10" s="30">
        <v>35</v>
      </c>
      <c r="H10" s="23">
        <v>0.66666666666666663</v>
      </c>
      <c r="I10" s="23">
        <v>0.66666666666666663</v>
      </c>
      <c r="J10" s="23"/>
    </row>
    <row r="11" spans="1:10" ht="42" customHeight="1">
      <c r="A11" s="4">
        <v>45930.75</v>
      </c>
      <c r="B11" s="29"/>
      <c r="C11" s="29"/>
      <c r="D11" s="30">
        <v>100</v>
      </c>
      <c r="E11" s="30"/>
      <c r="F11" s="30">
        <v>45</v>
      </c>
      <c r="G11" s="30">
        <v>55</v>
      </c>
      <c r="H11" s="23">
        <v>0.79166666666666663</v>
      </c>
      <c r="I11" s="23">
        <v>0.79166666666666663</v>
      </c>
      <c r="J11" s="23"/>
    </row>
    <row r="12" spans="1:10" ht="42" customHeight="1">
      <c r="A12" s="4">
        <v>45930.875</v>
      </c>
      <c r="B12" s="29"/>
      <c r="C12" s="29"/>
      <c r="D12" s="30">
        <v>120</v>
      </c>
      <c r="E12" s="30"/>
      <c r="F12" s="30">
        <v>25</v>
      </c>
      <c r="G12" s="30">
        <v>35</v>
      </c>
      <c r="H12" s="23">
        <v>0.9375</v>
      </c>
      <c r="I12" s="23">
        <v>0.91666666666666663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10" ht="19.5" customHeight="1">
      <c r="A16" s="66"/>
      <c r="B16" s="31">
        <f t="shared" ref="B16:G16" si="0">SUM(B5:B12)</f>
        <v>0</v>
      </c>
      <c r="C16" s="31">
        <f t="shared" si="0"/>
        <v>0</v>
      </c>
      <c r="D16" s="32">
        <f t="shared" si="0"/>
        <v>605</v>
      </c>
      <c r="E16" s="33">
        <f t="shared" si="0"/>
        <v>60</v>
      </c>
      <c r="F16" s="32">
        <f t="shared" si="0"/>
        <v>230</v>
      </c>
      <c r="G16" s="33">
        <f t="shared" si="0"/>
        <v>295</v>
      </c>
      <c r="H16" s="100">
        <f>D17-F17</f>
        <v>140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665</v>
      </c>
      <c r="E17" s="103"/>
      <c r="F17" s="78">
        <f>SUM(F16:G16)</f>
        <v>525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07A8D-3D35-704D-B8A9-E61CE4D3CDAB}">
  <dimension ref="A1:J987"/>
  <sheetViews>
    <sheetView showGridLines="0" zoomScale="140" zoomScaleNormal="140" workbookViewId="0">
      <selection activeCell="H8" sqref="H8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4" width="10.6640625" style="16" customWidth="1"/>
    <col min="25" max="16384" width="12.6640625" style="16"/>
  </cols>
  <sheetData>
    <row r="1" spans="1:10" s="25" customFormat="1" ht="31.5" customHeight="1">
      <c r="A1" s="81">
        <v>45526</v>
      </c>
      <c r="B1" s="82"/>
      <c r="C1" s="60" t="str">
        <f>"Pumps: "&amp;COUNTA(I5:I12)</f>
        <v>Pumps: 8</v>
      </c>
      <c r="D1" s="84">
        <f>ROUNDUP(D17/8, 0)</f>
        <v>65</v>
      </c>
      <c r="E1" s="92"/>
      <c r="F1" s="93">
        <f>ROUNDDOWN(F17/8, 0)</f>
        <v>72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21" t="s">
        <v>12</v>
      </c>
      <c r="I4" s="21" t="s">
        <v>6</v>
      </c>
      <c r="J4" s="21" t="s">
        <v>4</v>
      </c>
    </row>
    <row r="5" spans="1:10" ht="42" customHeight="1">
      <c r="A5" s="4">
        <v>45930</v>
      </c>
      <c r="B5" s="29"/>
      <c r="C5" s="29"/>
      <c r="D5" s="30">
        <v>115</v>
      </c>
      <c r="E5" s="30"/>
      <c r="F5" s="30">
        <v>50</v>
      </c>
      <c r="G5" s="30">
        <v>60</v>
      </c>
      <c r="H5" s="23">
        <v>6.25E-2</v>
      </c>
      <c r="I5" s="23">
        <v>6.25E-2</v>
      </c>
      <c r="J5" s="23"/>
    </row>
    <row r="6" spans="1:10" ht="42" customHeight="1">
      <c r="A6" s="4">
        <v>45930.125</v>
      </c>
      <c r="B6" s="29"/>
      <c r="C6" s="29"/>
      <c r="D6" s="30"/>
      <c r="E6" s="30"/>
      <c r="F6" s="30">
        <v>60</v>
      </c>
      <c r="G6" s="30">
        <v>85</v>
      </c>
      <c r="H6" s="23"/>
      <c r="I6" s="23">
        <v>0.1875</v>
      </c>
      <c r="J6" s="23"/>
    </row>
    <row r="7" spans="1:10" ht="42" customHeight="1">
      <c r="A7" s="4">
        <v>45930.25</v>
      </c>
      <c r="B7" s="29"/>
      <c r="C7" s="29"/>
      <c r="D7" s="30">
        <v>105</v>
      </c>
      <c r="E7" s="30"/>
      <c r="F7" s="23" t="s">
        <v>41</v>
      </c>
      <c r="G7" s="23" t="s">
        <v>41</v>
      </c>
      <c r="H7" s="23">
        <v>0.25</v>
      </c>
      <c r="I7" s="23" t="s">
        <v>41</v>
      </c>
      <c r="J7" s="23"/>
    </row>
    <row r="8" spans="1:10" ht="42" customHeight="1">
      <c r="A8" s="4">
        <v>45930.375</v>
      </c>
      <c r="B8" s="29"/>
      <c r="C8" s="29"/>
      <c r="D8" s="30"/>
      <c r="E8" s="30"/>
      <c r="F8" s="30">
        <v>40</v>
      </c>
      <c r="G8" s="30">
        <v>65</v>
      </c>
      <c r="H8" s="23"/>
      <c r="I8" s="23">
        <v>0.39583333333333331</v>
      </c>
      <c r="J8" s="23"/>
    </row>
    <row r="9" spans="1:10" ht="42" customHeight="1">
      <c r="A9" s="4">
        <v>45930.5</v>
      </c>
      <c r="B9" s="29"/>
      <c r="C9" s="29">
        <v>15</v>
      </c>
      <c r="D9" s="30">
        <v>85</v>
      </c>
      <c r="E9" s="34"/>
      <c r="F9" s="30">
        <v>40</v>
      </c>
      <c r="G9" s="30">
        <v>30</v>
      </c>
      <c r="H9" s="23">
        <v>0.52083333333333337</v>
      </c>
      <c r="I9" s="23">
        <v>0.54166666666666663</v>
      </c>
      <c r="J9" s="23">
        <v>0.52083333333333337</v>
      </c>
    </row>
    <row r="10" spans="1:10" ht="42" customHeight="1">
      <c r="A10" s="4">
        <v>45930.625</v>
      </c>
      <c r="B10" s="29">
        <v>10</v>
      </c>
      <c r="C10" s="29"/>
      <c r="D10" s="30">
        <v>70</v>
      </c>
      <c r="E10" s="30"/>
      <c r="F10" s="30">
        <v>25</v>
      </c>
      <c r="G10" s="30">
        <v>15</v>
      </c>
      <c r="H10" s="23">
        <v>0.64583333333333337</v>
      </c>
      <c r="I10" s="23">
        <v>0.64583333333333337</v>
      </c>
      <c r="J10" s="23">
        <v>0.625</v>
      </c>
    </row>
    <row r="11" spans="1:10" ht="42" customHeight="1">
      <c r="A11" s="4">
        <v>45930.75</v>
      </c>
      <c r="B11" s="29"/>
      <c r="C11" s="29"/>
      <c r="D11" s="30">
        <v>70</v>
      </c>
      <c r="E11" s="30"/>
      <c r="F11" s="30">
        <v>35</v>
      </c>
      <c r="G11" s="30">
        <v>35</v>
      </c>
      <c r="H11" s="23">
        <v>0.77083333333333337</v>
      </c>
      <c r="I11" s="23">
        <v>0.77083333333333337</v>
      </c>
      <c r="J11" s="23"/>
    </row>
    <row r="12" spans="1:10" ht="42" customHeight="1">
      <c r="A12" s="4">
        <v>45930.875</v>
      </c>
      <c r="B12" s="29"/>
      <c r="C12" s="29"/>
      <c r="D12" s="30">
        <v>70</v>
      </c>
      <c r="E12" s="30"/>
      <c r="F12" s="30">
        <v>20</v>
      </c>
      <c r="G12" s="30">
        <v>20</v>
      </c>
      <c r="H12" s="23">
        <v>0.83333333333333337</v>
      </c>
      <c r="I12" s="23">
        <v>0.89583333333333337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10" ht="19.5" customHeight="1">
      <c r="A16" s="66"/>
      <c r="B16" s="31">
        <f t="shared" ref="B16:G16" si="0">SUM(B5:B12)</f>
        <v>10</v>
      </c>
      <c r="C16" s="31">
        <f t="shared" si="0"/>
        <v>15</v>
      </c>
      <c r="D16" s="32">
        <f t="shared" si="0"/>
        <v>515</v>
      </c>
      <c r="E16" s="33">
        <f t="shared" si="0"/>
        <v>0</v>
      </c>
      <c r="F16" s="32">
        <f t="shared" si="0"/>
        <v>270</v>
      </c>
      <c r="G16" s="33">
        <f t="shared" si="0"/>
        <v>310</v>
      </c>
      <c r="H16" s="100">
        <f>D17-F17</f>
        <v>-65</v>
      </c>
      <c r="I16" s="1"/>
    </row>
    <row r="17" spans="1:9" ht="19.5" customHeight="1">
      <c r="A17" s="67"/>
      <c r="B17" s="101">
        <f>SUM(B16:C16)</f>
        <v>25</v>
      </c>
      <c r="C17" s="102"/>
      <c r="D17" s="78">
        <f>SUM(D16:E16)</f>
        <v>515</v>
      </c>
      <c r="E17" s="103"/>
      <c r="F17" s="78">
        <f>SUM(F16:G16)</f>
        <v>580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760B-9F8D-724B-B4B7-40222CEB1C7D}">
  <dimension ref="A1:J987"/>
  <sheetViews>
    <sheetView showGridLines="0" zoomScale="140" zoomScaleNormal="140" workbookViewId="0">
      <selection activeCell="H12" sqref="H12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4" width="10.6640625" style="16" customWidth="1"/>
    <col min="25" max="16384" width="12.6640625" style="16"/>
  </cols>
  <sheetData>
    <row r="1" spans="1:10" s="25" customFormat="1" ht="31.5" customHeight="1">
      <c r="A1" s="81">
        <v>45525</v>
      </c>
      <c r="B1" s="82"/>
      <c r="C1" s="60" t="str">
        <f>"Pumps: "&amp;COUNTA(I5:I12)</f>
        <v>Pumps: 8</v>
      </c>
      <c r="D1" s="84">
        <f>ROUNDUP(D17/8, 0)</f>
        <v>55</v>
      </c>
      <c r="E1" s="92"/>
      <c r="F1" s="93">
        <f>ROUNDDOWN(F17/8, 0)</f>
        <v>65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21" t="s">
        <v>12</v>
      </c>
      <c r="I4" s="21" t="s">
        <v>6</v>
      </c>
      <c r="J4" s="21" t="s">
        <v>4</v>
      </c>
    </row>
    <row r="5" spans="1:10" ht="42" customHeight="1">
      <c r="A5" s="4">
        <v>45930</v>
      </c>
      <c r="B5" s="29"/>
      <c r="C5" s="29"/>
      <c r="D5" s="30">
        <v>90</v>
      </c>
      <c r="E5" s="30"/>
      <c r="F5" s="30">
        <v>30</v>
      </c>
      <c r="G5" s="30">
        <v>30</v>
      </c>
      <c r="H5" s="23">
        <v>6.25E-2</v>
      </c>
      <c r="I5" s="23">
        <v>4.1666666666666664E-2</v>
      </c>
      <c r="J5" s="23"/>
    </row>
    <row r="6" spans="1:10" ht="42" customHeight="1">
      <c r="A6" s="4">
        <v>45930.125</v>
      </c>
      <c r="B6" s="29"/>
      <c r="C6" s="29"/>
      <c r="D6" s="30"/>
      <c r="E6" s="30"/>
      <c r="F6" s="30">
        <v>15</v>
      </c>
      <c r="G6" s="30">
        <v>30</v>
      </c>
      <c r="H6" s="23"/>
      <c r="I6" s="23">
        <v>8.3333333333333329E-2</v>
      </c>
      <c r="J6" s="23"/>
    </row>
    <row r="7" spans="1:10" ht="42" customHeight="1">
      <c r="A7" s="4">
        <v>45930.25</v>
      </c>
      <c r="B7" s="29"/>
      <c r="C7" s="29"/>
      <c r="D7" s="30">
        <v>90</v>
      </c>
      <c r="E7" s="30"/>
      <c r="F7" s="30">
        <v>20</v>
      </c>
      <c r="G7" s="30">
        <v>50</v>
      </c>
      <c r="H7" s="23">
        <v>0.22916666666666666</v>
      </c>
      <c r="I7" s="23">
        <v>0.22916666666666666</v>
      </c>
      <c r="J7" s="23"/>
    </row>
    <row r="8" spans="1:10" ht="42" customHeight="1">
      <c r="A8" s="4">
        <v>45930.375</v>
      </c>
      <c r="B8" s="29">
        <v>15</v>
      </c>
      <c r="C8" s="29">
        <v>15</v>
      </c>
      <c r="D8" s="30">
        <v>40</v>
      </c>
      <c r="E8" s="30"/>
      <c r="F8" s="30">
        <v>40</v>
      </c>
      <c r="G8" s="30">
        <v>80</v>
      </c>
      <c r="H8" s="23">
        <v>0.39583333333333331</v>
      </c>
      <c r="I8" s="23">
        <v>0.41666666666666669</v>
      </c>
      <c r="J8" s="23"/>
    </row>
    <row r="9" spans="1:10" ht="42" customHeight="1">
      <c r="A9" s="4">
        <v>45930.5</v>
      </c>
      <c r="B9" s="29">
        <v>15</v>
      </c>
      <c r="C9" s="29">
        <v>15</v>
      </c>
      <c r="D9" s="30">
        <v>100</v>
      </c>
      <c r="E9" s="34"/>
      <c r="F9" s="30">
        <v>30</v>
      </c>
      <c r="G9" s="30">
        <v>30</v>
      </c>
      <c r="H9" s="23">
        <v>0.5625</v>
      </c>
      <c r="I9" s="23">
        <v>0.54166666666666663</v>
      </c>
      <c r="J9" s="23">
        <v>0.5</v>
      </c>
    </row>
    <row r="10" spans="1:10" ht="42" customHeight="1">
      <c r="A10" s="4">
        <v>45930.625</v>
      </c>
      <c r="B10" s="29">
        <v>15</v>
      </c>
      <c r="C10" s="29"/>
      <c r="D10" s="30"/>
      <c r="E10" s="30"/>
      <c r="F10" s="30">
        <v>10</v>
      </c>
      <c r="G10" s="30">
        <v>15</v>
      </c>
      <c r="H10" s="23"/>
      <c r="I10" s="23">
        <v>0.64583333333333337</v>
      </c>
      <c r="J10" s="23">
        <v>0.625</v>
      </c>
    </row>
    <row r="11" spans="1:10" ht="42" customHeight="1">
      <c r="A11" s="4">
        <v>45930.75</v>
      </c>
      <c r="B11" s="29"/>
      <c r="C11" s="29">
        <v>20</v>
      </c>
      <c r="D11" s="30">
        <v>80</v>
      </c>
      <c r="E11" s="30">
        <v>40</v>
      </c>
      <c r="F11" s="30">
        <v>40</v>
      </c>
      <c r="G11" s="30">
        <v>45</v>
      </c>
      <c r="H11" s="23">
        <v>0.77083333333333337</v>
      </c>
      <c r="I11" s="23">
        <v>0.79166666666666663</v>
      </c>
      <c r="J11" s="23">
        <v>0.79166666666666663</v>
      </c>
    </row>
    <row r="12" spans="1:10" ht="42" customHeight="1">
      <c r="A12" s="4">
        <v>45930.875</v>
      </c>
      <c r="B12" s="29">
        <v>5</v>
      </c>
      <c r="C12" s="29">
        <v>5</v>
      </c>
      <c r="D12" s="30"/>
      <c r="E12" s="30"/>
      <c r="F12" s="30">
        <v>30</v>
      </c>
      <c r="G12" s="30">
        <v>30</v>
      </c>
      <c r="H12" s="23"/>
      <c r="I12" s="23">
        <v>0.875</v>
      </c>
      <c r="J12" s="23">
        <v>0.89583333333333337</v>
      </c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10" ht="19.5" customHeight="1">
      <c r="A16" s="66"/>
      <c r="B16" s="31">
        <f t="shared" ref="B16:G16" si="0">SUM(B5:B12)</f>
        <v>50</v>
      </c>
      <c r="C16" s="31">
        <f t="shared" si="0"/>
        <v>55</v>
      </c>
      <c r="D16" s="32">
        <f t="shared" si="0"/>
        <v>400</v>
      </c>
      <c r="E16" s="33">
        <f t="shared" si="0"/>
        <v>40</v>
      </c>
      <c r="F16" s="32">
        <f t="shared" si="0"/>
        <v>215</v>
      </c>
      <c r="G16" s="33">
        <f t="shared" si="0"/>
        <v>310</v>
      </c>
      <c r="H16" s="100">
        <f>D17-F17</f>
        <v>-85</v>
      </c>
      <c r="I16" s="1"/>
    </row>
    <row r="17" spans="1:9" ht="19.5" customHeight="1">
      <c r="A17" s="67"/>
      <c r="B17" s="101">
        <f>SUM(B16:C16)</f>
        <v>105</v>
      </c>
      <c r="C17" s="102"/>
      <c r="D17" s="78">
        <f>SUM(D16:E16)</f>
        <v>440</v>
      </c>
      <c r="E17" s="103"/>
      <c r="F17" s="78">
        <f>SUM(F16:G16)</f>
        <v>525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84DA1-E5AC-2F42-9C32-7C9FA4DD4BB7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4" width="10.6640625" style="16" customWidth="1"/>
    <col min="25" max="16384" width="12.6640625" style="16"/>
  </cols>
  <sheetData>
    <row r="1" spans="1:10" s="25" customFormat="1" ht="31.5" customHeight="1">
      <c r="A1" s="81">
        <v>45524</v>
      </c>
      <c r="B1" s="82"/>
      <c r="C1" s="60" t="str">
        <f>"Pumps: "&amp;COUNTA(I5:I12)</f>
        <v>Pumps: 4</v>
      </c>
      <c r="D1" s="84">
        <f>ROUNDUP(D17/8, 0)</f>
        <v>42</v>
      </c>
      <c r="E1" s="92"/>
      <c r="F1" s="93">
        <f>ROUNDDOWN(F17/8, 0)</f>
        <v>54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21" t="s">
        <v>12</v>
      </c>
      <c r="I4" s="21" t="s">
        <v>6</v>
      </c>
      <c r="J4" s="21" t="s">
        <v>4</v>
      </c>
    </row>
    <row r="5" spans="1:10" ht="42" customHeight="1">
      <c r="A5" s="4">
        <v>45930</v>
      </c>
      <c r="B5" s="29"/>
      <c r="C5" s="29"/>
      <c r="D5" s="30"/>
      <c r="E5" s="30"/>
      <c r="F5" s="30">
        <v>40</v>
      </c>
      <c r="G5" s="30">
        <v>60</v>
      </c>
      <c r="H5" s="23"/>
      <c r="I5" s="23">
        <v>4.1666666666666664E-2</v>
      </c>
      <c r="J5" s="23"/>
    </row>
    <row r="6" spans="1:10" ht="42" customHeight="1">
      <c r="A6" s="4">
        <v>45930.125</v>
      </c>
      <c r="B6" s="29"/>
      <c r="C6" s="29"/>
      <c r="D6" s="30">
        <v>75</v>
      </c>
      <c r="E6" s="30"/>
      <c r="F6" s="30">
        <v>35</v>
      </c>
      <c r="G6" s="30">
        <v>50</v>
      </c>
      <c r="H6" s="23">
        <v>8.3333333333333329E-2</v>
      </c>
      <c r="I6" s="23">
        <v>0.14583333333333334</v>
      </c>
      <c r="J6" s="23"/>
    </row>
    <row r="7" spans="1:10" ht="42" customHeight="1">
      <c r="A7" s="4">
        <v>45930.25</v>
      </c>
      <c r="B7" s="29">
        <v>10</v>
      </c>
      <c r="C7" s="29">
        <v>20</v>
      </c>
      <c r="D7" s="30">
        <v>40</v>
      </c>
      <c r="E7" s="30"/>
      <c r="F7" s="30">
        <v>30</v>
      </c>
      <c r="G7" s="30">
        <v>40</v>
      </c>
      <c r="H7" s="23"/>
      <c r="I7" s="23">
        <v>0.35416666666666669</v>
      </c>
      <c r="J7" s="23">
        <v>0.25</v>
      </c>
    </row>
    <row r="8" spans="1:10" ht="42" customHeight="1">
      <c r="A8" s="4">
        <v>45930.375</v>
      </c>
      <c r="B8" s="29">
        <v>15</v>
      </c>
      <c r="C8" s="29"/>
      <c r="D8" s="30"/>
      <c r="E8" s="30"/>
      <c r="F8" s="30"/>
      <c r="G8" s="30"/>
      <c r="H8" s="23"/>
      <c r="I8" s="23"/>
      <c r="J8" s="23">
        <v>0.4375</v>
      </c>
    </row>
    <row r="9" spans="1:10" ht="42" customHeight="1">
      <c r="A9" s="4">
        <v>45930.5</v>
      </c>
      <c r="B9" s="29">
        <v>15</v>
      </c>
      <c r="C9" s="29">
        <v>30</v>
      </c>
      <c r="D9" s="30">
        <v>55</v>
      </c>
      <c r="E9" s="34"/>
      <c r="F9" s="30"/>
      <c r="G9" s="30"/>
      <c r="H9" s="23">
        <v>0.54166666666666663</v>
      </c>
      <c r="I9" s="23"/>
      <c r="J9" s="23">
        <v>0.52083333333333337</v>
      </c>
    </row>
    <row r="10" spans="1:10" ht="42" customHeight="1">
      <c r="A10" s="4">
        <v>45930.625</v>
      </c>
      <c r="B10" s="29">
        <v>10</v>
      </c>
      <c r="C10" s="29">
        <v>15</v>
      </c>
      <c r="D10" s="30">
        <v>40</v>
      </c>
      <c r="E10" s="30"/>
      <c r="F10" s="30">
        <v>20</v>
      </c>
      <c r="G10" s="30">
        <v>30</v>
      </c>
      <c r="H10" s="23">
        <v>0.70833333333333337</v>
      </c>
      <c r="I10" s="23">
        <v>0.6875</v>
      </c>
      <c r="J10" s="23">
        <v>0.64583333333333337</v>
      </c>
    </row>
    <row r="11" spans="1:10" ht="42" customHeight="1">
      <c r="A11" s="4">
        <v>45930.75</v>
      </c>
      <c r="B11" s="29"/>
      <c r="C11" s="29"/>
      <c r="D11" s="30">
        <v>40</v>
      </c>
      <c r="E11" s="30"/>
      <c r="F11" s="30">
        <v>45</v>
      </c>
      <c r="G11" s="30">
        <v>45</v>
      </c>
      <c r="H11" s="23"/>
      <c r="I11" s="23"/>
      <c r="J11" s="23"/>
    </row>
    <row r="12" spans="1:10" ht="42" customHeight="1">
      <c r="A12" s="4">
        <v>45930.875</v>
      </c>
      <c r="B12" s="29"/>
      <c r="C12" s="29"/>
      <c r="D12" s="30">
        <v>80</v>
      </c>
      <c r="E12" s="30"/>
      <c r="F12" s="30">
        <v>20</v>
      </c>
      <c r="G12" s="30">
        <v>20</v>
      </c>
      <c r="H12" s="23"/>
      <c r="I12" s="23"/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10" ht="19.5" customHeight="1">
      <c r="A16" s="66"/>
      <c r="B16" s="31">
        <f t="shared" ref="B16:G16" si="0">SUM(B5:B12)</f>
        <v>50</v>
      </c>
      <c r="C16" s="31">
        <f t="shared" si="0"/>
        <v>65</v>
      </c>
      <c r="D16" s="32">
        <f t="shared" si="0"/>
        <v>330</v>
      </c>
      <c r="E16" s="33">
        <f t="shared" si="0"/>
        <v>0</v>
      </c>
      <c r="F16" s="32">
        <f t="shared" si="0"/>
        <v>190</v>
      </c>
      <c r="G16" s="33">
        <f t="shared" si="0"/>
        <v>245</v>
      </c>
      <c r="H16" s="100">
        <f>D17-F17</f>
        <v>-105</v>
      </c>
      <c r="I16" s="1"/>
    </row>
    <row r="17" spans="1:9" ht="19.5" customHeight="1">
      <c r="A17" s="67"/>
      <c r="B17" s="101">
        <f>SUM(B16:C16)</f>
        <v>115</v>
      </c>
      <c r="C17" s="102"/>
      <c r="D17" s="78">
        <f>SUM(D16:E16)</f>
        <v>330</v>
      </c>
      <c r="E17" s="103"/>
      <c r="F17" s="78">
        <f>SUM(F16:G16)</f>
        <v>435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A2089-B612-AD45-B1B7-CC6F5273199C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4" width="10.6640625" style="16" customWidth="1"/>
    <col min="25" max="16384" width="12.6640625" style="16"/>
  </cols>
  <sheetData>
    <row r="1" spans="1:10" s="25" customFormat="1" ht="31.5" customHeight="1">
      <c r="A1" s="81">
        <v>45523</v>
      </c>
      <c r="B1" s="82"/>
      <c r="C1" s="60" t="str">
        <f>"Pumps: "&amp;COUNTA(I5:I12)</f>
        <v>Pumps: 8</v>
      </c>
      <c r="D1" s="84">
        <f>ROUNDUP(D17/8, 0)</f>
        <v>74</v>
      </c>
      <c r="E1" s="92"/>
      <c r="F1" s="93">
        <f>ROUNDDOWN(F17/8, 0)</f>
        <v>68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96" t="s">
        <v>7</v>
      </c>
      <c r="I3" s="96"/>
      <c r="J3" s="96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21" t="s">
        <v>12</v>
      </c>
      <c r="I4" s="21" t="s">
        <v>6</v>
      </c>
      <c r="J4" s="21" t="s">
        <v>4</v>
      </c>
    </row>
    <row r="5" spans="1:10" ht="42" customHeight="1">
      <c r="A5" s="4">
        <v>45930</v>
      </c>
      <c r="B5" s="29"/>
      <c r="C5" s="29"/>
      <c r="D5" s="30"/>
      <c r="E5" s="30"/>
      <c r="F5" s="30">
        <v>40</v>
      </c>
      <c r="G5" s="30">
        <v>40</v>
      </c>
      <c r="H5" s="23"/>
      <c r="I5" s="23">
        <v>2.0833333333333332E-2</v>
      </c>
      <c r="J5" s="23"/>
    </row>
    <row r="6" spans="1:10" ht="42" customHeight="1">
      <c r="A6" s="4">
        <v>45930.125</v>
      </c>
      <c r="B6" s="29"/>
      <c r="C6" s="29"/>
      <c r="D6" s="30"/>
      <c r="E6" s="30"/>
      <c r="F6" s="30">
        <v>25</v>
      </c>
      <c r="G6" s="30">
        <v>50</v>
      </c>
      <c r="H6" s="23"/>
      <c r="I6" s="23">
        <v>0.125</v>
      </c>
      <c r="J6" s="23"/>
    </row>
    <row r="7" spans="1:10" ht="42" customHeight="1">
      <c r="A7" s="4">
        <v>45930.25</v>
      </c>
      <c r="B7" s="29"/>
      <c r="C7" s="29"/>
      <c r="D7" s="30">
        <v>120</v>
      </c>
      <c r="E7" s="30"/>
      <c r="F7" s="30">
        <v>30</v>
      </c>
      <c r="G7" s="30">
        <v>60</v>
      </c>
      <c r="H7" s="23">
        <v>0.25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100</v>
      </c>
      <c r="E8" s="30"/>
      <c r="F8" s="30">
        <v>40</v>
      </c>
      <c r="G8" s="30">
        <v>60</v>
      </c>
      <c r="H8" s="23">
        <v>0.375</v>
      </c>
      <c r="I8" s="23">
        <v>0.39583333333333331</v>
      </c>
      <c r="J8" s="23"/>
    </row>
    <row r="9" spans="1:10" ht="42" customHeight="1">
      <c r="A9" s="4">
        <v>45930.5</v>
      </c>
      <c r="B9" s="29">
        <v>15</v>
      </c>
      <c r="C9" s="29"/>
      <c r="D9" s="30">
        <v>100</v>
      </c>
      <c r="E9" s="34"/>
      <c r="F9" s="30">
        <v>20</v>
      </c>
      <c r="G9" s="30">
        <v>30</v>
      </c>
      <c r="H9" s="23">
        <v>0.5625</v>
      </c>
      <c r="I9" s="23">
        <v>0.54166666666666663</v>
      </c>
      <c r="J9" s="23">
        <v>0.52083333333333337</v>
      </c>
    </row>
    <row r="10" spans="1:10" ht="42" customHeight="1">
      <c r="A10" s="4">
        <v>45930.625</v>
      </c>
      <c r="B10" s="29"/>
      <c r="C10" s="29"/>
      <c r="D10" s="30">
        <v>100</v>
      </c>
      <c r="E10" s="30"/>
      <c r="F10" s="30">
        <v>30</v>
      </c>
      <c r="G10" s="30">
        <v>30</v>
      </c>
      <c r="H10" s="23">
        <v>0.70833333333333337</v>
      </c>
      <c r="I10" s="23">
        <v>0.64583333333333337</v>
      </c>
      <c r="J10" s="23"/>
    </row>
    <row r="11" spans="1:10" ht="42" customHeight="1">
      <c r="A11" s="4">
        <v>45930.75</v>
      </c>
      <c r="B11" s="29"/>
      <c r="C11" s="29">
        <v>20</v>
      </c>
      <c r="D11" s="30"/>
      <c r="E11" s="30"/>
      <c r="F11" s="30">
        <v>20</v>
      </c>
      <c r="G11" s="30">
        <v>30</v>
      </c>
      <c r="H11" s="23"/>
      <c r="I11" s="23">
        <v>0.77083333333333337</v>
      </c>
      <c r="J11" s="23">
        <v>0.75</v>
      </c>
    </row>
    <row r="12" spans="1:10" ht="42" customHeight="1">
      <c r="A12" s="4">
        <v>45930.875</v>
      </c>
      <c r="B12" s="29">
        <v>15</v>
      </c>
      <c r="C12" s="29">
        <v>15</v>
      </c>
      <c r="D12" s="30">
        <v>65</v>
      </c>
      <c r="E12" s="30">
        <v>100</v>
      </c>
      <c r="F12" s="30">
        <v>20</v>
      </c>
      <c r="G12" s="30">
        <v>25</v>
      </c>
      <c r="H12" s="23">
        <v>0.97916666666666663</v>
      </c>
      <c r="I12" s="23">
        <v>0.89583333333333337</v>
      </c>
      <c r="J12" s="23">
        <v>0.85416666666666663</v>
      </c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10" ht="19.5" customHeight="1">
      <c r="A16" s="66"/>
      <c r="B16" s="31">
        <f t="shared" ref="B16:G16" si="0">SUM(B5:B12)</f>
        <v>30</v>
      </c>
      <c r="C16" s="31">
        <f t="shared" si="0"/>
        <v>35</v>
      </c>
      <c r="D16" s="32">
        <f t="shared" si="0"/>
        <v>485</v>
      </c>
      <c r="E16" s="33">
        <f t="shared" si="0"/>
        <v>100</v>
      </c>
      <c r="F16" s="32">
        <f t="shared" si="0"/>
        <v>225</v>
      </c>
      <c r="G16" s="33">
        <f t="shared" si="0"/>
        <v>325</v>
      </c>
      <c r="H16" s="100">
        <f>D17-F17</f>
        <v>35</v>
      </c>
      <c r="I16" s="1"/>
    </row>
    <row r="17" spans="1:9" ht="19.5" customHeight="1">
      <c r="A17" s="67"/>
      <c r="B17" s="101">
        <f>SUM(B16:C16)</f>
        <v>65</v>
      </c>
      <c r="C17" s="102"/>
      <c r="D17" s="78">
        <f>SUM(D16:E16)</f>
        <v>585</v>
      </c>
      <c r="E17" s="103"/>
      <c r="F17" s="78">
        <f>SUM(F16:G16)</f>
        <v>550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H3:J3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C975-C8D4-7C45-B408-49FBCC816E1E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4" width="10.6640625" style="16" customWidth="1"/>
    <col min="25" max="16384" width="12.6640625" style="16"/>
  </cols>
  <sheetData>
    <row r="1" spans="1:10" s="25" customFormat="1" ht="31.5" customHeight="1">
      <c r="A1" s="81">
        <v>45522</v>
      </c>
      <c r="B1" s="82"/>
      <c r="C1" s="60" t="str">
        <f>"Pumps: "&amp;COUNTA(I5:I12)</f>
        <v>Pumps: 8</v>
      </c>
      <c r="D1" s="84">
        <f>ROUNDUP(D17/8, 0)</f>
        <v>82</v>
      </c>
      <c r="E1" s="92"/>
      <c r="F1" s="93">
        <f>ROUNDDOWN(F17/8, 0)</f>
        <v>75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87" t="s">
        <v>7</v>
      </c>
      <c r="I3" s="87"/>
      <c r="J3" s="87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36" t="s">
        <v>12</v>
      </c>
      <c r="I4" s="21" t="s">
        <v>6</v>
      </c>
      <c r="J4" s="21" t="s">
        <v>4</v>
      </c>
    </row>
    <row r="5" spans="1:10" ht="42" customHeight="1">
      <c r="A5" s="4">
        <v>45930</v>
      </c>
      <c r="B5" s="29"/>
      <c r="C5" s="29"/>
      <c r="D5" s="30">
        <v>120</v>
      </c>
      <c r="E5" s="30"/>
      <c r="F5" s="30">
        <v>40</v>
      </c>
      <c r="G5" s="30">
        <v>70</v>
      </c>
      <c r="H5" s="22">
        <v>4.1666666666666664E-2</v>
      </c>
      <c r="I5" s="22">
        <v>2.0833333333333332E-2</v>
      </c>
      <c r="J5" s="22"/>
    </row>
    <row r="6" spans="1:10" ht="42" customHeight="1">
      <c r="A6" s="4">
        <v>45930.125</v>
      </c>
      <c r="B6" s="29"/>
      <c r="C6" s="29"/>
      <c r="D6" s="30">
        <v>100</v>
      </c>
      <c r="E6" s="30"/>
      <c r="F6" s="30">
        <v>40</v>
      </c>
      <c r="G6" s="30">
        <v>65</v>
      </c>
      <c r="H6" s="22">
        <v>0.20833333333333334</v>
      </c>
      <c r="I6" s="22">
        <v>0.16666666666666666</v>
      </c>
      <c r="J6" s="22"/>
    </row>
    <row r="7" spans="1:10" ht="42" customHeight="1">
      <c r="A7" s="4">
        <v>45930.25</v>
      </c>
      <c r="B7" s="29"/>
      <c r="C7" s="29"/>
      <c r="D7" s="30"/>
      <c r="E7" s="30"/>
      <c r="F7" s="30">
        <v>30</v>
      </c>
      <c r="G7" s="30">
        <v>30</v>
      </c>
      <c r="H7" s="23"/>
      <c r="I7" s="23">
        <v>0.3125</v>
      </c>
      <c r="J7" s="23"/>
    </row>
    <row r="8" spans="1:10" ht="42" customHeight="1">
      <c r="A8" s="4">
        <v>45930.375</v>
      </c>
      <c r="B8" s="29"/>
      <c r="C8" s="29">
        <v>15</v>
      </c>
      <c r="D8" s="30">
        <v>80</v>
      </c>
      <c r="E8" s="30"/>
      <c r="F8" s="30">
        <v>30</v>
      </c>
      <c r="G8" s="30">
        <v>20</v>
      </c>
      <c r="H8" s="23">
        <v>0.4375</v>
      </c>
      <c r="I8" s="23">
        <v>0.41666666666666669</v>
      </c>
      <c r="J8" s="23">
        <v>0.375</v>
      </c>
    </row>
    <row r="9" spans="1:10" ht="42" customHeight="1">
      <c r="A9" s="4">
        <v>45930.5</v>
      </c>
      <c r="B9" s="29">
        <v>15</v>
      </c>
      <c r="C9" s="29"/>
      <c r="D9" s="30">
        <v>80</v>
      </c>
      <c r="E9" s="34"/>
      <c r="F9" s="30">
        <v>40</v>
      </c>
      <c r="G9" s="30">
        <v>15</v>
      </c>
      <c r="H9" s="23">
        <v>0.54166666666666663</v>
      </c>
      <c r="I9" s="23">
        <v>0.52083333333333337</v>
      </c>
      <c r="J9" s="23">
        <v>0.5</v>
      </c>
    </row>
    <row r="10" spans="1:10" ht="42" customHeight="1">
      <c r="A10" s="4">
        <v>45930.625</v>
      </c>
      <c r="B10" s="29"/>
      <c r="C10" s="29"/>
      <c r="D10" s="30">
        <v>80</v>
      </c>
      <c r="E10" s="30"/>
      <c r="F10" s="30">
        <v>30</v>
      </c>
      <c r="G10" s="30">
        <v>30</v>
      </c>
      <c r="H10" s="23">
        <v>0.66666666666666663</v>
      </c>
      <c r="I10" s="23">
        <v>0.64583333333333337</v>
      </c>
      <c r="J10" s="23"/>
    </row>
    <row r="11" spans="1:10" ht="42" customHeight="1">
      <c r="A11" s="4">
        <v>45930.75</v>
      </c>
      <c r="B11" s="29">
        <v>10</v>
      </c>
      <c r="C11" s="29">
        <v>5</v>
      </c>
      <c r="D11" s="30">
        <v>80</v>
      </c>
      <c r="E11" s="30"/>
      <c r="F11" s="30">
        <v>20</v>
      </c>
      <c r="G11" s="30">
        <v>40</v>
      </c>
      <c r="H11" s="23">
        <v>0.75</v>
      </c>
      <c r="I11" s="23">
        <v>0.77083333333333337</v>
      </c>
      <c r="J11" s="23">
        <v>0.72916666666666663</v>
      </c>
    </row>
    <row r="12" spans="1:10" ht="42" customHeight="1">
      <c r="A12" s="4">
        <v>45930.875</v>
      </c>
      <c r="B12" s="29"/>
      <c r="C12" s="29"/>
      <c r="D12" s="30">
        <v>110</v>
      </c>
      <c r="E12" s="30"/>
      <c r="F12" s="30">
        <v>30</v>
      </c>
      <c r="G12" s="30">
        <v>70</v>
      </c>
      <c r="H12" s="23">
        <v>0.95833333333333337</v>
      </c>
      <c r="I12" s="23">
        <v>0.91666666666666663</v>
      </c>
      <c r="J12" s="22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10" ht="19.5" customHeight="1">
      <c r="A16" s="66"/>
      <c r="B16" s="31">
        <f t="shared" ref="B16:G16" si="0">SUM(B5:B12)</f>
        <v>25</v>
      </c>
      <c r="C16" s="31">
        <f t="shared" si="0"/>
        <v>20</v>
      </c>
      <c r="D16" s="32">
        <f t="shared" si="0"/>
        <v>650</v>
      </c>
      <c r="E16" s="33">
        <f t="shared" si="0"/>
        <v>0</v>
      </c>
      <c r="F16" s="32">
        <f t="shared" si="0"/>
        <v>260</v>
      </c>
      <c r="G16" s="33">
        <f t="shared" si="0"/>
        <v>340</v>
      </c>
      <c r="H16" s="100">
        <f>D17-F17</f>
        <v>50</v>
      </c>
      <c r="I16" s="1"/>
    </row>
    <row r="17" spans="1:9" ht="19.5" customHeight="1">
      <c r="A17" s="67"/>
      <c r="B17" s="101">
        <f>SUM(B16:C16)</f>
        <v>45</v>
      </c>
      <c r="C17" s="102"/>
      <c r="D17" s="78">
        <f>SUM(D16:E16)</f>
        <v>650</v>
      </c>
      <c r="E17" s="103"/>
      <c r="F17" s="78">
        <f>SUM(F16:G16)</f>
        <v>600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H16:H17"/>
    <mergeCell ref="D18:E18"/>
    <mergeCell ref="H3:J3"/>
    <mergeCell ref="A15:A17"/>
    <mergeCell ref="B15:C15"/>
    <mergeCell ref="D15:E15"/>
    <mergeCell ref="F15:G15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72152-AA6D-5D4D-A0B8-17E0CFB1F2F2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4" width="10.6640625" style="16" customWidth="1"/>
    <col min="25" max="16384" width="12.6640625" style="16"/>
  </cols>
  <sheetData>
    <row r="1" spans="1:10" s="25" customFormat="1" ht="31.5" customHeight="1">
      <c r="A1" s="81">
        <v>45521</v>
      </c>
      <c r="B1" s="82"/>
      <c r="C1" s="60" t="str">
        <f>"Pumps: "&amp;COUNTA(I5:I12)</f>
        <v>Pumps: 8</v>
      </c>
      <c r="D1" s="84">
        <f>ROUNDUP(D17/8, 0)</f>
        <v>65</v>
      </c>
      <c r="E1" s="92"/>
      <c r="F1" s="93">
        <f>ROUNDDOWN(F17/8, 0)</f>
        <v>61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108"/>
      <c r="H3" s="109" t="s">
        <v>7</v>
      </c>
      <c r="I3" s="109"/>
      <c r="J3" s="109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38" t="s">
        <v>12</v>
      </c>
      <c r="I4" s="38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60</v>
      </c>
      <c r="E5" s="30"/>
      <c r="F5" s="30">
        <v>30</v>
      </c>
      <c r="G5" s="30">
        <v>50</v>
      </c>
      <c r="H5" s="22">
        <v>0</v>
      </c>
      <c r="I5" s="22">
        <v>0</v>
      </c>
      <c r="J5" s="23"/>
    </row>
    <row r="6" spans="1:10" ht="42" customHeight="1">
      <c r="A6" s="4">
        <v>45930.125</v>
      </c>
      <c r="B6" s="29">
        <v>10</v>
      </c>
      <c r="C6" s="29">
        <v>15</v>
      </c>
      <c r="D6" s="30"/>
      <c r="E6" s="30">
        <v>70</v>
      </c>
      <c r="F6" s="30">
        <v>50</v>
      </c>
      <c r="G6" s="30">
        <v>30</v>
      </c>
      <c r="H6" s="23">
        <v>0.14583333333333334</v>
      </c>
      <c r="I6" s="23">
        <v>0.16666666666666666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30</v>
      </c>
      <c r="G7" s="30">
        <v>30</v>
      </c>
      <c r="H7" s="23"/>
      <c r="I7" s="23">
        <v>0.29166666666666669</v>
      </c>
      <c r="J7" s="23"/>
    </row>
    <row r="8" spans="1:10" ht="42" customHeight="1">
      <c r="A8" s="4">
        <v>45930.375</v>
      </c>
      <c r="B8" s="29">
        <v>5</v>
      </c>
      <c r="C8" s="29"/>
      <c r="D8" s="30">
        <v>70</v>
      </c>
      <c r="E8" s="30">
        <v>10</v>
      </c>
      <c r="F8" s="30">
        <v>50</v>
      </c>
      <c r="G8" s="30">
        <v>20</v>
      </c>
      <c r="H8" s="23">
        <v>0.41666666666666669</v>
      </c>
      <c r="I8" s="23">
        <v>0.4375</v>
      </c>
      <c r="J8" s="23"/>
    </row>
    <row r="9" spans="1:10" ht="42" customHeight="1">
      <c r="A9" s="4">
        <v>45930.5</v>
      </c>
      <c r="B9" s="29"/>
      <c r="C9" s="29"/>
      <c r="D9" s="30">
        <v>15</v>
      </c>
      <c r="E9" s="30">
        <v>65</v>
      </c>
      <c r="F9" s="30">
        <v>30</v>
      </c>
      <c r="G9" s="30">
        <v>20</v>
      </c>
      <c r="H9" s="23">
        <v>0.52083333333333337</v>
      </c>
      <c r="I9" s="23">
        <v>0.54166666666666663</v>
      </c>
      <c r="J9" s="23"/>
    </row>
    <row r="10" spans="1:10" ht="42" customHeight="1">
      <c r="A10" s="4">
        <v>45930.625</v>
      </c>
      <c r="B10" s="29"/>
      <c r="C10" s="29"/>
      <c r="D10" s="30">
        <v>125</v>
      </c>
      <c r="E10" s="30"/>
      <c r="F10" s="30">
        <v>20</v>
      </c>
      <c r="G10" s="30">
        <v>60</v>
      </c>
      <c r="H10" s="35">
        <v>0.6875</v>
      </c>
      <c r="I10" s="23">
        <v>0.70833333333333337</v>
      </c>
      <c r="J10" s="23"/>
    </row>
    <row r="11" spans="1:10" ht="42" customHeight="1">
      <c r="A11" s="4">
        <v>45930.75</v>
      </c>
      <c r="B11" s="29"/>
      <c r="C11" s="29"/>
      <c r="D11" s="30">
        <v>100</v>
      </c>
      <c r="E11" s="30"/>
      <c r="F11" s="30">
        <v>15</v>
      </c>
      <c r="G11" s="30">
        <v>30</v>
      </c>
      <c r="H11" s="23">
        <v>0.35416666666666669</v>
      </c>
      <c r="I11" s="23">
        <v>0.79166666666666663</v>
      </c>
      <c r="J11" s="23"/>
    </row>
    <row r="12" spans="1:10" ht="42" customHeight="1">
      <c r="A12" s="4">
        <v>45930.875</v>
      </c>
      <c r="B12" s="29"/>
      <c r="C12" s="29"/>
      <c r="D12" s="30"/>
      <c r="E12" s="30"/>
      <c r="F12" s="30">
        <v>10</v>
      </c>
      <c r="G12" s="30">
        <v>20</v>
      </c>
      <c r="H12" s="23"/>
      <c r="I12" s="22">
        <v>0.875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10" ht="19.5" customHeight="1">
      <c r="A16" s="66"/>
      <c r="B16" s="31">
        <f t="shared" ref="B16:G16" si="0">SUM(B5:B12)</f>
        <v>15</v>
      </c>
      <c r="C16" s="31">
        <f t="shared" si="0"/>
        <v>15</v>
      </c>
      <c r="D16" s="32">
        <f t="shared" si="0"/>
        <v>370</v>
      </c>
      <c r="E16" s="33">
        <f t="shared" si="0"/>
        <v>145</v>
      </c>
      <c r="F16" s="32">
        <f t="shared" si="0"/>
        <v>235</v>
      </c>
      <c r="G16" s="33">
        <f t="shared" si="0"/>
        <v>260</v>
      </c>
      <c r="H16" s="100">
        <f>D17-F17</f>
        <v>20</v>
      </c>
      <c r="I16" s="1"/>
    </row>
    <row r="17" spans="1:9" ht="19.5" customHeight="1">
      <c r="A17" s="67"/>
      <c r="B17" s="101">
        <f>SUM(B16:C16)</f>
        <v>30</v>
      </c>
      <c r="C17" s="102"/>
      <c r="D17" s="78">
        <f>SUM(D16:E16)</f>
        <v>515</v>
      </c>
      <c r="E17" s="103"/>
      <c r="F17" s="78">
        <f>SUM(F16:G16)</f>
        <v>495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H3:J3"/>
    <mergeCell ref="D18:E18"/>
    <mergeCell ref="A15:A17"/>
    <mergeCell ref="B15:C15"/>
    <mergeCell ref="D15:E15"/>
    <mergeCell ref="F15:G15"/>
    <mergeCell ref="H16:H17"/>
    <mergeCell ref="B17:C17"/>
    <mergeCell ref="D17:E17"/>
    <mergeCell ref="F17:G17"/>
    <mergeCell ref="D1:E1"/>
    <mergeCell ref="F1:G1"/>
    <mergeCell ref="A3:A4"/>
    <mergeCell ref="B3:C3"/>
    <mergeCell ref="D3:E3"/>
    <mergeCell ref="F3:G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54CEE-126B-A34E-8AC2-D9D98D9819FD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4" width="10.6640625" style="16" customWidth="1"/>
    <col min="25" max="16384" width="12.6640625" style="16"/>
  </cols>
  <sheetData>
    <row r="1" spans="1:10" s="25" customFormat="1" ht="31.5" customHeight="1">
      <c r="A1" s="81">
        <v>45520</v>
      </c>
      <c r="B1" s="82"/>
      <c r="C1" s="60" t="str">
        <f>"Pumps: "&amp;COUNTA(I5:I12)</f>
        <v>Pumps: 8</v>
      </c>
      <c r="D1" s="84">
        <f>ROUNDUP(D17/8, 0)</f>
        <v>69</v>
      </c>
      <c r="E1" s="92"/>
      <c r="F1" s="93">
        <f>ROUNDDOWN(F17/8, 0)</f>
        <v>68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108"/>
      <c r="H3" s="109" t="s">
        <v>7</v>
      </c>
      <c r="I3" s="109"/>
      <c r="J3" s="109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38" t="s">
        <v>12</v>
      </c>
      <c r="I4" s="38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110</v>
      </c>
      <c r="E5" s="30"/>
      <c r="F5" s="30">
        <v>15</v>
      </c>
      <c r="G5" s="30">
        <v>40</v>
      </c>
      <c r="H5" s="22">
        <v>4.1666666666666664E-2</v>
      </c>
      <c r="I5" s="22">
        <v>2.0833333333333332E-2</v>
      </c>
      <c r="J5" s="23"/>
    </row>
    <row r="6" spans="1:10" ht="42" customHeight="1">
      <c r="A6" s="4">
        <v>45930.125</v>
      </c>
      <c r="B6" s="29"/>
      <c r="C6" s="29"/>
      <c r="D6" s="30"/>
      <c r="E6" s="30"/>
      <c r="F6" s="30">
        <v>45</v>
      </c>
      <c r="G6" s="30">
        <v>60</v>
      </c>
      <c r="H6" s="23"/>
      <c r="I6" s="23">
        <v>0.16666666666666666</v>
      </c>
      <c r="J6" s="23"/>
    </row>
    <row r="7" spans="1:10" ht="42" customHeight="1">
      <c r="A7" s="4">
        <v>45930.25</v>
      </c>
      <c r="B7" s="29"/>
      <c r="C7" s="29">
        <v>11</v>
      </c>
      <c r="D7" s="30">
        <v>105</v>
      </c>
      <c r="E7" s="30"/>
      <c r="F7" s="30">
        <v>55</v>
      </c>
      <c r="G7" s="30">
        <v>40</v>
      </c>
      <c r="H7" s="23">
        <v>0.22916666666666666</v>
      </c>
      <c r="I7" s="23">
        <v>0.35416666666666669</v>
      </c>
      <c r="J7" s="23"/>
    </row>
    <row r="8" spans="1:10" ht="42" customHeight="1">
      <c r="A8" s="4">
        <v>45930.375</v>
      </c>
      <c r="B8" s="29"/>
      <c r="C8" s="29"/>
      <c r="D8" s="30"/>
      <c r="E8" s="30">
        <v>90</v>
      </c>
      <c r="F8" s="30">
        <v>40</v>
      </c>
      <c r="G8" s="30">
        <v>30</v>
      </c>
      <c r="H8" s="23">
        <v>0.4375</v>
      </c>
      <c r="I8" s="23">
        <v>0.5</v>
      </c>
      <c r="J8" s="23"/>
    </row>
    <row r="9" spans="1:10" ht="42" customHeight="1">
      <c r="A9" s="4">
        <v>45930.5</v>
      </c>
      <c r="B9" s="29">
        <v>15</v>
      </c>
      <c r="C9" s="29"/>
      <c r="D9" s="30">
        <v>80</v>
      </c>
      <c r="E9" s="34"/>
      <c r="F9" s="30">
        <v>30</v>
      </c>
      <c r="G9" s="30">
        <v>20</v>
      </c>
      <c r="H9" s="23">
        <v>0.60416666666666663</v>
      </c>
      <c r="I9" s="23">
        <v>0.60416666666666663</v>
      </c>
      <c r="J9" s="23"/>
    </row>
    <row r="10" spans="1:10" ht="42" customHeight="1">
      <c r="A10" s="4">
        <v>45930.625</v>
      </c>
      <c r="B10" s="29"/>
      <c r="C10" s="29">
        <v>15</v>
      </c>
      <c r="D10" s="30"/>
      <c r="E10" s="30"/>
      <c r="F10" s="30">
        <v>30</v>
      </c>
      <c r="G10" s="30">
        <v>40</v>
      </c>
      <c r="H10" s="23"/>
      <c r="I10" s="23">
        <v>0.72916666666666663</v>
      </c>
      <c r="J10" s="23"/>
    </row>
    <row r="11" spans="1:10" ht="42" customHeight="1">
      <c r="A11" s="4">
        <v>45930.75</v>
      </c>
      <c r="B11" s="29"/>
      <c r="C11" s="29"/>
      <c r="D11" s="30">
        <v>105</v>
      </c>
      <c r="E11" s="30"/>
      <c r="F11" s="30">
        <v>10</v>
      </c>
      <c r="G11" s="30">
        <v>30</v>
      </c>
      <c r="H11" s="23">
        <v>0.75</v>
      </c>
      <c r="I11" s="23">
        <v>0.83333333333333337</v>
      </c>
      <c r="J11" s="23"/>
    </row>
    <row r="12" spans="1:10" ht="42" customHeight="1">
      <c r="A12" s="4">
        <v>45930.875</v>
      </c>
      <c r="B12" s="29"/>
      <c r="C12" s="29"/>
      <c r="D12" s="30">
        <v>60</v>
      </c>
      <c r="E12" s="30"/>
      <c r="F12" s="30">
        <v>30</v>
      </c>
      <c r="G12" s="30">
        <v>30</v>
      </c>
      <c r="H12" s="23">
        <v>0.91666666666666663</v>
      </c>
      <c r="I12" s="22">
        <v>0.9375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10" ht="19.5" customHeight="1">
      <c r="A16" s="66"/>
      <c r="B16" s="31">
        <f t="shared" ref="B16:G16" si="0">SUM(B5:B12)</f>
        <v>15</v>
      </c>
      <c r="C16" s="31">
        <f t="shared" si="0"/>
        <v>26</v>
      </c>
      <c r="D16" s="32">
        <f t="shared" si="0"/>
        <v>460</v>
      </c>
      <c r="E16" s="33">
        <f t="shared" si="0"/>
        <v>90</v>
      </c>
      <c r="F16" s="32">
        <f t="shared" si="0"/>
        <v>255</v>
      </c>
      <c r="G16" s="33">
        <f t="shared" si="0"/>
        <v>290</v>
      </c>
      <c r="H16" s="100">
        <f>D17-F17</f>
        <v>5</v>
      </c>
      <c r="I16" s="1"/>
    </row>
    <row r="17" spans="1:9" ht="19.5" customHeight="1">
      <c r="A17" s="67"/>
      <c r="B17" s="101">
        <f>SUM(B16:C16)</f>
        <v>41</v>
      </c>
      <c r="C17" s="102"/>
      <c r="D17" s="78">
        <f>SUM(D16:E16)</f>
        <v>550</v>
      </c>
      <c r="E17" s="103"/>
      <c r="F17" s="78">
        <f>SUM(F16:G16)</f>
        <v>545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H16:H17"/>
    <mergeCell ref="B17:C17"/>
    <mergeCell ref="D17:E17"/>
    <mergeCell ref="H3:J3"/>
    <mergeCell ref="D1:E1"/>
    <mergeCell ref="F1:G1"/>
    <mergeCell ref="A1:B1"/>
    <mergeCell ref="A3:A4"/>
    <mergeCell ref="B3:C3"/>
    <mergeCell ref="D3:E3"/>
    <mergeCell ref="F3:G3"/>
    <mergeCell ref="F17:G17"/>
    <mergeCell ref="D18:E18"/>
    <mergeCell ref="A15:A17"/>
    <mergeCell ref="B15:C15"/>
    <mergeCell ref="D15:E15"/>
    <mergeCell ref="F15:G15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3171B-13FB-FC4E-A829-9D502F9B3566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4" width="10.6640625" style="16" customWidth="1"/>
    <col min="25" max="16384" width="12.6640625" style="16"/>
  </cols>
  <sheetData>
    <row r="1" spans="1:10" s="25" customFormat="1" ht="31.5" customHeight="1">
      <c r="A1" s="81">
        <v>45519</v>
      </c>
      <c r="B1" s="82"/>
      <c r="C1" s="60" t="str">
        <f>"Pumps: "&amp;COUNTA(I5:I12)</f>
        <v>Pumps: 8</v>
      </c>
      <c r="D1" s="84">
        <f>ROUNDUP(D17/8, 0)</f>
        <v>73</v>
      </c>
      <c r="E1" s="92"/>
      <c r="F1" s="93">
        <f>ROUNDDOWN(F17/8, 0)</f>
        <v>68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108"/>
      <c r="H3" s="109" t="s">
        <v>7</v>
      </c>
      <c r="I3" s="109"/>
      <c r="J3" s="109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38" t="s">
        <v>12</v>
      </c>
      <c r="I4" s="38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100</v>
      </c>
      <c r="E5" s="30"/>
      <c r="F5" s="30">
        <v>30</v>
      </c>
      <c r="G5" s="30">
        <v>60</v>
      </c>
      <c r="H5" s="22">
        <v>4.1666666666666664E-2</v>
      </c>
      <c r="I5" s="22">
        <v>2.0833333333333332E-2</v>
      </c>
      <c r="J5" s="23"/>
    </row>
    <row r="6" spans="1:10" ht="42" customHeight="1">
      <c r="A6" s="4">
        <v>45930.125</v>
      </c>
      <c r="B6" s="29"/>
      <c r="C6" s="29"/>
      <c r="D6" s="30">
        <v>80</v>
      </c>
      <c r="E6" s="30"/>
      <c r="F6" s="30">
        <v>35</v>
      </c>
      <c r="G6" s="30">
        <v>45</v>
      </c>
      <c r="H6" s="23">
        <v>0.16666666666666666</v>
      </c>
      <c r="I6" s="23">
        <v>0.14583333333333334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40</v>
      </c>
      <c r="G7" s="30">
        <v>50</v>
      </c>
      <c r="H7" s="23"/>
      <c r="I7" s="23">
        <v>0.3125</v>
      </c>
      <c r="J7" s="23"/>
    </row>
    <row r="8" spans="1:10" ht="42" customHeight="1">
      <c r="A8" s="4">
        <v>45930.375</v>
      </c>
      <c r="B8" s="29"/>
      <c r="C8" s="29"/>
      <c r="D8" s="30">
        <v>100</v>
      </c>
      <c r="E8" s="30"/>
      <c r="F8" s="30">
        <v>35</v>
      </c>
      <c r="G8" s="30">
        <v>30</v>
      </c>
      <c r="H8" s="23">
        <v>0.375</v>
      </c>
      <c r="I8" s="23">
        <v>0.45833333333333331</v>
      </c>
      <c r="J8" s="23"/>
    </row>
    <row r="9" spans="1:10" ht="42" customHeight="1">
      <c r="A9" s="4">
        <v>45930.5</v>
      </c>
      <c r="B9" s="29">
        <v>15</v>
      </c>
      <c r="C9" s="29">
        <v>15</v>
      </c>
      <c r="D9" s="30">
        <v>60</v>
      </c>
      <c r="E9" s="34"/>
      <c r="F9" s="30">
        <v>35</v>
      </c>
      <c r="G9" s="30">
        <v>30</v>
      </c>
      <c r="H9" s="23">
        <v>0.5</v>
      </c>
      <c r="I9" s="23">
        <v>0.60416666666666663</v>
      </c>
      <c r="J9" s="23"/>
    </row>
    <row r="10" spans="1:10" ht="42" customHeight="1">
      <c r="A10" s="4">
        <v>45930.625</v>
      </c>
      <c r="B10" s="29"/>
      <c r="C10" s="29"/>
      <c r="D10" s="30">
        <v>90</v>
      </c>
      <c r="E10" s="30"/>
      <c r="F10" s="30">
        <v>35</v>
      </c>
      <c r="G10" s="30">
        <v>50</v>
      </c>
      <c r="H10" s="23">
        <v>0.64583333333333337</v>
      </c>
      <c r="I10" s="23">
        <v>0.72916666666666663</v>
      </c>
      <c r="J10" s="23"/>
    </row>
    <row r="11" spans="1:10" ht="42" customHeight="1">
      <c r="A11" s="4">
        <v>45930.75</v>
      </c>
      <c r="B11" s="29">
        <v>15</v>
      </c>
      <c r="C11" s="29">
        <v>15</v>
      </c>
      <c r="D11" s="30">
        <v>85</v>
      </c>
      <c r="E11" s="30"/>
      <c r="F11" s="30"/>
      <c r="G11" s="30"/>
      <c r="H11" s="23">
        <v>0.75</v>
      </c>
      <c r="I11" s="30" t="s">
        <v>41</v>
      </c>
      <c r="J11" s="23"/>
    </row>
    <row r="12" spans="1:10" ht="42" customHeight="1">
      <c r="A12" s="4">
        <v>45930.875</v>
      </c>
      <c r="B12" s="29"/>
      <c r="C12" s="29"/>
      <c r="D12" s="30">
        <v>65</v>
      </c>
      <c r="E12" s="30"/>
      <c r="F12" s="30">
        <v>35</v>
      </c>
      <c r="G12" s="30">
        <v>40</v>
      </c>
      <c r="H12" s="26"/>
      <c r="I12" s="22">
        <v>0.875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10" ht="19.5" customHeight="1">
      <c r="A16" s="66"/>
      <c r="B16" s="31">
        <f t="shared" ref="B16:G16" si="0">SUM(B5:B12)</f>
        <v>30</v>
      </c>
      <c r="C16" s="31">
        <f t="shared" si="0"/>
        <v>30</v>
      </c>
      <c r="D16" s="32">
        <f>SUM(D5:D12)</f>
        <v>580</v>
      </c>
      <c r="E16" s="33">
        <f t="shared" si="0"/>
        <v>0</v>
      </c>
      <c r="F16" s="32">
        <f t="shared" si="0"/>
        <v>245</v>
      </c>
      <c r="G16" s="33">
        <f t="shared" si="0"/>
        <v>305</v>
      </c>
      <c r="H16" s="100">
        <f>D17-F17</f>
        <v>30</v>
      </c>
      <c r="I16" s="1"/>
    </row>
    <row r="17" spans="1:9" ht="19.5" customHeight="1">
      <c r="A17" s="67"/>
      <c r="B17" s="101">
        <f>SUM(B16:C16)</f>
        <v>60</v>
      </c>
      <c r="C17" s="102"/>
      <c r="D17" s="78">
        <f>SUM(D16:E16)</f>
        <v>580</v>
      </c>
      <c r="E17" s="103"/>
      <c r="F17" s="78">
        <f>SUM(F16:G16)</f>
        <v>550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H16:H17"/>
    <mergeCell ref="B17:C17"/>
    <mergeCell ref="D17:E17"/>
    <mergeCell ref="H3:J3"/>
    <mergeCell ref="D1:E1"/>
    <mergeCell ref="F1:G1"/>
    <mergeCell ref="A1:B1"/>
    <mergeCell ref="A3:A4"/>
    <mergeCell ref="B3:C3"/>
    <mergeCell ref="D3:E3"/>
    <mergeCell ref="F3:G3"/>
    <mergeCell ref="F17:G17"/>
    <mergeCell ref="D18:E18"/>
    <mergeCell ref="A15:A17"/>
    <mergeCell ref="B15:C15"/>
    <mergeCell ref="D15:E15"/>
    <mergeCell ref="F15:G15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67F4E-96E6-3447-BE04-5799433BB5DB}">
  <dimension ref="A1:J987"/>
  <sheetViews>
    <sheetView showGridLines="0" zoomScale="140" zoomScaleNormal="140" workbookViewId="0">
      <selection activeCell="H6" sqref="H6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4" width="10.6640625" style="16" customWidth="1"/>
    <col min="25" max="16384" width="12.6640625" style="16"/>
  </cols>
  <sheetData>
    <row r="1" spans="1:10" s="25" customFormat="1" ht="31.5" customHeight="1">
      <c r="A1" s="81">
        <v>45518</v>
      </c>
      <c r="B1" s="82"/>
      <c r="C1" s="60" t="str">
        <f>"Pumps: "&amp;COUNTA(I5:I12)</f>
        <v>Pumps: 8</v>
      </c>
      <c r="D1" s="84">
        <f>ROUNDUP(D17/8, 0)</f>
        <v>64</v>
      </c>
      <c r="E1" s="92"/>
      <c r="F1" s="93">
        <f>ROUNDDOWN(F17/8, 0)</f>
        <v>45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108"/>
      <c r="H3" s="109" t="s">
        <v>7</v>
      </c>
      <c r="I3" s="109"/>
      <c r="J3" s="109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38" t="s">
        <v>12</v>
      </c>
      <c r="I4" s="38" t="s">
        <v>6</v>
      </c>
      <c r="J4" s="38" t="s">
        <v>4</v>
      </c>
    </row>
    <row r="5" spans="1:10" ht="42" customHeight="1">
      <c r="A5" s="4">
        <v>45930</v>
      </c>
      <c r="B5" s="29">
        <v>15</v>
      </c>
      <c r="C5" s="29">
        <v>15</v>
      </c>
      <c r="D5" s="30"/>
      <c r="E5" s="30">
        <v>120</v>
      </c>
      <c r="F5" s="30"/>
      <c r="G5" s="30"/>
      <c r="H5" s="22">
        <v>4.1666666666666664E-2</v>
      </c>
      <c r="I5" s="30" t="s">
        <v>41</v>
      </c>
      <c r="J5" s="23"/>
    </row>
    <row r="6" spans="1:10" ht="42" customHeight="1">
      <c r="A6" s="4">
        <v>45930.125</v>
      </c>
      <c r="B6" s="29"/>
      <c r="C6" s="29"/>
      <c r="D6" s="30"/>
      <c r="E6" s="30"/>
      <c r="F6" s="30">
        <v>40</v>
      </c>
      <c r="G6" s="30">
        <v>80</v>
      </c>
      <c r="H6" s="23"/>
      <c r="I6" s="23">
        <v>0.14583333333333334</v>
      </c>
      <c r="J6" s="23"/>
    </row>
    <row r="7" spans="1:10" ht="42" customHeight="1">
      <c r="A7" s="4">
        <v>45930.25</v>
      </c>
      <c r="B7" s="29"/>
      <c r="C7" s="29"/>
      <c r="D7" s="30">
        <v>45</v>
      </c>
      <c r="E7" s="30">
        <v>60</v>
      </c>
      <c r="F7" s="30">
        <v>15</v>
      </c>
      <c r="G7" s="30">
        <v>30</v>
      </c>
      <c r="H7" s="23">
        <v>0.25</v>
      </c>
      <c r="I7" s="23">
        <v>0.1875</v>
      </c>
      <c r="J7" s="23"/>
    </row>
    <row r="8" spans="1:10" ht="42" customHeight="1">
      <c r="A8" s="4">
        <v>45930.375</v>
      </c>
      <c r="B8" s="29"/>
      <c r="C8" s="29"/>
      <c r="D8" s="30">
        <v>90</v>
      </c>
      <c r="E8" s="30"/>
      <c r="F8" s="30">
        <v>35</v>
      </c>
      <c r="G8" s="30">
        <v>55</v>
      </c>
      <c r="H8" s="23">
        <v>0.41666666666666669</v>
      </c>
      <c r="I8" s="23">
        <v>0.33333333333333331</v>
      </c>
      <c r="J8" s="23"/>
    </row>
    <row r="9" spans="1:10" ht="42" customHeight="1">
      <c r="A9" s="4">
        <v>45930.5</v>
      </c>
      <c r="B9" s="29"/>
      <c r="C9" s="29"/>
      <c r="D9" s="30">
        <v>85</v>
      </c>
      <c r="E9" s="34"/>
      <c r="F9" s="30">
        <v>15</v>
      </c>
      <c r="G9" s="30">
        <v>15</v>
      </c>
      <c r="H9" s="23">
        <v>0.5</v>
      </c>
      <c r="I9" s="23">
        <v>0.5</v>
      </c>
      <c r="J9" s="23"/>
    </row>
    <row r="10" spans="1:10" ht="42" customHeight="1">
      <c r="A10" s="4">
        <v>45930.625</v>
      </c>
      <c r="B10" s="29">
        <v>15</v>
      </c>
      <c r="C10" s="29">
        <v>15</v>
      </c>
      <c r="D10" s="30"/>
      <c r="E10" s="30"/>
      <c r="F10" s="30"/>
      <c r="G10" s="30"/>
      <c r="H10" s="23"/>
      <c r="I10" s="30" t="s">
        <v>41</v>
      </c>
      <c r="J10" s="23"/>
    </row>
    <row r="11" spans="1:10" ht="42" customHeight="1">
      <c r="A11" s="4">
        <v>45930.75</v>
      </c>
      <c r="B11" s="29"/>
      <c r="C11" s="29"/>
      <c r="D11" s="30">
        <v>60</v>
      </c>
      <c r="E11" s="30"/>
      <c r="F11" s="30"/>
      <c r="G11" s="30"/>
      <c r="H11" s="23">
        <v>0.70833333333333337</v>
      </c>
      <c r="I11" s="30" t="s">
        <v>41</v>
      </c>
      <c r="J11" s="23"/>
    </row>
    <row r="12" spans="1:10" ht="42" customHeight="1">
      <c r="A12" s="4">
        <v>45930.875</v>
      </c>
      <c r="B12" s="29">
        <v>15</v>
      </c>
      <c r="C12" s="29">
        <v>15</v>
      </c>
      <c r="D12" s="30">
        <v>50</v>
      </c>
      <c r="E12" s="30"/>
      <c r="F12" s="30">
        <v>35</v>
      </c>
      <c r="G12" s="30">
        <v>45</v>
      </c>
      <c r="H12" s="23">
        <v>0.875</v>
      </c>
      <c r="I12" s="23">
        <v>0.875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10" ht="19.5" customHeight="1">
      <c r="A16" s="66"/>
      <c r="B16" s="31">
        <f t="shared" ref="B16:G16" si="0">SUM(B5:B12)</f>
        <v>45</v>
      </c>
      <c r="C16" s="31">
        <f t="shared" si="0"/>
        <v>45</v>
      </c>
      <c r="D16" s="32">
        <f t="shared" si="0"/>
        <v>330</v>
      </c>
      <c r="E16" s="33">
        <f t="shared" si="0"/>
        <v>180</v>
      </c>
      <c r="F16" s="32">
        <f t="shared" si="0"/>
        <v>140</v>
      </c>
      <c r="G16" s="33">
        <f t="shared" si="0"/>
        <v>225</v>
      </c>
      <c r="H16" s="100">
        <f>D17-F17</f>
        <v>145</v>
      </c>
      <c r="I16" s="1"/>
    </row>
    <row r="17" spans="1:9" ht="19.5" customHeight="1">
      <c r="A17" s="67"/>
      <c r="B17" s="101">
        <f>SUM(B16:C16)</f>
        <v>90</v>
      </c>
      <c r="C17" s="102"/>
      <c r="D17" s="78">
        <f>SUM(D16:E16)</f>
        <v>510</v>
      </c>
      <c r="E17" s="103"/>
      <c r="F17" s="78">
        <f>SUM(F16:G16)</f>
        <v>365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F1:G1"/>
    <mergeCell ref="A3:A4"/>
    <mergeCell ref="B3:C3"/>
    <mergeCell ref="D3:E3"/>
    <mergeCell ref="F3:G3"/>
    <mergeCell ref="A1:B1"/>
    <mergeCell ref="D18:E18"/>
    <mergeCell ref="A15:A17"/>
    <mergeCell ref="B15:C15"/>
    <mergeCell ref="D15:E15"/>
    <mergeCell ref="F15:G15"/>
    <mergeCell ref="H16:H17"/>
    <mergeCell ref="B17:C17"/>
    <mergeCell ref="D17:E17"/>
    <mergeCell ref="F17:G17"/>
    <mergeCell ref="H3:J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DF59-A501-804C-9B74-FD712D2CB2A3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4" width="10.6640625" style="16" customWidth="1"/>
    <col min="25" max="16384" width="12.6640625" style="16"/>
  </cols>
  <sheetData>
    <row r="1" spans="1:10" s="25" customFormat="1" ht="31.5" customHeight="1">
      <c r="A1" s="81">
        <v>45517</v>
      </c>
      <c r="B1" s="82"/>
      <c r="C1" s="60" t="str">
        <f>"Pumps: "&amp;COUNTA(I5:I12)</f>
        <v>Pumps: 8</v>
      </c>
      <c r="D1" s="84">
        <f>ROUNDUP(D17/8, 0)</f>
        <v>83</v>
      </c>
      <c r="E1" s="92"/>
      <c r="F1" s="93">
        <f>ROUNDDOWN(F17/8, 0)</f>
        <v>70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108"/>
      <c r="H3" s="109" t="s">
        <v>7</v>
      </c>
      <c r="I3" s="109"/>
      <c r="J3" s="109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38" t="s">
        <v>12</v>
      </c>
      <c r="I4" s="38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40</v>
      </c>
      <c r="E5" s="30">
        <v>60</v>
      </c>
      <c r="F5" s="30">
        <v>20</v>
      </c>
      <c r="G5" s="30">
        <v>20</v>
      </c>
      <c r="H5" s="22">
        <v>4.1666666666666664E-2</v>
      </c>
      <c r="I5" s="22">
        <v>0</v>
      </c>
      <c r="J5" s="23"/>
    </row>
    <row r="6" spans="1:10" ht="42" customHeight="1">
      <c r="A6" s="4">
        <v>45930.125</v>
      </c>
      <c r="B6" s="29"/>
      <c r="C6" s="29"/>
      <c r="D6" s="30"/>
      <c r="E6" s="30">
        <v>100</v>
      </c>
      <c r="F6" s="30">
        <v>60</v>
      </c>
      <c r="G6" s="30">
        <v>90</v>
      </c>
      <c r="H6" s="23">
        <v>0.1875</v>
      </c>
      <c r="I6" s="23">
        <v>0.16666666666666666</v>
      </c>
      <c r="J6" s="23"/>
    </row>
    <row r="7" spans="1:10" ht="42" customHeight="1">
      <c r="A7" s="4">
        <v>45930.25</v>
      </c>
      <c r="B7" s="29">
        <v>15</v>
      </c>
      <c r="C7" s="29">
        <v>10</v>
      </c>
      <c r="D7" s="30">
        <v>40</v>
      </c>
      <c r="E7" s="30"/>
      <c r="F7" s="30">
        <v>20</v>
      </c>
      <c r="G7" s="30">
        <v>20</v>
      </c>
      <c r="H7" s="23">
        <v>0.35416666666666669</v>
      </c>
      <c r="I7" s="23">
        <v>0.3125</v>
      </c>
      <c r="J7" s="23"/>
    </row>
    <row r="8" spans="1:10" ht="42" customHeight="1">
      <c r="A8" s="4">
        <v>45930.375</v>
      </c>
      <c r="B8" s="29"/>
      <c r="C8" s="29"/>
      <c r="D8" s="30">
        <v>110</v>
      </c>
      <c r="E8" s="30"/>
      <c r="F8" s="30">
        <v>5</v>
      </c>
      <c r="G8" s="30">
        <v>10</v>
      </c>
      <c r="H8" s="23">
        <v>0.41666666666666669</v>
      </c>
      <c r="I8" s="23">
        <v>0.375</v>
      </c>
      <c r="J8" s="23"/>
    </row>
    <row r="9" spans="1:10" ht="42" customHeight="1">
      <c r="A9" s="4">
        <v>45930.5</v>
      </c>
      <c r="B9" s="29"/>
      <c r="C9" s="29"/>
      <c r="D9" s="30">
        <v>100</v>
      </c>
      <c r="E9" s="34"/>
      <c r="F9" s="30">
        <v>45</v>
      </c>
      <c r="G9" s="30">
        <v>80</v>
      </c>
      <c r="H9" s="23">
        <v>0.5625</v>
      </c>
      <c r="I9" s="23">
        <v>0.47916666666666669</v>
      </c>
      <c r="J9" s="23"/>
    </row>
    <row r="10" spans="1:10" ht="42" customHeight="1">
      <c r="A10" s="4">
        <v>45930.625</v>
      </c>
      <c r="B10" s="29"/>
      <c r="C10" s="29"/>
      <c r="D10" s="30">
        <v>60</v>
      </c>
      <c r="E10" s="30"/>
      <c r="F10" s="30">
        <v>25</v>
      </c>
      <c r="G10" s="30">
        <v>35</v>
      </c>
      <c r="H10" s="23">
        <v>0.66666666666666663</v>
      </c>
      <c r="I10" s="23">
        <v>0.625</v>
      </c>
      <c r="J10" s="23"/>
    </row>
    <row r="11" spans="1:10" ht="42" customHeight="1">
      <c r="A11" s="4">
        <v>45930.75</v>
      </c>
      <c r="B11" s="29">
        <v>15</v>
      </c>
      <c r="C11" s="29">
        <v>15</v>
      </c>
      <c r="D11" s="30">
        <v>80</v>
      </c>
      <c r="E11" s="30"/>
      <c r="F11" s="30">
        <v>20</v>
      </c>
      <c r="G11" s="30">
        <v>40</v>
      </c>
      <c r="H11" s="23">
        <v>0.75</v>
      </c>
      <c r="I11" s="23">
        <v>0.77083333333333337</v>
      </c>
      <c r="J11" s="23"/>
    </row>
    <row r="12" spans="1:10" ht="42" customHeight="1">
      <c r="A12" s="4">
        <v>45930.875</v>
      </c>
      <c r="B12" s="29"/>
      <c r="C12" s="29"/>
      <c r="D12" s="30">
        <v>70</v>
      </c>
      <c r="E12" s="30"/>
      <c r="F12" s="30">
        <v>25</v>
      </c>
      <c r="G12" s="30">
        <v>45</v>
      </c>
      <c r="H12" s="26"/>
      <c r="I12" s="23">
        <v>0.89583333333333337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10" ht="19.5" customHeight="1">
      <c r="A16" s="66"/>
      <c r="B16" s="31">
        <f t="shared" ref="B16:G16" si="0">SUM(B5:B12)</f>
        <v>30</v>
      </c>
      <c r="C16" s="31">
        <f t="shared" si="0"/>
        <v>25</v>
      </c>
      <c r="D16" s="32">
        <f t="shared" si="0"/>
        <v>500</v>
      </c>
      <c r="E16" s="33">
        <f t="shared" si="0"/>
        <v>160</v>
      </c>
      <c r="F16" s="32">
        <f t="shared" si="0"/>
        <v>220</v>
      </c>
      <c r="G16" s="33">
        <f t="shared" si="0"/>
        <v>340</v>
      </c>
      <c r="H16" s="100">
        <f>D17-F17</f>
        <v>100</v>
      </c>
      <c r="I16" s="1"/>
    </row>
    <row r="17" spans="1:9" ht="19.5" customHeight="1">
      <c r="A17" s="67"/>
      <c r="B17" s="101">
        <f>SUM(B16:C16)</f>
        <v>55</v>
      </c>
      <c r="C17" s="102"/>
      <c r="D17" s="78">
        <f>SUM(D16:E16)</f>
        <v>660</v>
      </c>
      <c r="E17" s="103"/>
      <c r="F17" s="78">
        <f>SUM(F16:G16)</f>
        <v>560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A3:A4"/>
    <mergeCell ref="B3:C3"/>
    <mergeCell ref="D3:E3"/>
    <mergeCell ref="F3:G3"/>
    <mergeCell ref="D1:E1"/>
    <mergeCell ref="F1:G1"/>
    <mergeCell ref="A1:B1"/>
    <mergeCell ref="D18:E18"/>
    <mergeCell ref="A15:A17"/>
    <mergeCell ref="B15:C15"/>
    <mergeCell ref="D15:E15"/>
    <mergeCell ref="F15:G15"/>
    <mergeCell ref="H16:H17"/>
    <mergeCell ref="B17:C17"/>
    <mergeCell ref="D17:E17"/>
    <mergeCell ref="F17:G17"/>
    <mergeCell ref="H3:J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4EC09-0798-B84B-8DD8-4986A32450D3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4" width="10.6640625" style="16" customWidth="1"/>
    <col min="25" max="16384" width="12.6640625" style="16"/>
  </cols>
  <sheetData>
    <row r="1" spans="1:10" s="25" customFormat="1" ht="31.5" customHeight="1">
      <c r="A1" s="81">
        <v>45516</v>
      </c>
      <c r="B1" s="82"/>
      <c r="C1" s="60" t="str">
        <f>"Pumps: "&amp;COUNTA(I5:I12)</f>
        <v>Pumps: 8</v>
      </c>
      <c r="D1" s="84">
        <f>ROUNDUP(D17/8, 0)</f>
        <v>87</v>
      </c>
      <c r="E1" s="92"/>
      <c r="F1" s="93">
        <f>ROUNDDOWN(F17/8, 0)</f>
        <v>65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108"/>
      <c r="H3" s="109" t="s">
        <v>7</v>
      </c>
      <c r="I3" s="109"/>
      <c r="J3" s="109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38" t="s">
        <v>12</v>
      </c>
      <c r="I4" s="38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75</v>
      </c>
      <c r="E5" s="30"/>
      <c r="F5" s="30">
        <v>40</v>
      </c>
      <c r="G5" s="30">
        <v>70</v>
      </c>
      <c r="H5" s="22">
        <v>0</v>
      </c>
      <c r="I5" s="22">
        <v>4.1666666666666664E-2</v>
      </c>
      <c r="J5" s="23"/>
    </row>
    <row r="6" spans="1:10" ht="42" customHeight="1">
      <c r="A6" s="4">
        <v>45930.125</v>
      </c>
      <c r="B6" s="29"/>
      <c r="C6" s="29">
        <v>20</v>
      </c>
      <c r="D6" s="30">
        <v>60</v>
      </c>
      <c r="E6" s="30"/>
      <c r="F6" s="30">
        <v>30</v>
      </c>
      <c r="G6" s="30">
        <v>40</v>
      </c>
      <c r="H6" s="23">
        <v>0.10416666666666667</v>
      </c>
      <c r="I6" s="23">
        <v>0.16666666666666666</v>
      </c>
      <c r="J6" s="23"/>
    </row>
    <row r="7" spans="1:10" ht="42" customHeight="1">
      <c r="A7" s="4">
        <v>45930.25</v>
      </c>
      <c r="B7" s="29"/>
      <c r="C7" s="29"/>
      <c r="D7" s="30"/>
      <c r="E7" s="30">
        <v>90</v>
      </c>
      <c r="F7" s="30">
        <v>20</v>
      </c>
      <c r="G7" s="30">
        <v>30</v>
      </c>
      <c r="H7" s="23">
        <v>0.25</v>
      </c>
      <c r="I7" s="23">
        <v>0.3125</v>
      </c>
      <c r="J7" s="23"/>
    </row>
    <row r="8" spans="1:10" ht="42" customHeight="1">
      <c r="A8" s="4">
        <v>45930.375</v>
      </c>
      <c r="B8" s="29">
        <v>30</v>
      </c>
      <c r="C8" s="29"/>
      <c r="D8" s="30">
        <v>30</v>
      </c>
      <c r="E8" s="30">
        <v>70</v>
      </c>
      <c r="F8" s="30">
        <v>30</v>
      </c>
      <c r="G8" s="30">
        <v>40</v>
      </c>
      <c r="H8" s="23">
        <v>0.375</v>
      </c>
      <c r="I8" s="23">
        <v>0.4375</v>
      </c>
      <c r="J8" s="23"/>
    </row>
    <row r="9" spans="1:10" ht="42" customHeight="1">
      <c r="A9" s="4">
        <v>45930.5</v>
      </c>
      <c r="B9" s="29"/>
      <c r="C9" s="29"/>
      <c r="D9" s="30">
        <v>100</v>
      </c>
      <c r="E9" s="34"/>
      <c r="F9" s="30">
        <v>35</v>
      </c>
      <c r="G9" s="30">
        <v>55</v>
      </c>
      <c r="H9" s="23">
        <v>0.58333333333333337</v>
      </c>
      <c r="I9" s="23">
        <v>0.54166666666666663</v>
      </c>
      <c r="J9" s="23"/>
    </row>
    <row r="10" spans="1:10" ht="42" customHeight="1">
      <c r="A10" s="4">
        <v>45930.625</v>
      </c>
      <c r="B10" s="29"/>
      <c r="C10" s="29"/>
      <c r="D10" s="30">
        <v>100</v>
      </c>
      <c r="E10" s="30"/>
      <c r="F10" s="30">
        <v>25</v>
      </c>
      <c r="G10" s="30">
        <v>35</v>
      </c>
      <c r="H10" s="23">
        <v>0.72916666666666663</v>
      </c>
      <c r="I10" s="23">
        <v>0.66666666666666663</v>
      </c>
      <c r="J10" s="23"/>
    </row>
    <row r="11" spans="1:10" ht="42" customHeight="1">
      <c r="A11" s="4">
        <v>45930.75</v>
      </c>
      <c r="B11" s="29"/>
      <c r="C11" s="29"/>
      <c r="D11" s="30">
        <v>100</v>
      </c>
      <c r="E11" s="30"/>
      <c r="F11" s="30">
        <v>15</v>
      </c>
      <c r="G11" s="30">
        <v>15</v>
      </c>
      <c r="H11" s="23">
        <v>0.72916666666666663</v>
      </c>
      <c r="I11" s="23">
        <v>0.77083333333333337</v>
      </c>
      <c r="J11" s="23"/>
    </row>
    <row r="12" spans="1:10" ht="42" customHeight="1">
      <c r="A12" s="4">
        <v>45930.875</v>
      </c>
      <c r="B12" s="29">
        <v>15</v>
      </c>
      <c r="C12" s="29">
        <v>15</v>
      </c>
      <c r="D12" s="30">
        <v>70</v>
      </c>
      <c r="E12" s="30"/>
      <c r="F12" s="30">
        <v>15</v>
      </c>
      <c r="G12" s="30">
        <v>25</v>
      </c>
      <c r="H12" s="26">
        <v>0.89583333333333337</v>
      </c>
      <c r="I12" s="26">
        <v>0.89583333333333337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10" ht="19.5" customHeight="1">
      <c r="A16" s="66"/>
      <c r="B16" s="31">
        <f t="shared" ref="B16:G16" si="0">SUM(B5:B12)</f>
        <v>45</v>
      </c>
      <c r="C16" s="31">
        <f t="shared" si="0"/>
        <v>35</v>
      </c>
      <c r="D16" s="32">
        <f t="shared" si="0"/>
        <v>535</v>
      </c>
      <c r="E16" s="33">
        <f t="shared" si="0"/>
        <v>160</v>
      </c>
      <c r="F16" s="32">
        <f t="shared" si="0"/>
        <v>210</v>
      </c>
      <c r="G16" s="33">
        <f t="shared" si="0"/>
        <v>310</v>
      </c>
      <c r="H16" s="100">
        <f>D17-F17</f>
        <v>175</v>
      </c>
      <c r="I16" s="1"/>
    </row>
    <row r="17" spans="1:9" ht="19.5" customHeight="1">
      <c r="A17" s="67"/>
      <c r="B17" s="101">
        <f>SUM(B16:C16)</f>
        <v>80</v>
      </c>
      <c r="C17" s="102"/>
      <c r="D17" s="78">
        <f>SUM(D16:E16)</f>
        <v>695</v>
      </c>
      <c r="E17" s="103"/>
      <c r="F17" s="78">
        <f>SUM(F16:G16)</f>
        <v>520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A3:A4"/>
    <mergeCell ref="B3:C3"/>
    <mergeCell ref="D3:E3"/>
    <mergeCell ref="F3:G3"/>
    <mergeCell ref="D1:E1"/>
    <mergeCell ref="F1:G1"/>
    <mergeCell ref="A1:B1"/>
    <mergeCell ref="D18:E18"/>
    <mergeCell ref="A15:A17"/>
    <mergeCell ref="B15:C15"/>
    <mergeCell ref="D15:E15"/>
    <mergeCell ref="F15:G15"/>
    <mergeCell ref="H16:H17"/>
    <mergeCell ref="B17:C17"/>
    <mergeCell ref="D17:E17"/>
    <mergeCell ref="F17:G17"/>
    <mergeCell ref="H3:J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BD98B-00F6-1547-BBCF-2CAB44734DBF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4" width="10.6640625" style="16" customWidth="1"/>
    <col min="25" max="16384" width="12.6640625" style="16"/>
  </cols>
  <sheetData>
    <row r="1" spans="1:10" s="25" customFormat="1" ht="31.5" customHeight="1">
      <c r="A1" s="81">
        <v>45515</v>
      </c>
      <c r="B1" s="82"/>
      <c r="C1" s="60" t="str">
        <f>"Pumps: "&amp;COUNTA(I5:I12)</f>
        <v>Pumps: 7</v>
      </c>
      <c r="D1" s="84">
        <f>ROUNDUP(D17/8, 0)</f>
        <v>81</v>
      </c>
      <c r="E1" s="92"/>
      <c r="F1" s="93">
        <f>ROUNDDOWN(F17/8, 0)</f>
        <v>62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108"/>
      <c r="H3" s="109" t="s">
        <v>7</v>
      </c>
      <c r="I3" s="109"/>
      <c r="J3" s="109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38" t="s">
        <v>12</v>
      </c>
      <c r="I4" s="38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100</v>
      </c>
      <c r="E5" s="30"/>
      <c r="F5" s="30">
        <v>30</v>
      </c>
      <c r="G5" s="30">
        <v>50</v>
      </c>
      <c r="H5" s="22">
        <v>0.95833333333333337</v>
      </c>
      <c r="I5" s="22">
        <v>2.0833333333333332E-2</v>
      </c>
      <c r="J5" s="23"/>
    </row>
    <row r="6" spans="1:10" ht="42" customHeight="1">
      <c r="A6" s="4">
        <v>45930.125</v>
      </c>
      <c r="B6" s="29"/>
      <c r="C6" s="29"/>
      <c r="D6" s="30"/>
      <c r="E6" s="30">
        <v>65</v>
      </c>
      <c r="F6" s="30">
        <v>30</v>
      </c>
      <c r="G6" s="30">
        <v>40</v>
      </c>
      <c r="H6" s="23">
        <v>0.14583333333333334</v>
      </c>
      <c r="I6" s="23">
        <v>0.14583333333333334</v>
      </c>
      <c r="J6" s="23"/>
    </row>
    <row r="7" spans="1:10" ht="42" customHeight="1">
      <c r="A7" s="4">
        <v>45930.25</v>
      </c>
      <c r="B7" s="29"/>
      <c r="C7" s="29"/>
      <c r="D7" s="30">
        <v>75</v>
      </c>
      <c r="E7" s="30"/>
      <c r="F7" s="30">
        <v>40</v>
      </c>
      <c r="G7" s="30">
        <v>40</v>
      </c>
      <c r="H7" s="23">
        <v>0.29166666666666669</v>
      </c>
      <c r="I7" s="23">
        <v>0.29166666666666669</v>
      </c>
      <c r="J7" s="23"/>
    </row>
    <row r="8" spans="1:10" ht="42" customHeight="1">
      <c r="A8" s="4">
        <v>45930.375</v>
      </c>
      <c r="B8" s="29"/>
      <c r="C8" s="29"/>
      <c r="D8" s="30">
        <v>120</v>
      </c>
      <c r="E8" s="30"/>
      <c r="F8" s="30">
        <v>30</v>
      </c>
      <c r="G8" s="30">
        <v>30</v>
      </c>
      <c r="H8" s="23">
        <v>0.35416666666666669</v>
      </c>
      <c r="I8" s="23">
        <v>0.39583333333333331</v>
      </c>
      <c r="J8" s="23"/>
    </row>
    <row r="9" spans="1:10" ht="42" customHeight="1">
      <c r="A9" s="4">
        <v>45930.5</v>
      </c>
      <c r="B9" s="29"/>
      <c r="C9" s="29"/>
      <c r="D9" s="30">
        <v>95</v>
      </c>
      <c r="E9" s="34"/>
      <c r="F9" s="30">
        <v>40</v>
      </c>
      <c r="G9" s="30">
        <v>20</v>
      </c>
      <c r="H9" s="23">
        <v>0.52083333333333337</v>
      </c>
      <c r="I9" s="23">
        <v>0.54166666666666663</v>
      </c>
      <c r="J9" s="23"/>
    </row>
    <row r="10" spans="1:10" ht="42" customHeight="1">
      <c r="A10" s="4">
        <v>45930.625</v>
      </c>
      <c r="B10" s="29"/>
      <c r="C10" s="29"/>
      <c r="D10" s="30">
        <v>120</v>
      </c>
      <c r="E10" s="30"/>
      <c r="F10" s="30">
        <v>30</v>
      </c>
      <c r="G10" s="30">
        <v>30</v>
      </c>
      <c r="H10" s="23">
        <v>0.6875</v>
      </c>
      <c r="I10" s="23">
        <v>0.66666666666666663</v>
      </c>
      <c r="J10" s="23"/>
    </row>
    <row r="11" spans="1:10" ht="42" customHeight="1">
      <c r="A11" s="4">
        <v>45930.75</v>
      </c>
      <c r="B11" s="29">
        <v>15</v>
      </c>
      <c r="C11" s="29">
        <v>15</v>
      </c>
      <c r="D11" s="30">
        <v>70</v>
      </c>
      <c r="E11" s="30"/>
      <c r="F11" s="30">
        <v>30</v>
      </c>
      <c r="G11" s="30">
        <v>30</v>
      </c>
      <c r="H11" s="23">
        <v>0.83333333333333337</v>
      </c>
      <c r="I11" s="23">
        <v>0.77083333333333337</v>
      </c>
      <c r="J11" s="23"/>
    </row>
    <row r="12" spans="1:10" ht="42" customHeight="1">
      <c r="A12" s="4">
        <v>45930.875</v>
      </c>
      <c r="B12" s="29"/>
      <c r="C12" s="29"/>
      <c r="D12" s="30"/>
      <c r="E12" s="30"/>
      <c r="F12" s="30">
        <v>15</v>
      </c>
      <c r="G12" s="30">
        <v>15</v>
      </c>
      <c r="H12" s="23"/>
      <c r="I12" s="5"/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10" ht="19.5" customHeight="1">
      <c r="A16" s="66"/>
      <c r="B16" s="31">
        <f t="shared" ref="B16:G16" si="0">SUM(B5:B12)</f>
        <v>15</v>
      </c>
      <c r="C16" s="31">
        <f t="shared" si="0"/>
        <v>15</v>
      </c>
      <c r="D16" s="32">
        <f t="shared" si="0"/>
        <v>580</v>
      </c>
      <c r="E16" s="33">
        <f t="shared" si="0"/>
        <v>65</v>
      </c>
      <c r="F16" s="32">
        <f t="shared" si="0"/>
        <v>245</v>
      </c>
      <c r="G16" s="33">
        <f t="shared" si="0"/>
        <v>255</v>
      </c>
      <c r="H16" s="100">
        <f>D17-F17</f>
        <v>145</v>
      </c>
      <c r="I16" s="1"/>
    </row>
    <row r="17" spans="1:9" ht="19.5" customHeight="1">
      <c r="A17" s="67"/>
      <c r="B17" s="101">
        <f>SUM(B16:C16)</f>
        <v>30</v>
      </c>
      <c r="C17" s="102"/>
      <c r="D17" s="78">
        <f>SUM(D16:E16)</f>
        <v>645</v>
      </c>
      <c r="E17" s="103"/>
      <c r="F17" s="78">
        <f>SUM(F16:G16)</f>
        <v>500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A3:A4"/>
    <mergeCell ref="B3:C3"/>
    <mergeCell ref="D3:E3"/>
    <mergeCell ref="F3:G3"/>
    <mergeCell ref="D1:E1"/>
    <mergeCell ref="F1:G1"/>
    <mergeCell ref="A1:B1"/>
    <mergeCell ref="D18:E18"/>
    <mergeCell ref="A15:A17"/>
    <mergeCell ref="B15:C15"/>
    <mergeCell ref="D15:E15"/>
    <mergeCell ref="F15:G15"/>
    <mergeCell ref="H16:H17"/>
    <mergeCell ref="B17:C17"/>
    <mergeCell ref="D17:E17"/>
    <mergeCell ref="F17:G17"/>
    <mergeCell ref="H3:J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E1304-0084-EC48-AA52-EB31055A6499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4" width="10.6640625" style="16" customWidth="1"/>
    <col min="25" max="16384" width="12.6640625" style="16"/>
  </cols>
  <sheetData>
    <row r="1" spans="1:10" s="25" customFormat="1" ht="31.5" customHeight="1">
      <c r="A1" s="81">
        <v>45514</v>
      </c>
      <c r="B1" s="82"/>
      <c r="C1" s="60" t="str">
        <f>"Pumps: "&amp;COUNTA(I5:I12)</f>
        <v>Pumps: 8</v>
      </c>
      <c r="D1" s="84">
        <f>ROUNDUP(D17/8, 0)</f>
        <v>85</v>
      </c>
      <c r="E1" s="92"/>
      <c r="F1" s="93">
        <f>ROUNDDOWN(F17/8, 0)</f>
        <v>67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108"/>
      <c r="H3" s="109" t="s">
        <v>7</v>
      </c>
      <c r="I3" s="109"/>
      <c r="J3" s="109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38" t="s">
        <v>12</v>
      </c>
      <c r="I4" s="38" t="s">
        <v>6</v>
      </c>
      <c r="J4" s="38" t="s">
        <v>4</v>
      </c>
    </row>
    <row r="5" spans="1:10" ht="42" customHeight="1">
      <c r="A5" s="4">
        <v>45930</v>
      </c>
      <c r="B5" s="29">
        <v>15</v>
      </c>
      <c r="C5" s="29"/>
      <c r="D5" s="30"/>
      <c r="E5" s="30">
        <v>120</v>
      </c>
      <c r="F5" s="30">
        <v>20</v>
      </c>
      <c r="G5" s="30">
        <v>30</v>
      </c>
      <c r="H5" s="22">
        <v>12</v>
      </c>
      <c r="I5" s="22">
        <v>12</v>
      </c>
      <c r="J5" s="23"/>
    </row>
    <row r="6" spans="1:10" ht="42" customHeight="1">
      <c r="A6" s="4">
        <v>45930.125</v>
      </c>
      <c r="B6" s="29"/>
      <c r="C6" s="29"/>
      <c r="D6" s="30"/>
      <c r="E6" s="30">
        <v>100</v>
      </c>
      <c r="F6" s="30">
        <v>40</v>
      </c>
      <c r="G6" s="30">
        <v>50</v>
      </c>
      <c r="H6" s="23">
        <v>0.1875</v>
      </c>
      <c r="I6" s="23">
        <v>0.125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30</v>
      </c>
      <c r="G7" s="30">
        <v>30</v>
      </c>
      <c r="H7" s="23"/>
      <c r="I7" s="23">
        <v>0.25</v>
      </c>
      <c r="J7" s="23"/>
    </row>
    <row r="8" spans="1:10" ht="42" customHeight="1">
      <c r="A8" s="4">
        <v>45930.375</v>
      </c>
      <c r="B8" s="29"/>
      <c r="C8" s="29">
        <v>15</v>
      </c>
      <c r="D8" s="30">
        <v>40</v>
      </c>
      <c r="E8" s="30"/>
      <c r="F8" s="30">
        <v>40</v>
      </c>
      <c r="G8" s="30">
        <v>40</v>
      </c>
      <c r="H8" s="23">
        <v>0.41666666666666669</v>
      </c>
      <c r="I8" s="23">
        <v>0.41666666666666669</v>
      </c>
      <c r="J8" s="23"/>
    </row>
    <row r="9" spans="1:10" ht="42" customHeight="1">
      <c r="A9" s="4">
        <v>45930.5</v>
      </c>
      <c r="B9" s="29"/>
      <c r="C9" s="29"/>
      <c r="D9" s="30">
        <v>70</v>
      </c>
      <c r="E9" s="34"/>
      <c r="F9" s="30">
        <v>30</v>
      </c>
      <c r="G9" s="30">
        <v>30</v>
      </c>
      <c r="H9" s="23">
        <v>2.0833333333333332E-2</v>
      </c>
      <c r="I9" s="23">
        <v>0.54166666666666663</v>
      </c>
      <c r="J9" s="23"/>
    </row>
    <row r="10" spans="1:10" ht="42" customHeight="1">
      <c r="A10" s="4">
        <v>45930.625</v>
      </c>
      <c r="B10" s="29"/>
      <c r="C10" s="29"/>
      <c r="D10" s="30">
        <v>120</v>
      </c>
      <c r="E10" s="30"/>
      <c r="F10" s="30">
        <v>30</v>
      </c>
      <c r="G10" s="30">
        <v>40</v>
      </c>
      <c r="H10" s="23">
        <v>0.60416666666666663</v>
      </c>
      <c r="I10" s="23">
        <v>0.64583333333333337</v>
      </c>
      <c r="J10" s="23"/>
    </row>
    <row r="11" spans="1:10" ht="42" customHeight="1">
      <c r="A11" s="4">
        <v>45930.75</v>
      </c>
      <c r="B11" s="29"/>
      <c r="C11" s="29"/>
      <c r="D11" s="30">
        <v>110</v>
      </c>
      <c r="E11" s="30"/>
      <c r="F11" s="30">
        <v>25</v>
      </c>
      <c r="G11" s="30">
        <v>45</v>
      </c>
      <c r="H11" s="23">
        <v>0.77083333333333337</v>
      </c>
      <c r="I11" s="23">
        <v>0.77083333333333337</v>
      </c>
      <c r="J11" s="23"/>
    </row>
    <row r="12" spans="1:10" ht="42" customHeight="1">
      <c r="A12" s="4">
        <v>45930.875</v>
      </c>
      <c r="B12" s="29"/>
      <c r="C12" s="29"/>
      <c r="D12" s="30">
        <v>80</v>
      </c>
      <c r="E12" s="30">
        <v>40</v>
      </c>
      <c r="F12" s="30">
        <v>25</v>
      </c>
      <c r="G12" s="30">
        <v>35</v>
      </c>
      <c r="H12" s="23">
        <v>0.85416666666666663</v>
      </c>
      <c r="I12" s="23">
        <v>0.875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10" ht="19.5" customHeight="1">
      <c r="A16" s="66"/>
      <c r="B16" s="31">
        <f t="shared" ref="B16:G16" si="0">SUM(B5:B12)</f>
        <v>15</v>
      </c>
      <c r="C16" s="31">
        <f t="shared" si="0"/>
        <v>15</v>
      </c>
      <c r="D16" s="32">
        <f t="shared" si="0"/>
        <v>420</v>
      </c>
      <c r="E16" s="33">
        <f t="shared" si="0"/>
        <v>260</v>
      </c>
      <c r="F16" s="32">
        <f t="shared" si="0"/>
        <v>240</v>
      </c>
      <c r="G16" s="33">
        <f t="shared" si="0"/>
        <v>300</v>
      </c>
      <c r="H16" s="100">
        <f>D17-F17</f>
        <v>140</v>
      </c>
      <c r="I16" s="1"/>
    </row>
    <row r="17" spans="1:9" ht="19.5" customHeight="1">
      <c r="A17" s="67"/>
      <c r="B17" s="101">
        <f>SUM(B16:C16)</f>
        <v>30</v>
      </c>
      <c r="C17" s="102"/>
      <c r="D17" s="78">
        <f>SUM(D16:E16)</f>
        <v>680</v>
      </c>
      <c r="E17" s="103"/>
      <c r="F17" s="78">
        <f>SUM(F16:G16)</f>
        <v>540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A1:B1"/>
    <mergeCell ref="D18:E18"/>
    <mergeCell ref="D1:E1"/>
    <mergeCell ref="F3:G3"/>
    <mergeCell ref="B17:C17"/>
    <mergeCell ref="D17:E17"/>
    <mergeCell ref="F17:G17"/>
    <mergeCell ref="A3:A4"/>
    <mergeCell ref="B3:C3"/>
    <mergeCell ref="A15:A17"/>
    <mergeCell ref="B15:C15"/>
    <mergeCell ref="D3:E3"/>
    <mergeCell ref="H3:J3"/>
    <mergeCell ref="D15:E15"/>
    <mergeCell ref="F15:G15"/>
    <mergeCell ref="H16:H17"/>
    <mergeCell ref="F1:G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5AF56-6BDF-3646-8F81-DE2B8C45FD1B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4" width="10.6640625" style="16" customWidth="1"/>
    <col min="25" max="16384" width="12.6640625" style="16"/>
  </cols>
  <sheetData>
    <row r="1" spans="1:10" s="14" customFormat="1" ht="31.5" customHeight="1">
      <c r="A1" s="81">
        <v>45513</v>
      </c>
      <c r="B1" s="82"/>
      <c r="C1" s="60" t="str">
        <f>"Pumps: "&amp;COUNTA(I5:I12)</f>
        <v>Pumps: 8</v>
      </c>
      <c r="D1" s="84">
        <f>ROUNDUP(D17/8, 0)</f>
        <v>67</v>
      </c>
      <c r="E1" s="92"/>
      <c r="F1" s="93">
        <f>ROUNDDOWN(F17/8, 0)</f>
        <v>66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108"/>
      <c r="H3" s="109" t="s">
        <v>7</v>
      </c>
      <c r="I3" s="109"/>
      <c r="J3" s="109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38" t="s">
        <v>12</v>
      </c>
      <c r="I4" s="38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>
        <v>110</v>
      </c>
      <c r="F5" s="30">
        <v>60</v>
      </c>
      <c r="G5" s="30">
        <v>60</v>
      </c>
      <c r="H5" s="22">
        <v>2.0833333333333332E-2</v>
      </c>
      <c r="I5" s="22">
        <v>6.25E-2</v>
      </c>
      <c r="J5" s="23"/>
    </row>
    <row r="6" spans="1:10" ht="42" customHeight="1">
      <c r="A6" s="4">
        <v>45930.125</v>
      </c>
      <c r="B6" s="29"/>
      <c r="C6" s="29"/>
      <c r="D6" s="30"/>
      <c r="E6" s="30"/>
      <c r="F6" s="30">
        <v>30</v>
      </c>
      <c r="G6" s="30">
        <v>40</v>
      </c>
      <c r="H6" s="5"/>
      <c r="I6" s="23">
        <v>0.1875</v>
      </c>
      <c r="J6" s="23"/>
    </row>
    <row r="7" spans="1:10" ht="42" customHeight="1">
      <c r="A7" s="4">
        <v>45930.25</v>
      </c>
      <c r="B7" s="29"/>
      <c r="C7" s="29"/>
      <c r="D7" s="30">
        <v>60</v>
      </c>
      <c r="E7" s="30">
        <v>50</v>
      </c>
      <c r="F7" s="30">
        <v>20</v>
      </c>
      <c r="G7" s="30">
        <v>30</v>
      </c>
      <c r="H7" s="23">
        <v>0.20833333333333334</v>
      </c>
      <c r="I7" s="23">
        <v>0.3125</v>
      </c>
      <c r="J7" s="23"/>
    </row>
    <row r="8" spans="1:10" ht="42" customHeight="1">
      <c r="A8" s="4">
        <v>45930.375</v>
      </c>
      <c r="B8" s="29"/>
      <c r="C8" s="29"/>
      <c r="D8" s="30"/>
      <c r="E8" s="30">
        <v>110</v>
      </c>
      <c r="F8" s="30">
        <v>20</v>
      </c>
      <c r="G8" s="30">
        <v>30</v>
      </c>
      <c r="H8" s="23">
        <v>0.35416666666666669</v>
      </c>
      <c r="I8" s="23">
        <v>0.41666666666666669</v>
      </c>
      <c r="J8" s="23"/>
    </row>
    <row r="9" spans="1:10" ht="42" customHeight="1">
      <c r="A9" s="4">
        <v>45930.5</v>
      </c>
      <c r="B9" s="29">
        <v>18</v>
      </c>
      <c r="C9" s="29">
        <v>10</v>
      </c>
      <c r="D9" s="30">
        <v>55</v>
      </c>
      <c r="E9" s="34"/>
      <c r="F9" s="30">
        <v>20</v>
      </c>
      <c r="G9" s="30">
        <v>40</v>
      </c>
      <c r="H9" s="23">
        <v>0.54166666666666663</v>
      </c>
      <c r="I9" s="23">
        <v>0.52083333333333337</v>
      </c>
      <c r="J9" s="23"/>
    </row>
    <row r="10" spans="1:10" ht="42" customHeight="1">
      <c r="A10" s="4">
        <v>45930.625</v>
      </c>
      <c r="B10" s="29"/>
      <c r="C10" s="29"/>
      <c r="D10" s="30">
        <v>120</v>
      </c>
      <c r="E10" s="30"/>
      <c r="F10" s="30">
        <v>20</v>
      </c>
      <c r="G10" s="30">
        <v>50</v>
      </c>
      <c r="H10" s="23">
        <v>0.66666666666666663</v>
      </c>
      <c r="I10" s="23">
        <v>0.64583333333333337</v>
      </c>
      <c r="J10" s="23"/>
    </row>
    <row r="11" spans="1:10" ht="42" customHeight="1">
      <c r="A11" s="4">
        <v>45930.75</v>
      </c>
      <c r="B11" s="29">
        <v>20</v>
      </c>
      <c r="C11" s="29">
        <v>10</v>
      </c>
      <c r="D11" s="30">
        <v>25</v>
      </c>
      <c r="E11" s="30"/>
      <c r="F11" s="30">
        <v>20</v>
      </c>
      <c r="G11" s="30">
        <v>30</v>
      </c>
      <c r="H11" s="23">
        <v>0.83333333333333337</v>
      </c>
      <c r="I11" s="23">
        <v>0.75</v>
      </c>
      <c r="J11" s="23"/>
    </row>
    <row r="12" spans="1:10" ht="42" customHeight="1">
      <c r="A12" s="4">
        <v>45930.875</v>
      </c>
      <c r="B12" s="29"/>
      <c r="C12" s="29"/>
      <c r="D12" s="30"/>
      <c r="E12" s="30"/>
      <c r="F12" s="30">
        <v>20</v>
      </c>
      <c r="G12" s="30">
        <v>40</v>
      </c>
      <c r="H12" s="5"/>
      <c r="I12" s="23">
        <v>0.875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10" ht="19.5" customHeight="1">
      <c r="A16" s="66"/>
      <c r="B16" s="31">
        <f t="shared" ref="B16:G16" si="0">SUM(B5:B12)</f>
        <v>38</v>
      </c>
      <c r="C16" s="31">
        <f t="shared" si="0"/>
        <v>20</v>
      </c>
      <c r="D16" s="32">
        <f t="shared" si="0"/>
        <v>260</v>
      </c>
      <c r="E16" s="33">
        <f t="shared" si="0"/>
        <v>270</v>
      </c>
      <c r="F16" s="32">
        <f t="shared" si="0"/>
        <v>210</v>
      </c>
      <c r="G16" s="33">
        <f t="shared" si="0"/>
        <v>320</v>
      </c>
      <c r="H16" s="100">
        <f>D17-F17</f>
        <v>0</v>
      </c>
      <c r="I16" s="1"/>
    </row>
    <row r="17" spans="1:9" ht="19.5" customHeight="1">
      <c r="A17" s="67"/>
      <c r="B17" s="101">
        <f>SUM(B16:C16)</f>
        <v>58</v>
      </c>
      <c r="C17" s="102"/>
      <c r="D17" s="78">
        <f>SUM(D16:E16)</f>
        <v>530</v>
      </c>
      <c r="E17" s="103"/>
      <c r="F17" s="78">
        <f>SUM(F16:G16)</f>
        <v>530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F1:G1"/>
    <mergeCell ref="A3:A4"/>
    <mergeCell ref="B3:C3"/>
    <mergeCell ref="D3:E3"/>
    <mergeCell ref="D1:E1"/>
    <mergeCell ref="A1:B1"/>
    <mergeCell ref="D18:E18"/>
    <mergeCell ref="F3:G3"/>
    <mergeCell ref="H16:H17"/>
    <mergeCell ref="H3:J3"/>
    <mergeCell ref="A15:A17"/>
    <mergeCell ref="B15:C15"/>
    <mergeCell ref="D15:E15"/>
    <mergeCell ref="F15:G15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496A-49BA-0C4C-8B33-D013A3FFB8EF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4" width="10.6640625" style="16" customWidth="1"/>
    <col min="25" max="16384" width="12.6640625" style="16"/>
  </cols>
  <sheetData>
    <row r="1" spans="1:10" s="14" customFormat="1" ht="31.5" customHeight="1">
      <c r="A1" s="81">
        <v>45512</v>
      </c>
      <c r="B1" s="82"/>
      <c r="C1" s="60" t="str">
        <f>"Pumps: "&amp;COUNTA(I5:I12)</f>
        <v>Pumps: 8</v>
      </c>
      <c r="D1" s="84">
        <f>ROUNDUP(D17/8, 0)</f>
        <v>77</v>
      </c>
      <c r="E1" s="92"/>
      <c r="F1" s="93">
        <f>ROUNDDOWN(F17/8, 0)</f>
        <v>48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108"/>
      <c r="H3" s="109" t="s">
        <v>7</v>
      </c>
      <c r="I3" s="109"/>
      <c r="J3" s="109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38" t="s">
        <v>12</v>
      </c>
      <c r="I4" s="38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>
        <v>60</v>
      </c>
      <c r="F5" s="30">
        <v>10</v>
      </c>
      <c r="G5" s="30">
        <v>15</v>
      </c>
      <c r="H5" s="22">
        <v>6.25E-2</v>
      </c>
      <c r="I5" s="22">
        <v>2.0833333333333332E-2</v>
      </c>
      <c r="J5" s="23"/>
    </row>
    <row r="6" spans="1:10" ht="42" customHeight="1">
      <c r="A6" s="4">
        <v>45930.125</v>
      </c>
      <c r="B6" s="29"/>
      <c r="C6" s="29"/>
      <c r="D6" s="30"/>
      <c r="E6" s="30">
        <v>70</v>
      </c>
      <c r="F6" s="30">
        <v>20</v>
      </c>
      <c r="G6" s="30">
        <v>50</v>
      </c>
      <c r="H6" s="23">
        <v>0.16666666666666666</v>
      </c>
      <c r="I6" s="23">
        <v>0.14583333333333334</v>
      </c>
      <c r="J6" s="23"/>
    </row>
    <row r="7" spans="1:10" ht="42" customHeight="1">
      <c r="A7" s="4">
        <v>45930.25</v>
      </c>
      <c r="B7" s="29"/>
      <c r="C7" s="29"/>
      <c r="D7" s="30">
        <v>40</v>
      </c>
      <c r="E7" s="30">
        <v>30</v>
      </c>
      <c r="F7" s="30">
        <v>30</v>
      </c>
      <c r="G7" s="30">
        <v>40</v>
      </c>
      <c r="H7" s="23">
        <v>0.29166666666666669</v>
      </c>
      <c r="I7" s="23">
        <v>0.27083333333333331</v>
      </c>
      <c r="J7" s="23"/>
    </row>
    <row r="8" spans="1:10" ht="42" customHeight="1">
      <c r="A8" s="4">
        <v>45930.375</v>
      </c>
      <c r="B8" s="29"/>
      <c r="C8" s="29"/>
      <c r="D8" s="30">
        <v>40</v>
      </c>
      <c r="E8" s="30"/>
      <c r="F8" s="30">
        <v>25</v>
      </c>
      <c r="G8" s="30">
        <v>30</v>
      </c>
      <c r="H8" s="23">
        <v>0.375</v>
      </c>
      <c r="I8" s="23">
        <v>0.47916666666666669</v>
      </c>
      <c r="J8" s="23"/>
    </row>
    <row r="9" spans="1:10" ht="42" customHeight="1">
      <c r="A9" s="4">
        <v>45930.5</v>
      </c>
      <c r="B9" s="29"/>
      <c r="C9" s="29"/>
      <c r="D9" s="30">
        <v>100</v>
      </c>
      <c r="E9" s="34"/>
      <c r="F9" s="30">
        <v>40</v>
      </c>
      <c r="G9" s="30">
        <v>30</v>
      </c>
      <c r="H9" s="23">
        <v>0.52083333333333337</v>
      </c>
      <c r="I9" s="23">
        <v>0.58333333333333337</v>
      </c>
      <c r="J9" s="23"/>
    </row>
    <row r="10" spans="1:10" ht="42" customHeight="1">
      <c r="A10" s="4">
        <v>45930.625</v>
      </c>
      <c r="B10" s="29"/>
      <c r="C10" s="29"/>
      <c r="D10" s="30">
        <v>120</v>
      </c>
      <c r="E10" s="30"/>
      <c r="F10" s="30">
        <v>10</v>
      </c>
      <c r="G10" s="30">
        <v>5</v>
      </c>
      <c r="H10" s="23">
        <v>0.6875</v>
      </c>
      <c r="I10" s="23">
        <v>0.6875</v>
      </c>
      <c r="J10" s="23"/>
    </row>
    <row r="11" spans="1:10" ht="42" customHeight="1">
      <c r="A11" s="4">
        <v>45930.75</v>
      </c>
      <c r="B11" s="29"/>
      <c r="C11" s="29"/>
      <c r="D11" s="30">
        <v>100</v>
      </c>
      <c r="E11" s="30"/>
      <c r="F11" s="30">
        <v>20</v>
      </c>
      <c r="G11" s="30">
        <v>30</v>
      </c>
      <c r="H11" s="23">
        <v>0.8125</v>
      </c>
      <c r="I11" s="23">
        <v>0.77083333333333337</v>
      </c>
      <c r="J11" s="23"/>
    </row>
    <row r="12" spans="1:10" ht="42" customHeight="1">
      <c r="A12" s="4">
        <v>45930.875</v>
      </c>
      <c r="B12" s="29"/>
      <c r="C12" s="29"/>
      <c r="D12" s="30">
        <v>50</v>
      </c>
      <c r="E12" s="30"/>
      <c r="F12" s="30">
        <v>15</v>
      </c>
      <c r="G12" s="30">
        <v>15</v>
      </c>
      <c r="H12" s="23">
        <v>0.875</v>
      </c>
      <c r="I12" s="23">
        <v>0.95833333333333337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10" ht="19.5" customHeight="1">
      <c r="A16" s="66"/>
      <c r="B16" s="31">
        <f t="shared" ref="B16:G16" si="0">SUM(B5:B12)</f>
        <v>0</v>
      </c>
      <c r="C16" s="31">
        <f t="shared" si="0"/>
        <v>0</v>
      </c>
      <c r="D16" s="32">
        <f t="shared" si="0"/>
        <v>450</v>
      </c>
      <c r="E16" s="33">
        <f t="shared" si="0"/>
        <v>160</v>
      </c>
      <c r="F16" s="32">
        <f t="shared" si="0"/>
        <v>170</v>
      </c>
      <c r="G16" s="33">
        <f t="shared" si="0"/>
        <v>215</v>
      </c>
      <c r="H16" s="100">
        <f>D17-F17</f>
        <v>225</v>
      </c>
      <c r="I16" s="1"/>
    </row>
    <row r="17" spans="1:9" ht="19.5" customHeight="1">
      <c r="A17" s="67"/>
      <c r="B17" s="101">
        <f>SUM(B16:C16)</f>
        <v>0</v>
      </c>
      <c r="C17" s="102"/>
      <c r="D17" s="78">
        <f>SUM(D16:E16)</f>
        <v>610</v>
      </c>
      <c r="E17" s="103"/>
      <c r="F17" s="78">
        <f>SUM(F16:G16)</f>
        <v>385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:E1"/>
    <mergeCell ref="H3:J3"/>
    <mergeCell ref="A1:B1"/>
    <mergeCell ref="H16:H17"/>
    <mergeCell ref="B17:C17"/>
    <mergeCell ref="D17:E17"/>
    <mergeCell ref="F17:G17"/>
    <mergeCell ref="F1:G1"/>
    <mergeCell ref="D18:E18"/>
    <mergeCell ref="F3:G3"/>
    <mergeCell ref="A15:A17"/>
    <mergeCell ref="B15:C15"/>
    <mergeCell ref="D15:E15"/>
    <mergeCell ref="F15:G15"/>
    <mergeCell ref="A3:A4"/>
    <mergeCell ref="B3:C3"/>
    <mergeCell ref="D3:E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89B0B-D77E-B44F-88DB-2B41A41753B1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4" width="10.6640625" style="16" customWidth="1"/>
    <col min="25" max="16384" width="12.6640625" style="16"/>
  </cols>
  <sheetData>
    <row r="1" spans="1:10" s="14" customFormat="1" ht="31.5" customHeight="1">
      <c r="A1" s="81">
        <v>45511</v>
      </c>
      <c r="B1" s="82"/>
      <c r="C1" s="60" t="str">
        <f>"Pumps: "&amp;COUNTA(I5:I12)</f>
        <v>Pumps: 8</v>
      </c>
      <c r="D1" s="84">
        <f>ROUNDUP(D17/8, 0)</f>
        <v>75</v>
      </c>
      <c r="E1" s="92"/>
      <c r="F1" s="93">
        <f>ROUNDDOWN(F17/8, 0)</f>
        <v>56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108"/>
      <c r="H3" s="109" t="s">
        <v>7</v>
      </c>
      <c r="I3" s="109"/>
      <c r="J3" s="109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38" t="s">
        <v>12</v>
      </c>
      <c r="I4" s="38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80</v>
      </c>
      <c r="E5" s="30"/>
      <c r="F5" s="30">
        <v>10</v>
      </c>
      <c r="G5" s="30">
        <v>10</v>
      </c>
      <c r="H5" s="22">
        <v>0</v>
      </c>
      <c r="I5" s="22">
        <v>0.97916666666666663</v>
      </c>
      <c r="J5" s="23"/>
    </row>
    <row r="6" spans="1:10" ht="42" customHeight="1">
      <c r="A6" s="4">
        <v>45930.125</v>
      </c>
      <c r="B6" s="29"/>
      <c r="C6" s="29"/>
      <c r="D6" s="30"/>
      <c r="E6" s="30">
        <v>80</v>
      </c>
      <c r="F6" s="30">
        <v>25</v>
      </c>
      <c r="G6" s="30">
        <v>35</v>
      </c>
      <c r="H6" s="23">
        <v>0.125</v>
      </c>
      <c r="I6" s="23">
        <v>0.14583333333333334</v>
      </c>
      <c r="J6" s="23"/>
    </row>
    <row r="7" spans="1:10" ht="42" customHeight="1">
      <c r="A7" s="4">
        <v>45930.25</v>
      </c>
      <c r="B7" s="29"/>
      <c r="C7" s="29"/>
      <c r="D7" s="30"/>
      <c r="E7" s="30">
        <v>55</v>
      </c>
      <c r="F7" s="30">
        <v>30</v>
      </c>
      <c r="G7" s="30">
        <v>25</v>
      </c>
      <c r="H7" s="23">
        <v>0.25</v>
      </c>
      <c r="I7" s="23">
        <v>0.25</v>
      </c>
      <c r="J7" s="23"/>
    </row>
    <row r="8" spans="1:10" ht="42" customHeight="1">
      <c r="A8" s="4">
        <v>45930.375</v>
      </c>
      <c r="B8" s="29"/>
      <c r="C8" s="29"/>
      <c r="D8" s="30">
        <v>40</v>
      </c>
      <c r="E8" s="30">
        <v>40</v>
      </c>
      <c r="F8" s="30">
        <v>20</v>
      </c>
      <c r="G8" s="30">
        <v>60</v>
      </c>
      <c r="H8" s="23">
        <v>0.375</v>
      </c>
      <c r="I8" s="23">
        <v>0.375</v>
      </c>
      <c r="J8" s="23"/>
    </row>
    <row r="9" spans="1:10" ht="42" customHeight="1">
      <c r="A9" s="4">
        <v>45930.5</v>
      </c>
      <c r="B9" s="29"/>
      <c r="C9" s="29"/>
      <c r="D9" s="30"/>
      <c r="E9" s="34"/>
      <c r="F9" s="30">
        <v>20</v>
      </c>
      <c r="G9" s="30">
        <v>20</v>
      </c>
      <c r="H9" s="23"/>
      <c r="I9" s="23">
        <v>0.47916666666666669</v>
      </c>
      <c r="J9" s="23"/>
    </row>
    <row r="10" spans="1:10" ht="42" customHeight="1">
      <c r="A10" s="4">
        <v>45930.625</v>
      </c>
      <c r="B10" s="29"/>
      <c r="C10" s="29"/>
      <c r="D10" s="30">
        <v>80</v>
      </c>
      <c r="E10" s="30">
        <v>40</v>
      </c>
      <c r="F10" s="30">
        <v>30</v>
      </c>
      <c r="G10" s="30">
        <v>60</v>
      </c>
      <c r="H10" s="23">
        <v>0.66666666666666663</v>
      </c>
      <c r="I10" s="23">
        <v>0.64583333333333337</v>
      </c>
      <c r="J10" s="23"/>
    </row>
    <row r="11" spans="1:10" ht="42" customHeight="1">
      <c r="A11" s="4">
        <v>45930.75</v>
      </c>
      <c r="B11" s="29"/>
      <c r="C11" s="29">
        <v>15</v>
      </c>
      <c r="D11" s="30">
        <v>70</v>
      </c>
      <c r="E11" s="30"/>
      <c r="F11" s="30">
        <v>15</v>
      </c>
      <c r="G11" s="30">
        <v>15</v>
      </c>
      <c r="H11" s="23">
        <v>0.79166666666666663</v>
      </c>
      <c r="I11" s="23">
        <v>0.75</v>
      </c>
      <c r="J11" s="23"/>
    </row>
    <row r="12" spans="1:10" ht="42" customHeight="1">
      <c r="A12" s="4">
        <v>45930.875</v>
      </c>
      <c r="B12" s="29"/>
      <c r="C12" s="29"/>
      <c r="D12" s="30">
        <v>110</v>
      </c>
      <c r="E12" s="30"/>
      <c r="F12" s="30">
        <v>20</v>
      </c>
      <c r="G12" s="30">
        <v>60</v>
      </c>
      <c r="H12" s="23">
        <v>0.875</v>
      </c>
      <c r="I12" s="23">
        <v>0.875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10" ht="19.5" customHeight="1">
      <c r="A16" s="66"/>
      <c r="B16" s="31">
        <f t="shared" ref="B16:G16" si="0">SUM(B5:B12)</f>
        <v>0</v>
      </c>
      <c r="C16" s="31">
        <f t="shared" si="0"/>
        <v>15</v>
      </c>
      <c r="D16" s="32">
        <f t="shared" si="0"/>
        <v>380</v>
      </c>
      <c r="E16" s="33">
        <f t="shared" si="0"/>
        <v>215</v>
      </c>
      <c r="F16" s="32">
        <f t="shared" si="0"/>
        <v>170</v>
      </c>
      <c r="G16" s="33">
        <f t="shared" si="0"/>
        <v>285</v>
      </c>
      <c r="H16" s="100">
        <f>D17-F17</f>
        <v>140</v>
      </c>
      <c r="I16" s="1"/>
    </row>
    <row r="17" spans="1:9" ht="19.5" customHeight="1">
      <c r="A17" s="67"/>
      <c r="B17" s="101">
        <f>SUM(B16:C16)</f>
        <v>15</v>
      </c>
      <c r="C17" s="102"/>
      <c r="D17" s="78">
        <f>SUM(D16:E16)</f>
        <v>595</v>
      </c>
      <c r="E17" s="103"/>
      <c r="F17" s="78">
        <f>SUM(F16:G16)</f>
        <v>455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H16:H17"/>
    <mergeCell ref="H3:J3"/>
    <mergeCell ref="A15:A17"/>
    <mergeCell ref="B15:C15"/>
    <mergeCell ref="D15:E15"/>
    <mergeCell ref="F15:G15"/>
    <mergeCell ref="B17:C17"/>
    <mergeCell ref="D17:E17"/>
    <mergeCell ref="F17:G17"/>
    <mergeCell ref="A3:A4"/>
    <mergeCell ref="B3:C3"/>
    <mergeCell ref="D3:E3"/>
    <mergeCell ref="F1:G1"/>
    <mergeCell ref="F3:G3"/>
    <mergeCell ref="D1:E1"/>
    <mergeCell ref="A1:B1"/>
    <mergeCell ref="D18:E18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90D51-1AF8-A646-8C1B-FC9365B0227C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4" width="10.6640625" style="16" customWidth="1"/>
    <col min="25" max="16384" width="12.6640625" style="16"/>
  </cols>
  <sheetData>
    <row r="1" spans="1:10" s="14" customFormat="1" ht="31.5" customHeight="1">
      <c r="A1" s="81">
        <v>45510</v>
      </c>
      <c r="B1" s="82"/>
      <c r="C1" s="60" t="str">
        <f>"Pumps: "&amp;COUNTA(I5:I12)</f>
        <v>Pumps: 8</v>
      </c>
      <c r="D1" s="84">
        <f>ROUNDUP(D17/8, 0)</f>
        <v>74</v>
      </c>
      <c r="E1" s="92"/>
      <c r="F1" s="93">
        <f>ROUNDDOWN(F17/8, 0)</f>
        <v>46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108"/>
      <c r="H3" s="109" t="s">
        <v>7</v>
      </c>
      <c r="I3" s="109"/>
      <c r="J3" s="109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38" t="s">
        <v>12</v>
      </c>
      <c r="I4" s="38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>
        <v>100</v>
      </c>
      <c r="E5" s="30"/>
      <c r="F5" s="30">
        <v>20</v>
      </c>
      <c r="G5" s="30">
        <v>40</v>
      </c>
      <c r="H5" s="22">
        <v>6.25E-2</v>
      </c>
      <c r="I5" s="22">
        <v>0</v>
      </c>
      <c r="J5" s="23"/>
    </row>
    <row r="6" spans="1:10" ht="42" customHeight="1">
      <c r="A6" s="4">
        <v>45930.125</v>
      </c>
      <c r="B6" s="29"/>
      <c r="C6" s="29"/>
      <c r="D6" s="30">
        <v>40</v>
      </c>
      <c r="E6" s="30">
        <v>45</v>
      </c>
      <c r="F6" s="30">
        <v>20</v>
      </c>
      <c r="G6" s="30">
        <v>40</v>
      </c>
      <c r="H6" s="23">
        <v>0.22916666666666666</v>
      </c>
      <c r="I6" s="23">
        <v>0.125</v>
      </c>
      <c r="J6" s="23"/>
    </row>
    <row r="7" spans="1:10" ht="42" customHeight="1">
      <c r="A7" s="4">
        <v>45930.25</v>
      </c>
      <c r="B7" s="29"/>
      <c r="C7" s="29"/>
      <c r="D7" s="30"/>
      <c r="E7" s="30"/>
      <c r="F7" s="30">
        <v>30</v>
      </c>
      <c r="G7" s="30">
        <v>45</v>
      </c>
      <c r="H7" s="23"/>
      <c r="I7" s="23">
        <v>0.35416666666666669</v>
      </c>
      <c r="J7" s="23"/>
    </row>
    <row r="8" spans="1:10" ht="42" customHeight="1">
      <c r="A8" s="4">
        <v>45930.375</v>
      </c>
      <c r="B8" s="29">
        <v>13</v>
      </c>
      <c r="C8" s="29">
        <v>19</v>
      </c>
      <c r="D8" s="30">
        <v>55</v>
      </c>
      <c r="E8" s="30"/>
      <c r="F8" s="30">
        <v>15</v>
      </c>
      <c r="G8" s="30">
        <v>15</v>
      </c>
      <c r="H8" s="23">
        <v>0.35416666666666669</v>
      </c>
      <c r="I8" s="23">
        <v>0.47916666666666669</v>
      </c>
      <c r="J8" s="23"/>
    </row>
    <row r="9" spans="1:10" ht="42" customHeight="1">
      <c r="A9" s="4">
        <v>45930.5</v>
      </c>
      <c r="B9" s="29">
        <v>10</v>
      </c>
      <c r="C9" s="29">
        <v>9</v>
      </c>
      <c r="D9" s="30">
        <v>70</v>
      </c>
      <c r="E9" s="30">
        <v>30</v>
      </c>
      <c r="F9" s="30">
        <v>15</v>
      </c>
      <c r="G9" s="30">
        <v>30</v>
      </c>
      <c r="H9" s="23">
        <v>0.47916666666666669</v>
      </c>
      <c r="I9" s="23">
        <v>0.60416666666666663</v>
      </c>
      <c r="J9" s="23"/>
    </row>
    <row r="10" spans="1:10" ht="42" customHeight="1">
      <c r="A10" s="4">
        <v>45930.625</v>
      </c>
      <c r="B10" s="29"/>
      <c r="C10" s="29"/>
      <c r="D10" s="30"/>
      <c r="E10" s="30"/>
      <c r="F10" s="30" t="s">
        <v>41</v>
      </c>
      <c r="G10" s="30" t="s">
        <v>41</v>
      </c>
      <c r="H10" s="23"/>
      <c r="I10" s="23" t="s">
        <v>41</v>
      </c>
      <c r="J10" s="23"/>
    </row>
    <row r="11" spans="1:10" ht="42" customHeight="1">
      <c r="A11" s="4">
        <v>45930.75</v>
      </c>
      <c r="B11" s="29"/>
      <c r="C11" s="29"/>
      <c r="D11" s="30">
        <v>50</v>
      </c>
      <c r="E11" s="30">
        <v>60</v>
      </c>
      <c r="F11" s="30">
        <v>20</v>
      </c>
      <c r="G11" s="30">
        <v>40</v>
      </c>
      <c r="H11" s="23">
        <v>0.75</v>
      </c>
      <c r="I11" s="23">
        <v>0.75</v>
      </c>
      <c r="J11" s="23"/>
    </row>
    <row r="12" spans="1:10" ht="42" customHeight="1">
      <c r="A12" s="4">
        <v>45930.875</v>
      </c>
      <c r="B12" s="29"/>
      <c r="C12" s="29"/>
      <c r="D12" s="30">
        <v>80</v>
      </c>
      <c r="E12" s="30">
        <v>55</v>
      </c>
      <c r="F12" s="30">
        <v>15</v>
      </c>
      <c r="G12" s="30">
        <v>30</v>
      </c>
      <c r="H12" s="23">
        <v>0.85416666666666663</v>
      </c>
      <c r="I12" s="23">
        <v>0.85416666666666663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10" ht="19.5" customHeight="1">
      <c r="A16" s="66"/>
      <c r="B16" s="31">
        <f t="shared" ref="B16:G16" si="0">SUM(B5:B12)</f>
        <v>23</v>
      </c>
      <c r="C16" s="31">
        <f t="shared" si="0"/>
        <v>28</v>
      </c>
      <c r="D16" s="32">
        <f t="shared" si="0"/>
        <v>395</v>
      </c>
      <c r="E16" s="33">
        <f t="shared" si="0"/>
        <v>190</v>
      </c>
      <c r="F16" s="32">
        <f t="shared" si="0"/>
        <v>135</v>
      </c>
      <c r="G16" s="33">
        <f t="shared" si="0"/>
        <v>240</v>
      </c>
      <c r="H16" s="100">
        <f>D17-F17</f>
        <v>210</v>
      </c>
      <c r="I16" s="1"/>
    </row>
    <row r="17" spans="1:9" ht="19.5" customHeight="1">
      <c r="A17" s="67"/>
      <c r="B17" s="101">
        <f>SUM(B16:C16)</f>
        <v>51</v>
      </c>
      <c r="C17" s="102"/>
      <c r="D17" s="78">
        <f>SUM(D16:E16)</f>
        <v>585</v>
      </c>
      <c r="E17" s="103"/>
      <c r="F17" s="78">
        <f>SUM(F16:G16)</f>
        <v>375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D18:E18"/>
    <mergeCell ref="F3:G3"/>
    <mergeCell ref="H16:H17"/>
    <mergeCell ref="D1:E1"/>
    <mergeCell ref="H3:J3"/>
    <mergeCell ref="F15:G15"/>
    <mergeCell ref="B17:C17"/>
    <mergeCell ref="D17:E17"/>
    <mergeCell ref="F17:G17"/>
    <mergeCell ref="F1:G1"/>
    <mergeCell ref="A3:A4"/>
    <mergeCell ref="B3:C3"/>
    <mergeCell ref="D3:E3"/>
    <mergeCell ref="A15:A17"/>
    <mergeCell ref="B15:C15"/>
    <mergeCell ref="D15:E15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ADAEB-B221-F946-A679-CD18073429DD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4" width="10.6640625" style="16" customWidth="1"/>
    <col min="25" max="16384" width="12.6640625" style="16"/>
  </cols>
  <sheetData>
    <row r="1" spans="1:10" s="14" customFormat="1" ht="31.5" customHeight="1">
      <c r="A1" s="81">
        <v>45509</v>
      </c>
      <c r="B1" s="82"/>
      <c r="C1" s="60" t="str">
        <f>"Pumps: "&amp;COUNTA(I5:I12)</f>
        <v>Pumps: 8</v>
      </c>
      <c r="D1" s="84">
        <f>ROUNDUP(D17/8, 0)</f>
        <v>85</v>
      </c>
      <c r="E1" s="92"/>
      <c r="F1" s="93">
        <f>ROUNDDOWN(F17/8, 0)</f>
        <v>51</v>
      </c>
      <c r="G1" s="85"/>
      <c r="H1" s="49" t="s">
        <v>0</v>
      </c>
      <c r="I1" s="49" t="s">
        <v>1</v>
      </c>
      <c r="J1" s="49" t="s">
        <v>28</v>
      </c>
    </row>
    <row r="2" spans="1:10" s="14" customFormat="1" ht="31.5" customHeight="1">
      <c r="A2" s="11"/>
      <c r="B2" s="11"/>
      <c r="C2" s="58"/>
      <c r="D2" s="12"/>
      <c r="E2" s="12"/>
      <c r="F2" s="10"/>
      <c r="G2" s="10"/>
      <c r="H2" s="10"/>
      <c r="I2" s="10"/>
    </row>
    <row r="3" spans="1:10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108"/>
      <c r="H3" s="109" t="s">
        <v>7</v>
      </c>
      <c r="I3" s="109"/>
      <c r="J3" s="109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38" t="s">
        <v>12</v>
      </c>
      <c r="I4" s="38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/>
      <c r="F5" s="30">
        <v>20</v>
      </c>
      <c r="G5" s="30">
        <v>80</v>
      </c>
      <c r="H5" s="22"/>
      <c r="I5" s="22">
        <v>0.97222222222222221</v>
      </c>
      <c r="J5" s="23"/>
    </row>
    <row r="6" spans="1:10" ht="42" customHeight="1">
      <c r="A6" s="4">
        <v>45930.125</v>
      </c>
      <c r="B6" s="29"/>
      <c r="C6" s="29"/>
      <c r="D6" s="30">
        <v>70</v>
      </c>
      <c r="E6" s="30">
        <v>40</v>
      </c>
      <c r="F6" s="30">
        <v>35</v>
      </c>
      <c r="G6" s="30">
        <v>45</v>
      </c>
      <c r="H6" s="23">
        <v>8.3333333333333329E-2</v>
      </c>
      <c r="I6" s="23">
        <v>0.14583333333333334</v>
      </c>
      <c r="J6" s="23"/>
    </row>
    <row r="7" spans="1:10" ht="42" customHeight="1">
      <c r="A7" s="4">
        <v>45930.25</v>
      </c>
      <c r="B7" s="29"/>
      <c r="C7" s="29"/>
      <c r="D7" s="30">
        <v>45</v>
      </c>
      <c r="E7" s="30"/>
      <c r="F7" s="30" t="s">
        <v>41</v>
      </c>
      <c r="G7" s="30" t="s">
        <v>41</v>
      </c>
      <c r="H7" s="23">
        <v>0.25</v>
      </c>
      <c r="I7" s="23" t="s">
        <v>41</v>
      </c>
      <c r="J7" s="23"/>
    </row>
    <row r="8" spans="1:10" ht="42" customHeight="1">
      <c r="A8" s="4">
        <v>45930.375</v>
      </c>
      <c r="B8" s="29"/>
      <c r="C8" s="29">
        <v>10</v>
      </c>
      <c r="D8" s="30">
        <v>70</v>
      </c>
      <c r="E8" s="30"/>
      <c r="F8" s="30">
        <v>40</v>
      </c>
      <c r="G8" s="30">
        <v>50</v>
      </c>
      <c r="H8" s="23">
        <v>0.375</v>
      </c>
      <c r="I8" s="23">
        <v>0.375</v>
      </c>
      <c r="J8" s="23"/>
    </row>
    <row r="9" spans="1:10" ht="42" customHeight="1">
      <c r="A9" s="4">
        <v>45930.5</v>
      </c>
      <c r="B9" s="29"/>
      <c r="C9" s="29"/>
      <c r="D9" s="30">
        <v>110</v>
      </c>
      <c r="E9" s="34"/>
      <c r="F9" s="30">
        <v>20</v>
      </c>
      <c r="G9" s="30">
        <v>30</v>
      </c>
      <c r="H9" s="23">
        <v>0.47916666666666669</v>
      </c>
      <c r="I9" s="23">
        <v>0.5</v>
      </c>
      <c r="J9" s="23"/>
    </row>
    <row r="10" spans="1:10" ht="42" customHeight="1">
      <c r="A10" s="4">
        <v>45930.625</v>
      </c>
      <c r="B10" s="29"/>
      <c r="C10" s="29">
        <v>10</v>
      </c>
      <c r="D10" s="30">
        <v>100</v>
      </c>
      <c r="E10" s="30">
        <v>40</v>
      </c>
      <c r="F10" s="30" t="s">
        <v>41</v>
      </c>
      <c r="G10" s="30" t="s">
        <v>41</v>
      </c>
      <c r="H10" s="23">
        <v>0.66666666666666663</v>
      </c>
      <c r="I10" s="23" t="s">
        <v>41</v>
      </c>
      <c r="J10" s="23"/>
    </row>
    <row r="11" spans="1:10" ht="42" customHeight="1">
      <c r="A11" s="4">
        <v>45930.75</v>
      </c>
      <c r="B11" s="29"/>
      <c r="C11" s="29"/>
      <c r="D11" s="30"/>
      <c r="E11" s="30">
        <v>100</v>
      </c>
      <c r="F11" s="30">
        <v>20</v>
      </c>
      <c r="G11" s="30">
        <v>40</v>
      </c>
      <c r="H11" s="23">
        <v>0.72916666666666663</v>
      </c>
      <c r="I11" s="23">
        <v>0.75</v>
      </c>
      <c r="J11" s="23"/>
    </row>
    <row r="12" spans="1:10" ht="42" customHeight="1">
      <c r="A12" s="4">
        <v>45930.875</v>
      </c>
      <c r="B12" s="29">
        <v>5</v>
      </c>
      <c r="C12" s="29">
        <v>5</v>
      </c>
      <c r="D12" s="30">
        <v>85</v>
      </c>
      <c r="E12" s="30">
        <v>20</v>
      </c>
      <c r="F12" s="30">
        <v>15</v>
      </c>
      <c r="G12" s="30">
        <v>20</v>
      </c>
      <c r="H12" s="23">
        <v>0.89583333333333337</v>
      </c>
      <c r="I12" s="23">
        <v>0.85416666666666663</v>
      </c>
      <c r="J12" s="23"/>
    </row>
    <row r="13" spans="1:10" ht="19.5" customHeight="1">
      <c r="A13" s="2"/>
      <c r="B13" s="27"/>
      <c r="C13" s="27"/>
      <c r="D13" s="6"/>
      <c r="E13" s="1"/>
      <c r="F13" s="1"/>
      <c r="G13" s="1"/>
      <c r="H13" s="1"/>
      <c r="I13" s="1"/>
    </row>
    <row r="14" spans="1:10" ht="19.5" customHeight="1">
      <c r="A14" s="2"/>
      <c r="B14" s="27"/>
      <c r="C14" s="27"/>
      <c r="D14" s="6"/>
      <c r="E14" s="1"/>
      <c r="F14" s="1"/>
      <c r="G14" s="1"/>
      <c r="H14" s="1"/>
      <c r="I14" s="1"/>
    </row>
    <row r="15" spans="1:10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10" ht="19.5" customHeight="1">
      <c r="A16" s="66"/>
      <c r="B16" s="31">
        <f t="shared" ref="B16:G16" si="0">SUM(B5:B12)</f>
        <v>5</v>
      </c>
      <c r="C16" s="31">
        <f t="shared" si="0"/>
        <v>25</v>
      </c>
      <c r="D16" s="32">
        <f t="shared" si="0"/>
        <v>480</v>
      </c>
      <c r="E16" s="33">
        <f t="shared" si="0"/>
        <v>200</v>
      </c>
      <c r="F16" s="32">
        <f t="shared" si="0"/>
        <v>150</v>
      </c>
      <c r="G16" s="33">
        <f t="shared" si="0"/>
        <v>265</v>
      </c>
      <c r="H16" s="100">
        <f>D17-F17</f>
        <v>265</v>
      </c>
      <c r="I16" s="1"/>
    </row>
    <row r="17" spans="1:9" ht="19.5" customHeight="1">
      <c r="A17" s="67"/>
      <c r="B17" s="101">
        <f>SUM(B16:C16)</f>
        <v>30</v>
      </c>
      <c r="C17" s="102"/>
      <c r="D17" s="78">
        <f>SUM(D16:E16)</f>
        <v>680</v>
      </c>
      <c r="E17" s="103"/>
      <c r="F17" s="78">
        <f>SUM(F16:G16)</f>
        <v>415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F1:G1"/>
    <mergeCell ref="A3:A4"/>
    <mergeCell ref="B3:C3"/>
    <mergeCell ref="D3:E3"/>
    <mergeCell ref="D1:E1"/>
    <mergeCell ref="A1:B1"/>
    <mergeCell ref="H16:H17"/>
    <mergeCell ref="H3:J3"/>
    <mergeCell ref="D18:E18"/>
    <mergeCell ref="F3:G3"/>
    <mergeCell ref="A15:A17"/>
    <mergeCell ref="B15:C15"/>
    <mergeCell ref="D15:E15"/>
    <mergeCell ref="F15:G15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BD00-F66F-1841-A7F9-8B02E87A3C70}">
  <dimension ref="A1:J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style="16" customWidth="1"/>
    <col min="2" max="3" width="11.77734375" style="18" customWidth="1"/>
    <col min="4" max="4" width="11.77734375" style="19" customWidth="1"/>
    <col min="5" max="9" width="11.77734375" style="16" customWidth="1"/>
    <col min="10" max="10" width="15.44140625" style="16" customWidth="1"/>
    <col min="11" max="24" width="10.6640625" style="16" customWidth="1"/>
    <col min="25" max="16384" width="12.6640625" style="16"/>
  </cols>
  <sheetData>
    <row r="1" spans="1:10" s="14" customFormat="1" ht="31.5" customHeight="1">
      <c r="A1" s="81">
        <v>45508</v>
      </c>
      <c r="B1" s="82"/>
      <c r="C1" s="60" t="str">
        <f>"Pumps: "&amp;COUNTA(I5:I12)</f>
        <v>Pumps: 8</v>
      </c>
      <c r="D1" s="84">
        <f>ROUNDUP(D17/8, 0)</f>
        <v>72</v>
      </c>
      <c r="E1" s="92"/>
      <c r="F1" s="93">
        <f>ROUNDDOWN(F17/8, 0)</f>
        <v>23</v>
      </c>
      <c r="G1" s="85"/>
      <c r="H1" s="49" t="s">
        <v>56</v>
      </c>
      <c r="I1" s="49" t="s">
        <v>57</v>
      </c>
      <c r="J1" s="49" t="s">
        <v>2</v>
      </c>
    </row>
    <row r="2" spans="1:10" s="14" customFormat="1" ht="31.5" customHeight="1">
      <c r="A2" s="15"/>
      <c r="B2" s="15"/>
      <c r="C2" s="59"/>
      <c r="D2" s="12"/>
      <c r="E2" s="12"/>
      <c r="H2" s="10"/>
      <c r="I2" s="10"/>
    </row>
    <row r="3" spans="1:10" ht="42" customHeight="1">
      <c r="A3" s="87" t="s">
        <v>3</v>
      </c>
      <c r="B3" s="89" t="s">
        <v>4</v>
      </c>
      <c r="C3" s="91"/>
      <c r="D3" s="89" t="s">
        <v>5</v>
      </c>
      <c r="E3" s="91"/>
      <c r="F3" s="89" t="s">
        <v>6</v>
      </c>
      <c r="G3" s="108"/>
      <c r="H3" s="109" t="s">
        <v>7</v>
      </c>
      <c r="I3" s="109"/>
      <c r="J3" s="109"/>
    </row>
    <row r="4" spans="1:10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38" t="s">
        <v>12</v>
      </c>
      <c r="I4" s="38" t="s">
        <v>6</v>
      </c>
      <c r="J4" s="38" t="s">
        <v>4</v>
      </c>
    </row>
    <row r="5" spans="1:10" ht="42" customHeight="1">
      <c r="A5" s="4">
        <v>45930</v>
      </c>
      <c r="B5" s="29"/>
      <c r="C5" s="29"/>
      <c r="D5" s="30"/>
      <c r="E5" s="30">
        <v>20</v>
      </c>
      <c r="F5" s="30" t="s">
        <v>41</v>
      </c>
      <c r="G5" s="30" t="s">
        <v>41</v>
      </c>
      <c r="H5" s="22">
        <v>0</v>
      </c>
      <c r="I5" s="5" t="s">
        <v>41</v>
      </c>
      <c r="J5" s="23"/>
    </row>
    <row r="6" spans="1:10" ht="42" customHeight="1">
      <c r="A6" s="4">
        <v>45930.125</v>
      </c>
      <c r="B6" s="29"/>
      <c r="C6" s="29"/>
      <c r="D6" s="30">
        <v>60</v>
      </c>
      <c r="E6" s="30">
        <v>50</v>
      </c>
      <c r="F6" s="30">
        <v>30</v>
      </c>
      <c r="G6" s="30">
        <v>30</v>
      </c>
      <c r="H6" s="23">
        <v>8.3333333333333329E-2</v>
      </c>
      <c r="I6" s="23">
        <v>0.125</v>
      </c>
      <c r="J6" s="23"/>
    </row>
    <row r="7" spans="1:10" ht="42" customHeight="1">
      <c r="A7" s="4">
        <v>45930.25</v>
      </c>
      <c r="B7" s="29"/>
      <c r="C7" s="29"/>
      <c r="D7" s="30"/>
      <c r="E7" s="30">
        <v>50</v>
      </c>
      <c r="F7" s="30" t="s">
        <v>41</v>
      </c>
      <c r="G7" s="30" t="s">
        <v>41</v>
      </c>
      <c r="H7" s="23">
        <v>0.25</v>
      </c>
      <c r="I7" s="5" t="s">
        <v>41</v>
      </c>
      <c r="J7" s="23"/>
    </row>
    <row r="8" spans="1:10" ht="42" customHeight="1">
      <c r="A8" s="4">
        <v>45930.375</v>
      </c>
      <c r="B8" s="29"/>
      <c r="C8" s="29"/>
      <c r="D8" s="30"/>
      <c r="E8" s="30">
        <v>50</v>
      </c>
      <c r="F8" s="30" t="s">
        <v>41</v>
      </c>
      <c r="G8" s="30" t="s">
        <v>41</v>
      </c>
      <c r="H8" s="23">
        <v>0.375</v>
      </c>
      <c r="I8" s="5" t="s">
        <v>41</v>
      </c>
      <c r="J8" s="23"/>
    </row>
    <row r="9" spans="1:10" ht="42" customHeight="1">
      <c r="A9" s="4">
        <v>45930.5</v>
      </c>
      <c r="B9" s="29"/>
      <c r="C9" s="29"/>
      <c r="D9" s="30">
        <v>120</v>
      </c>
      <c r="E9" s="34"/>
      <c r="F9" s="30">
        <v>15</v>
      </c>
      <c r="G9" s="30" t="s">
        <v>41</v>
      </c>
      <c r="H9" s="23">
        <v>0.5</v>
      </c>
      <c r="I9" s="23">
        <v>0.5</v>
      </c>
      <c r="J9" s="23"/>
    </row>
    <row r="10" spans="1:10" ht="42" customHeight="1">
      <c r="A10" s="4">
        <v>45930.625</v>
      </c>
      <c r="B10" s="29">
        <v>5</v>
      </c>
      <c r="C10" s="29">
        <v>5</v>
      </c>
      <c r="D10" s="30"/>
      <c r="E10" s="30">
        <v>120</v>
      </c>
      <c r="F10" s="30">
        <v>40</v>
      </c>
      <c r="G10" s="30">
        <v>40</v>
      </c>
      <c r="H10" s="23">
        <v>0.6875</v>
      </c>
      <c r="I10" s="23">
        <v>0.625</v>
      </c>
      <c r="J10" s="23"/>
    </row>
    <row r="11" spans="1:10" ht="42" customHeight="1">
      <c r="A11" s="4">
        <v>45930.75</v>
      </c>
      <c r="B11" s="29"/>
      <c r="C11" s="29"/>
      <c r="D11" s="30"/>
      <c r="E11" s="30"/>
      <c r="F11" s="30" t="s">
        <v>41</v>
      </c>
      <c r="G11" s="30" t="s">
        <v>41</v>
      </c>
      <c r="H11" s="23"/>
      <c r="I11" s="5" t="s">
        <v>41</v>
      </c>
      <c r="J11" s="23"/>
    </row>
    <row r="12" spans="1:10" ht="42" customHeight="1">
      <c r="A12" s="4">
        <v>45930.875</v>
      </c>
      <c r="B12" s="29">
        <v>5</v>
      </c>
      <c r="C12" s="29">
        <v>12</v>
      </c>
      <c r="D12" s="30">
        <v>105</v>
      </c>
      <c r="E12" s="30"/>
      <c r="F12" s="30">
        <v>15</v>
      </c>
      <c r="G12" s="30">
        <v>20</v>
      </c>
      <c r="H12" s="23">
        <v>0.89583333333333337</v>
      </c>
      <c r="I12" s="23">
        <v>0.85416666666666663</v>
      </c>
      <c r="J12" s="23"/>
    </row>
    <row r="13" spans="1:10" ht="19.5" customHeight="1">
      <c r="A13" s="17"/>
      <c r="D13" s="6"/>
      <c r="E13" s="1"/>
      <c r="H13" s="1"/>
      <c r="I13" s="1"/>
    </row>
    <row r="14" spans="1:10" ht="19.5" customHeight="1">
      <c r="A14" s="17"/>
      <c r="D14" s="6"/>
      <c r="E14" s="1"/>
      <c r="H14" s="1"/>
      <c r="I14" s="1"/>
    </row>
    <row r="15" spans="1:10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10" ht="19.5" customHeight="1">
      <c r="A16" s="66"/>
      <c r="B16" s="31">
        <f t="shared" ref="B16:G16" si="0">SUM(B5:B12)</f>
        <v>10</v>
      </c>
      <c r="C16" s="31">
        <f t="shared" si="0"/>
        <v>17</v>
      </c>
      <c r="D16" s="32">
        <f t="shared" si="0"/>
        <v>285</v>
      </c>
      <c r="E16" s="33">
        <f t="shared" si="0"/>
        <v>290</v>
      </c>
      <c r="F16" s="32">
        <f t="shared" si="0"/>
        <v>100</v>
      </c>
      <c r="G16" s="33">
        <f t="shared" si="0"/>
        <v>90</v>
      </c>
      <c r="H16" s="100">
        <f>D17-F17</f>
        <v>385</v>
      </c>
      <c r="I16" s="1"/>
    </row>
    <row r="17" spans="1:9" ht="19.5" customHeight="1">
      <c r="A17" s="67"/>
      <c r="B17" s="101">
        <f>SUM(B16:C16)</f>
        <v>27</v>
      </c>
      <c r="C17" s="102"/>
      <c r="D17" s="78">
        <f>SUM(D16:E16)</f>
        <v>575</v>
      </c>
      <c r="E17" s="103"/>
      <c r="F17" s="78">
        <f>SUM(F16:G16)</f>
        <v>190</v>
      </c>
      <c r="G17" s="80"/>
      <c r="H17" s="75"/>
      <c r="I17" s="1"/>
    </row>
    <row r="18" spans="1:9" ht="19.5" customHeight="1">
      <c r="A18" s="17"/>
      <c r="D18" s="95"/>
      <c r="E18" s="95"/>
    </row>
    <row r="19" spans="1:9" ht="19.5" customHeight="1">
      <c r="A19" s="17"/>
    </row>
    <row r="20" spans="1:9" ht="19.5" customHeight="1">
      <c r="A20" s="17"/>
    </row>
    <row r="21" spans="1:9" ht="19.5" customHeight="1">
      <c r="A21" s="17"/>
    </row>
    <row r="22" spans="1:9" ht="19.5" customHeight="1">
      <c r="A22" s="17"/>
    </row>
    <row r="23" spans="1:9" ht="19.5" customHeight="1">
      <c r="A23" s="17"/>
    </row>
    <row r="24" spans="1:9" ht="19.5" customHeight="1">
      <c r="A24" s="17"/>
    </row>
    <row r="25" spans="1:9" ht="19.5" customHeight="1">
      <c r="A25" s="17"/>
    </row>
    <row r="26" spans="1:9" ht="19.5" customHeight="1">
      <c r="A26" s="17"/>
    </row>
    <row r="27" spans="1:9" ht="19.5" customHeight="1">
      <c r="A27" s="17"/>
    </row>
    <row r="28" spans="1:9" ht="19.5" customHeight="1">
      <c r="A28" s="17"/>
    </row>
    <row r="29" spans="1:9" ht="19.5" customHeight="1">
      <c r="A29" s="17"/>
    </row>
    <row r="30" spans="1:9" ht="19.5" customHeight="1">
      <c r="A30" s="17"/>
    </row>
    <row r="31" spans="1:9" ht="19.5" customHeight="1">
      <c r="A31" s="17"/>
    </row>
    <row r="32" spans="1:9" ht="19.5" customHeight="1">
      <c r="A32" s="17"/>
    </row>
    <row r="33" spans="1:1" ht="19.5" customHeight="1">
      <c r="A33" s="17"/>
    </row>
    <row r="34" spans="1:1" ht="19.5" customHeight="1">
      <c r="A34" s="17"/>
    </row>
    <row r="35" spans="1:1" ht="19.5" customHeight="1">
      <c r="A35" s="17"/>
    </row>
    <row r="36" spans="1:1" ht="19.5" customHeight="1">
      <c r="A36" s="17"/>
    </row>
    <row r="37" spans="1:1" ht="19.5" customHeight="1">
      <c r="A37" s="17"/>
    </row>
    <row r="38" spans="1:1" ht="19.5" customHeight="1">
      <c r="A38" s="17"/>
    </row>
    <row r="39" spans="1:1" ht="19.5" customHeight="1">
      <c r="A39" s="17"/>
    </row>
    <row r="40" spans="1:1" ht="19.5" customHeight="1">
      <c r="A40" s="17"/>
    </row>
    <row r="41" spans="1:1" ht="19.5" customHeight="1">
      <c r="A41" s="17"/>
    </row>
    <row r="42" spans="1:1" ht="19.5" customHeight="1">
      <c r="A42" s="17"/>
    </row>
    <row r="43" spans="1:1" ht="19.5" customHeight="1">
      <c r="A43" s="17"/>
    </row>
    <row r="44" spans="1:1" ht="19.5" customHeight="1">
      <c r="A44" s="17"/>
    </row>
    <row r="45" spans="1:1" ht="19.5" customHeight="1">
      <c r="A45" s="17"/>
    </row>
    <row r="46" spans="1:1" ht="19.5" customHeight="1">
      <c r="A46" s="17"/>
    </row>
    <row r="47" spans="1:1" ht="19.5" customHeight="1">
      <c r="A47" s="17"/>
    </row>
    <row r="48" spans="1:1" ht="19.5" customHeight="1">
      <c r="A48" s="17"/>
    </row>
    <row r="49" spans="1:1" ht="19.5" customHeight="1">
      <c r="A49" s="17"/>
    </row>
    <row r="50" spans="1:1" ht="19.5" customHeight="1">
      <c r="A50" s="17"/>
    </row>
    <row r="51" spans="1:1" ht="19.5" customHeight="1">
      <c r="A51" s="17"/>
    </row>
    <row r="52" spans="1:1" ht="19.5" customHeight="1">
      <c r="A52" s="17"/>
    </row>
    <row r="53" spans="1:1" ht="19.5" customHeight="1">
      <c r="A53" s="17"/>
    </row>
    <row r="54" spans="1:1" ht="19.5" customHeight="1">
      <c r="A54" s="17"/>
    </row>
    <row r="55" spans="1:1" ht="19.5" customHeight="1">
      <c r="A55" s="17"/>
    </row>
    <row r="56" spans="1:1" ht="19.5" customHeight="1">
      <c r="A56" s="17"/>
    </row>
    <row r="57" spans="1:1" ht="19.5" customHeight="1">
      <c r="A57" s="17"/>
    </row>
    <row r="58" spans="1:1" ht="19.5" customHeight="1">
      <c r="A58" s="17"/>
    </row>
    <row r="59" spans="1:1" ht="19.5" customHeight="1">
      <c r="A59" s="17"/>
    </row>
    <row r="60" spans="1:1" ht="19.5" customHeight="1">
      <c r="A60" s="17"/>
    </row>
    <row r="61" spans="1:1" ht="19.5" customHeight="1">
      <c r="A61" s="17"/>
    </row>
    <row r="62" spans="1:1" ht="19.5" customHeight="1">
      <c r="A62" s="17"/>
    </row>
    <row r="63" spans="1:1" ht="19.5" customHeight="1">
      <c r="A63" s="17"/>
    </row>
    <row r="64" spans="1:1" ht="19.5" customHeight="1">
      <c r="A64" s="17"/>
    </row>
    <row r="65" spans="1:1" ht="19.5" customHeight="1">
      <c r="A65" s="17"/>
    </row>
    <row r="66" spans="1:1" ht="19.5" customHeight="1">
      <c r="A66" s="17"/>
    </row>
    <row r="67" spans="1:1" ht="19.5" customHeight="1">
      <c r="A67" s="17"/>
    </row>
    <row r="68" spans="1:1" ht="19.5" customHeight="1">
      <c r="A68" s="17"/>
    </row>
    <row r="69" spans="1:1" ht="19.5" customHeight="1">
      <c r="A69" s="17"/>
    </row>
    <row r="70" spans="1:1" ht="19.5" customHeight="1">
      <c r="A70" s="17"/>
    </row>
    <row r="71" spans="1:1" ht="19.5" customHeight="1">
      <c r="A71" s="17"/>
    </row>
    <row r="72" spans="1:1" ht="19.5" customHeight="1">
      <c r="A72" s="17"/>
    </row>
    <row r="73" spans="1:1" ht="19.5" customHeight="1">
      <c r="A73" s="17"/>
    </row>
    <row r="74" spans="1:1" ht="19.5" customHeight="1">
      <c r="A74" s="17"/>
    </row>
    <row r="75" spans="1:1" ht="19.5" customHeight="1">
      <c r="A75" s="17"/>
    </row>
    <row r="76" spans="1:1" ht="19.5" customHeight="1">
      <c r="A76" s="17"/>
    </row>
    <row r="77" spans="1:1" ht="19.5" customHeight="1">
      <c r="A77" s="17"/>
    </row>
    <row r="78" spans="1:1" ht="19.5" customHeight="1">
      <c r="A78" s="17"/>
    </row>
    <row r="79" spans="1:1" ht="19.5" customHeight="1">
      <c r="A79" s="17"/>
    </row>
    <row r="80" spans="1:1" ht="19.5" customHeight="1">
      <c r="A80" s="17"/>
    </row>
    <row r="81" spans="1:1" ht="19.5" customHeight="1">
      <c r="A81" s="17"/>
    </row>
    <row r="82" spans="1:1" ht="19.5" customHeight="1">
      <c r="A82" s="17"/>
    </row>
    <row r="83" spans="1:1" ht="19.5" customHeight="1">
      <c r="A83" s="17"/>
    </row>
    <row r="84" spans="1:1" ht="19.5" customHeight="1">
      <c r="A84" s="17"/>
    </row>
    <row r="85" spans="1:1" ht="19.5" customHeight="1">
      <c r="A85" s="17"/>
    </row>
    <row r="86" spans="1:1" ht="19.5" customHeight="1">
      <c r="A86" s="17"/>
    </row>
    <row r="87" spans="1:1" ht="19.5" customHeight="1">
      <c r="A87" s="17"/>
    </row>
    <row r="88" spans="1:1" ht="19.5" customHeight="1">
      <c r="A88" s="17"/>
    </row>
    <row r="89" spans="1:1" ht="19.5" customHeight="1">
      <c r="A89" s="17"/>
    </row>
    <row r="90" spans="1:1" ht="19.5" customHeight="1">
      <c r="A90" s="17"/>
    </row>
    <row r="91" spans="1:1" ht="19.5" customHeight="1">
      <c r="A91" s="17"/>
    </row>
    <row r="92" spans="1:1" ht="19.5" customHeight="1">
      <c r="A92" s="17"/>
    </row>
    <row r="93" spans="1:1" ht="19.5" customHeight="1">
      <c r="A93" s="17"/>
    </row>
    <row r="94" spans="1:1" ht="19.5" customHeight="1">
      <c r="A94" s="17"/>
    </row>
    <row r="95" spans="1:1" ht="19.5" customHeight="1">
      <c r="A95" s="17"/>
    </row>
    <row r="96" spans="1:1" ht="19.5" customHeight="1">
      <c r="A96" s="17"/>
    </row>
    <row r="97" spans="1:1" ht="19.5" customHeight="1">
      <c r="A97" s="17"/>
    </row>
    <row r="98" spans="1:1" ht="19.5" customHeight="1">
      <c r="A98" s="17"/>
    </row>
    <row r="99" spans="1:1" ht="19.5" customHeight="1">
      <c r="A99" s="17"/>
    </row>
    <row r="100" spans="1:1" ht="19.5" customHeight="1">
      <c r="A100" s="17"/>
    </row>
    <row r="101" spans="1:1" ht="19.5" customHeight="1">
      <c r="A101" s="17"/>
    </row>
    <row r="102" spans="1:1" ht="19.5" customHeight="1">
      <c r="A102" s="17"/>
    </row>
    <row r="103" spans="1:1" ht="19.5" customHeight="1">
      <c r="A103" s="17"/>
    </row>
    <row r="104" spans="1:1" ht="19.5" customHeight="1">
      <c r="A104" s="17"/>
    </row>
    <row r="105" spans="1:1" ht="19.5" customHeight="1">
      <c r="A105" s="17"/>
    </row>
    <row r="106" spans="1:1" ht="19.5" customHeight="1">
      <c r="A106" s="17"/>
    </row>
    <row r="107" spans="1:1" ht="19.5" customHeight="1">
      <c r="A107" s="17"/>
    </row>
    <row r="108" spans="1:1" ht="19.5" customHeight="1">
      <c r="A108" s="17"/>
    </row>
    <row r="109" spans="1:1" ht="19.5" customHeight="1">
      <c r="A109" s="17"/>
    </row>
    <row r="110" spans="1:1" ht="19.5" customHeight="1">
      <c r="A110" s="17"/>
    </row>
    <row r="111" spans="1:1" ht="19.5" customHeight="1">
      <c r="A111" s="17"/>
    </row>
    <row r="112" spans="1:1" ht="19.5" customHeight="1">
      <c r="A112" s="17"/>
    </row>
    <row r="113" spans="1:1" ht="19.5" customHeight="1">
      <c r="A113" s="17"/>
    </row>
    <row r="114" spans="1:1" ht="19.5" customHeight="1">
      <c r="A114" s="17"/>
    </row>
    <row r="115" spans="1:1" ht="19.5" customHeight="1">
      <c r="A115" s="17"/>
    </row>
    <row r="116" spans="1:1" ht="19.5" customHeight="1">
      <c r="A116" s="17"/>
    </row>
    <row r="117" spans="1:1" ht="19.5" customHeight="1">
      <c r="A117" s="17"/>
    </row>
    <row r="118" spans="1:1" ht="19.5" customHeight="1">
      <c r="A118" s="17"/>
    </row>
    <row r="119" spans="1:1" ht="19.5" customHeight="1">
      <c r="A119" s="17"/>
    </row>
    <row r="120" spans="1:1" ht="19.5" customHeight="1">
      <c r="A120" s="17"/>
    </row>
    <row r="121" spans="1:1" ht="19.5" customHeight="1">
      <c r="A121" s="17"/>
    </row>
    <row r="122" spans="1:1" ht="19.5" customHeight="1">
      <c r="A122" s="17"/>
    </row>
    <row r="123" spans="1:1" ht="19.5" customHeight="1">
      <c r="A123" s="17"/>
    </row>
    <row r="124" spans="1:1" ht="19.5" customHeight="1">
      <c r="A124" s="17"/>
    </row>
    <row r="125" spans="1:1" ht="19.5" customHeight="1">
      <c r="A125" s="17"/>
    </row>
    <row r="126" spans="1:1" ht="19.5" customHeight="1">
      <c r="A126" s="17"/>
    </row>
    <row r="127" spans="1:1" ht="19.5" customHeight="1">
      <c r="A127" s="17"/>
    </row>
    <row r="128" spans="1:1" ht="19.5" customHeight="1">
      <c r="A128" s="17"/>
    </row>
    <row r="129" spans="1:1" ht="19.5" customHeight="1">
      <c r="A129" s="17"/>
    </row>
    <row r="130" spans="1:1" ht="19.5" customHeight="1">
      <c r="A130" s="17"/>
    </row>
    <row r="131" spans="1:1" ht="19.5" customHeight="1">
      <c r="A131" s="17"/>
    </row>
    <row r="132" spans="1:1" ht="19.5" customHeight="1">
      <c r="A132" s="17"/>
    </row>
    <row r="133" spans="1:1" ht="19.5" customHeight="1">
      <c r="A133" s="17"/>
    </row>
    <row r="134" spans="1:1" ht="19.5" customHeight="1">
      <c r="A134" s="17"/>
    </row>
    <row r="135" spans="1:1" ht="19.5" customHeight="1">
      <c r="A135" s="17"/>
    </row>
    <row r="136" spans="1:1" ht="19.5" customHeight="1">
      <c r="A136" s="17"/>
    </row>
    <row r="137" spans="1:1" ht="19.5" customHeight="1">
      <c r="A137" s="17"/>
    </row>
    <row r="138" spans="1:1" ht="19.5" customHeight="1">
      <c r="A138" s="17"/>
    </row>
    <row r="139" spans="1:1" ht="19.5" customHeight="1">
      <c r="A139" s="17"/>
    </row>
    <row r="140" spans="1:1" ht="19.5" customHeight="1">
      <c r="A140" s="17"/>
    </row>
    <row r="141" spans="1:1" ht="19.5" customHeight="1">
      <c r="A141" s="17"/>
    </row>
    <row r="142" spans="1:1" ht="19.5" customHeight="1">
      <c r="A142" s="17"/>
    </row>
    <row r="143" spans="1:1" ht="19.5" customHeight="1">
      <c r="A143" s="17"/>
    </row>
    <row r="144" spans="1:1" ht="19.5" customHeight="1">
      <c r="A144" s="17"/>
    </row>
    <row r="145" spans="1:1" ht="19.5" customHeight="1">
      <c r="A145" s="17"/>
    </row>
    <row r="146" spans="1:1" ht="19.5" customHeight="1">
      <c r="A146" s="17"/>
    </row>
    <row r="147" spans="1:1" ht="19.5" customHeight="1">
      <c r="A147" s="17"/>
    </row>
    <row r="148" spans="1:1" ht="19.5" customHeight="1">
      <c r="A148" s="17"/>
    </row>
    <row r="149" spans="1:1" ht="19.5" customHeight="1">
      <c r="A149" s="17"/>
    </row>
    <row r="150" spans="1:1" ht="19.5" customHeight="1">
      <c r="A150" s="17"/>
    </row>
    <row r="151" spans="1:1" ht="19.5" customHeight="1">
      <c r="A151" s="17"/>
    </row>
    <row r="152" spans="1:1" ht="19.5" customHeight="1">
      <c r="A152" s="17"/>
    </row>
    <row r="153" spans="1:1" ht="19.5" customHeight="1">
      <c r="A153" s="17"/>
    </row>
    <row r="154" spans="1:1" ht="19.5" customHeight="1">
      <c r="A154" s="17"/>
    </row>
    <row r="155" spans="1:1" ht="19.5" customHeight="1">
      <c r="A155" s="17"/>
    </row>
    <row r="156" spans="1:1" ht="19.5" customHeight="1">
      <c r="A156" s="17"/>
    </row>
    <row r="157" spans="1:1" ht="19.5" customHeight="1">
      <c r="A157" s="17"/>
    </row>
    <row r="158" spans="1:1" ht="19.5" customHeight="1">
      <c r="A158" s="17"/>
    </row>
    <row r="159" spans="1:1" ht="19.5" customHeight="1">
      <c r="A159" s="17"/>
    </row>
    <row r="160" spans="1:1" ht="19.5" customHeight="1">
      <c r="A160" s="17"/>
    </row>
    <row r="161" spans="1:1" ht="19.5" customHeight="1">
      <c r="A161" s="17"/>
    </row>
    <row r="162" spans="1:1" ht="19.5" customHeight="1">
      <c r="A162" s="17"/>
    </row>
    <row r="163" spans="1:1" ht="19.5" customHeight="1">
      <c r="A163" s="17"/>
    </row>
    <row r="164" spans="1:1" ht="19.5" customHeight="1">
      <c r="A164" s="17"/>
    </row>
    <row r="165" spans="1:1" ht="19.5" customHeight="1">
      <c r="A165" s="17"/>
    </row>
    <row r="166" spans="1:1" ht="19.5" customHeight="1">
      <c r="A166" s="17"/>
    </row>
    <row r="167" spans="1:1" ht="19.5" customHeight="1">
      <c r="A167" s="17"/>
    </row>
    <row r="168" spans="1:1" ht="19.5" customHeight="1">
      <c r="A168" s="17"/>
    </row>
    <row r="169" spans="1:1" ht="19.5" customHeight="1">
      <c r="A169" s="17"/>
    </row>
    <row r="170" spans="1:1" ht="19.5" customHeight="1">
      <c r="A170" s="17"/>
    </row>
    <row r="171" spans="1:1" ht="19.5" customHeight="1">
      <c r="A171" s="17"/>
    </row>
    <row r="172" spans="1:1" ht="19.5" customHeight="1">
      <c r="A172" s="17"/>
    </row>
    <row r="173" spans="1:1" ht="19.5" customHeight="1">
      <c r="A173" s="17"/>
    </row>
    <row r="174" spans="1:1" ht="19.5" customHeight="1">
      <c r="A174" s="17"/>
    </row>
    <row r="175" spans="1:1" ht="19.5" customHeight="1">
      <c r="A175" s="17"/>
    </row>
    <row r="176" spans="1:1" ht="19.5" customHeight="1">
      <c r="A176" s="17"/>
    </row>
    <row r="177" spans="1:1" ht="19.5" customHeight="1">
      <c r="A177" s="17"/>
    </row>
    <row r="178" spans="1:1" ht="19.5" customHeight="1">
      <c r="A178" s="17"/>
    </row>
    <row r="179" spans="1:1" ht="19.5" customHeight="1">
      <c r="A179" s="17"/>
    </row>
    <row r="180" spans="1:1" ht="19.5" customHeight="1">
      <c r="A180" s="17"/>
    </row>
    <row r="181" spans="1:1" ht="19.5" customHeight="1">
      <c r="A181" s="17"/>
    </row>
    <row r="182" spans="1:1" ht="19.5" customHeight="1">
      <c r="A182" s="17"/>
    </row>
    <row r="183" spans="1:1" ht="19.5" customHeight="1">
      <c r="A183" s="17"/>
    </row>
    <row r="184" spans="1:1" ht="19.5" customHeight="1">
      <c r="A184" s="17"/>
    </row>
    <row r="185" spans="1:1" ht="19.5" customHeight="1">
      <c r="A185" s="17"/>
    </row>
    <row r="186" spans="1:1" ht="19.5" customHeight="1">
      <c r="A186" s="17"/>
    </row>
    <row r="187" spans="1:1" ht="19.5" customHeight="1">
      <c r="A187" s="17"/>
    </row>
    <row r="188" spans="1:1" ht="19.5" customHeight="1">
      <c r="A188" s="17"/>
    </row>
    <row r="189" spans="1:1" ht="19.5" customHeight="1">
      <c r="A189" s="17"/>
    </row>
    <row r="190" spans="1:1" ht="19.5" customHeight="1">
      <c r="A190" s="17"/>
    </row>
    <row r="191" spans="1:1" ht="19.5" customHeight="1">
      <c r="A191" s="17"/>
    </row>
    <row r="192" spans="1:1" ht="19.5" customHeight="1">
      <c r="A192" s="17"/>
    </row>
    <row r="193" spans="1:1" ht="19.5" customHeight="1">
      <c r="A193" s="17"/>
    </row>
    <row r="194" spans="1:1" ht="19.5" customHeight="1">
      <c r="A194" s="17"/>
    </row>
    <row r="195" spans="1:1" ht="19.5" customHeight="1">
      <c r="A195" s="17"/>
    </row>
    <row r="196" spans="1:1" ht="19.5" customHeight="1">
      <c r="A196" s="17"/>
    </row>
    <row r="197" spans="1:1" ht="19.5" customHeight="1">
      <c r="A197" s="17"/>
    </row>
    <row r="198" spans="1:1" ht="19.5" customHeight="1">
      <c r="A198" s="17"/>
    </row>
    <row r="199" spans="1:1" ht="19.5" customHeight="1">
      <c r="A199" s="17"/>
    </row>
    <row r="200" spans="1:1" ht="19.5" customHeight="1">
      <c r="A200" s="17"/>
    </row>
    <row r="201" spans="1:1" ht="19.5" customHeight="1">
      <c r="A201" s="17"/>
    </row>
    <row r="202" spans="1:1" ht="19.5" customHeight="1">
      <c r="A202" s="17"/>
    </row>
    <row r="203" spans="1:1" ht="19.5" customHeight="1">
      <c r="A203" s="17"/>
    </row>
    <row r="204" spans="1:1" ht="19.5" customHeight="1">
      <c r="A204" s="17"/>
    </row>
    <row r="205" spans="1:1" ht="19.5" customHeight="1">
      <c r="A205" s="17"/>
    </row>
    <row r="206" spans="1:1" ht="19.5" customHeight="1">
      <c r="A206" s="17"/>
    </row>
    <row r="207" spans="1:1" ht="19.5" customHeight="1">
      <c r="A207" s="17"/>
    </row>
    <row r="208" spans="1:1" ht="19.5" customHeight="1">
      <c r="A208" s="17"/>
    </row>
    <row r="209" spans="1:1" ht="19.5" customHeight="1">
      <c r="A209" s="17"/>
    </row>
    <row r="210" spans="1:1" ht="19.5" customHeight="1">
      <c r="A210" s="17"/>
    </row>
    <row r="211" spans="1:1" ht="19.5" customHeight="1">
      <c r="A211" s="17"/>
    </row>
    <row r="212" spans="1:1" ht="19.5" customHeight="1">
      <c r="A212" s="17"/>
    </row>
    <row r="213" spans="1:1" ht="19.5" customHeight="1">
      <c r="A213" s="17"/>
    </row>
    <row r="214" spans="1:1" ht="19.5" customHeight="1">
      <c r="A214" s="17"/>
    </row>
    <row r="215" spans="1:1" ht="19.5" customHeight="1">
      <c r="A215" s="17"/>
    </row>
    <row r="216" spans="1:1" ht="19.5" customHeight="1">
      <c r="A216" s="17"/>
    </row>
    <row r="217" spans="1:1" ht="19.5" customHeight="1">
      <c r="A217" s="17"/>
    </row>
    <row r="218" spans="1:1" ht="19.5" customHeight="1">
      <c r="A218" s="17"/>
    </row>
    <row r="219" spans="1:1" ht="19.5" customHeight="1">
      <c r="A219" s="17"/>
    </row>
    <row r="220" spans="1:1" ht="19.5" customHeight="1">
      <c r="A220" s="17"/>
    </row>
    <row r="221" spans="1:1" ht="19.5" customHeight="1">
      <c r="A221" s="17"/>
    </row>
    <row r="222" spans="1:1" ht="19.5" customHeight="1">
      <c r="A222" s="17"/>
    </row>
    <row r="223" spans="1:1" ht="19.5" customHeight="1">
      <c r="A223" s="17"/>
    </row>
    <row r="224" spans="1:1" ht="19.5" customHeight="1">
      <c r="A224" s="17"/>
    </row>
    <row r="225" spans="1:1" ht="19.5" customHeight="1">
      <c r="A225" s="17"/>
    </row>
    <row r="226" spans="1:1" ht="19.5" customHeight="1">
      <c r="A226" s="17"/>
    </row>
    <row r="227" spans="1:1" ht="19.5" customHeight="1">
      <c r="A227" s="17"/>
    </row>
    <row r="228" spans="1:1" ht="19.5" customHeight="1">
      <c r="A228" s="17"/>
    </row>
    <row r="229" spans="1:1" ht="19.5" customHeight="1">
      <c r="A229" s="17"/>
    </row>
    <row r="230" spans="1:1" ht="19.5" customHeight="1">
      <c r="A230" s="17"/>
    </row>
    <row r="231" spans="1:1" ht="19.5" customHeight="1">
      <c r="A231" s="17"/>
    </row>
    <row r="232" spans="1:1" ht="19.5" customHeight="1">
      <c r="A232" s="17"/>
    </row>
    <row r="233" spans="1:1" ht="19.5" customHeight="1">
      <c r="A233" s="17"/>
    </row>
    <row r="234" spans="1:1" ht="19.5" customHeight="1">
      <c r="A234" s="17"/>
    </row>
    <row r="235" spans="1:1" ht="19.5" customHeight="1">
      <c r="A235" s="17"/>
    </row>
    <row r="236" spans="1:1" ht="19.5" customHeight="1">
      <c r="A236" s="17"/>
    </row>
    <row r="237" spans="1:1" ht="19.5" customHeight="1">
      <c r="A237" s="17"/>
    </row>
    <row r="238" spans="1:1" ht="19.5" customHeight="1">
      <c r="A238" s="17"/>
    </row>
    <row r="239" spans="1:1" ht="19.5" customHeight="1">
      <c r="A239" s="17"/>
    </row>
    <row r="240" spans="1:1" ht="19.5" customHeight="1">
      <c r="A240" s="17"/>
    </row>
    <row r="241" spans="1:1" ht="19.5" customHeight="1">
      <c r="A241" s="17"/>
    </row>
    <row r="242" spans="1:1" ht="19.5" customHeight="1">
      <c r="A242" s="17"/>
    </row>
    <row r="243" spans="1:1" ht="19.5" customHeight="1">
      <c r="A243" s="17"/>
    </row>
    <row r="244" spans="1:1" ht="19.5" customHeight="1">
      <c r="A244" s="17"/>
    </row>
    <row r="245" spans="1:1" ht="19.5" customHeight="1">
      <c r="A245" s="17"/>
    </row>
    <row r="246" spans="1:1" ht="19.5" customHeight="1">
      <c r="A246" s="17"/>
    </row>
    <row r="247" spans="1:1" ht="19.5" customHeight="1">
      <c r="A247" s="17"/>
    </row>
    <row r="248" spans="1:1" ht="19.5" customHeight="1">
      <c r="A248" s="17"/>
    </row>
    <row r="249" spans="1:1" ht="19.5" customHeight="1">
      <c r="A249" s="17"/>
    </row>
    <row r="250" spans="1:1" ht="19.5" customHeight="1">
      <c r="A250" s="17"/>
    </row>
    <row r="251" spans="1:1" ht="19.5" customHeight="1">
      <c r="A251" s="17"/>
    </row>
    <row r="252" spans="1:1" ht="19.5" customHeight="1">
      <c r="A252" s="17"/>
    </row>
    <row r="253" spans="1:1" ht="19.5" customHeight="1">
      <c r="A253" s="17"/>
    </row>
    <row r="254" spans="1:1" ht="19.5" customHeight="1">
      <c r="A254" s="17"/>
    </row>
    <row r="255" spans="1:1" ht="19.5" customHeight="1">
      <c r="A255" s="17"/>
    </row>
    <row r="256" spans="1:1" ht="19.5" customHeight="1">
      <c r="A256" s="17"/>
    </row>
    <row r="257" spans="1:1" ht="19.5" customHeight="1">
      <c r="A257" s="17"/>
    </row>
    <row r="258" spans="1:1" ht="19.5" customHeight="1">
      <c r="A258" s="17"/>
    </row>
    <row r="259" spans="1:1" ht="19.5" customHeight="1">
      <c r="A259" s="17"/>
    </row>
    <row r="260" spans="1:1" ht="19.5" customHeight="1">
      <c r="A260" s="17"/>
    </row>
    <row r="261" spans="1:1" ht="19.5" customHeight="1">
      <c r="A261" s="17"/>
    </row>
    <row r="262" spans="1:1" ht="19.5" customHeight="1">
      <c r="A262" s="17"/>
    </row>
    <row r="263" spans="1:1" ht="19.5" customHeight="1">
      <c r="A263" s="17"/>
    </row>
    <row r="264" spans="1:1" ht="19.5" customHeight="1">
      <c r="A264" s="17"/>
    </row>
    <row r="265" spans="1:1" ht="19.5" customHeight="1">
      <c r="A265" s="17"/>
    </row>
    <row r="266" spans="1:1" ht="19.5" customHeight="1">
      <c r="A266" s="17"/>
    </row>
    <row r="267" spans="1:1" ht="19.5" customHeight="1">
      <c r="A267" s="17"/>
    </row>
    <row r="268" spans="1:1" ht="19.5" customHeight="1">
      <c r="A268" s="17"/>
    </row>
    <row r="269" spans="1:1" ht="19.5" customHeight="1">
      <c r="A269" s="17"/>
    </row>
    <row r="270" spans="1:1" ht="19.5" customHeight="1">
      <c r="A270" s="17"/>
    </row>
    <row r="271" spans="1:1" ht="19.5" customHeight="1">
      <c r="A271" s="17"/>
    </row>
    <row r="272" spans="1:1" ht="19.5" customHeight="1">
      <c r="A272" s="17"/>
    </row>
    <row r="273" spans="1:1" ht="19.5" customHeight="1">
      <c r="A273" s="17"/>
    </row>
    <row r="274" spans="1:1" ht="19.5" customHeight="1">
      <c r="A274" s="17"/>
    </row>
    <row r="275" spans="1:1" ht="19.5" customHeight="1">
      <c r="A275" s="17"/>
    </row>
    <row r="276" spans="1:1" ht="19.5" customHeight="1">
      <c r="A276" s="17"/>
    </row>
    <row r="277" spans="1:1" ht="19.5" customHeight="1">
      <c r="A277" s="17"/>
    </row>
    <row r="278" spans="1:1" ht="19.5" customHeight="1">
      <c r="A278" s="17"/>
    </row>
    <row r="279" spans="1:1" ht="19.5" customHeight="1">
      <c r="A279" s="17"/>
    </row>
    <row r="280" spans="1:1" ht="19.5" customHeight="1">
      <c r="A280" s="17"/>
    </row>
    <row r="281" spans="1:1" ht="19.5" customHeight="1">
      <c r="A281" s="17"/>
    </row>
    <row r="282" spans="1:1" ht="19.5" customHeight="1">
      <c r="A282" s="17"/>
    </row>
    <row r="283" spans="1:1" ht="19.5" customHeight="1">
      <c r="A283" s="17"/>
    </row>
    <row r="284" spans="1:1" ht="19.5" customHeight="1">
      <c r="A284" s="17"/>
    </row>
    <row r="285" spans="1:1" ht="19.5" customHeight="1">
      <c r="A285" s="17"/>
    </row>
    <row r="286" spans="1:1" ht="19.5" customHeight="1">
      <c r="A286" s="17"/>
    </row>
    <row r="287" spans="1:1" ht="19.5" customHeight="1">
      <c r="A287" s="17"/>
    </row>
    <row r="288" spans="1:1" ht="19.5" customHeight="1">
      <c r="A288" s="17"/>
    </row>
    <row r="289" spans="1:1" ht="19.5" customHeight="1">
      <c r="A289" s="17"/>
    </row>
    <row r="290" spans="1:1" ht="19.5" customHeight="1">
      <c r="A290" s="17"/>
    </row>
    <row r="291" spans="1:1" ht="19.5" customHeight="1">
      <c r="A291" s="17"/>
    </row>
    <row r="292" spans="1:1" ht="19.5" customHeight="1">
      <c r="A292" s="17"/>
    </row>
    <row r="293" spans="1:1" ht="19.5" customHeight="1">
      <c r="A293" s="17"/>
    </row>
    <row r="294" spans="1:1" ht="19.5" customHeight="1">
      <c r="A294" s="17"/>
    </row>
    <row r="295" spans="1:1" ht="19.5" customHeight="1">
      <c r="A295" s="17"/>
    </row>
    <row r="296" spans="1:1" ht="19.5" customHeight="1">
      <c r="A296" s="17"/>
    </row>
    <row r="297" spans="1:1" ht="19.5" customHeight="1">
      <c r="A297" s="17"/>
    </row>
    <row r="298" spans="1:1" ht="19.5" customHeight="1">
      <c r="A298" s="17"/>
    </row>
    <row r="299" spans="1:1" ht="19.5" customHeight="1">
      <c r="A299" s="17"/>
    </row>
    <row r="300" spans="1:1" ht="19.5" customHeight="1">
      <c r="A300" s="17"/>
    </row>
    <row r="301" spans="1:1" ht="19.5" customHeight="1">
      <c r="A301" s="17"/>
    </row>
    <row r="302" spans="1:1" ht="19.5" customHeight="1">
      <c r="A302" s="17"/>
    </row>
    <row r="303" spans="1:1" ht="19.5" customHeight="1">
      <c r="A303" s="17"/>
    </row>
    <row r="304" spans="1:1" ht="19.5" customHeight="1">
      <c r="A304" s="17"/>
    </row>
    <row r="305" spans="1:1" ht="19.5" customHeight="1">
      <c r="A305" s="17"/>
    </row>
    <row r="306" spans="1:1" ht="19.5" customHeight="1">
      <c r="A306" s="17"/>
    </row>
    <row r="307" spans="1:1" ht="19.5" customHeight="1">
      <c r="A307" s="17"/>
    </row>
    <row r="308" spans="1:1" ht="19.5" customHeight="1">
      <c r="A308" s="17"/>
    </row>
    <row r="309" spans="1:1" ht="19.5" customHeight="1">
      <c r="A309" s="17"/>
    </row>
    <row r="310" spans="1:1" ht="19.5" customHeight="1">
      <c r="A310" s="17"/>
    </row>
    <row r="311" spans="1:1" ht="19.5" customHeight="1">
      <c r="A311" s="17"/>
    </row>
    <row r="312" spans="1:1" ht="19.5" customHeight="1">
      <c r="A312" s="17"/>
    </row>
    <row r="313" spans="1:1" ht="19.5" customHeight="1">
      <c r="A313" s="17"/>
    </row>
    <row r="314" spans="1:1" ht="19.5" customHeight="1">
      <c r="A314" s="17"/>
    </row>
    <row r="315" spans="1:1" ht="19.5" customHeight="1">
      <c r="A315" s="17"/>
    </row>
    <row r="316" spans="1:1" ht="19.5" customHeight="1">
      <c r="A316" s="17"/>
    </row>
    <row r="317" spans="1:1" ht="19.5" customHeight="1">
      <c r="A317" s="17"/>
    </row>
    <row r="318" spans="1:1" ht="19.5" customHeight="1">
      <c r="A318" s="17"/>
    </row>
    <row r="319" spans="1:1" ht="19.5" customHeight="1">
      <c r="A319" s="17"/>
    </row>
    <row r="320" spans="1:1" ht="19.5" customHeight="1">
      <c r="A320" s="17"/>
    </row>
    <row r="321" spans="1:1" ht="19.5" customHeight="1">
      <c r="A321" s="17"/>
    </row>
    <row r="322" spans="1:1" ht="19.5" customHeight="1">
      <c r="A322" s="17"/>
    </row>
    <row r="323" spans="1:1" ht="19.5" customHeight="1">
      <c r="A323" s="17"/>
    </row>
    <row r="324" spans="1:1" ht="19.5" customHeight="1">
      <c r="A324" s="17"/>
    </row>
    <row r="325" spans="1:1" ht="19.5" customHeight="1">
      <c r="A325" s="17"/>
    </row>
    <row r="326" spans="1:1" ht="19.5" customHeight="1">
      <c r="A326" s="17"/>
    </row>
    <row r="327" spans="1:1" ht="19.5" customHeight="1">
      <c r="A327" s="17"/>
    </row>
    <row r="328" spans="1:1" ht="19.5" customHeight="1">
      <c r="A328" s="17"/>
    </row>
    <row r="329" spans="1:1" ht="19.5" customHeight="1">
      <c r="A329" s="17"/>
    </row>
    <row r="330" spans="1:1" ht="19.5" customHeight="1">
      <c r="A330" s="17"/>
    </row>
    <row r="331" spans="1:1" ht="19.5" customHeight="1">
      <c r="A331" s="17"/>
    </row>
    <row r="332" spans="1:1" ht="19.5" customHeight="1">
      <c r="A332" s="17"/>
    </row>
    <row r="333" spans="1:1" ht="19.5" customHeight="1">
      <c r="A333" s="17"/>
    </row>
    <row r="334" spans="1:1" ht="19.5" customHeight="1">
      <c r="A334" s="17"/>
    </row>
    <row r="335" spans="1:1" ht="19.5" customHeight="1">
      <c r="A335" s="17"/>
    </row>
    <row r="336" spans="1:1" ht="19.5" customHeight="1">
      <c r="A336" s="17"/>
    </row>
    <row r="337" spans="1:1" ht="19.5" customHeight="1">
      <c r="A337" s="17"/>
    </row>
    <row r="338" spans="1:1" ht="19.5" customHeight="1">
      <c r="A338" s="17"/>
    </row>
    <row r="339" spans="1:1" ht="19.5" customHeight="1">
      <c r="A339" s="17"/>
    </row>
    <row r="340" spans="1:1" ht="19.5" customHeight="1">
      <c r="A340" s="17"/>
    </row>
    <row r="341" spans="1:1" ht="19.5" customHeight="1">
      <c r="A341" s="17"/>
    </row>
    <row r="342" spans="1:1" ht="19.5" customHeight="1">
      <c r="A342" s="17"/>
    </row>
    <row r="343" spans="1:1" ht="19.5" customHeight="1">
      <c r="A343" s="17"/>
    </row>
    <row r="344" spans="1:1" ht="19.5" customHeight="1">
      <c r="A344" s="17"/>
    </row>
    <row r="345" spans="1:1" ht="19.5" customHeight="1">
      <c r="A345" s="17"/>
    </row>
    <row r="346" spans="1:1" ht="19.5" customHeight="1">
      <c r="A346" s="17"/>
    </row>
    <row r="347" spans="1:1" ht="19.5" customHeight="1">
      <c r="A347" s="17"/>
    </row>
    <row r="348" spans="1:1" ht="19.5" customHeight="1">
      <c r="A348" s="17"/>
    </row>
    <row r="349" spans="1:1" ht="19.5" customHeight="1">
      <c r="A349" s="17"/>
    </row>
    <row r="350" spans="1:1" ht="19.5" customHeight="1">
      <c r="A350" s="17"/>
    </row>
    <row r="351" spans="1:1" ht="19.5" customHeight="1">
      <c r="A351" s="17"/>
    </row>
    <row r="352" spans="1:1" ht="19.5" customHeight="1">
      <c r="A352" s="17"/>
    </row>
    <row r="353" spans="1:1" ht="19.5" customHeight="1">
      <c r="A353" s="17"/>
    </row>
    <row r="354" spans="1:1" ht="19.5" customHeight="1">
      <c r="A354" s="17"/>
    </row>
    <row r="355" spans="1:1" ht="19.5" customHeight="1">
      <c r="A355" s="17"/>
    </row>
    <row r="356" spans="1:1" ht="19.5" customHeight="1">
      <c r="A356" s="17"/>
    </row>
    <row r="357" spans="1:1" ht="19.5" customHeight="1">
      <c r="A357" s="17"/>
    </row>
    <row r="358" spans="1:1" ht="19.5" customHeight="1">
      <c r="A358" s="17"/>
    </row>
    <row r="359" spans="1:1" ht="19.5" customHeight="1">
      <c r="A359" s="17"/>
    </row>
    <row r="360" spans="1:1" ht="19.5" customHeight="1">
      <c r="A360" s="17"/>
    </row>
    <row r="361" spans="1:1" ht="19.5" customHeight="1">
      <c r="A361" s="17"/>
    </row>
    <row r="362" spans="1:1" ht="19.5" customHeight="1">
      <c r="A362" s="17"/>
    </row>
    <row r="363" spans="1:1" ht="19.5" customHeight="1">
      <c r="A363" s="17"/>
    </row>
    <row r="364" spans="1:1" ht="19.5" customHeight="1">
      <c r="A364" s="17"/>
    </row>
    <row r="365" spans="1:1" ht="19.5" customHeight="1">
      <c r="A365" s="17"/>
    </row>
    <row r="366" spans="1:1" ht="19.5" customHeight="1">
      <c r="A366" s="17"/>
    </row>
    <row r="367" spans="1:1" ht="19.5" customHeight="1">
      <c r="A367" s="17"/>
    </row>
    <row r="368" spans="1:1" ht="19.5" customHeight="1">
      <c r="A368" s="17"/>
    </row>
    <row r="369" spans="1:1" ht="19.5" customHeight="1">
      <c r="A369" s="17"/>
    </row>
    <row r="370" spans="1:1" ht="19.5" customHeight="1">
      <c r="A370" s="17"/>
    </row>
    <row r="371" spans="1:1" ht="19.5" customHeight="1">
      <c r="A371" s="17"/>
    </row>
    <row r="372" spans="1:1" ht="19.5" customHeight="1">
      <c r="A372" s="17"/>
    </row>
    <row r="373" spans="1:1" ht="19.5" customHeight="1">
      <c r="A373" s="17"/>
    </row>
    <row r="374" spans="1:1" ht="19.5" customHeight="1">
      <c r="A374" s="17"/>
    </row>
    <row r="375" spans="1:1" ht="19.5" customHeight="1">
      <c r="A375" s="17"/>
    </row>
    <row r="376" spans="1:1" ht="19.5" customHeight="1">
      <c r="A376" s="17"/>
    </row>
    <row r="377" spans="1:1" ht="19.5" customHeight="1">
      <c r="A377" s="17"/>
    </row>
    <row r="378" spans="1:1" ht="19.5" customHeight="1">
      <c r="A378" s="17"/>
    </row>
    <row r="379" spans="1:1" ht="19.5" customHeight="1">
      <c r="A379" s="17"/>
    </row>
    <row r="380" spans="1:1" ht="19.5" customHeight="1">
      <c r="A380" s="17"/>
    </row>
    <row r="381" spans="1:1" ht="19.5" customHeight="1">
      <c r="A381" s="17"/>
    </row>
    <row r="382" spans="1:1" ht="19.5" customHeight="1">
      <c r="A382" s="17"/>
    </row>
    <row r="383" spans="1:1" ht="19.5" customHeight="1">
      <c r="A383" s="17"/>
    </row>
    <row r="384" spans="1:1" ht="19.5" customHeight="1">
      <c r="A384" s="17"/>
    </row>
    <row r="385" spans="1:1" ht="19.5" customHeight="1">
      <c r="A385" s="17"/>
    </row>
    <row r="386" spans="1:1" ht="19.5" customHeight="1">
      <c r="A386" s="17"/>
    </row>
    <row r="387" spans="1:1" ht="19.5" customHeight="1">
      <c r="A387" s="17"/>
    </row>
    <row r="388" spans="1:1" ht="19.5" customHeight="1">
      <c r="A388" s="17"/>
    </row>
    <row r="389" spans="1:1" ht="19.5" customHeight="1">
      <c r="A389" s="17"/>
    </row>
    <row r="390" spans="1:1" ht="19.5" customHeight="1">
      <c r="A390" s="17"/>
    </row>
    <row r="391" spans="1:1" ht="19.5" customHeight="1">
      <c r="A391" s="17"/>
    </row>
    <row r="392" spans="1:1" ht="19.5" customHeight="1">
      <c r="A392" s="17"/>
    </row>
    <row r="393" spans="1:1" ht="19.5" customHeight="1">
      <c r="A393" s="17"/>
    </row>
    <row r="394" spans="1:1" ht="19.5" customHeight="1">
      <c r="A394" s="17"/>
    </row>
    <row r="395" spans="1:1" ht="19.5" customHeight="1">
      <c r="A395" s="17"/>
    </row>
    <row r="396" spans="1:1" ht="19.5" customHeight="1">
      <c r="A396" s="17"/>
    </row>
    <row r="397" spans="1:1" ht="19.5" customHeight="1">
      <c r="A397" s="17"/>
    </row>
    <row r="398" spans="1:1" ht="19.5" customHeight="1">
      <c r="A398" s="17"/>
    </row>
    <row r="399" spans="1:1" ht="19.5" customHeight="1">
      <c r="A399" s="17"/>
    </row>
    <row r="400" spans="1:1" ht="19.5" customHeight="1">
      <c r="A400" s="17"/>
    </row>
    <row r="401" spans="1:1" ht="19.5" customHeight="1">
      <c r="A401" s="17"/>
    </row>
    <row r="402" spans="1:1" ht="19.5" customHeight="1">
      <c r="A402" s="17"/>
    </row>
    <row r="403" spans="1:1" ht="19.5" customHeight="1">
      <c r="A403" s="17"/>
    </row>
    <row r="404" spans="1:1" ht="19.5" customHeight="1">
      <c r="A404" s="17"/>
    </row>
    <row r="405" spans="1:1" ht="19.5" customHeight="1">
      <c r="A405" s="17"/>
    </row>
    <row r="406" spans="1:1" ht="19.5" customHeight="1">
      <c r="A406" s="17"/>
    </row>
    <row r="407" spans="1:1" ht="19.5" customHeight="1">
      <c r="A407" s="17"/>
    </row>
    <row r="408" spans="1:1" ht="19.5" customHeight="1">
      <c r="A408" s="17"/>
    </row>
    <row r="409" spans="1:1" ht="19.5" customHeight="1">
      <c r="A409" s="17"/>
    </row>
    <row r="410" spans="1:1" ht="19.5" customHeight="1">
      <c r="A410" s="17"/>
    </row>
    <row r="411" spans="1:1" ht="19.5" customHeight="1">
      <c r="A411" s="17"/>
    </row>
    <row r="412" spans="1:1" ht="19.5" customHeight="1">
      <c r="A412" s="17"/>
    </row>
    <row r="413" spans="1:1" ht="19.5" customHeight="1">
      <c r="A413" s="17"/>
    </row>
    <row r="414" spans="1:1" ht="19.5" customHeight="1">
      <c r="A414" s="17"/>
    </row>
    <row r="415" spans="1:1" ht="19.5" customHeight="1">
      <c r="A415" s="17"/>
    </row>
    <row r="416" spans="1:1" ht="19.5" customHeight="1">
      <c r="A416" s="17"/>
    </row>
    <row r="417" spans="1:1" ht="19.5" customHeight="1">
      <c r="A417" s="17"/>
    </row>
    <row r="418" spans="1:1" ht="19.5" customHeight="1">
      <c r="A418" s="17"/>
    </row>
    <row r="419" spans="1:1" ht="19.5" customHeight="1">
      <c r="A419" s="17"/>
    </row>
    <row r="420" spans="1:1" ht="19.5" customHeight="1">
      <c r="A420" s="17"/>
    </row>
    <row r="421" spans="1:1" ht="19.5" customHeight="1">
      <c r="A421" s="17"/>
    </row>
    <row r="422" spans="1:1" ht="19.5" customHeight="1">
      <c r="A422" s="17"/>
    </row>
    <row r="423" spans="1:1" ht="19.5" customHeight="1">
      <c r="A423" s="17"/>
    </row>
    <row r="424" spans="1:1" ht="19.5" customHeight="1">
      <c r="A424" s="17"/>
    </row>
    <row r="425" spans="1:1" ht="19.5" customHeight="1">
      <c r="A425" s="17"/>
    </row>
    <row r="426" spans="1:1" ht="19.5" customHeight="1">
      <c r="A426" s="17"/>
    </row>
    <row r="427" spans="1:1" ht="19.5" customHeight="1">
      <c r="A427" s="17"/>
    </row>
    <row r="428" spans="1:1" ht="19.5" customHeight="1">
      <c r="A428" s="17"/>
    </row>
    <row r="429" spans="1:1" ht="19.5" customHeight="1">
      <c r="A429" s="17"/>
    </row>
    <row r="430" spans="1:1" ht="19.5" customHeight="1">
      <c r="A430" s="17"/>
    </row>
    <row r="431" spans="1:1" ht="19.5" customHeight="1">
      <c r="A431" s="17"/>
    </row>
    <row r="432" spans="1:1" ht="19.5" customHeight="1">
      <c r="A432" s="17"/>
    </row>
    <row r="433" spans="1:1" ht="19.5" customHeight="1">
      <c r="A433" s="17"/>
    </row>
    <row r="434" spans="1:1" ht="19.5" customHeight="1">
      <c r="A434" s="17"/>
    </row>
    <row r="435" spans="1:1" ht="19.5" customHeight="1">
      <c r="A435" s="17"/>
    </row>
    <row r="436" spans="1:1" ht="19.5" customHeight="1">
      <c r="A436" s="17"/>
    </row>
    <row r="437" spans="1:1" ht="19.5" customHeight="1">
      <c r="A437" s="17"/>
    </row>
    <row r="438" spans="1:1" ht="19.5" customHeight="1">
      <c r="A438" s="17"/>
    </row>
    <row r="439" spans="1:1" ht="19.5" customHeight="1">
      <c r="A439" s="17"/>
    </row>
    <row r="440" spans="1:1" ht="19.5" customHeight="1">
      <c r="A440" s="17"/>
    </row>
    <row r="441" spans="1:1" ht="19.5" customHeight="1">
      <c r="A441" s="17"/>
    </row>
    <row r="442" spans="1:1" ht="19.5" customHeight="1">
      <c r="A442" s="17"/>
    </row>
    <row r="443" spans="1:1" ht="19.5" customHeight="1">
      <c r="A443" s="17"/>
    </row>
    <row r="444" spans="1:1" ht="19.5" customHeight="1">
      <c r="A444" s="17"/>
    </row>
    <row r="445" spans="1:1" ht="19.5" customHeight="1">
      <c r="A445" s="17"/>
    </row>
    <row r="446" spans="1:1" ht="19.5" customHeight="1">
      <c r="A446" s="17"/>
    </row>
    <row r="447" spans="1:1" ht="19.5" customHeight="1">
      <c r="A447" s="17"/>
    </row>
    <row r="448" spans="1:1" ht="19.5" customHeight="1">
      <c r="A448" s="17"/>
    </row>
    <row r="449" spans="1:1" ht="19.5" customHeight="1">
      <c r="A449" s="17"/>
    </row>
    <row r="450" spans="1:1" ht="19.5" customHeight="1">
      <c r="A450" s="17"/>
    </row>
    <row r="451" spans="1:1" ht="19.5" customHeight="1">
      <c r="A451" s="17"/>
    </row>
    <row r="452" spans="1:1" ht="19.5" customHeight="1">
      <c r="A452" s="17"/>
    </row>
    <row r="453" spans="1:1" ht="19.5" customHeight="1">
      <c r="A453" s="17"/>
    </row>
    <row r="454" spans="1:1" ht="19.5" customHeight="1">
      <c r="A454" s="17"/>
    </row>
    <row r="455" spans="1:1" ht="19.5" customHeight="1">
      <c r="A455" s="17"/>
    </row>
    <row r="456" spans="1:1" ht="19.5" customHeight="1">
      <c r="A456" s="17"/>
    </row>
    <row r="457" spans="1:1" ht="19.5" customHeight="1">
      <c r="A457" s="17"/>
    </row>
    <row r="458" spans="1:1" ht="19.5" customHeight="1">
      <c r="A458" s="17"/>
    </row>
    <row r="459" spans="1:1" ht="19.5" customHeight="1">
      <c r="A459" s="17"/>
    </row>
    <row r="460" spans="1:1" ht="19.5" customHeight="1">
      <c r="A460" s="17"/>
    </row>
    <row r="461" spans="1:1" ht="19.5" customHeight="1">
      <c r="A461" s="17"/>
    </row>
    <row r="462" spans="1:1" ht="19.5" customHeight="1">
      <c r="A462" s="17"/>
    </row>
    <row r="463" spans="1:1" ht="19.5" customHeight="1">
      <c r="A463" s="17"/>
    </row>
    <row r="464" spans="1:1" ht="19.5" customHeight="1">
      <c r="A464" s="17"/>
    </row>
    <row r="465" spans="1:1" ht="19.5" customHeight="1">
      <c r="A465" s="17"/>
    </row>
    <row r="466" spans="1:1" ht="19.5" customHeight="1">
      <c r="A466" s="17"/>
    </row>
    <row r="467" spans="1:1" ht="19.5" customHeight="1">
      <c r="A467" s="17"/>
    </row>
    <row r="468" spans="1:1" ht="19.5" customHeight="1">
      <c r="A468" s="17"/>
    </row>
    <row r="469" spans="1:1" ht="19.5" customHeight="1">
      <c r="A469" s="17"/>
    </row>
    <row r="470" spans="1:1" ht="19.5" customHeight="1">
      <c r="A470" s="17"/>
    </row>
    <row r="471" spans="1:1" ht="19.5" customHeight="1">
      <c r="A471" s="17"/>
    </row>
    <row r="472" spans="1:1" ht="19.5" customHeight="1">
      <c r="A472" s="17"/>
    </row>
    <row r="473" spans="1:1" ht="19.5" customHeight="1">
      <c r="A473" s="17"/>
    </row>
    <row r="474" spans="1:1" ht="19.5" customHeight="1">
      <c r="A474" s="17"/>
    </row>
    <row r="475" spans="1:1" ht="19.5" customHeight="1">
      <c r="A475" s="17"/>
    </row>
    <row r="476" spans="1:1" ht="19.5" customHeight="1">
      <c r="A476" s="17"/>
    </row>
    <row r="477" spans="1:1" ht="19.5" customHeight="1">
      <c r="A477" s="17"/>
    </row>
    <row r="478" spans="1:1" ht="19.5" customHeight="1">
      <c r="A478" s="17"/>
    </row>
    <row r="479" spans="1:1" ht="19.5" customHeight="1">
      <c r="A479" s="17"/>
    </row>
    <row r="480" spans="1:1" ht="19.5" customHeight="1">
      <c r="A480" s="17"/>
    </row>
    <row r="481" spans="1:1" ht="19.5" customHeight="1">
      <c r="A481" s="17"/>
    </row>
    <row r="482" spans="1:1" ht="19.5" customHeight="1">
      <c r="A482" s="17"/>
    </row>
    <row r="483" spans="1:1" ht="19.5" customHeight="1">
      <c r="A483" s="17"/>
    </row>
    <row r="484" spans="1:1" ht="19.5" customHeight="1">
      <c r="A484" s="17"/>
    </row>
    <row r="485" spans="1:1" ht="19.5" customHeight="1">
      <c r="A485" s="17"/>
    </row>
    <row r="486" spans="1:1" ht="19.5" customHeight="1">
      <c r="A486" s="17"/>
    </row>
    <row r="487" spans="1:1" ht="19.5" customHeight="1">
      <c r="A487" s="17"/>
    </row>
    <row r="488" spans="1:1" ht="19.5" customHeight="1">
      <c r="A488" s="17"/>
    </row>
    <row r="489" spans="1:1" ht="19.5" customHeight="1">
      <c r="A489" s="17"/>
    </row>
    <row r="490" spans="1:1" ht="19.5" customHeight="1">
      <c r="A490" s="17"/>
    </row>
    <row r="491" spans="1:1" ht="19.5" customHeight="1">
      <c r="A491" s="17"/>
    </row>
    <row r="492" spans="1:1" ht="19.5" customHeight="1">
      <c r="A492" s="17"/>
    </row>
    <row r="493" spans="1:1" ht="19.5" customHeight="1">
      <c r="A493" s="17"/>
    </row>
    <row r="494" spans="1:1" ht="19.5" customHeight="1">
      <c r="A494" s="17"/>
    </row>
    <row r="495" spans="1:1" ht="19.5" customHeight="1">
      <c r="A495" s="17"/>
    </row>
    <row r="496" spans="1:1" ht="19.5" customHeight="1">
      <c r="A496" s="17"/>
    </row>
    <row r="497" spans="1:1" ht="19.5" customHeight="1">
      <c r="A497" s="17"/>
    </row>
    <row r="498" spans="1:1" ht="19.5" customHeight="1">
      <c r="A498" s="17"/>
    </row>
    <row r="499" spans="1:1" ht="19.5" customHeight="1">
      <c r="A499" s="17"/>
    </row>
    <row r="500" spans="1:1" ht="19.5" customHeight="1">
      <c r="A500" s="17"/>
    </row>
    <row r="501" spans="1:1" ht="19.5" customHeight="1">
      <c r="A501" s="17"/>
    </row>
    <row r="502" spans="1:1" ht="19.5" customHeight="1">
      <c r="A502" s="17"/>
    </row>
    <row r="503" spans="1:1" ht="19.5" customHeight="1">
      <c r="A503" s="17"/>
    </row>
    <row r="504" spans="1:1" ht="19.5" customHeight="1">
      <c r="A504" s="17"/>
    </row>
    <row r="505" spans="1:1" ht="19.5" customHeight="1">
      <c r="A505" s="17"/>
    </row>
    <row r="506" spans="1:1" ht="19.5" customHeight="1">
      <c r="A506" s="17"/>
    </row>
    <row r="507" spans="1:1" ht="19.5" customHeight="1">
      <c r="A507" s="17"/>
    </row>
    <row r="508" spans="1:1" ht="19.5" customHeight="1">
      <c r="A508" s="17"/>
    </row>
    <row r="509" spans="1:1" ht="19.5" customHeight="1">
      <c r="A509" s="17"/>
    </row>
    <row r="510" spans="1:1" ht="19.5" customHeight="1">
      <c r="A510" s="17"/>
    </row>
    <row r="511" spans="1:1" ht="19.5" customHeight="1">
      <c r="A511" s="17"/>
    </row>
    <row r="512" spans="1:1" ht="19.5" customHeight="1">
      <c r="A512" s="17"/>
    </row>
    <row r="513" spans="1:1" ht="19.5" customHeight="1">
      <c r="A513" s="17"/>
    </row>
    <row r="514" spans="1:1" ht="19.5" customHeight="1">
      <c r="A514" s="17"/>
    </row>
    <row r="515" spans="1:1" ht="19.5" customHeight="1">
      <c r="A515" s="17"/>
    </row>
    <row r="516" spans="1:1" ht="19.5" customHeight="1">
      <c r="A516" s="17"/>
    </row>
    <row r="517" spans="1:1" ht="19.5" customHeight="1">
      <c r="A517" s="17"/>
    </row>
    <row r="518" spans="1:1" ht="19.5" customHeight="1">
      <c r="A518" s="17"/>
    </row>
    <row r="519" spans="1:1" ht="19.5" customHeight="1">
      <c r="A519" s="17"/>
    </row>
    <row r="520" spans="1:1" ht="19.5" customHeight="1">
      <c r="A520" s="17"/>
    </row>
    <row r="521" spans="1:1" ht="19.5" customHeight="1">
      <c r="A521" s="17"/>
    </row>
    <row r="522" spans="1:1" ht="19.5" customHeight="1">
      <c r="A522" s="17"/>
    </row>
    <row r="523" spans="1:1" ht="19.5" customHeight="1">
      <c r="A523" s="17"/>
    </row>
    <row r="524" spans="1:1" ht="19.5" customHeight="1">
      <c r="A524" s="17"/>
    </row>
    <row r="525" spans="1:1" ht="19.5" customHeight="1">
      <c r="A525" s="17"/>
    </row>
    <row r="526" spans="1:1" ht="19.5" customHeight="1">
      <c r="A526" s="17"/>
    </row>
    <row r="527" spans="1:1" ht="19.5" customHeight="1">
      <c r="A527" s="17"/>
    </row>
    <row r="528" spans="1:1" ht="19.5" customHeight="1">
      <c r="A528" s="17"/>
    </row>
    <row r="529" spans="1:1" ht="19.5" customHeight="1">
      <c r="A529" s="17"/>
    </row>
    <row r="530" spans="1:1" ht="19.5" customHeight="1">
      <c r="A530" s="17"/>
    </row>
    <row r="531" spans="1:1" ht="19.5" customHeight="1">
      <c r="A531" s="17"/>
    </row>
    <row r="532" spans="1:1" ht="19.5" customHeight="1">
      <c r="A532" s="17"/>
    </row>
    <row r="533" spans="1:1" ht="19.5" customHeight="1">
      <c r="A533" s="17"/>
    </row>
    <row r="534" spans="1:1" ht="19.5" customHeight="1">
      <c r="A534" s="17"/>
    </row>
    <row r="535" spans="1:1" ht="19.5" customHeight="1">
      <c r="A535" s="17"/>
    </row>
    <row r="536" spans="1:1" ht="19.5" customHeight="1">
      <c r="A536" s="17"/>
    </row>
    <row r="537" spans="1:1" ht="19.5" customHeight="1">
      <c r="A537" s="17"/>
    </row>
    <row r="538" spans="1:1" ht="19.5" customHeight="1">
      <c r="A538" s="17"/>
    </row>
    <row r="539" spans="1:1" ht="19.5" customHeight="1">
      <c r="A539" s="17"/>
    </row>
    <row r="540" spans="1:1" ht="19.5" customHeight="1">
      <c r="A540" s="17"/>
    </row>
    <row r="541" spans="1:1" ht="19.5" customHeight="1">
      <c r="A541" s="17"/>
    </row>
    <row r="542" spans="1:1" ht="19.5" customHeight="1">
      <c r="A542" s="17"/>
    </row>
    <row r="543" spans="1:1" ht="19.5" customHeight="1">
      <c r="A543" s="17"/>
    </row>
    <row r="544" spans="1:1" ht="19.5" customHeight="1">
      <c r="A544" s="17"/>
    </row>
    <row r="545" spans="1:1" ht="19.5" customHeight="1">
      <c r="A545" s="17"/>
    </row>
    <row r="546" spans="1:1" ht="19.5" customHeight="1">
      <c r="A546" s="17"/>
    </row>
    <row r="547" spans="1:1" ht="19.5" customHeight="1">
      <c r="A547" s="17"/>
    </row>
    <row r="548" spans="1:1" ht="19.5" customHeight="1">
      <c r="A548" s="17"/>
    </row>
    <row r="549" spans="1:1" ht="19.5" customHeight="1">
      <c r="A549" s="17"/>
    </row>
    <row r="550" spans="1:1" ht="19.5" customHeight="1">
      <c r="A550" s="17"/>
    </row>
    <row r="551" spans="1:1" ht="19.5" customHeight="1">
      <c r="A551" s="17"/>
    </row>
    <row r="552" spans="1:1" ht="19.5" customHeight="1">
      <c r="A552" s="17"/>
    </row>
    <row r="553" spans="1:1" ht="19.5" customHeight="1">
      <c r="A553" s="17"/>
    </row>
    <row r="554" spans="1:1" ht="19.5" customHeight="1">
      <c r="A554" s="17"/>
    </row>
    <row r="555" spans="1:1" ht="19.5" customHeight="1">
      <c r="A555" s="17"/>
    </row>
    <row r="556" spans="1:1" ht="19.5" customHeight="1">
      <c r="A556" s="17"/>
    </row>
    <row r="557" spans="1:1" ht="19.5" customHeight="1">
      <c r="A557" s="17"/>
    </row>
    <row r="558" spans="1:1" ht="19.5" customHeight="1">
      <c r="A558" s="17"/>
    </row>
    <row r="559" spans="1:1" ht="19.5" customHeight="1">
      <c r="A559" s="17"/>
    </row>
    <row r="560" spans="1:1" ht="19.5" customHeight="1">
      <c r="A560" s="17"/>
    </row>
    <row r="561" spans="1:1" ht="19.5" customHeight="1">
      <c r="A561" s="17"/>
    </row>
    <row r="562" spans="1:1" ht="19.5" customHeight="1">
      <c r="A562" s="17"/>
    </row>
    <row r="563" spans="1:1" ht="19.5" customHeight="1">
      <c r="A563" s="17"/>
    </row>
    <row r="564" spans="1:1" ht="19.5" customHeight="1">
      <c r="A564" s="17"/>
    </row>
    <row r="565" spans="1:1" ht="19.5" customHeight="1">
      <c r="A565" s="17"/>
    </row>
    <row r="566" spans="1:1" ht="19.5" customHeight="1">
      <c r="A566" s="17"/>
    </row>
    <row r="567" spans="1:1" ht="19.5" customHeight="1">
      <c r="A567" s="17"/>
    </row>
    <row r="568" spans="1:1" ht="19.5" customHeight="1">
      <c r="A568" s="17"/>
    </row>
    <row r="569" spans="1:1" ht="19.5" customHeight="1">
      <c r="A569" s="17"/>
    </row>
    <row r="570" spans="1:1" ht="19.5" customHeight="1">
      <c r="A570" s="17"/>
    </row>
    <row r="571" spans="1:1" ht="19.5" customHeight="1">
      <c r="A571" s="17"/>
    </row>
    <row r="572" spans="1:1" ht="19.5" customHeight="1">
      <c r="A572" s="17"/>
    </row>
    <row r="573" spans="1:1" ht="19.5" customHeight="1">
      <c r="A573" s="17"/>
    </row>
    <row r="574" spans="1:1" ht="19.5" customHeight="1">
      <c r="A574" s="17"/>
    </row>
    <row r="575" spans="1:1" ht="19.5" customHeight="1">
      <c r="A575" s="17"/>
    </row>
    <row r="576" spans="1:1" ht="19.5" customHeight="1">
      <c r="A576" s="17"/>
    </row>
    <row r="577" spans="1:1" ht="19.5" customHeight="1">
      <c r="A577" s="17"/>
    </row>
    <row r="578" spans="1:1" ht="19.5" customHeight="1">
      <c r="A578" s="17"/>
    </row>
    <row r="579" spans="1:1" ht="19.5" customHeight="1">
      <c r="A579" s="17"/>
    </row>
    <row r="580" spans="1:1" ht="19.5" customHeight="1">
      <c r="A580" s="17"/>
    </row>
    <row r="581" spans="1:1" ht="19.5" customHeight="1">
      <c r="A581" s="17"/>
    </row>
    <row r="582" spans="1:1" ht="19.5" customHeight="1">
      <c r="A582" s="17"/>
    </row>
    <row r="583" spans="1:1" ht="19.5" customHeight="1">
      <c r="A583" s="17"/>
    </row>
    <row r="584" spans="1:1" ht="19.5" customHeight="1">
      <c r="A584" s="17"/>
    </row>
    <row r="585" spans="1:1" ht="19.5" customHeight="1">
      <c r="A585" s="17"/>
    </row>
    <row r="586" spans="1:1" ht="19.5" customHeight="1">
      <c r="A586" s="17"/>
    </row>
    <row r="587" spans="1:1" ht="19.5" customHeight="1">
      <c r="A587" s="17"/>
    </row>
    <row r="588" spans="1:1" ht="19.5" customHeight="1">
      <c r="A588" s="17"/>
    </row>
    <row r="589" spans="1:1" ht="19.5" customHeight="1">
      <c r="A589" s="17"/>
    </row>
    <row r="590" spans="1:1" ht="19.5" customHeight="1">
      <c r="A590" s="17"/>
    </row>
    <row r="591" spans="1:1" ht="19.5" customHeight="1">
      <c r="A591" s="17"/>
    </row>
    <row r="592" spans="1:1" ht="19.5" customHeight="1">
      <c r="A592" s="17"/>
    </row>
    <row r="593" spans="1:1" ht="19.5" customHeight="1">
      <c r="A593" s="17"/>
    </row>
    <row r="594" spans="1:1" ht="19.5" customHeight="1">
      <c r="A594" s="17"/>
    </row>
    <row r="595" spans="1:1" ht="19.5" customHeight="1">
      <c r="A595" s="17"/>
    </row>
    <row r="596" spans="1:1" ht="19.5" customHeight="1">
      <c r="A596" s="17"/>
    </row>
    <row r="597" spans="1:1" ht="19.5" customHeight="1">
      <c r="A597" s="17"/>
    </row>
    <row r="598" spans="1:1" ht="19.5" customHeight="1">
      <c r="A598" s="17"/>
    </row>
    <row r="599" spans="1:1" ht="19.5" customHeight="1">
      <c r="A599" s="17"/>
    </row>
    <row r="600" spans="1:1" ht="19.5" customHeight="1">
      <c r="A600" s="17"/>
    </row>
    <row r="601" spans="1:1" ht="19.5" customHeight="1">
      <c r="A601" s="17"/>
    </row>
    <row r="602" spans="1:1" ht="19.5" customHeight="1">
      <c r="A602" s="17"/>
    </row>
    <row r="603" spans="1:1" ht="19.5" customHeight="1">
      <c r="A603" s="17"/>
    </row>
    <row r="604" spans="1:1" ht="19.5" customHeight="1">
      <c r="A604" s="17"/>
    </row>
    <row r="605" spans="1:1" ht="19.5" customHeight="1">
      <c r="A605" s="17"/>
    </row>
    <row r="606" spans="1:1" ht="19.5" customHeight="1">
      <c r="A606" s="17"/>
    </row>
    <row r="607" spans="1:1" ht="19.5" customHeight="1">
      <c r="A607" s="17"/>
    </row>
    <row r="608" spans="1:1" ht="19.5" customHeight="1">
      <c r="A608" s="17"/>
    </row>
    <row r="609" spans="1:1" ht="19.5" customHeight="1">
      <c r="A609" s="17"/>
    </row>
    <row r="610" spans="1:1" ht="19.5" customHeight="1">
      <c r="A610" s="17"/>
    </row>
    <row r="611" spans="1:1" ht="19.5" customHeight="1">
      <c r="A611" s="17"/>
    </row>
    <row r="612" spans="1:1" ht="19.5" customHeight="1">
      <c r="A612" s="17"/>
    </row>
    <row r="613" spans="1:1" ht="19.5" customHeight="1">
      <c r="A613" s="17"/>
    </row>
    <row r="614" spans="1:1" ht="19.5" customHeight="1">
      <c r="A614" s="17"/>
    </row>
    <row r="615" spans="1:1" ht="19.5" customHeight="1">
      <c r="A615" s="17"/>
    </row>
    <row r="616" spans="1:1" ht="19.5" customHeight="1">
      <c r="A616" s="17"/>
    </row>
    <row r="617" spans="1:1" ht="19.5" customHeight="1">
      <c r="A617" s="17"/>
    </row>
    <row r="618" spans="1:1" ht="19.5" customHeight="1">
      <c r="A618" s="17"/>
    </row>
    <row r="619" spans="1:1" ht="19.5" customHeight="1">
      <c r="A619" s="17"/>
    </row>
    <row r="620" spans="1:1" ht="19.5" customHeight="1">
      <c r="A620" s="17"/>
    </row>
    <row r="621" spans="1:1" ht="19.5" customHeight="1">
      <c r="A621" s="17"/>
    </row>
    <row r="622" spans="1:1" ht="19.5" customHeight="1">
      <c r="A622" s="17"/>
    </row>
    <row r="623" spans="1:1" ht="19.5" customHeight="1">
      <c r="A623" s="17"/>
    </row>
    <row r="624" spans="1:1" ht="19.5" customHeight="1">
      <c r="A624" s="17"/>
    </row>
    <row r="625" spans="1:1" ht="19.5" customHeight="1">
      <c r="A625" s="17"/>
    </row>
    <row r="626" spans="1:1" ht="19.5" customHeight="1">
      <c r="A626" s="17"/>
    </row>
    <row r="627" spans="1:1" ht="19.5" customHeight="1">
      <c r="A627" s="17"/>
    </row>
    <row r="628" spans="1:1" ht="19.5" customHeight="1">
      <c r="A628" s="17"/>
    </row>
    <row r="629" spans="1:1" ht="19.5" customHeight="1">
      <c r="A629" s="17"/>
    </row>
    <row r="630" spans="1:1" ht="19.5" customHeight="1">
      <c r="A630" s="17"/>
    </row>
    <row r="631" spans="1:1" ht="19.5" customHeight="1">
      <c r="A631" s="17"/>
    </row>
    <row r="632" spans="1:1" ht="19.5" customHeight="1">
      <c r="A632" s="17"/>
    </row>
    <row r="633" spans="1:1" ht="19.5" customHeight="1">
      <c r="A633" s="17"/>
    </row>
    <row r="634" spans="1:1" ht="19.5" customHeight="1">
      <c r="A634" s="17"/>
    </row>
    <row r="635" spans="1:1" ht="19.5" customHeight="1">
      <c r="A635" s="17"/>
    </row>
    <row r="636" spans="1:1" ht="19.5" customHeight="1">
      <c r="A636" s="17"/>
    </row>
    <row r="637" spans="1:1" ht="19.5" customHeight="1">
      <c r="A637" s="17"/>
    </row>
    <row r="638" spans="1:1" ht="19.5" customHeight="1">
      <c r="A638" s="17"/>
    </row>
    <row r="639" spans="1:1" ht="19.5" customHeight="1">
      <c r="A639" s="17"/>
    </row>
    <row r="640" spans="1:1" ht="19.5" customHeight="1">
      <c r="A640" s="17"/>
    </row>
    <row r="641" spans="1:1" ht="19.5" customHeight="1">
      <c r="A641" s="17"/>
    </row>
    <row r="642" spans="1:1" ht="19.5" customHeight="1">
      <c r="A642" s="17"/>
    </row>
    <row r="643" spans="1:1" ht="19.5" customHeight="1">
      <c r="A643" s="17"/>
    </row>
    <row r="644" spans="1:1" ht="19.5" customHeight="1">
      <c r="A644" s="17"/>
    </row>
    <row r="645" spans="1:1" ht="19.5" customHeight="1">
      <c r="A645" s="17"/>
    </row>
    <row r="646" spans="1:1" ht="19.5" customHeight="1">
      <c r="A646" s="17"/>
    </row>
    <row r="647" spans="1:1" ht="19.5" customHeight="1">
      <c r="A647" s="17"/>
    </row>
    <row r="648" spans="1:1" ht="19.5" customHeight="1">
      <c r="A648" s="17"/>
    </row>
    <row r="649" spans="1:1" ht="19.5" customHeight="1">
      <c r="A649" s="17"/>
    </row>
    <row r="650" spans="1:1" ht="19.5" customHeight="1">
      <c r="A650" s="17"/>
    </row>
    <row r="651" spans="1:1" ht="19.5" customHeight="1">
      <c r="A651" s="17"/>
    </row>
    <row r="652" spans="1:1" ht="19.5" customHeight="1">
      <c r="A652" s="17"/>
    </row>
    <row r="653" spans="1:1" ht="19.5" customHeight="1">
      <c r="A653" s="17"/>
    </row>
    <row r="654" spans="1:1" ht="19.5" customHeight="1">
      <c r="A654" s="17"/>
    </row>
    <row r="655" spans="1:1" ht="19.5" customHeight="1">
      <c r="A655" s="17"/>
    </row>
    <row r="656" spans="1:1" ht="19.5" customHeight="1">
      <c r="A656" s="17"/>
    </row>
    <row r="657" spans="1:1" ht="19.5" customHeight="1">
      <c r="A657" s="17"/>
    </row>
    <row r="658" spans="1:1" ht="19.5" customHeight="1">
      <c r="A658" s="17"/>
    </row>
    <row r="659" spans="1:1" ht="19.5" customHeight="1">
      <c r="A659" s="17"/>
    </row>
    <row r="660" spans="1:1" ht="19.5" customHeight="1">
      <c r="A660" s="17"/>
    </row>
    <row r="661" spans="1:1" ht="19.5" customHeight="1">
      <c r="A661" s="17"/>
    </row>
    <row r="662" spans="1:1" ht="19.5" customHeight="1">
      <c r="A662" s="17"/>
    </row>
    <row r="663" spans="1:1" ht="19.5" customHeight="1">
      <c r="A663" s="17"/>
    </row>
    <row r="664" spans="1:1" ht="19.5" customHeight="1">
      <c r="A664" s="17"/>
    </row>
    <row r="665" spans="1:1" ht="19.5" customHeight="1">
      <c r="A665" s="17"/>
    </row>
    <row r="666" spans="1:1" ht="19.5" customHeight="1">
      <c r="A666" s="17"/>
    </row>
    <row r="667" spans="1:1" ht="19.5" customHeight="1">
      <c r="A667" s="17"/>
    </row>
    <row r="668" spans="1:1" ht="19.5" customHeight="1">
      <c r="A668" s="17"/>
    </row>
    <row r="669" spans="1:1" ht="19.5" customHeight="1">
      <c r="A669" s="17"/>
    </row>
    <row r="670" spans="1:1" ht="19.5" customHeight="1">
      <c r="A670" s="17"/>
    </row>
    <row r="671" spans="1:1" ht="19.5" customHeight="1">
      <c r="A671" s="17"/>
    </row>
    <row r="672" spans="1:1" ht="19.5" customHeight="1">
      <c r="A672" s="17"/>
    </row>
    <row r="673" spans="1:1" ht="19.5" customHeight="1">
      <c r="A673" s="17"/>
    </row>
    <row r="674" spans="1:1" ht="19.5" customHeight="1">
      <c r="A674" s="17"/>
    </row>
    <row r="675" spans="1:1" ht="19.5" customHeight="1">
      <c r="A675" s="17"/>
    </row>
    <row r="676" spans="1:1" ht="19.5" customHeight="1">
      <c r="A676" s="17"/>
    </row>
    <row r="677" spans="1:1" ht="19.5" customHeight="1">
      <c r="A677" s="17"/>
    </row>
    <row r="678" spans="1:1" ht="19.5" customHeight="1">
      <c r="A678" s="17"/>
    </row>
    <row r="679" spans="1:1" ht="19.5" customHeight="1">
      <c r="A679" s="17"/>
    </row>
    <row r="680" spans="1:1" ht="19.5" customHeight="1">
      <c r="A680" s="17"/>
    </row>
    <row r="681" spans="1:1" ht="19.5" customHeight="1">
      <c r="A681" s="17"/>
    </row>
    <row r="682" spans="1:1" ht="19.5" customHeight="1">
      <c r="A682" s="17"/>
    </row>
    <row r="683" spans="1:1" ht="19.5" customHeight="1">
      <c r="A683" s="17"/>
    </row>
    <row r="684" spans="1:1" ht="19.5" customHeight="1">
      <c r="A684" s="17"/>
    </row>
    <row r="685" spans="1:1" ht="19.5" customHeight="1">
      <c r="A685" s="17"/>
    </row>
    <row r="686" spans="1:1" ht="19.5" customHeight="1">
      <c r="A686" s="17"/>
    </row>
    <row r="687" spans="1:1" ht="19.5" customHeight="1">
      <c r="A687" s="17"/>
    </row>
    <row r="688" spans="1:1" ht="19.5" customHeight="1">
      <c r="A688" s="17"/>
    </row>
    <row r="689" spans="1:1" ht="19.5" customHeight="1">
      <c r="A689" s="17"/>
    </row>
    <row r="690" spans="1:1" ht="19.5" customHeight="1">
      <c r="A690" s="17"/>
    </row>
    <row r="691" spans="1:1" ht="19.5" customHeight="1">
      <c r="A691" s="17"/>
    </row>
    <row r="692" spans="1:1" ht="19.5" customHeight="1">
      <c r="A692" s="17"/>
    </row>
    <row r="693" spans="1:1" ht="19.5" customHeight="1">
      <c r="A693" s="17"/>
    </row>
    <row r="694" spans="1:1" ht="19.5" customHeight="1">
      <c r="A694" s="17"/>
    </row>
    <row r="695" spans="1:1" ht="19.5" customHeight="1">
      <c r="A695" s="17"/>
    </row>
    <row r="696" spans="1:1" ht="19.5" customHeight="1">
      <c r="A696" s="17"/>
    </row>
    <row r="697" spans="1:1" ht="19.5" customHeight="1">
      <c r="A697" s="17"/>
    </row>
    <row r="698" spans="1:1" ht="19.5" customHeight="1">
      <c r="A698" s="17"/>
    </row>
    <row r="699" spans="1:1" ht="19.5" customHeight="1">
      <c r="A699" s="17"/>
    </row>
    <row r="700" spans="1:1" ht="19.5" customHeight="1">
      <c r="A700" s="17"/>
    </row>
    <row r="701" spans="1:1" ht="19.5" customHeight="1">
      <c r="A701" s="17"/>
    </row>
    <row r="702" spans="1:1" ht="19.5" customHeight="1">
      <c r="A702" s="17"/>
    </row>
    <row r="703" spans="1:1" ht="19.5" customHeight="1">
      <c r="A703" s="17"/>
    </row>
    <row r="704" spans="1:1" ht="19.5" customHeight="1">
      <c r="A704" s="17"/>
    </row>
    <row r="705" spans="1:1" ht="19.5" customHeight="1">
      <c r="A705" s="17"/>
    </row>
    <row r="706" spans="1:1" ht="19.5" customHeight="1">
      <c r="A706" s="17"/>
    </row>
    <row r="707" spans="1:1" ht="19.5" customHeight="1">
      <c r="A707" s="17"/>
    </row>
    <row r="708" spans="1:1" ht="19.5" customHeight="1">
      <c r="A708" s="17"/>
    </row>
    <row r="709" spans="1:1" ht="19.5" customHeight="1">
      <c r="A709" s="17"/>
    </row>
    <row r="710" spans="1:1" ht="19.5" customHeight="1">
      <c r="A710" s="17"/>
    </row>
    <row r="711" spans="1:1" ht="19.5" customHeight="1">
      <c r="A711" s="17"/>
    </row>
    <row r="712" spans="1:1" ht="19.5" customHeight="1">
      <c r="A712" s="17"/>
    </row>
    <row r="713" spans="1:1" ht="19.5" customHeight="1">
      <c r="A713" s="17"/>
    </row>
    <row r="714" spans="1:1" ht="19.5" customHeight="1">
      <c r="A714" s="17"/>
    </row>
    <row r="715" spans="1:1" ht="19.5" customHeight="1">
      <c r="A715" s="17"/>
    </row>
    <row r="716" spans="1:1" ht="19.5" customHeight="1">
      <c r="A716" s="17"/>
    </row>
    <row r="717" spans="1:1" ht="19.5" customHeight="1">
      <c r="A717" s="17"/>
    </row>
    <row r="718" spans="1:1" ht="19.5" customHeight="1">
      <c r="A718" s="17"/>
    </row>
    <row r="719" spans="1:1" ht="19.5" customHeight="1">
      <c r="A719" s="17"/>
    </row>
    <row r="720" spans="1:1" ht="19.5" customHeight="1">
      <c r="A720" s="17"/>
    </row>
    <row r="721" spans="1:1" ht="19.5" customHeight="1">
      <c r="A721" s="17"/>
    </row>
    <row r="722" spans="1:1" ht="19.5" customHeight="1">
      <c r="A722" s="17"/>
    </row>
    <row r="723" spans="1:1" ht="19.5" customHeight="1">
      <c r="A723" s="17"/>
    </row>
    <row r="724" spans="1:1" ht="19.5" customHeight="1">
      <c r="A724" s="17"/>
    </row>
    <row r="725" spans="1:1" ht="19.5" customHeight="1">
      <c r="A725" s="17"/>
    </row>
    <row r="726" spans="1:1" ht="19.5" customHeight="1">
      <c r="A726" s="17"/>
    </row>
    <row r="727" spans="1:1" ht="19.5" customHeight="1">
      <c r="A727" s="17"/>
    </row>
    <row r="728" spans="1:1" ht="19.5" customHeight="1">
      <c r="A728" s="17"/>
    </row>
    <row r="729" spans="1:1" ht="19.5" customHeight="1">
      <c r="A729" s="17"/>
    </row>
    <row r="730" spans="1:1" ht="19.5" customHeight="1">
      <c r="A730" s="17"/>
    </row>
    <row r="731" spans="1:1" ht="19.5" customHeight="1">
      <c r="A731" s="17"/>
    </row>
    <row r="732" spans="1:1" ht="19.5" customHeight="1">
      <c r="A732" s="17"/>
    </row>
    <row r="733" spans="1:1" ht="19.5" customHeight="1">
      <c r="A733" s="17"/>
    </row>
    <row r="734" spans="1:1" ht="19.5" customHeight="1">
      <c r="A734" s="17"/>
    </row>
    <row r="735" spans="1:1" ht="19.5" customHeight="1">
      <c r="A735" s="17"/>
    </row>
    <row r="736" spans="1:1" ht="19.5" customHeight="1">
      <c r="A736" s="17"/>
    </row>
    <row r="737" spans="1:1" ht="19.5" customHeight="1">
      <c r="A737" s="17"/>
    </row>
    <row r="738" spans="1:1" ht="19.5" customHeight="1">
      <c r="A738" s="17"/>
    </row>
    <row r="739" spans="1:1" ht="19.5" customHeight="1">
      <c r="A739" s="17"/>
    </row>
    <row r="740" spans="1:1" ht="19.5" customHeight="1">
      <c r="A740" s="17"/>
    </row>
    <row r="741" spans="1:1" ht="19.5" customHeight="1">
      <c r="A741" s="17"/>
    </row>
    <row r="742" spans="1:1" ht="19.5" customHeight="1">
      <c r="A742" s="17"/>
    </row>
    <row r="743" spans="1:1" ht="19.5" customHeight="1">
      <c r="A743" s="17"/>
    </row>
    <row r="744" spans="1:1" ht="19.5" customHeight="1">
      <c r="A744" s="17"/>
    </row>
    <row r="745" spans="1:1" ht="19.5" customHeight="1">
      <c r="A745" s="17"/>
    </row>
    <row r="746" spans="1:1" ht="19.5" customHeight="1">
      <c r="A746" s="17"/>
    </row>
    <row r="747" spans="1:1" ht="19.5" customHeight="1">
      <c r="A747" s="17"/>
    </row>
    <row r="748" spans="1:1" ht="19.5" customHeight="1">
      <c r="A748" s="17"/>
    </row>
    <row r="749" spans="1:1" ht="19.5" customHeight="1">
      <c r="A749" s="17"/>
    </row>
    <row r="750" spans="1:1" ht="19.5" customHeight="1">
      <c r="A750" s="17"/>
    </row>
    <row r="751" spans="1:1" ht="19.5" customHeight="1">
      <c r="A751" s="17"/>
    </row>
    <row r="752" spans="1:1" ht="19.5" customHeight="1">
      <c r="A752" s="17"/>
    </row>
    <row r="753" spans="1:1" ht="19.5" customHeight="1">
      <c r="A753" s="17"/>
    </row>
    <row r="754" spans="1:1" ht="19.5" customHeight="1">
      <c r="A754" s="17"/>
    </row>
    <row r="755" spans="1:1" ht="19.5" customHeight="1">
      <c r="A755" s="17"/>
    </row>
    <row r="756" spans="1:1" ht="19.5" customHeight="1">
      <c r="A756" s="17"/>
    </row>
    <row r="757" spans="1:1" ht="19.5" customHeight="1">
      <c r="A757" s="17"/>
    </row>
    <row r="758" spans="1:1" ht="19.5" customHeight="1">
      <c r="A758" s="17"/>
    </row>
    <row r="759" spans="1:1" ht="19.5" customHeight="1">
      <c r="A759" s="17"/>
    </row>
    <row r="760" spans="1:1" ht="19.5" customHeight="1">
      <c r="A760" s="17"/>
    </row>
    <row r="761" spans="1:1" ht="19.5" customHeight="1">
      <c r="A761" s="17"/>
    </row>
    <row r="762" spans="1:1" ht="19.5" customHeight="1">
      <c r="A762" s="17"/>
    </row>
    <row r="763" spans="1:1" ht="19.5" customHeight="1">
      <c r="A763" s="17"/>
    </row>
    <row r="764" spans="1:1" ht="19.5" customHeight="1">
      <c r="A764" s="17"/>
    </row>
    <row r="765" spans="1:1" ht="19.5" customHeight="1">
      <c r="A765" s="17"/>
    </row>
    <row r="766" spans="1:1" ht="19.5" customHeight="1">
      <c r="A766" s="17"/>
    </row>
    <row r="767" spans="1:1" ht="19.5" customHeight="1">
      <c r="A767" s="17"/>
    </row>
    <row r="768" spans="1:1" ht="19.5" customHeight="1">
      <c r="A768" s="17"/>
    </row>
    <row r="769" spans="1:1" ht="19.5" customHeight="1">
      <c r="A769" s="17"/>
    </row>
    <row r="770" spans="1:1" ht="19.5" customHeight="1">
      <c r="A770" s="17"/>
    </row>
    <row r="771" spans="1:1" ht="19.5" customHeight="1">
      <c r="A771" s="17"/>
    </row>
    <row r="772" spans="1:1" ht="19.5" customHeight="1">
      <c r="A772" s="17"/>
    </row>
    <row r="773" spans="1:1" ht="19.5" customHeight="1">
      <c r="A773" s="17"/>
    </row>
    <row r="774" spans="1:1" ht="19.5" customHeight="1">
      <c r="A774" s="17"/>
    </row>
    <row r="775" spans="1:1" ht="19.5" customHeight="1">
      <c r="A775" s="17"/>
    </row>
    <row r="776" spans="1:1" ht="19.5" customHeight="1">
      <c r="A776" s="17"/>
    </row>
    <row r="777" spans="1:1" ht="19.5" customHeight="1">
      <c r="A777" s="17"/>
    </row>
    <row r="778" spans="1:1" ht="19.5" customHeight="1">
      <c r="A778" s="17"/>
    </row>
    <row r="779" spans="1:1" ht="19.5" customHeight="1">
      <c r="A779" s="17"/>
    </row>
    <row r="780" spans="1:1" ht="19.5" customHeight="1">
      <c r="A780" s="17"/>
    </row>
    <row r="781" spans="1:1" ht="19.5" customHeight="1">
      <c r="A781" s="17"/>
    </row>
    <row r="782" spans="1:1" ht="19.5" customHeight="1">
      <c r="A782" s="17"/>
    </row>
    <row r="783" spans="1:1" ht="19.5" customHeight="1">
      <c r="A783" s="17"/>
    </row>
    <row r="784" spans="1:1" ht="19.5" customHeight="1">
      <c r="A784" s="17"/>
    </row>
    <row r="785" spans="1:1" ht="19.5" customHeight="1">
      <c r="A785" s="17"/>
    </row>
    <row r="786" spans="1:1" ht="19.5" customHeight="1">
      <c r="A786" s="17"/>
    </row>
    <row r="787" spans="1:1" ht="19.5" customHeight="1">
      <c r="A787" s="17"/>
    </row>
    <row r="788" spans="1:1" ht="19.5" customHeight="1">
      <c r="A788" s="17"/>
    </row>
    <row r="789" spans="1:1" ht="19.5" customHeight="1">
      <c r="A789" s="17"/>
    </row>
    <row r="790" spans="1:1" ht="19.5" customHeight="1">
      <c r="A790" s="17"/>
    </row>
    <row r="791" spans="1:1" ht="19.5" customHeight="1">
      <c r="A791" s="17"/>
    </row>
    <row r="792" spans="1:1" ht="19.5" customHeight="1">
      <c r="A792" s="17"/>
    </row>
    <row r="793" spans="1:1" ht="19.5" customHeight="1">
      <c r="A793" s="17"/>
    </row>
    <row r="794" spans="1:1" ht="19.5" customHeight="1">
      <c r="A794" s="17"/>
    </row>
    <row r="795" spans="1:1" ht="19.5" customHeight="1">
      <c r="A795" s="17"/>
    </row>
    <row r="796" spans="1:1" ht="19.5" customHeight="1">
      <c r="A796" s="17"/>
    </row>
    <row r="797" spans="1:1" ht="19.5" customHeight="1">
      <c r="A797" s="17"/>
    </row>
    <row r="798" spans="1:1" ht="19.5" customHeight="1">
      <c r="A798" s="17"/>
    </row>
    <row r="799" spans="1:1" ht="19.5" customHeight="1">
      <c r="A799" s="17"/>
    </row>
    <row r="800" spans="1:1" ht="19.5" customHeight="1">
      <c r="A800" s="17"/>
    </row>
    <row r="801" spans="1:1" ht="19.5" customHeight="1">
      <c r="A801" s="17"/>
    </row>
    <row r="802" spans="1:1" ht="19.5" customHeight="1">
      <c r="A802" s="17"/>
    </row>
    <row r="803" spans="1:1" ht="19.5" customHeight="1">
      <c r="A803" s="17"/>
    </row>
    <row r="804" spans="1:1" ht="19.5" customHeight="1">
      <c r="A804" s="17"/>
    </row>
    <row r="805" spans="1:1" ht="19.5" customHeight="1">
      <c r="A805" s="17"/>
    </row>
    <row r="806" spans="1:1" ht="19.5" customHeight="1">
      <c r="A806" s="17"/>
    </row>
    <row r="807" spans="1:1" ht="19.5" customHeight="1">
      <c r="A807" s="17"/>
    </row>
    <row r="808" spans="1:1" ht="19.5" customHeight="1">
      <c r="A808" s="17"/>
    </row>
    <row r="809" spans="1:1" ht="19.5" customHeight="1">
      <c r="A809" s="17"/>
    </row>
    <row r="810" spans="1:1" ht="19.5" customHeight="1">
      <c r="A810" s="17"/>
    </row>
    <row r="811" spans="1:1" ht="19.5" customHeight="1">
      <c r="A811" s="17"/>
    </row>
    <row r="812" spans="1:1" ht="19.5" customHeight="1">
      <c r="A812" s="17"/>
    </row>
    <row r="813" spans="1:1" ht="19.5" customHeight="1">
      <c r="A813" s="17"/>
    </row>
    <row r="814" spans="1:1" ht="19.5" customHeight="1">
      <c r="A814" s="17"/>
    </row>
    <row r="815" spans="1:1" ht="19.5" customHeight="1">
      <c r="A815" s="17"/>
    </row>
    <row r="816" spans="1:1" ht="19.5" customHeight="1">
      <c r="A816" s="17"/>
    </row>
    <row r="817" spans="1:1" ht="19.5" customHeight="1">
      <c r="A817" s="17"/>
    </row>
    <row r="818" spans="1:1" ht="19.5" customHeight="1">
      <c r="A818" s="17"/>
    </row>
    <row r="819" spans="1:1" ht="19.5" customHeight="1">
      <c r="A819" s="17"/>
    </row>
    <row r="820" spans="1:1" ht="19.5" customHeight="1">
      <c r="A820" s="17"/>
    </row>
    <row r="821" spans="1:1" ht="19.5" customHeight="1">
      <c r="A821" s="17"/>
    </row>
    <row r="822" spans="1:1" ht="19.5" customHeight="1">
      <c r="A822" s="17"/>
    </row>
    <row r="823" spans="1:1" ht="19.5" customHeight="1">
      <c r="A823" s="17"/>
    </row>
    <row r="824" spans="1:1" ht="19.5" customHeight="1">
      <c r="A824" s="17"/>
    </row>
    <row r="825" spans="1:1" ht="19.5" customHeight="1">
      <c r="A825" s="17"/>
    </row>
    <row r="826" spans="1:1" ht="19.5" customHeight="1">
      <c r="A826" s="17"/>
    </row>
    <row r="827" spans="1:1" ht="19.5" customHeight="1">
      <c r="A827" s="17"/>
    </row>
    <row r="828" spans="1:1" ht="19.5" customHeight="1">
      <c r="A828" s="17"/>
    </row>
    <row r="829" spans="1:1" ht="19.5" customHeight="1">
      <c r="A829" s="17"/>
    </row>
    <row r="830" spans="1:1" ht="19.5" customHeight="1">
      <c r="A830" s="17"/>
    </row>
    <row r="831" spans="1:1" ht="19.5" customHeight="1">
      <c r="A831" s="17"/>
    </row>
    <row r="832" spans="1:1" ht="19.5" customHeight="1">
      <c r="A832" s="17"/>
    </row>
    <row r="833" spans="1:1" ht="19.5" customHeight="1">
      <c r="A833" s="17"/>
    </row>
    <row r="834" spans="1:1" ht="19.5" customHeight="1">
      <c r="A834" s="17"/>
    </row>
    <row r="835" spans="1:1" ht="19.5" customHeight="1">
      <c r="A835" s="17"/>
    </row>
    <row r="836" spans="1:1" ht="19.5" customHeight="1">
      <c r="A836" s="17"/>
    </row>
    <row r="837" spans="1:1" ht="19.5" customHeight="1">
      <c r="A837" s="17"/>
    </row>
    <row r="838" spans="1:1" ht="19.5" customHeight="1">
      <c r="A838" s="17"/>
    </row>
    <row r="839" spans="1:1" ht="19.5" customHeight="1">
      <c r="A839" s="17"/>
    </row>
    <row r="840" spans="1:1" ht="19.5" customHeight="1">
      <c r="A840" s="17"/>
    </row>
    <row r="841" spans="1:1" ht="19.5" customHeight="1">
      <c r="A841" s="17"/>
    </row>
    <row r="842" spans="1:1" ht="19.5" customHeight="1">
      <c r="A842" s="17"/>
    </row>
    <row r="843" spans="1:1" ht="19.5" customHeight="1">
      <c r="A843" s="17"/>
    </row>
    <row r="844" spans="1:1" ht="19.5" customHeight="1">
      <c r="A844" s="17"/>
    </row>
    <row r="845" spans="1:1" ht="19.5" customHeight="1">
      <c r="A845" s="17"/>
    </row>
    <row r="846" spans="1:1" ht="19.5" customHeight="1">
      <c r="A846" s="17"/>
    </row>
    <row r="847" spans="1:1" ht="19.5" customHeight="1">
      <c r="A847" s="17"/>
    </row>
    <row r="848" spans="1:1" ht="19.5" customHeight="1">
      <c r="A848" s="17"/>
    </row>
    <row r="849" spans="1:1" ht="19.5" customHeight="1">
      <c r="A849" s="17"/>
    </row>
    <row r="850" spans="1:1" ht="19.5" customHeight="1">
      <c r="A850" s="17"/>
    </row>
    <row r="851" spans="1:1" ht="19.5" customHeight="1">
      <c r="A851" s="17"/>
    </row>
    <row r="852" spans="1:1" ht="19.5" customHeight="1">
      <c r="A852" s="17"/>
    </row>
    <row r="853" spans="1:1" ht="19.5" customHeight="1">
      <c r="A853" s="17"/>
    </row>
    <row r="854" spans="1:1" ht="19.5" customHeight="1">
      <c r="A854" s="17"/>
    </row>
    <row r="855" spans="1:1" ht="19.5" customHeight="1">
      <c r="A855" s="17"/>
    </row>
    <row r="856" spans="1:1" ht="19.5" customHeight="1">
      <c r="A856" s="17"/>
    </row>
    <row r="857" spans="1:1" ht="19.5" customHeight="1">
      <c r="A857" s="17"/>
    </row>
    <row r="858" spans="1:1" ht="19.5" customHeight="1">
      <c r="A858" s="17"/>
    </row>
    <row r="859" spans="1:1" ht="19.5" customHeight="1">
      <c r="A859" s="17"/>
    </row>
    <row r="860" spans="1:1" ht="19.5" customHeight="1">
      <c r="A860" s="17"/>
    </row>
    <row r="861" spans="1:1" ht="19.5" customHeight="1">
      <c r="A861" s="17"/>
    </row>
    <row r="862" spans="1:1" ht="19.5" customHeight="1">
      <c r="A862" s="17"/>
    </row>
    <row r="863" spans="1:1" ht="19.5" customHeight="1">
      <c r="A863" s="17"/>
    </row>
    <row r="864" spans="1:1" ht="19.5" customHeight="1">
      <c r="A864" s="17"/>
    </row>
    <row r="865" spans="1:1" ht="19.5" customHeight="1">
      <c r="A865" s="17"/>
    </row>
    <row r="866" spans="1:1" ht="19.5" customHeight="1">
      <c r="A866" s="17"/>
    </row>
    <row r="867" spans="1:1" ht="19.5" customHeight="1">
      <c r="A867" s="17"/>
    </row>
    <row r="868" spans="1:1" ht="19.5" customHeight="1">
      <c r="A868" s="17"/>
    </row>
    <row r="869" spans="1:1" ht="19.5" customHeight="1">
      <c r="A869" s="17"/>
    </row>
    <row r="870" spans="1:1" ht="19.5" customHeight="1">
      <c r="A870" s="17"/>
    </row>
    <row r="871" spans="1:1" ht="19.5" customHeight="1">
      <c r="A871" s="17"/>
    </row>
    <row r="872" spans="1:1" ht="19.5" customHeight="1">
      <c r="A872" s="17"/>
    </row>
    <row r="873" spans="1:1" ht="19.5" customHeight="1">
      <c r="A873" s="17"/>
    </row>
    <row r="874" spans="1:1" ht="19.5" customHeight="1">
      <c r="A874" s="17"/>
    </row>
    <row r="875" spans="1:1" ht="19.5" customHeight="1">
      <c r="A875" s="17"/>
    </row>
    <row r="876" spans="1:1" ht="19.5" customHeight="1">
      <c r="A876" s="17"/>
    </row>
    <row r="877" spans="1:1" ht="19.5" customHeight="1">
      <c r="A877" s="17"/>
    </row>
    <row r="878" spans="1:1" ht="19.5" customHeight="1">
      <c r="A878" s="17"/>
    </row>
    <row r="879" spans="1:1" ht="19.5" customHeight="1">
      <c r="A879" s="17"/>
    </row>
    <row r="880" spans="1:1" ht="19.5" customHeight="1">
      <c r="A880" s="17"/>
    </row>
    <row r="881" spans="1:1" ht="19.5" customHeight="1">
      <c r="A881" s="17"/>
    </row>
    <row r="882" spans="1:1" ht="19.5" customHeight="1">
      <c r="A882" s="17"/>
    </row>
    <row r="883" spans="1:1" ht="19.5" customHeight="1">
      <c r="A883" s="17"/>
    </row>
    <row r="884" spans="1:1" ht="19.5" customHeight="1">
      <c r="A884" s="17"/>
    </row>
    <row r="885" spans="1:1" ht="19.5" customHeight="1">
      <c r="A885" s="17"/>
    </row>
    <row r="886" spans="1:1" ht="19.5" customHeight="1">
      <c r="A886" s="17"/>
    </row>
    <row r="887" spans="1:1" ht="19.5" customHeight="1">
      <c r="A887" s="17"/>
    </row>
    <row r="888" spans="1:1" ht="19.5" customHeight="1">
      <c r="A888" s="17"/>
    </row>
    <row r="889" spans="1:1" ht="19.5" customHeight="1">
      <c r="A889" s="17"/>
    </row>
    <row r="890" spans="1:1" ht="19.5" customHeight="1">
      <c r="A890" s="17"/>
    </row>
    <row r="891" spans="1:1" ht="19.5" customHeight="1">
      <c r="A891" s="17"/>
    </row>
    <row r="892" spans="1:1" ht="19.5" customHeight="1">
      <c r="A892" s="17"/>
    </row>
    <row r="893" spans="1:1" ht="19.5" customHeight="1">
      <c r="A893" s="17"/>
    </row>
    <row r="894" spans="1:1" ht="19.5" customHeight="1">
      <c r="A894" s="17"/>
    </row>
    <row r="895" spans="1:1" ht="19.5" customHeight="1">
      <c r="A895" s="17"/>
    </row>
    <row r="896" spans="1:1" ht="19.5" customHeight="1">
      <c r="A896" s="17"/>
    </row>
    <row r="897" spans="1:1" ht="19.5" customHeight="1">
      <c r="A897" s="17"/>
    </row>
    <row r="898" spans="1:1" ht="19.5" customHeight="1">
      <c r="A898" s="17"/>
    </row>
    <row r="899" spans="1:1" ht="19.5" customHeight="1">
      <c r="A899" s="17"/>
    </row>
    <row r="900" spans="1:1" ht="19.5" customHeight="1">
      <c r="A900" s="17"/>
    </row>
    <row r="901" spans="1:1" ht="19.5" customHeight="1">
      <c r="A901" s="17"/>
    </row>
    <row r="902" spans="1:1" ht="19.5" customHeight="1">
      <c r="A902" s="17"/>
    </row>
    <row r="903" spans="1:1" ht="19.5" customHeight="1">
      <c r="A903" s="17"/>
    </row>
    <row r="904" spans="1:1" ht="19.5" customHeight="1">
      <c r="A904" s="17"/>
    </row>
    <row r="905" spans="1:1" ht="19.5" customHeight="1">
      <c r="A905" s="17"/>
    </row>
    <row r="906" spans="1:1" ht="19.5" customHeight="1">
      <c r="A906" s="17"/>
    </row>
    <row r="907" spans="1:1" ht="19.5" customHeight="1">
      <c r="A907" s="17"/>
    </row>
    <row r="908" spans="1:1" ht="19.5" customHeight="1">
      <c r="A908" s="17"/>
    </row>
    <row r="909" spans="1:1" ht="19.5" customHeight="1">
      <c r="A909" s="17"/>
    </row>
    <row r="910" spans="1:1" ht="19.5" customHeight="1">
      <c r="A910" s="17"/>
    </row>
    <row r="911" spans="1:1" ht="19.5" customHeight="1">
      <c r="A911" s="17"/>
    </row>
    <row r="912" spans="1:1" ht="19.5" customHeight="1">
      <c r="A912" s="17"/>
    </row>
    <row r="913" spans="1:1" ht="19.5" customHeight="1">
      <c r="A913" s="17"/>
    </row>
    <row r="914" spans="1:1" ht="19.5" customHeight="1">
      <c r="A914" s="17"/>
    </row>
    <row r="915" spans="1:1" ht="19.5" customHeight="1">
      <c r="A915" s="17"/>
    </row>
    <row r="916" spans="1:1" ht="19.5" customHeight="1">
      <c r="A916" s="17"/>
    </row>
    <row r="917" spans="1:1" ht="19.5" customHeight="1">
      <c r="A917" s="17"/>
    </row>
    <row r="918" spans="1:1" ht="19.5" customHeight="1">
      <c r="A918" s="17"/>
    </row>
    <row r="919" spans="1:1" ht="19.5" customHeight="1">
      <c r="A919" s="17"/>
    </row>
    <row r="920" spans="1:1" ht="19.5" customHeight="1">
      <c r="A920" s="17"/>
    </row>
    <row r="921" spans="1:1" ht="19.5" customHeight="1">
      <c r="A921" s="17"/>
    </row>
    <row r="922" spans="1:1" ht="19.5" customHeight="1">
      <c r="A922" s="17"/>
    </row>
    <row r="923" spans="1:1" ht="19.5" customHeight="1">
      <c r="A923" s="17"/>
    </row>
    <row r="924" spans="1:1" ht="19.5" customHeight="1">
      <c r="A924" s="17"/>
    </row>
    <row r="925" spans="1:1" ht="19.5" customHeight="1">
      <c r="A925" s="17"/>
    </row>
    <row r="926" spans="1:1" ht="19.5" customHeight="1">
      <c r="A926" s="17"/>
    </row>
    <row r="927" spans="1:1" ht="19.5" customHeight="1">
      <c r="A927" s="17"/>
    </row>
    <row r="928" spans="1:1" ht="19.5" customHeight="1">
      <c r="A928" s="17"/>
    </row>
    <row r="929" spans="1:1" ht="19.5" customHeight="1">
      <c r="A929" s="17"/>
    </row>
    <row r="930" spans="1:1" ht="19.5" customHeight="1">
      <c r="A930" s="17"/>
    </row>
    <row r="931" spans="1:1" ht="19.5" customHeight="1">
      <c r="A931" s="17"/>
    </row>
    <row r="932" spans="1:1" ht="19.5" customHeight="1">
      <c r="A932" s="17"/>
    </row>
    <row r="933" spans="1:1" ht="19.5" customHeight="1">
      <c r="A933" s="17"/>
    </row>
    <row r="934" spans="1:1" ht="19.5" customHeight="1">
      <c r="A934" s="17"/>
    </row>
    <row r="935" spans="1:1" ht="19.5" customHeight="1">
      <c r="A935" s="17"/>
    </row>
    <row r="936" spans="1:1" ht="19.5" customHeight="1">
      <c r="A936" s="17"/>
    </row>
    <row r="937" spans="1:1" ht="19.5" customHeight="1">
      <c r="A937" s="17"/>
    </row>
    <row r="938" spans="1:1" ht="19.5" customHeight="1">
      <c r="A938" s="17"/>
    </row>
    <row r="939" spans="1:1" ht="19.5" customHeight="1">
      <c r="A939" s="17"/>
    </row>
    <row r="940" spans="1:1" ht="19.5" customHeight="1">
      <c r="A940" s="17"/>
    </row>
    <row r="941" spans="1:1" ht="19.5" customHeight="1">
      <c r="A941" s="17"/>
    </row>
    <row r="942" spans="1:1" ht="19.5" customHeight="1">
      <c r="A942" s="17"/>
    </row>
    <row r="943" spans="1:1" ht="19.5" customHeight="1">
      <c r="A943" s="17"/>
    </row>
    <row r="944" spans="1:1" ht="19.5" customHeight="1">
      <c r="A944" s="17"/>
    </row>
    <row r="945" spans="1:1" ht="19.5" customHeight="1">
      <c r="A945" s="17"/>
    </row>
    <row r="946" spans="1:1" ht="19.5" customHeight="1">
      <c r="A946" s="17"/>
    </row>
    <row r="947" spans="1:1" ht="19.5" customHeight="1">
      <c r="A947" s="17"/>
    </row>
    <row r="948" spans="1:1" ht="19.5" customHeight="1">
      <c r="A948" s="17"/>
    </row>
    <row r="949" spans="1:1" ht="19.5" customHeight="1">
      <c r="A949" s="17"/>
    </row>
    <row r="950" spans="1:1" ht="19.5" customHeight="1">
      <c r="A950" s="17"/>
    </row>
    <row r="951" spans="1:1" ht="19.5" customHeight="1">
      <c r="A951" s="17"/>
    </row>
    <row r="952" spans="1:1" ht="19.5" customHeight="1">
      <c r="A952" s="17"/>
    </row>
    <row r="953" spans="1:1" ht="19.5" customHeight="1">
      <c r="A953" s="17"/>
    </row>
    <row r="954" spans="1:1" ht="19.5" customHeight="1">
      <c r="A954" s="17"/>
    </row>
    <row r="955" spans="1:1" ht="19.5" customHeight="1">
      <c r="A955" s="17"/>
    </row>
    <row r="956" spans="1:1" ht="19.5" customHeight="1">
      <c r="A956" s="17"/>
    </row>
    <row r="957" spans="1:1" ht="19.5" customHeight="1">
      <c r="A957" s="17"/>
    </row>
    <row r="958" spans="1:1" ht="19.5" customHeight="1">
      <c r="A958" s="17"/>
    </row>
    <row r="959" spans="1:1" ht="19.5" customHeight="1">
      <c r="A959" s="17"/>
    </row>
    <row r="960" spans="1:1" ht="19.5" customHeight="1">
      <c r="A960" s="17"/>
    </row>
    <row r="961" spans="1:1" ht="19.5" customHeight="1">
      <c r="A961" s="17"/>
    </row>
    <row r="962" spans="1:1" ht="19.5" customHeight="1">
      <c r="A962" s="17"/>
    </row>
    <row r="963" spans="1:1" ht="19.5" customHeight="1">
      <c r="A963" s="17"/>
    </row>
    <row r="964" spans="1:1" ht="19.5" customHeight="1">
      <c r="A964" s="17"/>
    </row>
    <row r="965" spans="1:1" ht="19.5" customHeight="1">
      <c r="A965" s="17"/>
    </row>
    <row r="966" spans="1:1" ht="19.5" customHeight="1">
      <c r="A966" s="17"/>
    </row>
    <row r="967" spans="1:1" ht="19.5" customHeight="1">
      <c r="A967" s="17"/>
    </row>
    <row r="968" spans="1:1" ht="19.5" customHeight="1">
      <c r="A968" s="17"/>
    </row>
    <row r="969" spans="1:1" ht="19.5" customHeight="1">
      <c r="A969" s="17"/>
    </row>
    <row r="970" spans="1:1" ht="19.5" customHeight="1">
      <c r="A970" s="17"/>
    </row>
    <row r="971" spans="1:1" ht="19.5" customHeight="1">
      <c r="A971" s="17"/>
    </row>
    <row r="972" spans="1:1" ht="19.5" customHeight="1">
      <c r="A972" s="17"/>
    </row>
    <row r="973" spans="1:1" ht="19.5" customHeight="1">
      <c r="A973" s="17"/>
    </row>
    <row r="974" spans="1:1" ht="19.5" customHeight="1">
      <c r="A974" s="17"/>
    </row>
    <row r="975" spans="1:1" ht="19.5" customHeight="1">
      <c r="A975" s="17"/>
    </row>
    <row r="976" spans="1:1" ht="19.5" customHeight="1">
      <c r="A976" s="17"/>
    </row>
    <row r="977" spans="1:1" ht="19.5" customHeight="1">
      <c r="A977" s="17"/>
    </row>
    <row r="978" spans="1:1" ht="19.5" customHeight="1">
      <c r="A978" s="17"/>
    </row>
    <row r="979" spans="1:1" ht="19.5" customHeight="1">
      <c r="A979" s="17"/>
    </row>
    <row r="980" spans="1:1" ht="19.5" customHeight="1">
      <c r="A980" s="17"/>
    </row>
    <row r="981" spans="1:1" ht="19.5" customHeight="1">
      <c r="A981" s="17"/>
    </row>
    <row r="982" spans="1:1" ht="19.5" customHeight="1">
      <c r="A982" s="17"/>
    </row>
    <row r="983" spans="1:1" ht="19.5" customHeight="1">
      <c r="A983" s="17"/>
    </row>
    <row r="984" spans="1:1" ht="19.5" customHeight="1">
      <c r="A984" s="17"/>
    </row>
    <row r="985" spans="1:1" ht="19.5" customHeight="1">
      <c r="A985" s="17"/>
    </row>
    <row r="986" spans="1:1" ht="19.5" customHeight="1">
      <c r="A986" s="17"/>
    </row>
    <row r="987" spans="1:1" ht="19.5" customHeight="1">
      <c r="A987" s="17"/>
    </row>
  </sheetData>
  <mergeCells count="17">
    <mergeCell ref="H16:H17"/>
    <mergeCell ref="H3:J3"/>
    <mergeCell ref="A3:A4"/>
    <mergeCell ref="B3:C3"/>
    <mergeCell ref="D3:E3"/>
    <mergeCell ref="F1:G1"/>
    <mergeCell ref="F3:G3"/>
    <mergeCell ref="D1:E1"/>
    <mergeCell ref="A1:B1"/>
    <mergeCell ref="D18:E18"/>
    <mergeCell ref="A15:A17"/>
    <mergeCell ref="B15:C15"/>
    <mergeCell ref="D15:E15"/>
    <mergeCell ref="F15:G15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0D855-CE46-234F-9C86-A1D088819095}">
  <dimension ref="A1:X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customWidth="1"/>
    <col min="2" max="3" width="11.77734375" style="7" customWidth="1"/>
    <col min="4" max="4" width="11.77734375" style="19" customWidth="1"/>
    <col min="5" max="5" width="11.77734375" style="16" customWidth="1"/>
    <col min="6" max="7" width="11.77734375" customWidth="1"/>
    <col min="8" max="9" width="11.77734375" style="16" customWidth="1"/>
    <col min="10" max="10" width="15.44140625" customWidth="1"/>
    <col min="11" max="24" width="10.6640625" customWidth="1"/>
  </cols>
  <sheetData>
    <row r="1" spans="1:24" s="10" customFormat="1" ht="31.5" customHeight="1">
      <c r="A1" s="81">
        <v>45507</v>
      </c>
      <c r="B1" s="82"/>
      <c r="C1" s="60" t="str">
        <f>"Pumps: "&amp;COUNTA(I5:I12)</f>
        <v>Pumps: 8</v>
      </c>
      <c r="D1" s="84">
        <f>ROUNDUP(D17/8, 0)</f>
        <v>62</v>
      </c>
      <c r="E1" s="92"/>
      <c r="F1" s="93">
        <f>ROUNDDOWN(F17/8, 0)</f>
        <v>10</v>
      </c>
      <c r="G1" s="85"/>
      <c r="H1" s="49" t="s">
        <v>0</v>
      </c>
      <c r="I1" s="49" t="s">
        <v>1</v>
      </c>
      <c r="J1" s="49" t="s">
        <v>28</v>
      </c>
    </row>
    <row r="2" spans="1:24" s="10" customFormat="1" ht="31.5" customHeight="1">
      <c r="A2" s="11"/>
      <c r="B2" s="11"/>
      <c r="C2" s="58"/>
      <c r="D2" s="12"/>
      <c r="E2" s="12"/>
    </row>
    <row r="3" spans="1:24" s="1" customFormat="1" ht="42" customHeight="1">
      <c r="A3" s="87" t="s">
        <v>3</v>
      </c>
      <c r="B3" s="89" t="s">
        <v>4</v>
      </c>
      <c r="C3" s="91"/>
      <c r="D3" s="89" t="s">
        <v>5</v>
      </c>
      <c r="E3" s="91"/>
      <c r="F3" s="89" t="s">
        <v>6</v>
      </c>
      <c r="G3" s="108"/>
      <c r="H3" s="109" t="s">
        <v>7</v>
      </c>
      <c r="I3" s="109"/>
      <c r="J3" s="109"/>
    </row>
    <row r="4" spans="1:24" s="1" customFormat="1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38" t="s">
        <v>12</v>
      </c>
      <c r="I4" s="38" t="s">
        <v>6</v>
      </c>
      <c r="J4" s="38" t="s">
        <v>4</v>
      </c>
    </row>
    <row r="5" spans="1:24" ht="42" customHeight="1">
      <c r="A5" s="4">
        <v>45930</v>
      </c>
      <c r="B5" s="29"/>
      <c r="C5" s="29"/>
      <c r="D5" s="30"/>
      <c r="E5" s="30">
        <v>60</v>
      </c>
      <c r="F5" s="30" t="s">
        <v>41</v>
      </c>
      <c r="G5" s="30" t="s">
        <v>41</v>
      </c>
      <c r="H5" s="22">
        <v>6.25E-2</v>
      </c>
      <c r="I5" s="5" t="s">
        <v>41</v>
      </c>
      <c r="J5" s="2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2" customHeight="1">
      <c r="A6" s="4">
        <v>45930.125</v>
      </c>
      <c r="B6" s="29"/>
      <c r="C6" s="29"/>
      <c r="D6" s="30"/>
      <c r="E6" s="30"/>
      <c r="F6" s="30" t="s">
        <v>41</v>
      </c>
      <c r="G6" s="30" t="s">
        <v>41</v>
      </c>
      <c r="H6" s="23"/>
      <c r="I6" s="5" t="s">
        <v>41</v>
      </c>
      <c r="J6" s="2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42" customHeight="1">
      <c r="A7" s="4">
        <v>45930.25</v>
      </c>
      <c r="B7" s="29"/>
      <c r="C7" s="29"/>
      <c r="D7" s="30"/>
      <c r="E7" s="30">
        <v>100</v>
      </c>
      <c r="F7" s="30" t="s">
        <v>41</v>
      </c>
      <c r="G7" s="30" t="s">
        <v>41</v>
      </c>
      <c r="H7" s="23">
        <v>0.22916666666666666</v>
      </c>
      <c r="I7" s="5" t="s">
        <v>41</v>
      </c>
      <c r="J7" s="2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42" customHeight="1">
      <c r="A8" s="4">
        <v>45930.375</v>
      </c>
      <c r="B8" s="29"/>
      <c r="C8" s="29">
        <v>15</v>
      </c>
      <c r="D8" s="30"/>
      <c r="E8" s="30">
        <v>100</v>
      </c>
      <c r="F8" s="30" t="s">
        <v>41</v>
      </c>
      <c r="G8" s="30" t="s">
        <v>41</v>
      </c>
      <c r="H8" s="23">
        <v>0.375</v>
      </c>
      <c r="I8" s="5" t="s">
        <v>41</v>
      </c>
      <c r="J8" s="2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2" customHeight="1">
      <c r="A9" s="4">
        <v>45930.5</v>
      </c>
      <c r="B9" s="29"/>
      <c r="C9" s="29"/>
      <c r="D9" s="30"/>
      <c r="E9" s="30">
        <v>80</v>
      </c>
      <c r="F9" s="30" t="s">
        <v>41</v>
      </c>
      <c r="G9" s="30" t="s">
        <v>41</v>
      </c>
      <c r="H9" s="23">
        <v>0.5</v>
      </c>
      <c r="I9" s="5" t="s">
        <v>41</v>
      </c>
      <c r="J9" s="2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42" customHeight="1">
      <c r="A10" s="4">
        <v>45930.625</v>
      </c>
      <c r="B10" s="29"/>
      <c r="C10" s="29"/>
      <c r="D10" s="30">
        <v>60</v>
      </c>
      <c r="E10" s="30"/>
      <c r="F10" s="30">
        <v>30</v>
      </c>
      <c r="G10" s="30">
        <v>50</v>
      </c>
      <c r="H10" s="23">
        <v>0.6875</v>
      </c>
      <c r="I10" s="23">
        <v>0.625</v>
      </c>
      <c r="J10" s="2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42" customHeight="1">
      <c r="A11" s="4">
        <v>45930.75</v>
      </c>
      <c r="B11" s="29"/>
      <c r="C11" s="29"/>
      <c r="D11" s="30"/>
      <c r="E11" s="30"/>
      <c r="F11" s="30" t="s">
        <v>41</v>
      </c>
      <c r="G11" s="30" t="s">
        <v>41</v>
      </c>
      <c r="H11" s="23"/>
      <c r="I11" s="5" t="s">
        <v>41</v>
      </c>
      <c r="J11" s="2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42" customHeight="1">
      <c r="A12" s="4">
        <v>45930.875</v>
      </c>
      <c r="B12" s="29"/>
      <c r="C12" s="29"/>
      <c r="D12" s="30"/>
      <c r="E12" s="30">
        <v>90</v>
      </c>
      <c r="F12" s="30" t="s">
        <v>41</v>
      </c>
      <c r="G12" s="30" t="s">
        <v>41</v>
      </c>
      <c r="H12" s="23">
        <v>0.89583333333333337</v>
      </c>
      <c r="I12" s="5" t="s">
        <v>41</v>
      </c>
      <c r="J12" s="2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9.5" customHeight="1">
      <c r="A13" s="2"/>
      <c r="B13" s="27"/>
      <c r="C13" s="27"/>
      <c r="D13" s="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9.5" customHeight="1">
      <c r="A14" s="2"/>
      <c r="B14" s="27"/>
      <c r="C14" s="27"/>
      <c r="D14" s="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s="16" customFormat="1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24" s="16" customFormat="1" ht="19.5" customHeight="1">
      <c r="A16" s="66"/>
      <c r="B16" s="31">
        <f t="shared" ref="B16:G16" si="0">SUM(B5:B12)</f>
        <v>0</v>
      </c>
      <c r="C16" s="31">
        <f t="shared" si="0"/>
        <v>15</v>
      </c>
      <c r="D16" s="32">
        <f t="shared" si="0"/>
        <v>60</v>
      </c>
      <c r="E16" s="33">
        <f t="shared" si="0"/>
        <v>430</v>
      </c>
      <c r="F16" s="32">
        <f t="shared" si="0"/>
        <v>30</v>
      </c>
      <c r="G16" s="33">
        <f t="shared" si="0"/>
        <v>50</v>
      </c>
      <c r="H16" s="100">
        <f>D17-F17</f>
        <v>410</v>
      </c>
      <c r="I16" s="1"/>
    </row>
    <row r="17" spans="1:24" s="16" customFormat="1" ht="19.5" customHeight="1">
      <c r="A17" s="67"/>
      <c r="B17" s="101">
        <f>SUM(B16:C16)</f>
        <v>15</v>
      </c>
      <c r="C17" s="102"/>
      <c r="D17" s="78">
        <f>SUM(D16:E16)</f>
        <v>490</v>
      </c>
      <c r="E17" s="103"/>
      <c r="F17" s="78">
        <f>SUM(F16:G16)</f>
        <v>80</v>
      </c>
      <c r="G17" s="80"/>
      <c r="H17" s="75"/>
      <c r="I17" s="1"/>
    </row>
    <row r="18" spans="1:24" ht="19.5" customHeight="1">
      <c r="A18" s="2"/>
      <c r="B18" s="27"/>
      <c r="C18" s="27"/>
      <c r="D18" s="95"/>
      <c r="E18" s="95"/>
      <c r="F18" s="1"/>
      <c r="G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9.5" customHeight="1">
      <c r="A19" s="2"/>
      <c r="B19" s="27"/>
      <c r="C19" s="27"/>
      <c r="F19" s="1"/>
      <c r="G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9.5" customHeight="1">
      <c r="A20" s="2"/>
      <c r="B20" s="27"/>
      <c r="C20" s="27"/>
      <c r="F20" s="1"/>
      <c r="G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9.5" customHeight="1">
      <c r="A21" s="2"/>
      <c r="B21" s="27"/>
      <c r="C21" s="27"/>
      <c r="F21" s="1"/>
      <c r="G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9.5" customHeight="1">
      <c r="A22" s="2"/>
      <c r="B22" s="27"/>
      <c r="C22" s="27"/>
      <c r="F22" s="1"/>
      <c r="G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9.5" customHeight="1">
      <c r="A23" s="2"/>
      <c r="B23" s="27"/>
      <c r="C23" s="27"/>
      <c r="F23" s="1"/>
      <c r="G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9.5" customHeight="1">
      <c r="A24" s="2"/>
      <c r="B24" s="27"/>
      <c r="C24" s="27"/>
      <c r="F24" s="1"/>
      <c r="G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9.5" customHeight="1">
      <c r="A25" s="2"/>
      <c r="B25" s="27"/>
      <c r="C25" s="27"/>
      <c r="F25" s="1"/>
      <c r="G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9.5" customHeight="1">
      <c r="A26" s="2"/>
      <c r="B26" s="27"/>
      <c r="C26" s="27"/>
      <c r="F26" s="1"/>
      <c r="G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9.5" customHeight="1">
      <c r="A27" s="2"/>
      <c r="B27" s="27"/>
      <c r="C27" s="27"/>
      <c r="F27" s="1"/>
      <c r="G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9.5" customHeight="1">
      <c r="A28" s="2"/>
      <c r="B28" s="27"/>
      <c r="C28" s="27"/>
      <c r="F28" s="1"/>
      <c r="G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9.5" customHeight="1">
      <c r="A29" s="2"/>
      <c r="B29" s="27"/>
      <c r="C29" s="27"/>
      <c r="F29" s="1"/>
      <c r="G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9.5" customHeight="1">
      <c r="A30" s="2"/>
      <c r="B30" s="27"/>
      <c r="C30" s="27"/>
      <c r="F30" s="1"/>
      <c r="G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9.5" customHeight="1">
      <c r="A31" s="2"/>
      <c r="B31" s="27"/>
      <c r="C31" s="27"/>
      <c r="F31" s="1"/>
      <c r="G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9.5" customHeight="1">
      <c r="A32" s="2"/>
      <c r="B32" s="27"/>
      <c r="C32" s="27"/>
      <c r="F32" s="1"/>
      <c r="G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9.5" customHeight="1">
      <c r="A33" s="2"/>
      <c r="B33" s="27"/>
      <c r="C33" s="27"/>
      <c r="F33" s="1"/>
      <c r="G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9.5" customHeight="1">
      <c r="A34" s="2"/>
      <c r="B34" s="27"/>
      <c r="C34" s="27"/>
      <c r="F34" s="1"/>
      <c r="G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9.5" customHeight="1">
      <c r="A35" s="2"/>
      <c r="B35" s="27"/>
      <c r="C35" s="27"/>
      <c r="F35" s="1"/>
      <c r="G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9.5" customHeight="1">
      <c r="A36" s="2"/>
      <c r="B36" s="27"/>
      <c r="C36" s="27"/>
      <c r="F36" s="1"/>
      <c r="G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9.5" customHeight="1">
      <c r="A37" s="2"/>
      <c r="B37" s="27"/>
      <c r="C37" s="27"/>
      <c r="F37" s="1"/>
      <c r="G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9.5" customHeight="1">
      <c r="A38" s="2"/>
      <c r="B38" s="27"/>
      <c r="C38" s="27"/>
      <c r="F38" s="1"/>
      <c r="G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9.5" customHeight="1">
      <c r="A39" s="2"/>
      <c r="B39" s="27"/>
      <c r="C39" s="27"/>
      <c r="F39" s="1"/>
      <c r="G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9.5" customHeight="1">
      <c r="A40" s="2"/>
      <c r="B40" s="27"/>
      <c r="C40" s="27"/>
      <c r="F40" s="1"/>
      <c r="G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9.5" customHeight="1">
      <c r="A41" s="2"/>
      <c r="B41" s="27"/>
      <c r="C41" s="27"/>
      <c r="F41" s="1"/>
      <c r="G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9.5" customHeight="1">
      <c r="A42" s="2"/>
      <c r="B42" s="27"/>
      <c r="C42" s="27"/>
      <c r="F42" s="1"/>
      <c r="G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9.5" customHeight="1">
      <c r="A43" s="2"/>
      <c r="B43" s="27"/>
      <c r="C43" s="27"/>
      <c r="F43" s="1"/>
      <c r="G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9.5" customHeight="1">
      <c r="A44" s="2"/>
      <c r="B44" s="27"/>
      <c r="C44" s="27"/>
      <c r="F44" s="1"/>
      <c r="G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9.5" customHeight="1">
      <c r="A45" s="2"/>
      <c r="B45" s="27"/>
      <c r="C45" s="27"/>
      <c r="F45" s="1"/>
      <c r="G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9.5" customHeight="1">
      <c r="A46" s="2"/>
      <c r="B46" s="27"/>
      <c r="C46" s="27"/>
      <c r="F46" s="1"/>
      <c r="G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9.5" customHeight="1">
      <c r="A47" s="2"/>
      <c r="B47" s="27"/>
      <c r="C47" s="27"/>
      <c r="F47" s="1"/>
      <c r="G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9.5" customHeight="1">
      <c r="A48" s="2"/>
      <c r="B48" s="27"/>
      <c r="C48" s="27"/>
      <c r="F48" s="1"/>
      <c r="G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9.5" customHeight="1">
      <c r="A49" s="2"/>
      <c r="B49" s="27"/>
      <c r="C49" s="27"/>
      <c r="F49" s="1"/>
      <c r="G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9.5" customHeight="1">
      <c r="A50" s="2"/>
      <c r="B50" s="27"/>
      <c r="C50" s="27"/>
      <c r="F50" s="1"/>
      <c r="G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9.5" customHeight="1">
      <c r="A51" s="2"/>
      <c r="B51" s="27"/>
      <c r="C51" s="27"/>
      <c r="F51" s="1"/>
      <c r="G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9.5" customHeight="1">
      <c r="A52" s="2"/>
      <c r="B52" s="27"/>
      <c r="C52" s="27"/>
      <c r="F52" s="1"/>
      <c r="G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9.5" customHeight="1">
      <c r="A53" s="2"/>
      <c r="B53" s="27"/>
      <c r="C53" s="27"/>
      <c r="F53" s="1"/>
      <c r="G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9.5" customHeight="1">
      <c r="A54" s="2"/>
      <c r="B54" s="27"/>
      <c r="C54" s="27"/>
      <c r="F54" s="1"/>
      <c r="G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9.5" customHeight="1">
      <c r="A55" s="2"/>
      <c r="B55" s="27"/>
      <c r="C55" s="27"/>
      <c r="F55" s="1"/>
      <c r="G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9.5" customHeight="1">
      <c r="A56" s="2"/>
      <c r="B56" s="27"/>
      <c r="C56" s="27"/>
      <c r="F56" s="1"/>
      <c r="G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9.5" customHeight="1">
      <c r="A57" s="2"/>
      <c r="B57" s="27"/>
      <c r="C57" s="27"/>
      <c r="F57" s="1"/>
      <c r="G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9.5" customHeight="1">
      <c r="A58" s="2"/>
      <c r="B58" s="27"/>
      <c r="C58" s="27"/>
      <c r="F58" s="1"/>
      <c r="G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9.5" customHeight="1">
      <c r="A59" s="2"/>
      <c r="B59" s="27"/>
      <c r="C59" s="27"/>
      <c r="F59" s="1"/>
      <c r="G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9.5" customHeight="1">
      <c r="A60" s="2"/>
      <c r="B60" s="27"/>
      <c r="C60" s="27"/>
      <c r="F60" s="1"/>
      <c r="G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9.5" customHeight="1">
      <c r="A61" s="2"/>
      <c r="B61" s="27"/>
      <c r="C61" s="27"/>
      <c r="F61" s="1"/>
      <c r="G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9.5" customHeight="1">
      <c r="A62" s="2"/>
      <c r="B62" s="27"/>
      <c r="C62" s="27"/>
      <c r="F62" s="1"/>
      <c r="G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9.5" customHeight="1">
      <c r="A63" s="2"/>
      <c r="B63" s="27"/>
      <c r="C63" s="27"/>
      <c r="F63" s="1"/>
      <c r="G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9.5" customHeight="1">
      <c r="A64" s="2"/>
      <c r="B64" s="27"/>
      <c r="C64" s="27"/>
      <c r="F64" s="1"/>
      <c r="G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9.5" customHeight="1">
      <c r="A65" s="2"/>
      <c r="B65" s="27"/>
      <c r="C65" s="27"/>
      <c r="F65" s="1"/>
      <c r="G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9.5" customHeight="1">
      <c r="A66" s="2"/>
      <c r="B66" s="27"/>
      <c r="C66" s="27"/>
      <c r="F66" s="1"/>
      <c r="G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9.5" customHeight="1">
      <c r="A67" s="2"/>
      <c r="B67" s="27"/>
      <c r="C67" s="27"/>
      <c r="F67" s="1"/>
      <c r="G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9.5" customHeight="1">
      <c r="A68" s="2"/>
      <c r="B68" s="27"/>
      <c r="C68" s="27"/>
      <c r="F68" s="1"/>
      <c r="G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9.5" customHeight="1">
      <c r="A69" s="2"/>
      <c r="B69" s="27"/>
      <c r="C69" s="27"/>
      <c r="F69" s="1"/>
      <c r="G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9.5" customHeight="1">
      <c r="A70" s="2"/>
      <c r="B70" s="27"/>
      <c r="C70" s="27"/>
      <c r="F70" s="1"/>
      <c r="G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9.5" customHeight="1">
      <c r="A71" s="2"/>
      <c r="B71" s="27"/>
      <c r="C71" s="27"/>
      <c r="F71" s="1"/>
      <c r="G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9.5" customHeight="1">
      <c r="A72" s="2"/>
      <c r="B72" s="27"/>
      <c r="C72" s="27"/>
      <c r="F72" s="1"/>
      <c r="G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9.5" customHeight="1">
      <c r="A73" s="2"/>
      <c r="B73" s="27"/>
      <c r="C73" s="27"/>
      <c r="F73" s="1"/>
      <c r="G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9.5" customHeight="1">
      <c r="A74" s="2"/>
      <c r="B74" s="27"/>
      <c r="C74" s="27"/>
      <c r="F74" s="1"/>
      <c r="G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9.5" customHeight="1">
      <c r="A75" s="2"/>
      <c r="B75" s="27"/>
      <c r="C75" s="27"/>
      <c r="F75" s="1"/>
      <c r="G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9.5" customHeight="1">
      <c r="A76" s="2"/>
      <c r="B76" s="27"/>
      <c r="C76" s="27"/>
      <c r="F76" s="1"/>
      <c r="G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9.5" customHeight="1">
      <c r="A77" s="2"/>
      <c r="B77" s="27"/>
      <c r="C77" s="27"/>
      <c r="F77" s="1"/>
      <c r="G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9.5" customHeight="1">
      <c r="A78" s="2"/>
      <c r="B78" s="27"/>
      <c r="C78" s="27"/>
      <c r="F78" s="1"/>
      <c r="G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9.5" customHeight="1">
      <c r="A79" s="2"/>
      <c r="B79" s="27"/>
      <c r="C79" s="27"/>
      <c r="F79" s="1"/>
      <c r="G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9.5" customHeight="1">
      <c r="A80" s="2"/>
      <c r="B80" s="27"/>
      <c r="C80" s="27"/>
      <c r="F80" s="1"/>
      <c r="G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9.5" customHeight="1">
      <c r="A81" s="2"/>
      <c r="B81" s="27"/>
      <c r="C81" s="27"/>
      <c r="F81" s="1"/>
      <c r="G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9.5" customHeight="1">
      <c r="A82" s="2"/>
      <c r="B82" s="27"/>
      <c r="C82" s="27"/>
      <c r="F82" s="1"/>
      <c r="G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9.5" customHeight="1">
      <c r="A83" s="2"/>
      <c r="B83" s="27"/>
      <c r="C83" s="27"/>
      <c r="F83" s="1"/>
      <c r="G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9.5" customHeight="1">
      <c r="A84" s="2"/>
      <c r="B84" s="27"/>
      <c r="C84" s="27"/>
      <c r="F84" s="1"/>
      <c r="G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9.5" customHeight="1">
      <c r="A85" s="2"/>
      <c r="B85" s="27"/>
      <c r="C85" s="27"/>
      <c r="F85" s="1"/>
      <c r="G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9.5" customHeight="1">
      <c r="A86" s="2"/>
      <c r="B86" s="27"/>
      <c r="C86" s="27"/>
      <c r="F86" s="1"/>
      <c r="G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9.5" customHeight="1">
      <c r="A87" s="2"/>
      <c r="B87" s="27"/>
      <c r="C87" s="27"/>
      <c r="F87" s="1"/>
      <c r="G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9.5" customHeight="1">
      <c r="A88" s="2"/>
      <c r="B88" s="27"/>
      <c r="C88" s="27"/>
      <c r="F88" s="1"/>
      <c r="G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9.5" customHeight="1">
      <c r="A89" s="2"/>
      <c r="B89" s="27"/>
      <c r="C89" s="27"/>
      <c r="F89" s="1"/>
      <c r="G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9.5" customHeight="1">
      <c r="A90" s="2"/>
      <c r="B90" s="27"/>
      <c r="C90" s="27"/>
      <c r="F90" s="1"/>
      <c r="G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9.5" customHeight="1">
      <c r="A91" s="2"/>
      <c r="B91" s="27"/>
      <c r="C91" s="27"/>
      <c r="F91" s="1"/>
      <c r="G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9.5" customHeight="1">
      <c r="A92" s="2"/>
      <c r="B92" s="27"/>
      <c r="C92" s="27"/>
      <c r="F92" s="1"/>
      <c r="G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9.5" customHeight="1">
      <c r="A93" s="2"/>
      <c r="B93" s="27"/>
      <c r="C93" s="27"/>
      <c r="F93" s="1"/>
      <c r="G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9.5" customHeight="1">
      <c r="A94" s="2"/>
      <c r="B94" s="27"/>
      <c r="C94" s="27"/>
      <c r="F94" s="1"/>
      <c r="G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9.5" customHeight="1">
      <c r="A95" s="2"/>
      <c r="B95" s="27"/>
      <c r="C95" s="27"/>
      <c r="F95" s="1"/>
      <c r="G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9.5" customHeight="1">
      <c r="A96" s="2"/>
      <c r="B96" s="27"/>
      <c r="C96" s="27"/>
      <c r="F96" s="1"/>
      <c r="G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9.5" customHeight="1">
      <c r="A97" s="2"/>
      <c r="B97" s="27"/>
      <c r="C97" s="27"/>
      <c r="F97" s="1"/>
      <c r="G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9.5" customHeight="1">
      <c r="A98" s="2"/>
      <c r="B98" s="27"/>
      <c r="C98" s="27"/>
      <c r="F98" s="1"/>
      <c r="G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9.5" customHeight="1">
      <c r="A99" s="2"/>
      <c r="B99" s="27"/>
      <c r="C99" s="27"/>
      <c r="F99" s="1"/>
      <c r="G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9.5" customHeight="1">
      <c r="A100" s="2"/>
      <c r="B100" s="27"/>
      <c r="C100" s="27"/>
      <c r="F100" s="1"/>
      <c r="G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9.5" customHeight="1">
      <c r="A101" s="2"/>
      <c r="B101" s="27"/>
      <c r="C101" s="27"/>
      <c r="F101" s="1"/>
      <c r="G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9.5" customHeight="1">
      <c r="A102" s="2"/>
      <c r="B102" s="27"/>
      <c r="C102" s="27"/>
      <c r="F102" s="1"/>
      <c r="G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9.5" customHeight="1">
      <c r="A103" s="2"/>
      <c r="B103" s="27"/>
      <c r="C103" s="27"/>
      <c r="F103" s="1"/>
      <c r="G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9.5" customHeight="1">
      <c r="A104" s="2"/>
      <c r="B104" s="27"/>
      <c r="C104" s="27"/>
      <c r="F104" s="1"/>
      <c r="G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9.5" customHeight="1">
      <c r="A105" s="2"/>
      <c r="B105" s="27"/>
      <c r="C105" s="27"/>
      <c r="F105" s="1"/>
      <c r="G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9.5" customHeight="1">
      <c r="A106" s="2"/>
      <c r="B106" s="27"/>
      <c r="C106" s="27"/>
      <c r="F106" s="1"/>
      <c r="G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9.5" customHeight="1">
      <c r="A107" s="2"/>
      <c r="B107" s="27"/>
      <c r="C107" s="27"/>
      <c r="F107" s="1"/>
      <c r="G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9.5" customHeight="1">
      <c r="A108" s="2"/>
      <c r="B108" s="27"/>
      <c r="C108" s="27"/>
      <c r="F108" s="1"/>
      <c r="G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9.5" customHeight="1">
      <c r="A109" s="2"/>
      <c r="B109" s="27"/>
      <c r="C109" s="27"/>
      <c r="F109" s="1"/>
      <c r="G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9.5" customHeight="1">
      <c r="A110" s="2"/>
      <c r="B110" s="27"/>
      <c r="C110" s="27"/>
      <c r="F110" s="1"/>
      <c r="G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9.5" customHeight="1">
      <c r="A111" s="2"/>
      <c r="B111" s="27"/>
      <c r="C111" s="27"/>
      <c r="F111" s="1"/>
      <c r="G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9.5" customHeight="1">
      <c r="A112" s="2"/>
      <c r="B112" s="27"/>
      <c r="C112" s="27"/>
      <c r="F112" s="1"/>
      <c r="G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9.5" customHeight="1">
      <c r="A113" s="2"/>
      <c r="B113" s="27"/>
      <c r="C113" s="27"/>
      <c r="F113" s="1"/>
      <c r="G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9.5" customHeight="1">
      <c r="A114" s="2"/>
      <c r="B114" s="27"/>
      <c r="C114" s="27"/>
      <c r="F114" s="1"/>
      <c r="G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9.5" customHeight="1">
      <c r="A115" s="2"/>
      <c r="B115" s="27"/>
      <c r="C115" s="27"/>
      <c r="F115" s="1"/>
      <c r="G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9.5" customHeight="1">
      <c r="A116" s="2"/>
      <c r="B116" s="27"/>
      <c r="C116" s="27"/>
      <c r="F116" s="1"/>
      <c r="G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9.5" customHeight="1">
      <c r="A117" s="2"/>
      <c r="B117" s="27"/>
      <c r="C117" s="27"/>
      <c r="F117" s="1"/>
      <c r="G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9.5" customHeight="1">
      <c r="A118" s="2"/>
      <c r="B118" s="27"/>
      <c r="C118" s="27"/>
      <c r="F118" s="1"/>
      <c r="G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9.5" customHeight="1">
      <c r="A119" s="2"/>
      <c r="B119" s="27"/>
      <c r="C119" s="27"/>
      <c r="F119" s="1"/>
      <c r="G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9.5" customHeight="1">
      <c r="A120" s="2"/>
      <c r="B120" s="27"/>
      <c r="C120" s="27"/>
      <c r="F120" s="1"/>
      <c r="G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9.5" customHeight="1">
      <c r="A121" s="2"/>
      <c r="B121" s="27"/>
      <c r="C121" s="27"/>
      <c r="F121" s="1"/>
      <c r="G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9.5" customHeight="1">
      <c r="A122" s="2"/>
      <c r="B122" s="27"/>
      <c r="C122" s="27"/>
      <c r="F122" s="1"/>
      <c r="G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9.5" customHeight="1">
      <c r="A123" s="2"/>
      <c r="B123" s="27"/>
      <c r="C123" s="27"/>
      <c r="F123" s="1"/>
      <c r="G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9.5" customHeight="1">
      <c r="A124" s="2"/>
      <c r="B124" s="27"/>
      <c r="C124" s="27"/>
      <c r="F124" s="1"/>
      <c r="G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9.5" customHeight="1">
      <c r="A125" s="2"/>
      <c r="B125" s="27"/>
      <c r="C125" s="27"/>
      <c r="F125" s="1"/>
      <c r="G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9.5" customHeight="1">
      <c r="A126" s="2"/>
      <c r="B126" s="27"/>
      <c r="C126" s="27"/>
      <c r="F126" s="1"/>
      <c r="G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9.5" customHeight="1">
      <c r="A127" s="2"/>
      <c r="B127" s="27"/>
      <c r="C127" s="27"/>
      <c r="F127" s="1"/>
      <c r="G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9.5" customHeight="1">
      <c r="A128" s="2"/>
      <c r="B128" s="27"/>
      <c r="C128" s="27"/>
      <c r="F128" s="1"/>
      <c r="G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9.5" customHeight="1">
      <c r="A129" s="2"/>
      <c r="B129" s="27"/>
      <c r="C129" s="27"/>
      <c r="F129" s="1"/>
      <c r="G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9.5" customHeight="1">
      <c r="A130" s="2"/>
      <c r="B130" s="27"/>
      <c r="C130" s="27"/>
      <c r="F130" s="1"/>
      <c r="G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9.5" customHeight="1">
      <c r="A131" s="2"/>
      <c r="B131" s="27"/>
      <c r="C131" s="27"/>
      <c r="F131" s="1"/>
      <c r="G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9.5" customHeight="1">
      <c r="A132" s="2"/>
      <c r="B132" s="27"/>
      <c r="C132" s="27"/>
      <c r="F132" s="1"/>
      <c r="G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9.5" customHeight="1">
      <c r="A133" s="2"/>
      <c r="B133" s="27"/>
      <c r="C133" s="27"/>
      <c r="F133" s="1"/>
      <c r="G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9.5" customHeight="1">
      <c r="A134" s="2"/>
      <c r="B134" s="27"/>
      <c r="C134" s="27"/>
      <c r="F134" s="1"/>
      <c r="G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9.5" customHeight="1">
      <c r="A135" s="2"/>
      <c r="B135" s="27"/>
      <c r="C135" s="27"/>
      <c r="F135" s="1"/>
      <c r="G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9.5" customHeight="1">
      <c r="A136" s="2"/>
      <c r="B136" s="27"/>
      <c r="C136" s="27"/>
      <c r="F136" s="1"/>
      <c r="G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9.5" customHeight="1">
      <c r="A137" s="2"/>
      <c r="B137" s="27"/>
      <c r="C137" s="27"/>
      <c r="F137" s="1"/>
      <c r="G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9.5" customHeight="1">
      <c r="A138" s="2"/>
      <c r="B138" s="27"/>
      <c r="C138" s="27"/>
      <c r="F138" s="1"/>
      <c r="G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9.5" customHeight="1">
      <c r="A139" s="2"/>
      <c r="B139" s="27"/>
      <c r="C139" s="27"/>
      <c r="F139" s="1"/>
      <c r="G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9.5" customHeight="1">
      <c r="A140" s="2"/>
      <c r="B140" s="27"/>
      <c r="C140" s="27"/>
      <c r="F140" s="1"/>
      <c r="G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9.5" customHeight="1">
      <c r="A141" s="2"/>
      <c r="B141" s="27"/>
      <c r="C141" s="27"/>
      <c r="F141" s="1"/>
      <c r="G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9.5" customHeight="1">
      <c r="A142" s="2"/>
      <c r="B142" s="27"/>
      <c r="C142" s="27"/>
      <c r="F142" s="1"/>
      <c r="G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9.5" customHeight="1">
      <c r="A143" s="2"/>
      <c r="B143" s="27"/>
      <c r="C143" s="27"/>
      <c r="F143" s="1"/>
      <c r="G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9.5" customHeight="1">
      <c r="A144" s="2"/>
      <c r="B144" s="27"/>
      <c r="C144" s="27"/>
      <c r="F144" s="1"/>
      <c r="G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9.5" customHeight="1">
      <c r="A145" s="2"/>
      <c r="B145" s="27"/>
      <c r="C145" s="27"/>
      <c r="F145" s="1"/>
      <c r="G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9.5" customHeight="1">
      <c r="A146" s="2"/>
      <c r="B146" s="27"/>
      <c r="C146" s="27"/>
      <c r="F146" s="1"/>
      <c r="G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9.5" customHeight="1">
      <c r="A147" s="2"/>
      <c r="B147" s="27"/>
      <c r="C147" s="27"/>
      <c r="F147" s="1"/>
      <c r="G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9.5" customHeight="1">
      <c r="A148" s="2"/>
      <c r="B148" s="27"/>
      <c r="C148" s="27"/>
      <c r="F148" s="1"/>
      <c r="G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9.5" customHeight="1">
      <c r="A149" s="2"/>
      <c r="B149" s="27"/>
      <c r="C149" s="27"/>
      <c r="F149" s="1"/>
      <c r="G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9.5" customHeight="1">
      <c r="A150" s="2"/>
      <c r="B150" s="27"/>
      <c r="C150" s="27"/>
      <c r="F150" s="1"/>
      <c r="G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9.5" customHeight="1">
      <c r="A151" s="2"/>
      <c r="B151" s="27"/>
      <c r="C151" s="27"/>
      <c r="F151" s="1"/>
      <c r="G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9.5" customHeight="1">
      <c r="A152" s="2"/>
      <c r="B152" s="27"/>
      <c r="C152" s="27"/>
      <c r="F152" s="1"/>
      <c r="G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9.5" customHeight="1">
      <c r="A153" s="2"/>
      <c r="B153" s="27"/>
      <c r="C153" s="27"/>
      <c r="F153" s="1"/>
      <c r="G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9.5" customHeight="1">
      <c r="A154" s="2"/>
      <c r="B154" s="27"/>
      <c r="C154" s="27"/>
      <c r="F154" s="1"/>
      <c r="G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9.5" customHeight="1">
      <c r="A155" s="2"/>
      <c r="B155" s="27"/>
      <c r="C155" s="27"/>
      <c r="F155" s="1"/>
      <c r="G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9.5" customHeight="1">
      <c r="A156" s="2"/>
      <c r="B156" s="27"/>
      <c r="C156" s="27"/>
      <c r="F156" s="1"/>
      <c r="G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9.5" customHeight="1">
      <c r="A157" s="2"/>
      <c r="B157" s="27"/>
      <c r="C157" s="27"/>
      <c r="F157" s="1"/>
      <c r="G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9.5" customHeight="1">
      <c r="A158" s="2"/>
      <c r="B158" s="27"/>
      <c r="C158" s="27"/>
      <c r="F158" s="1"/>
      <c r="G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9.5" customHeight="1">
      <c r="A159" s="2"/>
      <c r="B159" s="27"/>
      <c r="C159" s="27"/>
      <c r="F159" s="1"/>
      <c r="G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9.5" customHeight="1">
      <c r="A160" s="2"/>
      <c r="B160" s="27"/>
      <c r="C160" s="27"/>
      <c r="F160" s="1"/>
      <c r="G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9.5" customHeight="1">
      <c r="A161" s="2"/>
      <c r="B161" s="27"/>
      <c r="C161" s="27"/>
      <c r="F161" s="1"/>
      <c r="G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9.5" customHeight="1">
      <c r="A162" s="2"/>
      <c r="B162" s="27"/>
      <c r="C162" s="27"/>
      <c r="F162" s="1"/>
      <c r="G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9.5" customHeight="1">
      <c r="A163" s="2"/>
      <c r="B163" s="27"/>
      <c r="C163" s="27"/>
      <c r="F163" s="1"/>
      <c r="G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9.5" customHeight="1">
      <c r="A164" s="2"/>
      <c r="B164" s="27"/>
      <c r="C164" s="27"/>
      <c r="F164" s="1"/>
      <c r="G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9.5" customHeight="1">
      <c r="A165" s="2"/>
      <c r="B165" s="27"/>
      <c r="C165" s="27"/>
      <c r="F165" s="1"/>
      <c r="G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9.5" customHeight="1">
      <c r="A166" s="2"/>
      <c r="B166" s="27"/>
      <c r="C166" s="27"/>
      <c r="F166" s="1"/>
      <c r="G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9.5" customHeight="1">
      <c r="A167" s="2"/>
      <c r="B167" s="27"/>
      <c r="C167" s="27"/>
      <c r="F167" s="1"/>
      <c r="G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9.5" customHeight="1">
      <c r="A168" s="2"/>
      <c r="B168" s="27"/>
      <c r="C168" s="27"/>
      <c r="F168" s="1"/>
      <c r="G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9.5" customHeight="1">
      <c r="A169" s="2"/>
      <c r="B169" s="27"/>
      <c r="C169" s="27"/>
      <c r="F169" s="1"/>
      <c r="G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9.5" customHeight="1">
      <c r="A170" s="2"/>
      <c r="B170" s="27"/>
      <c r="C170" s="27"/>
      <c r="F170" s="1"/>
      <c r="G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9.5" customHeight="1">
      <c r="A171" s="2"/>
      <c r="B171" s="27"/>
      <c r="C171" s="27"/>
      <c r="F171" s="1"/>
      <c r="G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9.5" customHeight="1">
      <c r="A172" s="2"/>
      <c r="B172" s="27"/>
      <c r="C172" s="27"/>
      <c r="F172" s="1"/>
      <c r="G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9.5" customHeight="1">
      <c r="A173" s="2"/>
      <c r="B173" s="27"/>
      <c r="C173" s="27"/>
      <c r="F173" s="1"/>
      <c r="G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9.5" customHeight="1">
      <c r="A174" s="2"/>
      <c r="B174" s="27"/>
      <c r="C174" s="27"/>
      <c r="F174" s="1"/>
      <c r="G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9.5" customHeight="1">
      <c r="A175" s="2"/>
      <c r="B175" s="27"/>
      <c r="C175" s="27"/>
      <c r="F175" s="1"/>
      <c r="G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9.5" customHeight="1">
      <c r="A176" s="2"/>
      <c r="B176" s="27"/>
      <c r="C176" s="27"/>
      <c r="F176" s="1"/>
      <c r="G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9.5" customHeight="1">
      <c r="A177" s="2"/>
      <c r="B177" s="27"/>
      <c r="C177" s="27"/>
      <c r="F177" s="1"/>
      <c r="G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9.5" customHeight="1">
      <c r="A178" s="2"/>
      <c r="B178" s="27"/>
      <c r="C178" s="27"/>
      <c r="F178" s="1"/>
      <c r="G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9.5" customHeight="1">
      <c r="A179" s="2"/>
      <c r="B179" s="27"/>
      <c r="C179" s="27"/>
      <c r="F179" s="1"/>
      <c r="G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9.5" customHeight="1">
      <c r="A180" s="2"/>
      <c r="B180" s="27"/>
      <c r="C180" s="27"/>
      <c r="F180" s="1"/>
      <c r="G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9.5" customHeight="1">
      <c r="A181" s="2"/>
      <c r="B181" s="27"/>
      <c r="C181" s="27"/>
      <c r="F181" s="1"/>
      <c r="G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9.5" customHeight="1">
      <c r="A182" s="2"/>
      <c r="B182" s="27"/>
      <c r="C182" s="27"/>
      <c r="F182" s="1"/>
      <c r="G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9.5" customHeight="1">
      <c r="A183" s="2"/>
      <c r="B183" s="27"/>
      <c r="C183" s="27"/>
      <c r="F183" s="1"/>
      <c r="G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9.5" customHeight="1">
      <c r="A184" s="2"/>
      <c r="B184" s="27"/>
      <c r="C184" s="27"/>
      <c r="F184" s="1"/>
      <c r="G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9.5" customHeight="1">
      <c r="A185" s="2"/>
      <c r="B185" s="27"/>
      <c r="C185" s="27"/>
      <c r="F185" s="1"/>
      <c r="G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9.5" customHeight="1">
      <c r="A186" s="2"/>
      <c r="B186" s="27"/>
      <c r="C186" s="27"/>
      <c r="F186" s="1"/>
      <c r="G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9.5" customHeight="1">
      <c r="A187" s="2"/>
      <c r="B187" s="27"/>
      <c r="C187" s="27"/>
      <c r="F187" s="1"/>
      <c r="G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9.5" customHeight="1">
      <c r="A188" s="2"/>
      <c r="B188" s="27"/>
      <c r="C188" s="27"/>
      <c r="F188" s="1"/>
      <c r="G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9.5" customHeight="1">
      <c r="A189" s="2"/>
      <c r="B189" s="27"/>
      <c r="C189" s="27"/>
      <c r="F189" s="1"/>
      <c r="G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9.5" customHeight="1">
      <c r="A190" s="2"/>
      <c r="B190" s="27"/>
      <c r="C190" s="27"/>
      <c r="F190" s="1"/>
      <c r="G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9.5" customHeight="1">
      <c r="A191" s="2"/>
      <c r="B191" s="27"/>
      <c r="C191" s="27"/>
      <c r="F191" s="1"/>
      <c r="G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9.5" customHeight="1">
      <c r="A192" s="2"/>
      <c r="B192" s="27"/>
      <c r="C192" s="27"/>
      <c r="F192" s="1"/>
      <c r="G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9.5" customHeight="1">
      <c r="A193" s="2"/>
      <c r="B193" s="27"/>
      <c r="C193" s="27"/>
      <c r="F193" s="1"/>
      <c r="G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9.5" customHeight="1">
      <c r="A194" s="2"/>
      <c r="B194" s="27"/>
      <c r="C194" s="27"/>
      <c r="F194" s="1"/>
      <c r="G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9.5" customHeight="1">
      <c r="A195" s="2"/>
      <c r="B195" s="27"/>
      <c r="C195" s="27"/>
      <c r="F195" s="1"/>
      <c r="G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9.5" customHeight="1">
      <c r="A196" s="2"/>
      <c r="B196" s="27"/>
      <c r="C196" s="27"/>
      <c r="F196" s="1"/>
      <c r="G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9.5" customHeight="1">
      <c r="A197" s="2"/>
      <c r="B197" s="27"/>
      <c r="C197" s="27"/>
      <c r="F197" s="1"/>
      <c r="G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9.5" customHeight="1">
      <c r="A198" s="2"/>
      <c r="B198" s="27"/>
      <c r="C198" s="27"/>
      <c r="F198" s="1"/>
      <c r="G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9.5" customHeight="1">
      <c r="A199" s="2"/>
      <c r="B199" s="27"/>
      <c r="C199" s="27"/>
      <c r="F199" s="1"/>
      <c r="G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9.5" customHeight="1">
      <c r="A200" s="2"/>
      <c r="B200" s="27"/>
      <c r="C200" s="27"/>
      <c r="F200" s="1"/>
      <c r="G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9.5" customHeight="1">
      <c r="A201" s="2"/>
      <c r="B201" s="27"/>
      <c r="C201" s="27"/>
      <c r="F201" s="1"/>
      <c r="G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9.5" customHeight="1">
      <c r="A202" s="2"/>
      <c r="B202" s="27"/>
      <c r="C202" s="27"/>
      <c r="F202" s="1"/>
      <c r="G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9.5" customHeight="1">
      <c r="A203" s="2"/>
      <c r="B203" s="27"/>
      <c r="C203" s="27"/>
      <c r="F203" s="1"/>
      <c r="G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9.5" customHeight="1">
      <c r="A204" s="2"/>
      <c r="B204" s="27"/>
      <c r="C204" s="27"/>
      <c r="F204" s="1"/>
      <c r="G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9.5" customHeight="1">
      <c r="A205" s="2"/>
      <c r="B205" s="27"/>
      <c r="C205" s="27"/>
      <c r="F205" s="1"/>
      <c r="G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9.5" customHeight="1">
      <c r="A206" s="2"/>
      <c r="B206" s="27"/>
      <c r="C206" s="27"/>
      <c r="F206" s="1"/>
      <c r="G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9.5" customHeight="1">
      <c r="A207" s="2"/>
      <c r="B207" s="27"/>
      <c r="C207" s="27"/>
      <c r="F207" s="1"/>
      <c r="G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9.5" customHeight="1">
      <c r="A208" s="2"/>
      <c r="B208" s="27"/>
      <c r="C208" s="27"/>
      <c r="F208" s="1"/>
      <c r="G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9.5" customHeight="1">
      <c r="A209" s="2"/>
      <c r="B209" s="27"/>
      <c r="C209" s="27"/>
      <c r="F209" s="1"/>
      <c r="G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9.5" customHeight="1">
      <c r="A210" s="2"/>
      <c r="B210" s="27"/>
      <c r="C210" s="27"/>
      <c r="F210" s="1"/>
      <c r="G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9.5" customHeight="1">
      <c r="A211" s="2"/>
      <c r="B211" s="27"/>
      <c r="C211" s="27"/>
      <c r="F211" s="1"/>
      <c r="G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9.5" customHeight="1">
      <c r="A212" s="2"/>
      <c r="B212" s="27"/>
      <c r="C212" s="27"/>
      <c r="F212" s="1"/>
      <c r="G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9.5" customHeight="1">
      <c r="A213" s="2"/>
      <c r="B213" s="27"/>
      <c r="C213" s="27"/>
      <c r="F213" s="1"/>
      <c r="G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9.5" customHeight="1">
      <c r="A214" s="2"/>
      <c r="B214" s="27"/>
      <c r="C214" s="27"/>
      <c r="F214" s="1"/>
      <c r="G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9.5" customHeight="1">
      <c r="A215" s="2"/>
      <c r="B215" s="27"/>
      <c r="C215" s="27"/>
      <c r="F215" s="1"/>
      <c r="G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9.5" customHeight="1">
      <c r="A216" s="2"/>
      <c r="B216" s="27"/>
      <c r="C216" s="27"/>
      <c r="F216" s="1"/>
      <c r="G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9.5" customHeight="1">
      <c r="A217" s="2"/>
      <c r="B217" s="27"/>
      <c r="C217" s="27"/>
      <c r="F217" s="1"/>
      <c r="G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9.5" customHeight="1">
      <c r="A218" s="2"/>
      <c r="B218" s="27"/>
      <c r="C218" s="27"/>
      <c r="F218" s="1"/>
      <c r="G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9.5" customHeight="1">
      <c r="A219" s="2"/>
      <c r="B219" s="27"/>
      <c r="C219" s="27"/>
      <c r="F219" s="1"/>
      <c r="G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9.5" customHeight="1">
      <c r="A220" s="2"/>
      <c r="B220" s="27"/>
      <c r="C220" s="27"/>
      <c r="F220" s="1"/>
      <c r="G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9.5" customHeight="1">
      <c r="A221" s="2"/>
      <c r="B221" s="27"/>
      <c r="C221" s="27"/>
      <c r="F221" s="1"/>
      <c r="G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9.5" customHeight="1">
      <c r="A222" s="2"/>
      <c r="B222" s="27"/>
      <c r="C222" s="27"/>
      <c r="F222" s="1"/>
      <c r="G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9.5" customHeight="1">
      <c r="A223" s="2"/>
      <c r="B223" s="27"/>
      <c r="C223" s="27"/>
      <c r="F223" s="1"/>
      <c r="G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9.5" customHeight="1">
      <c r="A224" s="2"/>
      <c r="B224" s="27"/>
      <c r="C224" s="27"/>
      <c r="F224" s="1"/>
      <c r="G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9.5" customHeight="1">
      <c r="A225" s="2"/>
      <c r="B225" s="27"/>
      <c r="C225" s="27"/>
      <c r="F225" s="1"/>
      <c r="G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9.5" customHeight="1">
      <c r="A226" s="2"/>
      <c r="B226" s="27"/>
      <c r="C226" s="27"/>
      <c r="F226" s="1"/>
      <c r="G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9.5" customHeight="1">
      <c r="A227" s="2"/>
      <c r="B227" s="27"/>
      <c r="C227" s="27"/>
      <c r="F227" s="1"/>
      <c r="G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9.5" customHeight="1">
      <c r="A228" s="2"/>
      <c r="B228" s="27"/>
      <c r="C228" s="27"/>
      <c r="F228" s="1"/>
      <c r="G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9.5" customHeight="1">
      <c r="A229" s="2"/>
      <c r="B229" s="27"/>
      <c r="C229" s="27"/>
      <c r="F229" s="1"/>
      <c r="G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9.5" customHeight="1">
      <c r="A230" s="2"/>
      <c r="B230" s="27"/>
      <c r="C230" s="27"/>
      <c r="F230" s="1"/>
      <c r="G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9.5" customHeight="1">
      <c r="A231" s="2"/>
      <c r="B231" s="27"/>
      <c r="C231" s="27"/>
      <c r="F231" s="1"/>
      <c r="G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9.5" customHeight="1">
      <c r="A232" s="2"/>
      <c r="B232" s="27"/>
      <c r="C232" s="27"/>
      <c r="F232" s="1"/>
      <c r="G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9.5" customHeight="1">
      <c r="A233" s="2"/>
      <c r="B233" s="27"/>
      <c r="C233" s="27"/>
      <c r="F233" s="1"/>
      <c r="G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9.5" customHeight="1">
      <c r="A234" s="2"/>
      <c r="B234" s="27"/>
      <c r="C234" s="27"/>
      <c r="F234" s="1"/>
      <c r="G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9.5" customHeight="1">
      <c r="A235" s="2"/>
      <c r="B235" s="27"/>
      <c r="C235" s="27"/>
      <c r="F235" s="1"/>
      <c r="G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9.5" customHeight="1">
      <c r="A236" s="2"/>
      <c r="B236" s="27"/>
      <c r="C236" s="27"/>
      <c r="F236" s="1"/>
      <c r="G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9.5" customHeight="1">
      <c r="A237" s="2"/>
      <c r="B237" s="27"/>
      <c r="C237" s="27"/>
      <c r="F237" s="1"/>
      <c r="G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9.5" customHeight="1">
      <c r="A238" s="2"/>
      <c r="B238" s="27"/>
      <c r="C238" s="27"/>
      <c r="F238" s="1"/>
      <c r="G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9.5" customHeight="1">
      <c r="A239" s="2"/>
      <c r="B239" s="27"/>
      <c r="C239" s="27"/>
      <c r="F239" s="1"/>
      <c r="G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9.5" customHeight="1">
      <c r="A240" s="2"/>
      <c r="B240" s="27"/>
      <c r="C240" s="27"/>
      <c r="F240" s="1"/>
      <c r="G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9.5" customHeight="1">
      <c r="A241" s="2"/>
      <c r="B241" s="27"/>
      <c r="C241" s="27"/>
      <c r="F241" s="1"/>
      <c r="G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9.5" customHeight="1">
      <c r="A242" s="2"/>
      <c r="B242" s="27"/>
      <c r="C242" s="27"/>
      <c r="F242" s="1"/>
      <c r="G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9.5" customHeight="1">
      <c r="A243" s="2"/>
      <c r="B243" s="27"/>
      <c r="C243" s="27"/>
      <c r="F243" s="1"/>
      <c r="G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9.5" customHeight="1">
      <c r="A244" s="2"/>
      <c r="B244" s="27"/>
      <c r="C244" s="27"/>
      <c r="F244" s="1"/>
      <c r="G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9.5" customHeight="1">
      <c r="A245" s="2"/>
      <c r="B245" s="27"/>
      <c r="C245" s="27"/>
      <c r="F245" s="1"/>
      <c r="G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9.5" customHeight="1">
      <c r="A246" s="2"/>
      <c r="B246" s="27"/>
      <c r="C246" s="27"/>
      <c r="F246" s="1"/>
      <c r="G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9.5" customHeight="1">
      <c r="A247" s="2"/>
      <c r="B247" s="27"/>
      <c r="C247" s="27"/>
      <c r="F247" s="1"/>
      <c r="G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9.5" customHeight="1">
      <c r="A248" s="2"/>
      <c r="B248" s="27"/>
      <c r="C248" s="27"/>
      <c r="F248" s="1"/>
      <c r="G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9.5" customHeight="1">
      <c r="A249" s="2"/>
      <c r="B249" s="27"/>
      <c r="C249" s="27"/>
      <c r="F249" s="1"/>
      <c r="G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9.5" customHeight="1">
      <c r="A250" s="2"/>
      <c r="B250" s="27"/>
      <c r="C250" s="27"/>
      <c r="F250" s="1"/>
      <c r="G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9.5" customHeight="1">
      <c r="A251" s="2"/>
      <c r="B251" s="27"/>
      <c r="C251" s="27"/>
      <c r="F251" s="1"/>
      <c r="G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9.5" customHeight="1">
      <c r="A252" s="2"/>
      <c r="B252" s="27"/>
      <c r="C252" s="27"/>
      <c r="F252" s="1"/>
      <c r="G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9.5" customHeight="1">
      <c r="A253" s="2"/>
      <c r="B253" s="27"/>
      <c r="C253" s="27"/>
      <c r="F253" s="1"/>
      <c r="G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9.5" customHeight="1">
      <c r="A254" s="2"/>
      <c r="B254" s="27"/>
      <c r="C254" s="27"/>
      <c r="F254" s="1"/>
      <c r="G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9.5" customHeight="1">
      <c r="A255" s="2"/>
      <c r="B255" s="27"/>
      <c r="C255" s="27"/>
      <c r="F255" s="1"/>
      <c r="G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9.5" customHeight="1">
      <c r="A256" s="2"/>
      <c r="B256" s="27"/>
      <c r="C256" s="27"/>
      <c r="F256" s="1"/>
      <c r="G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9.5" customHeight="1">
      <c r="A257" s="2"/>
      <c r="B257" s="27"/>
      <c r="C257" s="27"/>
      <c r="F257" s="1"/>
      <c r="G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9.5" customHeight="1">
      <c r="A258" s="2"/>
      <c r="B258" s="27"/>
      <c r="C258" s="27"/>
      <c r="F258" s="1"/>
      <c r="G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9.5" customHeight="1">
      <c r="A259" s="2"/>
      <c r="B259" s="27"/>
      <c r="C259" s="27"/>
      <c r="F259" s="1"/>
      <c r="G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9.5" customHeight="1">
      <c r="A260" s="2"/>
      <c r="B260" s="27"/>
      <c r="C260" s="27"/>
      <c r="F260" s="1"/>
      <c r="G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9.5" customHeight="1">
      <c r="A261" s="2"/>
      <c r="B261" s="27"/>
      <c r="C261" s="27"/>
      <c r="F261" s="1"/>
      <c r="G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9.5" customHeight="1">
      <c r="A262" s="2"/>
      <c r="B262" s="27"/>
      <c r="C262" s="27"/>
      <c r="F262" s="1"/>
      <c r="G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9.5" customHeight="1">
      <c r="A263" s="2"/>
      <c r="B263" s="27"/>
      <c r="C263" s="27"/>
      <c r="F263" s="1"/>
      <c r="G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9.5" customHeight="1">
      <c r="A264" s="2"/>
      <c r="B264" s="27"/>
      <c r="C264" s="27"/>
      <c r="F264" s="1"/>
      <c r="G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9.5" customHeight="1">
      <c r="A265" s="2"/>
      <c r="B265" s="27"/>
      <c r="C265" s="27"/>
      <c r="F265" s="1"/>
      <c r="G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9.5" customHeight="1">
      <c r="A266" s="2"/>
      <c r="B266" s="27"/>
      <c r="C266" s="27"/>
      <c r="F266" s="1"/>
      <c r="G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9.5" customHeight="1">
      <c r="A267" s="2"/>
      <c r="B267" s="27"/>
      <c r="C267" s="27"/>
      <c r="F267" s="1"/>
      <c r="G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9.5" customHeight="1">
      <c r="A268" s="2"/>
      <c r="B268" s="27"/>
      <c r="C268" s="27"/>
      <c r="F268" s="1"/>
      <c r="G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9.5" customHeight="1">
      <c r="A269" s="2"/>
      <c r="B269" s="27"/>
      <c r="C269" s="27"/>
      <c r="F269" s="1"/>
      <c r="G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9.5" customHeight="1">
      <c r="A270" s="2"/>
      <c r="B270" s="27"/>
      <c r="C270" s="27"/>
      <c r="F270" s="1"/>
      <c r="G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9.5" customHeight="1">
      <c r="A271" s="2"/>
      <c r="B271" s="27"/>
      <c r="C271" s="27"/>
      <c r="F271" s="1"/>
      <c r="G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9.5" customHeight="1">
      <c r="A272" s="2"/>
      <c r="B272" s="27"/>
      <c r="C272" s="27"/>
      <c r="F272" s="1"/>
      <c r="G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9.5" customHeight="1">
      <c r="A273" s="2"/>
      <c r="B273" s="27"/>
      <c r="C273" s="27"/>
      <c r="F273" s="1"/>
      <c r="G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9.5" customHeight="1">
      <c r="A274" s="2"/>
      <c r="B274" s="27"/>
      <c r="C274" s="27"/>
      <c r="F274" s="1"/>
      <c r="G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9.5" customHeight="1">
      <c r="A275" s="2"/>
      <c r="B275" s="27"/>
      <c r="C275" s="27"/>
      <c r="F275" s="1"/>
      <c r="G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9.5" customHeight="1">
      <c r="A276" s="2"/>
      <c r="B276" s="27"/>
      <c r="C276" s="27"/>
      <c r="F276" s="1"/>
      <c r="G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9.5" customHeight="1">
      <c r="A277" s="2"/>
      <c r="B277" s="27"/>
      <c r="C277" s="27"/>
      <c r="F277" s="1"/>
      <c r="G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9.5" customHeight="1">
      <c r="A278" s="2"/>
      <c r="B278" s="27"/>
      <c r="C278" s="27"/>
      <c r="F278" s="1"/>
      <c r="G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9.5" customHeight="1">
      <c r="A279" s="2"/>
      <c r="B279" s="27"/>
      <c r="C279" s="27"/>
      <c r="F279" s="1"/>
      <c r="G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9.5" customHeight="1">
      <c r="A280" s="2"/>
      <c r="B280" s="27"/>
      <c r="C280" s="27"/>
      <c r="F280" s="1"/>
      <c r="G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9.5" customHeight="1">
      <c r="A281" s="2"/>
      <c r="B281" s="27"/>
      <c r="C281" s="27"/>
      <c r="F281" s="1"/>
      <c r="G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9.5" customHeight="1">
      <c r="A282" s="2"/>
      <c r="B282" s="27"/>
      <c r="C282" s="27"/>
      <c r="F282" s="1"/>
      <c r="G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9.5" customHeight="1">
      <c r="A283" s="2"/>
      <c r="B283" s="27"/>
      <c r="C283" s="27"/>
      <c r="F283" s="1"/>
      <c r="G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9.5" customHeight="1">
      <c r="A284" s="2"/>
      <c r="B284" s="27"/>
      <c r="C284" s="27"/>
      <c r="F284" s="1"/>
      <c r="G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9.5" customHeight="1">
      <c r="A285" s="2"/>
      <c r="B285" s="27"/>
      <c r="C285" s="27"/>
      <c r="F285" s="1"/>
      <c r="G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9.5" customHeight="1">
      <c r="A286" s="2"/>
      <c r="B286" s="27"/>
      <c r="C286" s="27"/>
      <c r="F286" s="1"/>
      <c r="G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9.5" customHeight="1">
      <c r="A287" s="2"/>
      <c r="B287" s="27"/>
      <c r="C287" s="27"/>
      <c r="F287" s="1"/>
      <c r="G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9.5" customHeight="1">
      <c r="A288" s="2"/>
      <c r="B288" s="27"/>
      <c r="C288" s="27"/>
      <c r="F288" s="1"/>
      <c r="G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9.5" customHeight="1">
      <c r="A289" s="2"/>
      <c r="B289" s="27"/>
      <c r="C289" s="27"/>
      <c r="F289" s="1"/>
      <c r="G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9.5" customHeight="1">
      <c r="A290" s="2"/>
      <c r="B290" s="27"/>
      <c r="C290" s="27"/>
      <c r="F290" s="1"/>
      <c r="G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9.5" customHeight="1">
      <c r="A291" s="2"/>
      <c r="B291" s="27"/>
      <c r="C291" s="27"/>
      <c r="F291" s="1"/>
      <c r="G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9.5" customHeight="1">
      <c r="A292" s="2"/>
      <c r="B292" s="27"/>
      <c r="C292" s="27"/>
      <c r="F292" s="1"/>
      <c r="G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9.5" customHeight="1">
      <c r="A293" s="2"/>
      <c r="B293" s="27"/>
      <c r="C293" s="27"/>
      <c r="F293" s="1"/>
      <c r="G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9.5" customHeight="1">
      <c r="A294" s="2"/>
      <c r="B294" s="27"/>
      <c r="C294" s="27"/>
      <c r="F294" s="1"/>
      <c r="G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9.5" customHeight="1">
      <c r="A295" s="2"/>
      <c r="B295" s="27"/>
      <c r="C295" s="27"/>
      <c r="F295" s="1"/>
      <c r="G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9.5" customHeight="1">
      <c r="A296" s="2"/>
      <c r="B296" s="27"/>
      <c r="C296" s="27"/>
      <c r="F296" s="1"/>
      <c r="G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9.5" customHeight="1">
      <c r="A297" s="2"/>
      <c r="B297" s="27"/>
      <c r="C297" s="27"/>
      <c r="F297" s="1"/>
      <c r="G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9.5" customHeight="1">
      <c r="A298" s="2"/>
      <c r="B298" s="27"/>
      <c r="C298" s="27"/>
      <c r="F298" s="1"/>
      <c r="G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9.5" customHeight="1">
      <c r="A299" s="2"/>
      <c r="B299" s="27"/>
      <c r="C299" s="27"/>
      <c r="F299" s="1"/>
      <c r="G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9.5" customHeight="1">
      <c r="A300" s="2"/>
      <c r="B300" s="27"/>
      <c r="C300" s="27"/>
      <c r="F300" s="1"/>
      <c r="G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9.5" customHeight="1">
      <c r="A301" s="2"/>
      <c r="B301" s="27"/>
      <c r="C301" s="27"/>
      <c r="F301" s="1"/>
      <c r="G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9.5" customHeight="1">
      <c r="A302" s="2"/>
      <c r="B302" s="27"/>
      <c r="C302" s="27"/>
      <c r="F302" s="1"/>
      <c r="G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9.5" customHeight="1">
      <c r="A303" s="2"/>
      <c r="B303" s="27"/>
      <c r="C303" s="27"/>
      <c r="F303" s="1"/>
      <c r="G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9.5" customHeight="1">
      <c r="A304" s="2"/>
      <c r="B304" s="27"/>
      <c r="C304" s="27"/>
      <c r="F304" s="1"/>
      <c r="G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9.5" customHeight="1">
      <c r="A305" s="2"/>
      <c r="B305" s="27"/>
      <c r="C305" s="27"/>
      <c r="F305" s="1"/>
      <c r="G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9.5" customHeight="1">
      <c r="A306" s="2"/>
      <c r="B306" s="27"/>
      <c r="C306" s="27"/>
      <c r="F306" s="1"/>
      <c r="G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9.5" customHeight="1">
      <c r="A307" s="2"/>
      <c r="B307" s="27"/>
      <c r="C307" s="27"/>
      <c r="F307" s="1"/>
      <c r="G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9.5" customHeight="1">
      <c r="A308" s="2"/>
      <c r="B308" s="27"/>
      <c r="C308" s="27"/>
      <c r="F308" s="1"/>
      <c r="G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9.5" customHeight="1">
      <c r="A309" s="2"/>
      <c r="B309" s="27"/>
      <c r="C309" s="27"/>
      <c r="F309" s="1"/>
      <c r="G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9.5" customHeight="1">
      <c r="A310" s="2"/>
      <c r="B310" s="27"/>
      <c r="C310" s="27"/>
      <c r="F310" s="1"/>
      <c r="G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9.5" customHeight="1">
      <c r="A311" s="2"/>
      <c r="B311" s="27"/>
      <c r="C311" s="27"/>
      <c r="F311" s="1"/>
      <c r="G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9.5" customHeight="1">
      <c r="A312" s="2"/>
      <c r="B312" s="27"/>
      <c r="C312" s="27"/>
      <c r="F312" s="1"/>
      <c r="G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9.5" customHeight="1">
      <c r="A313" s="2"/>
      <c r="B313" s="27"/>
      <c r="C313" s="27"/>
      <c r="F313" s="1"/>
      <c r="G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9.5" customHeight="1">
      <c r="A314" s="2"/>
      <c r="B314" s="27"/>
      <c r="C314" s="27"/>
      <c r="F314" s="1"/>
      <c r="G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9.5" customHeight="1">
      <c r="A315" s="2"/>
      <c r="B315" s="27"/>
      <c r="C315" s="27"/>
      <c r="F315" s="1"/>
      <c r="G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9.5" customHeight="1">
      <c r="A316" s="2"/>
      <c r="B316" s="27"/>
      <c r="C316" s="27"/>
      <c r="F316" s="1"/>
      <c r="G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9.5" customHeight="1">
      <c r="A317" s="2"/>
      <c r="B317" s="27"/>
      <c r="C317" s="27"/>
      <c r="F317" s="1"/>
      <c r="G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9.5" customHeight="1">
      <c r="A318" s="2"/>
      <c r="B318" s="27"/>
      <c r="C318" s="27"/>
      <c r="F318" s="1"/>
      <c r="G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9.5" customHeight="1">
      <c r="A319" s="2"/>
      <c r="B319" s="27"/>
      <c r="C319" s="27"/>
      <c r="F319" s="1"/>
      <c r="G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9.5" customHeight="1">
      <c r="A320" s="2"/>
      <c r="B320" s="27"/>
      <c r="C320" s="27"/>
      <c r="F320" s="1"/>
      <c r="G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9.5" customHeight="1">
      <c r="A321" s="2"/>
      <c r="B321" s="27"/>
      <c r="C321" s="27"/>
      <c r="F321" s="1"/>
      <c r="G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9.5" customHeight="1">
      <c r="A322" s="2"/>
      <c r="B322" s="27"/>
      <c r="C322" s="27"/>
      <c r="F322" s="1"/>
      <c r="G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9.5" customHeight="1">
      <c r="A323" s="2"/>
      <c r="B323" s="27"/>
      <c r="C323" s="27"/>
      <c r="F323" s="1"/>
      <c r="G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9.5" customHeight="1">
      <c r="A324" s="2"/>
      <c r="B324" s="27"/>
      <c r="C324" s="27"/>
      <c r="F324" s="1"/>
      <c r="G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9.5" customHeight="1">
      <c r="A325" s="2"/>
      <c r="B325" s="27"/>
      <c r="C325" s="27"/>
      <c r="F325" s="1"/>
      <c r="G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9.5" customHeight="1">
      <c r="A326" s="2"/>
      <c r="B326" s="27"/>
      <c r="C326" s="27"/>
      <c r="F326" s="1"/>
      <c r="G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9.5" customHeight="1">
      <c r="A327" s="2"/>
      <c r="B327" s="27"/>
      <c r="C327" s="27"/>
      <c r="F327" s="1"/>
      <c r="G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9.5" customHeight="1">
      <c r="A328" s="2"/>
      <c r="B328" s="27"/>
      <c r="C328" s="27"/>
      <c r="F328" s="1"/>
      <c r="G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9.5" customHeight="1">
      <c r="A329" s="2"/>
      <c r="B329" s="27"/>
      <c r="C329" s="27"/>
      <c r="F329" s="1"/>
      <c r="G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9.5" customHeight="1">
      <c r="A330" s="2"/>
      <c r="B330" s="27"/>
      <c r="C330" s="27"/>
      <c r="F330" s="1"/>
      <c r="G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9.5" customHeight="1">
      <c r="A331" s="2"/>
      <c r="B331" s="27"/>
      <c r="C331" s="27"/>
      <c r="F331" s="1"/>
      <c r="G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9.5" customHeight="1">
      <c r="A332" s="2"/>
      <c r="B332" s="27"/>
      <c r="C332" s="27"/>
      <c r="F332" s="1"/>
      <c r="G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9.5" customHeight="1">
      <c r="A333" s="2"/>
      <c r="B333" s="27"/>
      <c r="C333" s="27"/>
      <c r="F333" s="1"/>
      <c r="G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9.5" customHeight="1">
      <c r="A334" s="2"/>
      <c r="B334" s="27"/>
      <c r="C334" s="27"/>
      <c r="F334" s="1"/>
      <c r="G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9.5" customHeight="1">
      <c r="A335" s="2"/>
      <c r="B335" s="27"/>
      <c r="C335" s="27"/>
      <c r="F335" s="1"/>
      <c r="G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9.5" customHeight="1">
      <c r="A336" s="2"/>
      <c r="B336" s="27"/>
      <c r="C336" s="27"/>
      <c r="F336" s="1"/>
      <c r="G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9.5" customHeight="1">
      <c r="A337" s="2"/>
      <c r="B337" s="27"/>
      <c r="C337" s="27"/>
      <c r="F337" s="1"/>
      <c r="G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9.5" customHeight="1">
      <c r="A338" s="2"/>
      <c r="B338" s="27"/>
      <c r="C338" s="27"/>
      <c r="F338" s="1"/>
      <c r="G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9.5" customHeight="1">
      <c r="A339" s="2"/>
      <c r="B339" s="27"/>
      <c r="C339" s="27"/>
      <c r="F339" s="1"/>
      <c r="G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9.5" customHeight="1">
      <c r="A340" s="2"/>
      <c r="B340" s="27"/>
      <c r="C340" s="27"/>
      <c r="F340" s="1"/>
      <c r="G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9.5" customHeight="1">
      <c r="A341" s="2"/>
      <c r="B341" s="27"/>
      <c r="C341" s="27"/>
      <c r="F341" s="1"/>
      <c r="G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9.5" customHeight="1">
      <c r="A342" s="2"/>
      <c r="B342" s="27"/>
      <c r="C342" s="27"/>
      <c r="F342" s="1"/>
      <c r="G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9.5" customHeight="1">
      <c r="A343" s="2"/>
      <c r="B343" s="27"/>
      <c r="C343" s="27"/>
      <c r="F343" s="1"/>
      <c r="G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9.5" customHeight="1">
      <c r="A344" s="2"/>
      <c r="B344" s="27"/>
      <c r="C344" s="27"/>
      <c r="F344" s="1"/>
      <c r="G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9.5" customHeight="1">
      <c r="A345" s="2"/>
      <c r="B345" s="27"/>
      <c r="C345" s="27"/>
      <c r="F345" s="1"/>
      <c r="G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9.5" customHeight="1">
      <c r="A346" s="2"/>
      <c r="B346" s="27"/>
      <c r="C346" s="27"/>
      <c r="F346" s="1"/>
      <c r="G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9.5" customHeight="1">
      <c r="A347" s="2"/>
      <c r="B347" s="27"/>
      <c r="C347" s="27"/>
      <c r="F347" s="1"/>
      <c r="G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9.5" customHeight="1">
      <c r="A348" s="2"/>
      <c r="B348" s="27"/>
      <c r="C348" s="27"/>
      <c r="F348" s="1"/>
      <c r="G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9.5" customHeight="1">
      <c r="A349" s="2"/>
      <c r="B349" s="27"/>
      <c r="C349" s="27"/>
      <c r="F349" s="1"/>
      <c r="G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9.5" customHeight="1">
      <c r="A350" s="2"/>
      <c r="B350" s="27"/>
      <c r="C350" s="27"/>
      <c r="F350" s="1"/>
      <c r="G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9.5" customHeight="1">
      <c r="A351" s="2"/>
      <c r="B351" s="27"/>
      <c r="C351" s="27"/>
      <c r="F351" s="1"/>
      <c r="G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9.5" customHeight="1">
      <c r="A352" s="2"/>
      <c r="B352" s="27"/>
      <c r="C352" s="27"/>
      <c r="F352" s="1"/>
      <c r="G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9.5" customHeight="1">
      <c r="A353" s="2"/>
      <c r="B353" s="27"/>
      <c r="C353" s="27"/>
      <c r="F353" s="1"/>
      <c r="G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9.5" customHeight="1">
      <c r="A354" s="2"/>
      <c r="B354" s="27"/>
      <c r="C354" s="27"/>
      <c r="F354" s="1"/>
      <c r="G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9.5" customHeight="1">
      <c r="A355" s="2"/>
      <c r="B355" s="27"/>
      <c r="C355" s="27"/>
      <c r="F355" s="1"/>
      <c r="G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9.5" customHeight="1">
      <c r="A356" s="2"/>
      <c r="B356" s="27"/>
      <c r="C356" s="27"/>
      <c r="F356" s="1"/>
      <c r="G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9.5" customHeight="1">
      <c r="A357" s="2"/>
      <c r="B357" s="27"/>
      <c r="C357" s="27"/>
      <c r="F357" s="1"/>
      <c r="G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9.5" customHeight="1">
      <c r="A358" s="2"/>
      <c r="B358" s="27"/>
      <c r="C358" s="27"/>
      <c r="F358" s="1"/>
      <c r="G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9.5" customHeight="1">
      <c r="A359" s="2"/>
      <c r="B359" s="27"/>
      <c r="C359" s="27"/>
      <c r="F359" s="1"/>
      <c r="G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9.5" customHeight="1">
      <c r="A360" s="2"/>
      <c r="B360" s="27"/>
      <c r="C360" s="27"/>
      <c r="F360" s="1"/>
      <c r="G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9.5" customHeight="1">
      <c r="A361" s="2"/>
      <c r="B361" s="27"/>
      <c r="C361" s="27"/>
      <c r="F361" s="1"/>
      <c r="G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9.5" customHeight="1">
      <c r="A362" s="2"/>
      <c r="B362" s="27"/>
      <c r="C362" s="27"/>
      <c r="F362" s="1"/>
      <c r="G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9.5" customHeight="1">
      <c r="A363" s="2"/>
      <c r="B363" s="27"/>
      <c r="C363" s="27"/>
      <c r="F363" s="1"/>
      <c r="G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9.5" customHeight="1">
      <c r="A364" s="2"/>
      <c r="B364" s="27"/>
      <c r="C364" s="27"/>
      <c r="F364" s="1"/>
      <c r="G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9.5" customHeight="1">
      <c r="A365" s="2"/>
      <c r="B365" s="27"/>
      <c r="C365" s="27"/>
      <c r="F365" s="1"/>
      <c r="G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9.5" customHeight="1">
      <c r="A366" s="2"/>
      <c r="B366" s="27"/>
      <c r="C366" s="27"/>
      <c r="F366" s="1"/>
      <c r="G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9.5" customHeight="1">
      <c r="A367" s="2"/>
      <c r="B367" s="27"/>
      <c r="C367" s="27"/>
      <c r="F367" s="1"/>
      <c r="G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9.5" customHeight="1">
      <c r="A368" s="2"/>
      <c r="B368" s="27"/>
      <c r="C368" s="27"/>
      <c r="F368" s="1"/>
      <c r="G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9.5" customHeight="1">
      <c r="A369" s="2"/>
      <c r="B369" s="27"/>
      <c r="C369" s="27"/>
      <c r="F369" s="1"/>
      <c r="G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9.5" customHeight="1">
      <c r="A370" s="2"/>
      <c r="B370" s="27"/>
      <c r="C370" s="27"/>
      <c r="F370" s="1"/>
      <c r="G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9.5" customHeight="1">
      <c r="A371" s="2"/>
      <c r="B371" s="27"/>
      <c r="C371" s="27"/>
      <c r="F371" s="1"/>
      <c r="G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9.5" customHeight="1">
      <c r="A372" s="2"/>
      <c r="B372" s="27"/>
      <c r="C372" s="27"/>
      <c r="F372" s="1"/>
      <c r="G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9.5" customHeight="1">
      <c r="A373" s="2"/>
      <c r="B373" s="27"/>
      <c r="C373" s="27"/>
      <c r="F373" s="1"/>
      <c r="G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9.5" customHeight="1">
      <c r="A374" s="2"/>
      <c r="B374" s="27"/>
      <c r="C374" s="27"/>
      <c r="F374" s="1"/>
      <c r="G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9.5" customHeight="1">
      <c r="A375" s="2"/>
      <c r="B375" s="27"/>
      <c r="C375" s="27"/>
      <c r="F375" s="1"/>
      <c r="G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9.5" customHeight="1">
      <c r="A376" s="2"/>
      <c r="B376" s="27"/>
      <c r="C376" s="27"/>
      <c r="F376" s="1"/>
      <c r="G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9.5" customHeight="1">
      <c r="A377" s="2"/>
      <c r="B377" s="27"/>
      <c r="C377" s="27"/>
      <c r="F377" s="1"/>
      <c r="G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9.5" customHeight="1">
      <c r="A378" s="2"/>
      <c r="B378" s="27"/>
      <c r="C378" s="27"/>
      <c r="F378" s="1"/>
      <c r="G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9.5" customHeight="1">
      <c r="A379" s="2"/>
      <c r="B379" s="27"/>
      <c r="C379" s="27"/>
      <c r="F379" s="1"/>
      <c r="G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9.5" customHeight="1">
      <c r="A380" s="2"/>
      <c r="B380" s="27"/>
      <c r="C380" s="27"/>
      <c r="F380" s="1"/>
      <c r="G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9.5" customHeight="1">
      <c r="A381" s="2"/>
      <c r="B381" s="27"/>
      <c r="C381" s="27"/>
      <c r="F381" s="1"/>
      <c r="G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9.5" customHeight="1">
      <c r="A382" s="2"/>
      <c r="B382" s="27"/>
      <c r="C382" s="27"/>
      <c r="F382" s="1"/>
      <c r="G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9.5" customHeight="1">
      <c r="A383" s="2"/>
      <c r="B383" s="27"/>
      <c r="C383" s="27"/>
      <c r="F383" s="1"/>
      <c r="G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9.5" customHeight="1">
      <c r="A384" s="2"/>
      <c r="B384" s="27"/>
      <c r="C384" s="27"/>
      <c r="F384" s="1"/>
      <c r="G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9.5" customHeight="1">
      <c r="A385" s="2"/>
      <c r="B385" s="27"/>
      <c r="C385" s="27"/>
      <c r="F385" s="1"/>
      <c r="G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9.5" customHeight="1">
      <c r="A386" s="2"/>
      <c r="B386" s="27"/>
      <c r="C386" s="27"/>
      <c r="F386" s="1"/>
      <c r="G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9.5" customHeight="1">
      <c r="A387" s="2"/>
      <c r="B387" s="27"/>
      <c r="C387" s="27"/>
      <c r="F387" s="1"/>
      <c r="G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9.5" customHeight="1">
      <c r="A388" s="2"/>
      <c r="B388" s="27"/>
      <c r="C388" s="27"/>
      <c r="F388" s="1"/>
      <c r="G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9.5" customHeight="1">
      <c r="A389" s="2"/>
      <c r="B389" s="27"/>
      <c r="C389" s="27"/>
      <c r="F389" s="1"/>
      <c r="G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9.5" customHeight="1">
      <c r="A390" s="2"/>
      <c r="B390" s="27"/>
      <c r="C390" s="27"/>
      <c r="F390" s="1"/>
      <c r="G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9.5" customHeight="1">
      <c r="A391" s="2"/>
      <c r="B391" s="27"/>
      <c r="C391" s="27"/>
      <c r="F391" s="1"/>
      <c r="G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9.5" customHeight="1">
      <c r="A392" s="2"/>
      <c r="B392" s="27"/>
      <c r="C392" s="27"/>
      <c r="F392" s="1"/>
      <c r="G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9.5" customHeight="1">
      <c r="A393" s="2"/>
      <c r="B393" s="27"/>
      <c r="C393" s="27"/>
      <c r="F393" s="1"/>
      <c r="G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9.5" customHeight="1">
      <c r="A394" s="2"/>
      <c r="B394" s="27"/>
      <c r="C394" s="27"/>
      <c r="F394" s="1"/>
      <c r="G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9.5" customHeight="1">
      <c r="A395" s="2"/>
      <c r="B395" s="27"/>
      <c r="C395" s="27"/>
      <c r="F395" s="1"/>
      <c r="G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9.5" customHeight="1">
      <c r="A396" s="2"/>
      <c r="B396" s="27"/>
      <c r="C396" s="27"/>
      <c r="F396" s="1"/>
      <c r="G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9.5" customHeight="1">
      <c r="A397" s="2"/>
      <c r="B397" s="27"/>
      <c r="C397" s="27"/>
      <c r="F397" s="1"/>
      <c r="G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9.5" customHeight="1">
      <c r="A398" s="2"/>
      <c r="B398" s="27"/>
      <c r="C398" s="27"/>
      <c r="F398" s="1"/>
      <c r="G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9.5" customHeight="1">
      <c r="A399" s="2"/>
      <c r="B399" s="27"/>
      <c r="C399" s="27"/>
      <c r="F399" s="1"/>
      <c r="G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9.5" customHeight="1">
      <c r="A400" s="2"/>
      <c r="B400" s="27"/>
      <c r="C400" s="27"/>
      <c r="F400" s="1"/>
      <c r="G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9.5" customHeight="1">
      <c r="A401" s="2"/>
      <c r="B401" s="27"/>
      <c r="C401" s="27"/>
      <c r="F401" s="1"/>
      <c r="G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9.5" customHeight="1">
      <c r="A402" s="2"/>
      <c r="B402" s="27"/>
      <c r="C402" s="27"/>
      <c r="F402" s="1"/>
      <c r="G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9.5" customHeight="1">
      <c r="A403" s="2"/>
      <c r="B403" s="27"/>
      <c r="C403" s="27"/>
      <c r="F403" s="1"/>
      <c r="G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9.5" customHeight="1">
      <c r="A404" s="2"/>
      <c r="B404" s="27"/>
      <c r="C404" s="27"/>
      <c r="F404" s="1"/>
      <c r="G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9.5" customHeight="1">
      <c r="A405" s="2"/>
      <c r="B405" s="27"/>
      <c r="C405" s="27"/>
      <c r="F405" s="1"/>
      <c r="G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9.5" customHeight="1">
      <c r="A406" s="2"/>
      <c r="B406" s="27"/>
      <c r="C406" s="27"/>
      <c r="F406" s="1"/>
      <c r="G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9.5" customHeight="1">
      <c r="A407" s="2"/>
      <c r="B407" s="27"/>
      <c r="C407" s="27"/>
      <c r="F407" s="1"/>
      <c r="G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9.5" customHeight="1">
      <c r="A408" s="2"/>
      <c r="B408" s="27"/>
      <c r="C408" s="27"/>
      <c r="F408" s="1"/>
      <c r="G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9.5" customHeight="1">
      <c r="A409" s="2"/>
      <c r="B409" s="27"/>
      <c r="C409" s="27"/>
      <c r="F409" s="1"/>
      <c r="G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9.5" customHeight="1">
      <c r="A410" s="2"/>
      <c r="B410" s="27"/>
      <c r="C410" s="27"/>
      <c r="F410" s="1"/>
      <c r="G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9.5" customHeight="1">
      <c r="A411" s="2"/>
      <c r="B411" s="27"/>
      <c r="C411" s="27"/>
      <c r="F411" s="1"/>
      <c r="G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9.5" customHeight="1">
      <c r="A412" s="2"/>
      <c r="B412" s="27"/>
      <c r="C412" s="27"/>
      <c r="F412" s="1"/>
      <c r="G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9.5" customHeight="1">
      <c r="A413" s="2"/>
      <c r="B413" s="27"/>
      <c r="C413" s="27"/>
      <c r="F413" s="1"/>
      <c r="G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9.5" customHeight="1">
      <c r="A414" s="2"/>
      <c r="B414" s="27"/>
      <c r="C414" s="27"/>
      <c r="F414" s="1"/>
      <c r="G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9.5" customHeight="1">
      <c r="A415" s="2"/>
      <c r="B415" s="27"/>
      <c r="C415" s="27"/>
      <c r="F415" s="1"/>
      <c r="G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9.5" customHeight="1">
      <c r="A416" s="2"/>
      <c r="B416" s="27"/>
      <c r="C416" s="27"/>
      <c r="F416" s="1"/>
      <c r="G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9.5" customHeight="1">
      <c r="A417" s="2"/>
      <c r="B417" s="27"/>
      <c r="C417" s="27"/>
      <c r="F417" s="1"/>
      <c r="G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9.5" customHeight="1">
      <c r="A418" s="2"/>
      <c r="B418" s="27"/>
      <c r="C418" s="27"/>
      <c r="F418" s="1"/>
      <c r="G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9.5" customHeight="1">
      <c r="A419" s="2"/>
      <c r="B419" s="27"/>
      <c r="C419" s="27"/>
      <c r="F419" s="1"/>
      <c r="G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9.5" customHeight="1">
      <c r="A420" s="2"/>
      <c r="B420" s="27"/>
      <c r="C420" s="27"/>
      <c r="F420" s="1"/>
      <c r="G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9.5" customHeight="1">
      <c r="A421" s="2"/>
      <c r="B421" s="27"/>
      <c r="C421" s="27"/>
      <c r="F421" s="1"/>
      <c r="G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9.5" customHeight="1">
      <c r="A422" s="2"/>
      <c r="B422" s="27"/>
      <c r="C422" s="27"/>
      <c r="F422" s="1"/>
      <c r="G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9.5" customHeight="1">
      <c r="A423" s="2"/>
      <c r="B423" s="27"/>
      <c r="C423" s="27"/>
      <c r="F423" s="1"/>
      <c r="G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9.5" customHeight="1">
      <c r="A424" s="2"/>
      <c r="B424" s="27"/>
      <c r="C424" s="27"/>
      <c r="F424" s="1"/>
      <c r="G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9.5" customHeight="1">
      <c r="A425" s="2"/>
      <c r="B425" s="27"/>
      <c r="C425" s="27"/>
      <c r="F425" s="1"/>
      <c r="G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9.5" customHeight="1">
      <c r="A426" s="2"/>
      <c r="B426" s="27"/>
      <c r="C426" s="27"/>
      <c r="F426" s="1"/>
      <c r="G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9.5" customHeight="1">
      <c r="A427" s="2"/>
      <c r="B427" s="27"/>
      <c r="C427" s="27"/>
      <c r="F427" s="1"/>
      <c r="G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9.5" customHeight="1">
      <c r="A428" s="2"/>
      <c r="B428" s="27"/>
      <c r="C428" s="27"/>
      <c r="F428" s="1"/>
      <c r="G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9.5" customHeight="1">
      <c r="A429" s="2"/>
      <c r="B429" s="27"/>
      <c r="C429" s="27"/>
      <c r="F429" s="1"/>
      <c r="G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9.5" customHeight="1">
      <c r="A430" s="2"/>
      <c r="B430" s="27"/>
      <c r="C430" s="27"/>
      <c r="F430" s="1"/>
      <c r="G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9.5" customHeight="1">
      <c r="A431" s="2"/>
      <c r="B431" s="27"/>
      <c r="C431" s="27"/>
      <c r="F431" s="1"/>
      <c r="G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9.5" customHeight="1">
      <c r="A432" s="2"/>
      <c r="B432" s="27"/>
      <c r="C432" s="27"/>
      <c r="F432" s="1"/>
      <c r="G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9.5" customHeight="1">
      <c r="A433" s="2"/>
      <c r="B433" s="27"/>
      <c r="C433" s="27"/>
      <c r="F433" s="1"/>
      <c r="G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9.5" customHeight="1">
      <c r="A434" s="2"/>
      <c r="B434" s="27"/>
      <c r="C434" s="27"/>
      <c r="F434" s="1"/>
      <c r="G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9.5" customHeight="1">
      <c r="A435" s="2"/>
      <c r="B435" s="27"/>
      <c r="C435" s="27"/>
      <c r="F435" s="1"/>
      <c r="G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9.5" customHeight="1">
      <c r="A436" s="2"/>
      <c r="B436" s="27"/>
      <c r="C436" s="27"/>
      <c r="F436" s="1"/>
      <c r="G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9.5" customHeight="1">
      <c r="A437" s="2"/>
      <c r="B437" s="27"/>
      <c r="C437" s="27"/>
      <c r="F437" s="1"/>
      <c r="G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9.5" customHeight="1">
      <c r="A438" s="2"/>
      <c r="B438" s="27"/>
      <c r="C438" s="27"/>
      <c r="F438" s="1"/>
      <c r="G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9.5" customHeight="1">
      <c r="A439" s="2"/>
      <c r="B439" s="27"/>
      <c r="C439" s="27"/>
      <c r="F439" s="1"/>
      <c r="G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9.5" customHeight="1">
      <c r="A440" s="2"/>
      <c r="B440" s="27"/>
      <c r="C440" s="27"/>
      <c r="F440" s="1"/>
      <c r="G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9.5" customHeight="1">
      <c r="A441" s="2"/>
      <c r="B441" s="27"/>
      <c r="C441" s="27"/>
      <c r="F441" s="1"/>
      <c r="G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9.5" customHeight="1">
      <c r="A442" s="2"/>
      <c r="B442" s="27"/>
      <c r="C442" s="27"/>
      <c r="F442" s="1"/>
      <c r="G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9.5" customHeight="1">
      <c r="A443" s="2"/>
      <c r="B443" s="27"/>
      <c r="C443" s="27"/>
      <c r="F443" s="1"/>
      <c r="G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9.5" customHeight="1">
      <c r="A444" s="2"/>
      <c r="B444" s="27"/>
      <c r="C444" s="27"/>
      <c r="F444" s="1"/>
      <c r="G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9.5" customHeight="1">
      <c r="A445" s="2"/>
      <c r="B445" s="27"/>
      <c r="C445" s="27"/>
      <c r="F445" s="1"/>
      <c r="G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9.5" customHeight="1">
      <c r="A446" s="2"/>
      <c r="B446" s="27"/>
      <c r="C446" s="27"/>
      <c r="F446" s="1"/>
      <c r="G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9.5" customHeight="1">
      <c r="A447" s="2"/>
      <c r="B447" s="27"/>
      <c r="C447" s="27"/>
      <c r="F447" s="1"/>
      <c r="G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9.5" customHeight="1">
      <c r="A448" s="2"/>
      <c r="B448" s="27"/>
      <c r="C448" s="27"/>
      <c r="F448" s="1"/>
      <c r="G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9.5" customHeight="1">
      <c r="A449" s="2"/>
      <c r="B449" s="27"/>
      <c r="C449" s="27"/>
      <c r="F449" s="1"/>
      <c r="G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9.5" customHeight="1">
      <c r="A450" s="2"/>
      <c r="B450" s="27"/>
      <c r="C450" s="27"/>
      <c r="F450" s="1"/>
      <c r="G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9.5" customHeight="1">
      <c r="A451" s="2"/>
      <c r="B451" s="27"/>
      <c r="C451" s="27"/>
      <c r="F451" s="1"/>
      <c r="G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9.5" customHeight="1">
      <c r="A452" s="2"/>
      <c r="B452" s="27"/>
      <c r="C452" s="27"/>
      <c r="F452" s="1"/>
      <c r="G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9.5" customHeight="1">
      <c r="A453" s="2"/>
      <c r="B453" s="27"/>
      <c r="C453" s="27"/>
      <c r="F453" s="1"/>
      <c r="G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9.5" customHeight="1">
      <c r="A454" s="2"/>
      <c r="B454" s="27"/>
      <c r="C454" s="27"/>
      <c r="F454" s="1"/>
      <c r="G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9.5" customHeight="1">
      <c r="A455" s="2"/>
      <c r="B455" s="27"/>
      <c r="C455" s="27"/>
      <c r="F455" s="1"/>
      <c r="G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9.5" customHeight="1">
      <c r="A456" s="2"/>
      <c r="B456" s="27"/>
      <c r="C456" s="27"/>
      <c r="F456" s="1"/>
      <c r="G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9.5" customHeight="1">
      <c r="A457" s="2"/>
      <c r="B457" s="27"/>
      <c r="C457" s="27"/>
      <c r="F457" s="1"/>
      <c r="G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9.5" customHeight="1">
      <c r="A458" s="2"/>
      <c r="B458" s="27"/>
      <c r="C458" s="27"/>
      <c r="F458" s="1"/>
      <c r="G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9.5" customHeight="1">
      <c r="A459" s="2"/>
      <c r="B459" s="27"/>
      <c r="C459" s="27"/>
      <c r="F459" s="1"/>
      <c r="G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9.5" customHeight="1">
      <c r="A460" s="2"/>
      <c r="B460" s="27"/>
      <c r="C460" s="27"/>
      <c r="F460" s="1"/>
      <c r="G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9.5" customHeight="1">
      <c r="A461" s="2"/>
      <c r="B461" s="27"/>
      <c r="C461" s="27"/>
      <c r="F461" s="1"/>
      <c r="G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9.5" customHeight="1">
      <c r="A462" s="2"/>
      <c r="B462" s="27"/>
      <c r="C462" s="27"/>
      <c r="F462" s="1"/>
      <c r="G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9.5" customHeight="1">
      <c r="A463" s="2"/>
      <c r="B463" s="27"/>
      <c r="C463" s="27"/>
      <c r="F463" s="1"/>
      <c r="G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9.5" customHeight="1">
      <c r="A464" s="2"/>
      <c r="B464" s="27"/>
      <c r="C464" s="27"/>
      <c r="F464" s="1"/>
      <c r="G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9.5" customHeight="1">
      <c r="A465" s="2"/>
      <c r="B465" s="27"/>
      <c r="C465" s="27"/>
      <c r="F465" s="1"/>
      <c r="G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9.5" customHeight="1">
      <c r="A466" s="2"/>
      <c r="B466" s="27"/>
      <c r="C466" s="27"/>
      <c r="F466" s="1"/>
      <c r="G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9.5" customHeight="1">
      <c r="A467" s="2"/>
      <c r="B467" s="27"/>
      <c r="C467" s="27"/>
      <c r="F467" s="1"/>
      <c r="G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9.5" customHeight="1">
      <c r="A468" s="2"/>
      <c r="B468" s="27"/>
      <c r="C468" s="27"/>
      <c r="F468" s="1"/>
      <c r="G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9.5" customHeight="1">
      <c r="A469" s="2"/>
      <c r="B469" s="27"/>
      <c r="C469" s="27"/>
      <c r="F469" s="1"/>
      <c r="G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9.5" customHeight="1">
      <c r="A470" s="2"/>
      <c r="B470" s="27"/>
      <c r="C470" s="27"/>
      <c r="F470" s="1"/>
      <c r="G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9.5" customHeight="1">
      <c r="A471" s="2"/>
      <c r="B471" s="27"/>
      <c r="C471" s="27"/>
      <c r="F471" s="1"/>
      <c r="G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9.5" customHeight="1">
      <c r="A472" s="2"/>
      <c r="B472" s="27"/>
      <c r="C472" s="27"/>
      <c r="F472" s="1"/>
      <c r="G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9.5" customHeight="1">
      <c r="A473" s="2"/>
      <c r="B473" s="27"/>
      <c r="C473" s="27"/>
      <c r="F473" s="1"/>
      <c r="G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9.5" customHeight="1">
      <c r="A474" s="2"/>
      <c r="B474" s="27"/>
      <c r="C474" s="27"/>
      <c r="F474" s="1"/>
      <c r="G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9.5" customHeight="1">
      <c r="A475" s="2"/>
      <c r="B475" s="27"/>
      <c r="C475" s="27"/>
      <c r="F475" s="1"/>
      <c r="G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9.5" customHeight="1">
      <c r="A476" s="2"/>
      <c r="B476" s="27"/>
      <c r="C476" s="27"/>
      <c r="F476" s="1"/>
      <c r="G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9.5" customHeight="1">
      <c r="A477" s="2"/>
      <c r="B477" s="27"/>
      <c r="C477" s="27"/>
      <c r="F477" s="1"/>
      <c r="G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9.5" customHeight="1">
      <c r="A478" s="2"/>
      <c r="B478" s="27"/>
      <c r="C478" s="27"/>
      <c r="F478" s="1"/>
      <c r="G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9.5" customHeight="1">
      <c r="A479" s="2"/>
      <c r="B479" s="27"/>
      <c r="C479" s="27"/>
      <c r="F479" s="1"/>
      <c r="G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9.5" customHeight="1">
      <c r="A480" s="2"/>
      <c r="B480" s="27"/>
      <c r="C480" s="27"/>
      <c r="F480" s="1"/>
      <c r="G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9.5" customHeight="1">
      <c r="A481" s="2"/>
      <c r="B481" s="27"/>
      <c r="C481" s="27"/>
      <c r="F481" s="1"/>
      <c r="G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9.5" customHeight="1">
      <c r="A482" s="2"/>
      <c r="B482" s="27"/>
      <c r="C482" s="27"/>
      <c r="F482" s="1"/>
      <c r="G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9.5" customHeight="1">
      <c r="A483" s="2"/>
      <c r="B483" s="27"/>
      <c r="C483" s="27"/>
      <c r="F483" s="1"/>
      <c r="G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9.5" customHeight="1">
      <c r="A484" s="2"/>
      <c r="B484" s="27"/>
      <c r="C484" s="27"/>
      <c r="F484" s="1"/>
      <c r="G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9.5" customHeight="1">
      <c r="A485" s="2"/>
      <c r="B485" s="27"/>
      <c r="C485" s="27"/>
      <c r="F485" s="1"/>
      <c r="G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9.5" customHeight="1">
      <c r="A486" s="2"/>
      <c r="B486" s="27"/>
      <c r="C486" s="27"/>
      <c r="F486" s="1"/>
      <c r="G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9.5" customHeight="1">
      <c r="A487" s="2"/>
      <c r="B487" s="27"/>
      <c r="C487" s="27"/>
      <c r="F487" s="1"/>
      <c r="G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9.5" customHeight="1">
      <c r="A488" s="2"/>
      <c r="B488" s="27"/>
      <c r="C488" s="27"/>
      <c r="F488" s="1"/>
      <c r="G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9.5" customHeight="1">
      <c r="A489" s="2"/>
      <c r="B489" s="27"/>
      <c r="C489" s="27"/>
      <c r="F489" s="1"/>
      <c r="G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9.5" customHeight="1">
      <c r="A490" s="2"/>
      <c r="B490" s="27"/>
      <c r="C490" s="27"/>
      <c r="F490" s="1"/>
      <c r="G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9.5" customHeight="1">
      <c r="A491" s="2"/>
      <c r="B491" s="27"/>
      <c r="C491" s="27"/>
      <c r="F491" s="1"/>
      <c r="G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9.5" customHeight="1">
      <c r="A492" s="2"/>
      <c r="B492" s="27"/>
      <c r="C492" s="27"/>
      <c r="F492" s="1"/>
      <c r="G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9.5" customHeight="1">
      <c r="A493" s="2"/>
      <c r="B493" s="27"/>
      <c r="C493" s="27"/>
      <c r="F493" s="1"/>
      <c r="G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9.5" customHeight="1">
      <c r="A494" s="2"/>
      <c r="B494" s="27"/>
      <c r="C494" s="27"/>
      <c r="F494" s="1"/>
      <c r="G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9.5" customHeight="1">
      <c r="A495" s="2"/>
      <c r="B495" s="27"/>
      <c r="C495" s="27"/>
      <c r="F495" s="1"/>
      <c r="G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9.5" customHeight="1">
      <c r="A496" s="2"/>
      <c r="B496" s="27"/>
      <c r="C496" s="27"/>
      <c r="F496" s="1"/>
      <c r="G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9.5" customHeight="1">
      <c r="A497" s="2"/>
      <c r="B497" s="27"/>
      <c r="C497" s="27"/>
      <c r="F497" s="1"/>
      <c r="G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9.5" customHeight="1">
      <c r="A498" s="2"/>
      <c r="B498" s="27"/>
      <c r="C498" s="27"/>
      <c r="F498" s="1"/>
      <c r="G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9.5" customHeight="1">
      <c r="A499" s="2"/>
      <c r="B499" s="27"/>
      <c r="C499" s="27"/>
      <c r="F499" s="1"/>
      <c r="G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9.5" customHeight="1">
      <c r="A500" s="2"/>
      <c r="B500" s="27"/>
      <c r="C500" s="27"/>
      <c r="F500" s="1"/>
      <c r="G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9.5" customHeight="1">
      <c r="A501" s="2"/>
      <c r="B501" s="27"/>
      <c r="C501" s="27"/>
      <c r="F501" s="1"/>
      <c r="G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9.5" customHeight="1">
      <c r="A502" s="2"/>
      <c r="B502" s="27"/>
      <c r="C502" s="27"/>
      <c r="F502" s="1"/>
      <c r="G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9.5" customHeight="1">
      <c r="A503" s="2"/>
      <c r="B503" s="27"/>
      <c r="C503" s="27"/>
      <c r="F503" s="1"/>
      <c r="G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9.5" customHeight="1">
      <c r="A504" s="2"/>
      <c r="B504" s="27"/>
      <c r="C504" s="27"/>
      <c r="F504" s="1"/>
      <c r="G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9.5" customHeight="1">
      <c r="A505" s="2"/>
      <c r="B505" s="27"/>
      <c r="C505" s="27"/>
      <c r="F505" s="1"/>
      <c r="G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9.5" customHeight="1">
      <c r="A506" s="2"/>
      <c r="B506" s="27"/>
      <c r="C506" s="27"/>
      <c r="F506" s="1"/>
      <c r="G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9.5" customHeight="1">
      <c r="A507" s="2"/>
      <c r="B507" s="27"/>
      <c r="C507" s="27"/>
      <c r="F507" s="1"/>
      <c r="G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9.5" customHeight="1">
      <c r="A508" s="2"/>
      <c r="B508" s="27"/>
      <c r="C508" s="27"/>
      <c r="F508" s="1"/>
      <c r="G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9.5" customHeight="1">
      <c r="A509" s="2"/>
      <c r="B509" s="27"/>
      <c r="C509" s="27"/>
      <c r="F509" s="1"/>
      <c r="G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9.5" customHeight="1">
      <c r="A510" s="2"/>
      <c r="B510" s="27"/>
      <c r="C510" s="27"/>
      <c r="F510" s="1"/>
      <c r="G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9.5" customHeight="1">
      <c r="A511" s="2"/>
      <c r="B511" s="27"/>
      <c r="C511" s="27"/>
      <c r="F511" s="1"/>
      <c r="G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9.5" customHeight="1">
      <c r="A512" s="2"/>
      <c r="B512" s="27"/>
      <c r="C512" s="27"/>
      <c r="F512" s="1"/>
      <c r="G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9.5" customHeight="1">
      <c r="A513" s="2"/>
      <c r="B513" s="27"/>
      <c r="C513" s="27"/>
      <c r="F513" s="1"/>
      <c r="G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9.5" customHeight="1">
      <c r="A514" s="2"/>
      <c r="B514" s="27"/>
      <c r="C514" s="27"/>
      <c r="F514" s="1"/>
      <c r="G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9.5" customHeight="1">
      <c r="A515" s="2"/>
      <c r="B515" s="27"/>
      <c r="C515" s="27"/>
      <c r="F515" s="1"/>
      <c r="G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9.5" customHeight="1">
      <c r="A516" s="2"/>
      <c r="B516" s="27"/>
      <c r="C516" s="27"/>
      <c r="F516" s="1"/>
      <c r="G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9.5" customHeight="1">
      <c r="A517" s="2"/>
      <c r="B517" s="27"/>
      <c r="C517" s="27"/>
      <c r="F517" s="1"/>
      <c r="G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9.5" customHeight="1">
      <c r="A518" s="2"/>
      <c r="B518" s="27"/>
      <c r="C518" s="27"/>
      <c r="F518" s="1"/>
      <c r="G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9.5" customHeight="1">
      <c r="A519" s="2"/>
      <c r="B519" s="27"/>
      <c r="C519" s="27"/>
      <c r="F519" s="1"/>
      <c r="G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9.5" customHeight="1">
      <c r="A520" s="2"/>
      <c r="B520" s="27"/>
      <c r="C520" s="27"/>
      <c r="F520" s="1"/>
      <c r="G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9.5" customHeight="1">
      <c r="A521" s="2"/>
      <c r="B521" s="27"/>
      <c r="C521" s="27"/>
      <c r="F521" s="1"/>
      <c r="G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9.5" customHeight="1">
      <c r="A522" s="2"/>
      <c r="B522" s="27"/>
      <c r="C522" s="27"/>
      <c r="F522" s="1"/>
      <c r="G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9.5" customHeight="1">
      <c r="A523" s="2"/>
      <c r="B523" s="27"/>
      <c r="C523" s="27"/>
      <c r="F523" s="1"/>
      <c r="G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9.5" customHeight="1">
      <c r="A524" s="2"/>
      <c r="B524" s="27"/>
      <c r="C524" s="27"/>
      <c r="F524" s="1"/>
      <c r="G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9.5" customHeight="1">
      <c r="A525" s="2"/>
      <c r="B525" s="27"/>
      <c r="C525" s="27"/>
      <c r="F525" s="1"/>
      <c r="G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9.5" customHeight="1">
      <c r="A526" s="2"/>
      <c r="B526" s="27"/>
      <c r="C526" s="27"/>
      <c r="F526" s="1"/>
      <c r="G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9.5" customHeight="1">
      <c r="A527" s="2"/>
      <c r="B527" s="27"/>
      <c r="C527" s="27"/>
      <c r="F527" s="1"/>
      <c r="G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9.5" customHeight="1">
      <c r="A528" s="2"/>
      <c r="B528" s="27"/>
      <c r="C528" s="27"/>
      <c r="F528" s="1"/>
      <c r="G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9.5" customHeight="1">
      <c r="A529" s="2"/>
      <c r="B529" s="27"/>
      <c r="C529" s="27"/>
      <c r="F529" s="1"/>
      <c r="G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9.5" customHeight="1">
      <c r="A530" s="2"/>
      <c r="B530" s="27"/>
      <c r="C530" s="27"/>
      <c r="F530" s="1"/>
      <c r="G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9.5" customHeight="1">
      <c r="A531" s="2"/>
      <c r="B531" s="27"/>
      <c r="C531" s="27"/>
      <c r="F531" s="1"/>
      <c r="G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9.5" customHeight="1">
      <c r="A532" s="2"/>
      <c r="B532" s="27"/>
      <c r="C532" s="27"/>
      <c r="F532" s="1"/>
      <c r="G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9.5" customHeight="1">
      <c r="A533" s="2"/>
      <c r="B533" s="27"/>
      <c r="C533" s="27"/>
      <c r="F533" s="1"/>
      <c r="G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9.5" customHeight="1">
      <c r="A534" s="2"/>
      <c r="B534" s="27"/>
      <c r="C534" s="27"/>
      <c r="F534" s="1"/>
      <c r="G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9.5" customHeight="1">
      <c r="A535" s="2"/>
      <c r="B535" s="27"/>
      <c r="C535" s="27"/>
      <c r="F535" s="1"/>
      <c r="G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9.5" customHeight="1">
      <c r="A536" s="2"/>
      <c r="B536" s="27"/>
      <c r="C536" s="27"/>
      <c r="F536" s="1"/>
      <c r="G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9.5" customHeight="1">
      <c r="A537" s="2"/>
      <c r="B537" s="27"/>
      <c r="C537" s="27"/>
      <c r="F537" s="1"/>
      <c r="G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9.5" customHeight="1">
      <c r="A538" s="2"/>
      <c r="B538" s="27"/>
      <c r="C538" s="27"/>
      <c r="F538" s="1"/>
      <c r="G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9.5" customHeight="1">
      <c r="A539" s="2"/>
      <c r="B539" s="27"/>
      <c r="C539" s="27"/>
      <c r="F539" s="1"/>
      <c r="G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9.5" customHeight="1">
      <c r="A540" s="2"/>
      <c r="B540" s="27"/>
      <c r="C540" s="27"/>
      <c r="F540" s="1"/>
      <c r="G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9.5" customHeight="1">
      <c r="A541" s="2"/>
      <c r="B541" s="27"/>
      <c r="C541" s="27"/>
      <c r="F541" s="1"/>
      <c r="G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9.5" customHeight="1">
      <c r="A542" s="2"/>
      <c r="B542" s="27"/>
      <c r="C542" s="27"/>
      <c r="F542" s="1"/>
      <c r="G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9.5" customHeight="1">
      <c r="A543" s="2"/>
      <c r="B543" s="27"/>
      <c r="C543" s="27"/>
      <c r="F543" s="1"/>
      <c r="G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9.5" customHeight="1">
      <c r="A544" s="2"/>
      <c r="B544" s="27"/>
      <c r="C544" s="27"/>
      <c r="F544" s="1"/>
      <c r="G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9.5" customHeight="1">
      <c r="A545" s="2"/>
      <c r="B545" s="27"/>
      <c r="C545" s="27"/>
      <c r="F545" s="1"/>
      <c r="G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9.5" customHeight="1">
      <c r="A546" s="2"/>
      <c r="B546" s="27"/>
      <c r="C546" s="27"/>
      <c r="F546" s="1"/>
      <c r="G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9.5" customHeight="1">
      <c r="A547" s="2"/>
      <c r="B547" s="27"/>
      <c r="C547" s="27"/>
      <c r="F547" s="1"/>
      <c r="G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9.5" customHeight="1">
      <c r="A548" s="2"/>
      <c r="B548" s="27"/>
      <c r="C548" s="27"/>
      <c r="F548" s="1"/>
      <c r="G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9.5" customHeight="1">
      <c r="A549" s="2"/>
      <c r="B549" s="27"/>
      <c r="C549" s="27"/>
      <c r="F549" s="1"/>
      <c r="G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9.5" customHeight="1">
      <c r="A550" s="2"/>
      <c r="B550" s="27"/>
      <c r="C550" s="27"/>
      <c r="F550" s="1"/>
      <c r="G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9.5" customHeight="1">
      <c r="A551" s="2"/>
      <c r="B551" s="27"/>
      <c r="C551" s="27"/>
      <c r="F551" s="1"/>
      <c r="G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9.5" customHeight="1">
      <c r="A552" s="2"/>
      <c r="B552" s="27"/>
      <c r="C552" s="27"/>
      <c r="F552" s="1"/>
      <c r="G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9.5" customHeight="1">
      <c r="A553" s="2"/>
      <c r="B553" s="27"/>
      <c r="C553" s="27"/>
      <c r="F553" s="1"/>
      <c r="G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9.5" customHeight="1">
      <c r="A554" s="2"/>
      <c r="B554" s="27"/>
      <c r="C554" s="27"/>
      <c r="F554" s="1"/>
      <c r="G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9.5" customHeight="1">
      <c r="A555" s="2"/>
      <c r="B555" s="27"/>
      <c r="C555" s="27"/>
      <c r="F555" s="1"/>
      <c r="G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9.5" customHeight="1">
      <c r="A556" s="2"/>
      <c r="B556" s="27"/>
      <c r="C556" s="27"/>
      <c r="F556" s="1"/>
      <c r="G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9.5" customHeight="1">
      <c r="A557" s="2"/>
      <c r="B557" s="27"/>
      <c r="C557" s="27"/>
      <c r="F557" s="1"/>
      <c r="G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9.5" customHeight="1">
      <c r="A558" s="2"/>
      <c r="B558" s="27"/>
      <c r="C558" s="27"/>
      <c r="F558" s="1"/>
      <c r="G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9.5" customHeight="1">
      <c r="A559" s="2"/>
      <c r="B559" s="27"/>
      <c r="C559" s="27"/>
      <c r="F559" s="1"/>
      <c r="G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9.5" customHeight="1">
      <c r="A560" s="2"/>
      <c r="B560" s="27"/>
      <c r="C560" s="27"/>
      <c r="F560" s="1"/>
      <c r="G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9.5" customHeight="1">
      <c r="A561" s="2"/>
      <c r="B561" s="27"/>
      <c r="C561" s="27"/>
      <c r="F561" s="1"/>
      <c r="G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9.5" customHeight="1">
      <c r="A562" s="2"/>
      <c r="B562" s="27"/>
      <c r="C562" s="27"/>
      <c r="F562" s="1"/>
      <c r="G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9.5" customHeight="1">
      <c r="A563" s="2"/>
      <c r="B563" s="27"/>
      <c r="C563" s="27"/>
      <c r="F563" s="1"/>
      <c r="G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9.5" customHeight="1">
      <c r="A564" s="2"/>
      <c r="B564" s="27"/>
      <c r="C564" s="27"/>
      <c r="F564" s="1"/>
      <c r="G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9.5" customHeight="1">
      <c r="A565" s="2"/>
      <c r="B565" s="27"/>
      <c r="C565" s="27"/>
      <c r="F565" s="1"/>
      <c r="G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9.5" customHeight="1">
      <c r="A566" s="2"/>
      <c r="B566" s="27"/>
      <c r="C566" s="27"/>
      <c r="F566" s="1"/>
      <c r="G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9.5" customHeight="1">
      <c r="A567" s="2"/>
      <c r="B567" s="27"/>
      <c r="C567" s="27"/>
      <c r="F567" s="1"/>
      <c r="G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9.5" customHeight="1">
      <c r="A568" s="2"/>
      <c r="B568" s="27"/>
      <c r="C568" s="27"/>
      <c r="F568" s="1"/>
      <c r="G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9.5" customHeight="1">
      <c r="A569" s="2"/>
      <c r="B569" s="27"/>
      <c r="C569" s="27"/>
      <c r="F569" s="1"/>
      <c r="G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9.5" customHeight="1">
      <c r="A570" s="2"/>
      <c r="B570" s="27"/>
      <c r="C570" s="27"/>
      <c r="F570" s="1"/>
      <c r="G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9.5" customHeight="1">
      <c r="A571" s="2"/>
      <c r="B571" s="27"/>
      <c r="C571" s="27"/>
      <c r="F571" s="1"/>
      <c r="G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9.5" customHeight="1">
      <c r="A572" s="2"/>
      <c r="B572" s="27"/>
      <c r="C572" s="27"/>
      <c r="F572" s="1"/>
      <c r="G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9.5" customHeight="1">
      <c r="A573" s="2"/>
      <c r="B573" s="27"/>
      <c r="C573" s="27"/>
      <c r="F573" s="1"/>
      <c r="G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9.5" customHeight="1">
      <c r="A574" s="2"/>
      <c r="B574" s="27"/>
      <c r="C574" s="27"/>
      <c r="F574" s="1"/>
      <c r="G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9.5" customHeight="1">
      <c r="A575" s="2"/>
      <c r="B575" s="27"/>
      <c r="C575" s="27"/>
      <c r="F575" s="1"/>
      <c r="G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9.5" customHeight="1">
      <c r="A576" s="2"/>
      <c r="B576" s="27"/>
      <c r="C576" s="27"/>
      <c r="F576" s="1"/>
      <c r="G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9.5" customHeight="1">
      <c r="A577" s="2"/>
      <c r="B577" s="27"/>
      <c r="C577" s="27"/>
      <c r="F577" s="1"/>
      <c r="G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9.5" customHeight="1">
      <c r="A578" s="2"/>
      <c r="B578" s="27"/>
      <c r="C578" s="27"/>
      <c r="F578" s="1"/>
      <c r="G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9.5" customHeight="1">
      <c r="A579" s="2"/>
      <c r="B579" s="27"/>
      <c r="C579" s="27"/>
      <c r="F579" s="1"/>
      <c r="G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9.5" customHeight="1">
      <c r="A580" s="2"/>
      <c r="B580" s="27"/>
      <c r="C580" s="27"/>
      <c r="F580" s="1"/>
      <c r="G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9.5" customHeight="1">
      <c r="A581" s="2"/>
      <c r="B581" s="27"/>
      <c r="C581" s="27"/>
      <c r="F581" s="1"/>
      <c r="G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9.5" customHeight="1">
      <c r="A582" s="2"/>
      <c r="B582" s="27"/>
      <c r="C582" s="27"/>
      <c r="F582" s="1"/>
      <c r="G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9.5" customHeight="1">
      <c r="A583" s="2"/>
      <c r="B583" s="27"/>
      <c r="C583" s="27"/>
      <c r="F583" s="1"/>
      <c r="G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9.5" customHeight="1">
      <c r="A584" s="2"/>
      <c r="B584" s="27"/>
      <c r="C584" s="27"/>
      <c r="F584" s="1"/>
      <c r="G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9.5" customHeight="1">
      <c r="A585" s="2"/>
      <c r="B585" s="27"/>
      <c r="C585" s="27"/>
      <c r="F585" s="1"/>
      <c r="G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9.5" customHeight="1">
      <c r="A586" s="2"/>
      <c r="B586" s="27"/>
      <c r="C586" s="27"/>
      <c r="F586" s="1"/>
      <c r="G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9.5" customHeight="1">
      <c r="A587" s="2"/>
      <c r="B587" s="27"/>
      <c r="C587" s="27"/>
      <c r="F587" s="1"/>
      <c r="G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9.5" customHeight="1">
      <c r="A588" s="2"/>
      <c r="B588" s="27"/>
      <c r="C588" s="27"/>
      <c r="F588" s="1"/>
      <c r="G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9.5" customHeight="1">
      <c r="A589" s="2"/>
      <c r="B589" s="27"/>
      <c r="C589" s="27"/>
      <c r="F589" s="1"/>
      <c r="G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9.5" customHeight="1">
      <c r="A590" s="2"/>
      <c r="B590" s="27"/>
      <c r="C590" s="27"/>
      <c r="F590" s="1"/>
      <c r="G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9.5" customHeight="1">
      <c r="A591" s="2"/>
      <c r="B591" s="27"/>
      <c r="C591" s="27"/>
      <c r="F591" s="1"/>
      <c r="G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9.5" customHeight="1">
      <c r="A592" s="2"/>
      <c r="B592" s="27"/>
      <c r="C592" s="27"/>
      <c r="F592" s="1"/>
      <c r="G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9.5" customHeight="1">
      <c r="A593" s="2"/>
      <c r="B593" s="27"/>
      <c r="C593" s="27"/>
      <c r="F593" s="1"/>
      <c r="G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9.5" customHeight="1">
      <c r="A594" s="2"/>
      <c r="B594" s="27"/>
      <c r="C594" s="27"/>
      <c r="F594" s="1"/>
      <c r="G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9.5" customHeight="1">
      <c r="A595" s="2"/>
      <c r="B595" s="27"/>
      <c r="C595" s="27"/>
      <c r="F595" s="1"/>
      <c r="G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9.5" customHeight="1">
      <c r="A596" s="2"/>
      <c r="B596" s="27"/>
      <c r="C596" s="27"/>
      <c r="F596" s="1"/>
      <c r="G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9.5" customHeight="1">
      <c r="A597" s="2"/>
      <c r="B597" s="27"/>
      <c r="C597" s="27"/>
      <c r="F597" s="1"/>
      <c r="G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9.5" customHeight="1">
      <c r="A598" s="2"/>
      <c r="B598" s="27"/>
      <c r="C598" s="27"/>
      <c r="F598" s="1"/>
      <c r="G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9.5" customHeight="1">
      <c r="A599" s="2"/>
      <c r="B599" s="27"/>
      <c r="C599" s="27"/>
      <c r="F599" s="1"/>
      <c r="G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9.5" customHeight="1">
      <c r="A600" s="2"/>
      <c r="B600" s="27"/>
      <c r="C600" s="27"/>
      <c r="F600" s="1"/>
      <c r="G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9.5" customHeight="1">
      <c r="A601" s="2"/>
      <c r="B601" s="27"/>
      <c r="C601" s="27"/>
      <c r="F601" s="1"/>
      <c r="G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9.5" customHeight="1">
      <c r="A602" s="2"/>
      <c r="B602" s="27"/>
      <c r="C602" s="27"/>
      <c r="F602" s="1"/>
      <c r="G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9.5" customHeight="1">
      <c r="A603" s="2"/>
      <c r="B603" s="27"/>
      <c r="C603" s="27"/>
      <c r="F603" s="1"/>
      <c r="G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9.5" customHeight="1">
      <c r="A604" s="2"/>
      <c r="B604" s="27"/>
      <c r="C604" s="27"/>
      <c r="F604" s="1"/>
      <c r="G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9.5" customHeight="1">
      <c r="A605" s="2"/>
      <c r="B605" s="27"/>
      <c r="C605" s="27"/>
      <c r="F605" s="1"/>
      <c r="G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9.5" customHeight="1">
      <c r="A606" s="2"/>
      <c r="B606" s="27"/>
      <c r="C606" s="27"/>
      <c r="F606" s="1"/>
      <c r="G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9.5" customHeight="1">
      <c r="A607" s="2"/>
      <c r="B607" s="27"/>
      <c r="C607" s="27"/>
      <c r="F607" s="1"/>
      <c r="G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9.5" customHeight="1">
      <c r="A608" s="2"/>
      <c r="B608" s="27"/>
      <c r="C608" s="27"/>
      <c r="F608" s="1"/>
      <c r="G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9.5" customHeight="1">
      <c r="A609" s="2"/>
      <c r="B609" s="27"/>
      <c r="C609" s="27"/>
      <c r="F609" s="1"/>
      <c r="G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9.5" customHeight="1">
      <c r="A610" s="2"/>
      <c r="B610" s="27"/>
      <c r="C610" s="27"/>
      <c r="F610" s="1"/>
      <c r="G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9.5" customHeight="1">
      <c r="A611" s="2"/>
      <c r="B611" s="27"/>
      <c r="C611" s="27"/>
      <c r="F611" s="1"/>
      <c r="G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9.5" customHeight="1">
      <c r="A612" s="2"/>
      <c r="B612" s="27"/>
      <c r="C612" s="27"/>
      <c r="F612" s="1"/>
      <c r="G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9.5" customHeight="1">
      <c r="A613" s="2"/>
      <c r="B613" s="27"/>
      <c r="C613" s="27"/>
      <c r="F613" s="1"/>
      <c r="G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9.5" customHeight="1">
      <c r="A614" s="2"/>
      <c r="B614" s="27"/>
      <c r="C614" s="27"/>
      <c r="F614" s="1"/>
      <c r="G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9.5" customHeight="1">
      <c r="A615" s="2"/>
      <c r="B615" s="27"/>
      <c r="C615" s="27"/>
      <c r="F615" s="1"/>
      <c r="G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9.5" customHeight="1">
      <c r="A616" s="2"/>
      <c r="B616" s="27"/>
      <c r="C616" s="27"/>
      <c r="F616" s="1"/>
      <c r="G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9.5" customHeight="1">
      <c r="A617" s="2"/>
      <c r="B617" s="27"/>
      <c r="C617" s="27"/>
      <c r="F617" s="1"/>
      <c r="G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9.5" customHeight="1">
      <c r="A618" s="2"/>
      <c r="B618" s="27"/>
      <c r="C618" s="27"/>
      <c r="F618" s="1"/>
      <c r="G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9.5" customHeight="1">
      <c r="A619" s="2"/>
      <c r="B619" s="27"/>
      <c r="C619" s="27"/>
      <c r="F619" s="1"/>
      <c r="G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9.5" customHeight="1">
      <c r="A620" s="2"/>
      <c r="B620" s="27"/>
      <c r="C620" s="27"/>
      <c r="F620" s="1"/>
      <c r="G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9.5" customHeight="1">
      <c r="A621" s="2"/>
      <c r="B621" s="27"/>
      <c r="C621" s="27"/>
      <c r="F621" s="1"/>
      <c r="G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9.5" customHeight="1">
      <c r="A622" s="2"/>
      <c r="B622" s="27"/>
      <c r="C622" s="27"/>
      <c r="F622" s="1"/>
      <c r="G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9.5" customHeight="1">
      <c r="A623" s="2"/>
      <c r="B623" s="27"/>
      <c r="C623" s="27"/>
      <c r="F623" s="1"/>
      <c r="G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9.5" customHeight="1">
      <c r="A624" s="2"/>
      <c r="B624" s="27"/>
      <c r="C624" s="27"/>
      <c r="F624" s="1"/>
      <c r="G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9.5" customHeight="1">
      <c r="A625" s="2"/>
      <c r="B625" s="27"/>
      <c r="C625" s="27"/>
      <c r="F625" s="1"/>
      <c r="G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9.5" customHeight="1">
      <c r="A626" s="2"/>
      <c r="B626" s="27"/>
      <c r="C626" s="27"/>
      <c r="F626" s="1"/>
      <c r="G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9.5" customHeight="1">
      <c r="A627" s="2"/>
      <c r="B627" s="27"/>
      <c r="C627" s="27"/>
      <c r="F627" s="1"/>
      <c r="G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9.5" customHeight="1">
      <c r="A628" s="2"/>
      <c r="B628" s="27"/>
      <c r="C628" s="27"/>
      <c r="F628" s="1"/>
      <c r="G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9.5" customHeight="1">
      <c r="A629" s="2"/>
      <c r="B629" s="27"/>
      <c r="C629" s="27"/>
      <c r="F629" s="1"/>
      <c r="G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9.5" customHeight="1">
      <c r="A630" s="2"/>
      <c r="B630" s="27"/>
      <c r="C630" s="27"/>
      <c r="F630" s="1"/>
      <c r="G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9.5" customHeight="1">
      <c r="A631" s="2"/>
      <c r="B631" s="27"/>
      <c r="C631" s="27"/>
      <c r="F631" s="1"/>
      <c r="G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9.5" customHeight="1">
      <c r="A632" s="2"/>
      <c r="B632" s="27"/>
      <c r="C632" s="27"/>
      <c r="F632" s="1"/>
      <c r="G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9.5" customHeight="1">
      <c r="A633" s="2"/>
      <c r="B633" s="27"/>
      <c r="C633" s="27"/>
      <c r="F633" s="1"/>
      <c r="G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9.5" customHeight="1">
      <c r="A634" s="2"/>
      <c r="B634" s="27"/>
      <c r="C634" s="27"/>
      <c r="F634" s="1"/>
      <c r="G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9.5" customHeight="1">
      <c r="A635" s="2"/>
      <c r="B635" s="27"/>
      <c r="C635" s="27"/>
      <c r="F635" s="1"/>
      <c r="G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9.5" customHeight="1">
      <c r="A636" s="2"/>
      <c r="B636" s="27"/>
      <c r="C636" s="27"/>
      <c r="F636" s="1"/>
      <c r="G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9.5" customHeight="1">
      <c r="A637" s="2"/>
      <c r="B637" s="27"/>
      <c r="C637" s="27"/>
      <c r="F637" s="1"/>
      <c r="G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9.5" customHeight="1">
      <c r="A638" s="2"/>
      <c r="B638" s="27"/>
      <c r="C638" s="27"/>
      <c r="F638" s="1"/>
      <c r="G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9.5" customHeight="1">
      <c r="A639" s="2"/>
      <c r="B639" s="27"/>
      <c r="C639" s="27"/>
      <c r="F639" s="1"/>
      <c r="G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9.5" customHeight="1">
      <c r="A640" s="2"/>
      <c r="B640" s="27"/>
      <c r="C640" s="27"/>
      <c r="F640" s="1"/>
      <c r="G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9.5" customHeight="1">
      <c r="A641" s="2"/>
      <c r="B641" s="27"/>
      <c r="C641" s="27"/>
      <c r="F641" s="1"/>
      <c r="G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9.5" customHeight="1">
      <c r="A642" s="2"/>
      <c r="B642" s="27"/>
      <c r="C642" s="27"/>
      <c r="F642" s="1"/>
      <c r="G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9.5" customHeight="1">
      <c r="A643" s="2"/>
      <c r="B643" s="27"/>
      <c r="C643" s="27"/>
      <c r="F643" s="1"/>
      <c r="G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9.5" customHeight="1">
      <c r="A644" s="2"/>
      <c r="B644" s="27"/>
      <c r="C644" s="27"/>
      <c r="F644" s="1"/>
      <c r="G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9.5" customHeight="1">
      <c r="A645" s="2"/>
      <c r="B645" s="27"/>
      <c r="C645" s="27"/>
      <c r="F645" s="1"/>
      <c r="G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9.5" customHeight="1">
      <c r="A646" s="2"/>
      <c r="B646" s="27"/>
      <c r="C646" s="27"/>
      <c r="F646" s="1"/>
      <c r="G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9.5" customHeight="1">
      <c r="A647" s="2"/>
      <c r="B647" s="27"/>
      <c r="C647" s="27"/>
      <c r="F647" s="1"/>
      <c r="G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9.5" customHeight="1">
      <c r="A648" s="2"/>
      <c r="B648" s="27"/>
      <c r="C648" s="27"/>
      <c r="F648" s="1"/>
      <c r="G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9.5" customHeight="1">
      <c r="A649" s="2"/>
      <c r="B649" s="27"/>
      <c r="C649" s="27"/>
      <c r="F649" s="1"/>
      <c r="G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9.5" customHeight="1">
      <c r="A650" s="2"/>
      <c r="B650" s="27"/>
      <c r="C650" s="27"/>
      <c r="F650" s="1"/>
      <c r="G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9.5" customHeight="1">
      <c r="A651" s="2"/>
      <c r="B651" s="27"/>
      <c r="C651" s="27"/>
      <c r="F651" s="1"/>
      <c r="G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9.5" customHeight="1">
      <c r="A652" s="2"/>
      <c r="B652" s="27"/>
      <c r="C652" s="27"/>
      <c r="F652" s="1"/>
      <c r="G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9.5" customHeight="1">
      <c r="A653" s="2"/>
      <c r="B653" s="27"/>
      <c r="C653" s="27"/>
      <c r="F653" s="1"/>
      <c r="G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9.5" customHeight="1">
      <c r="A654" s="2"/>
      <c r="B654" s="27"/>
      <c r="C654" s="27"/>
      <c r="F654" s="1"/>
      <c r="G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9.5" customHeight="1">
      <c r="A655" s="2"/>
      <c r="B655" s="27"/>
      <c r="C655" s="27"/>
      <c r="F655" s="1"/>
      <c r="G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9.5" customHeight="1">
      <c r="A656" s="2"/>
      <c r="B656" s="27"/>
      <c r="C656" s="27"/>
      <c r="F656" s="1"/>
      <c r="G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9.5" customHeight="1">
      <c r="A657" s="2"/>
      <c r="B657" s="27"/>
      <c r="C657" s="27"/>
      <c r="F657" s="1"/>
      <c r="G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9.5" customHeight="1">
      <c r="A658" s="2"/>
      <c r="B658" s="27"/>
      <c r="C658" s="27"/>
      <c r="F658" s="1"/>
      <c r="G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9.5" customHeight="1">
      <c r="A659" s="2"/>
      <c r="B659" s="27"/>
      <c r="C659" s="27"/>
      <c r="F659" s="1"/>
      <c r="G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9.5" customHeight="1">
      <c r="A660" s="2"/>
      <c r="B660" s="27"/>
      <c r="C660" s="27"/>
      <c r="F660" s="1"/>
      <c r="G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9.5" customHeight="1">
      <c r="A661" s="2"/>
      <c r="B661" s="27"/>
      <c r="C661" s="27"/>
      <c r="F661" s="1"/>
      <c r="G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9.5" customHeight="1">
      <c r="A662" s="2"/>
      <c r="B662" s="27"/>
      <c r="C662" s="27"/>
      <c r="F662" s="1"/>
      <c r="G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9.5" customHeight="1">
      <c r="A663" s="2"/>
      <c r="B663" s="27"/>
      <c r="C663" s="27"/>
      <c r="F663" s="1"/>
      <c r="G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9.5" customHeight="1">
      <c r="A664" s="2"/>
      <c r="B664" s="27"/>
      <c r="C664" s="27"/>
      <c r="F664" s="1"/>
      <c r="G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9.5" customHeight="1">
      <c r="A665" s="2"/>
      <c r="B665" s="27"/>
      <c r="C665" s="27"/>
      <c r="F665" s="1"/>
      <c r="G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9.5" customHeight="1">
      <c r="A666" s="2"/>
      <c r="B666" s="27"/>
      <c r="C666" s="27"/>
      <c r="F666" s="1"/>
      <c r="G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9.5" customHeight="1">
      <c r="A667" s="2"/>
      <c r="B667" s="27"/>
      <c r="C667" s="27"/>
      <c r="F667" s="1"/>
      <c r="G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9.5" customHeight="1">
      <c r="A668" s="2"/>
      <c r="B668" s="27"/>
      <c r="C668" s="27"/>
      <c r="F668" s="1"/>
      <c r="G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9.5" customHeight="1">
      <c r="A669" s="2"/>
      <c r="B669" s="27"/>
      <c r="C669" s="27"/>
      <c r="F669" s="1"/>
      <c r="G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9.5" customHeight="1">
      <c r="A670" s="2"/>
      <c r="B670" s="27"/>
      <c r="C670" s="27"/>
      <c r="F670" s="1"/>
      <c r="G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9.5" customHeight="1">
      <c r="A671" s="2"/>
      <c r="B671" s="27"/>
      <c r="C671" s="27"/>
      <c r="F671" s="1"/>
      <c r="G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9.5" customHeight="1">
      <c r="A672" s="2"/>
      <c r="B672" s="27"/>
      <c r="C672" s="27"/>
      <c r="F672" s="1"/>
      <c r="G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9.5" customHeight="1">
      <c r="A673" s="2"/>
      <c r="B673" s="27"/>
      <c r="C673" s="27"/>
      <c r="F673" s="1"/>
      <c r="G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9.5" customHeight="1">
      <c r="A674" s="2"/>
      <c r="B674" s="27"/>
      <c r="C674" s="27"/>
      <c r="F674" s="1"/>
      <c r="G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9.5" customHeight="1">
      <c r="A675" s="2"/>
      <c r="B675" s="27"/>
      <c r="C675" s="27"/>
      <c r="F675" s="1"/>
      <c r="G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9.5" customHeight="1">
      <c r="A676" s="2"/>
      <c r="B676" s="27"/>
      <c r="C676" s="27"/>
      <c r="F676" s="1"/>
      <c r="G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9.5" customHeight="1">
      <c r="A677" s="2"/>
      <c r="B677" s="27"/>
      <c r="C677" s="27"/>
      <c r="F677" s="1"/>
      <c r="G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9.5" customHeight="1">
      <c r="A678" s="2"/>
      <c r="B678" s="27"/>
      <c r="C678" s="27"/>
      <c r="F678" s="1"/>
      <c r="G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9.5" customHeight="1">
      <c r="A679" s="2"/>
      <c r="B679" s="27"/>
      <c r="C679" s="27"/>
      <c r="F679" s="1"/>
      <c r="G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9.5" customHeight="1">
      <c r="A680" s="2"/>
      <c r="B680" s="27"/>
      <c r="C680" s="27"/>
      <c r="F680" s="1"/>
      <c r="G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9.5" customHeight="1">
      <c r="A681" s="2"/>
      <c r="B681" s="27"/>
      <c r="C681" s="27"/>
      <c r="F681" s="1"/>
      <c r="G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9.5" customHeight="1">
      <c r="A682" s="2"/>
      <c r="B682" s="27"/>
      <c r="C682" s="27"/>
      <c r="F682" s="1"/>
      <c r="G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9.5" customHeight="1">
      <c r="A683" s="2"/>
      <c r="B683" s="27"/>
      <c r="C683" s="27"/>
      <c r="F683" s="1"/>
      <c r="G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9.5" customHeight="1">
      <c r="A684" s="2"/>
      <c r="B684" s="27"/>
      <c r="C684" s="27"/>
      <c r="F684" s="1"/>
      <c r="G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9.5" customHeight="1">
      <c r="A685" s="2"/>
      <c r="B685" s="27"/>
      <c r="C685" s="27"/>
      <c r="F685" s="1"/>
      <c r="G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9.5" customHeight="1">
      <c r="A686" s="2"/>
      <c r="B686" s="27"/>
      <c r="C686" s="27"/>
      <c r="F686" s="1"/>
      <c r="G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9.5" customHeight="1">
      <c r="A687" s="2"/>
      <c r="B687" s="27"/>
      <c r="C687" s="27"/>
      <c r="F687" s="1"/>
      <c r="G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9.5" customHeight="1">
      <c r="A688" s="2"/>
      <c r="B688" s="27"/>
      <c r="C688" s="27"/>
      <c r="F688" s="1"/>
      <c r="G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9.5" customHeight="1">
      <c r="A689" s="2"/>
      <c r="B689" s="27"/>
      <c r="C689" s="27"/>
      <c r="F689" s="1"/>
      <c r="G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9.5" customHeight="1">
      <c r="A690" s="2"/>
      <c r="B690" s="27"/>
      <c r="C690" s="27"/>
      <c r="F690" s="1"/>
      <c r="G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9.5" customHeight="1">
      <c r="A691" s="2"/>
      <c r="B691" s="27"/>
      <c r="C691" s="27"/>
      <c r="F691" s="1"/>
      <c r="G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9.5" customHeight="1">
      <c r="A692" s="2"/>
      <c r="B692" s="27"/>
      <c r="C692" s="27"/>
      <c r="F692" s="1"/>
      <c r="G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9.5" customHeight="1">
      <c r="A693" s="2"/>
      <c r="B693" s="27"/>
      <c r="C693" s="27"/>
      <c r="F693" s="1"/>
      <c r="G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9.5" customHeight="1">
      <c r="A694" s="2"/>
      <c r="B694" s="27"/>
      <c r="C694" s="27"/>
      <c r="F694" s="1"/>
      <c r="G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9.5" customHeight="1">
      <c r="A695" s="2"/>
      <c r="B695" s="27"/>
      <c r="C695" s="27"/>
      <c r="F695" s="1"/>
      <c r="G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9.5" customHeight="1">
      <c r="A696" s="2"/>
      <c r="B696" s="27"/>
      <c r="C696" s="27"/>
      <c r="F696" s="1"/>
      <c r="G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9.5" customHeight="1">
      <c r="A697" s="2"/>
      <c r="B697" s="27"/>
      <c r="C697" s="27"/>
      <c r="F697" s="1"/>
      <c r="G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9.5" customHeight="1">
      <c r="A698" s="2"/>
      <c r="B698" s="27"/>
      <c r="C698" s="27"/>
      <c r="F698" s="1"/>
      <c r="G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9.5" customHeight="1">
      <c r="A699" s="2"/>
      <c r="B699" s="27"/>
      <c r="C699" s="27"/>
      <c r="F699" s="1"/>
      <c r="G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9.5" customHeight="1">
      <c r="A700" s="2"/>
      <c r="B700" s="27"/>
      <c r="C700" s="27"/>
      <c r="F700" s="1"/>
      <c r="G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9.5" customHeight="1">
      <c r="A701" s="2"/>
      <c r="B701" s="27"/>
      <c r="C701" s="27"/>
      <c r="F701" s="1"/>
      <c r="G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9.5" customHeight="1">
      <c r="A702" s="2"/>
      <c r="B702" s="27"/>
      <c r="C702" s="27"/>
      <c r="F702" s="1"/>
      <c r="G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9.5" customHeight="1">
      <c r="A703" s="2"/>
      <c r="B703" s="27"/>
      <c r="C703" s="27"/>
      <c r="F703" s="1"/>
      <c r="G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9.5" customHeight="1">
      <c r="A704" s="2"/>
      <c r="B704" s="27"/>
      <c r="C704" s="27"/>
      <c r="F704" s="1"/>
      <c r="G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9.5" customHeight="1">
      <c r="A705" s="2"/>
      <c r="B705" s="27"/>
      <c r="C705" s="27"/>
      <c r="F705" s="1"/>
      <c r="G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9.5" customHeight="1">
      <c r="A706" s="2"/>
      <c r="B706" s="27"/>
      <c r="C706" s="27"/>
      <c r="F706" s="1"/>
      <c r="G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9.5" customHeight="1">
      <c r="A707" s="2"/>
      <c r="B707" s="27"/>
      <c r="C707" s="27"/>
      <c r="F707" s="1"/>
      <c r="G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9.5" customHeight="1">
      <c r="A708" s="2"/>
      <c r="B708" s="27"/>
      <c r="C708" s="27"/>
      <c r="F708" s="1"/>
      <c r="G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9.5" customHeight="1">
      <c r="A709" s="2"/>
      <c r="B709" s="27"/>
      <c r="C709" s="27"/>
      <c r="F709" s="1"/>
      <c r="G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9.5" customHeight="1">
      <c r="A710" s="2"/>
      <c r="B710" s="27"/>
      <c r="C710" s="27"/>
      <c r="F710" s="1"/>
      <c r="G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9.5" customHeight="1">
      <c r="A711" s="2"/>
      <c r="B711" s="27"/>
      <c r="C711" s="27"/>
      <c r="F711" s="1"/>
      <c r="G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9.5" customHeight="1">
      <c r="A712" s="2"/>
      <c r="B712" s="27"/>
      <c r="C712" s="27"/>
      <c r="F712" s="1"/>
      <c r="G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9.5" customHeight="1">
      <c r="A713" s="2"/>
      <c r="B713" s="27"/>
      <c r="C713" s="27"/>
      <c r="F713" s="1"/>
      <c r="G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9.5" customHeight="1">
      <c r="A714" s="2"/>
      <c r="B714" s="27"/>
      <c r="C714" s="27"/>
      <c r="F714" s="1"/>
      <c r="G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9.5" customHeight="1">
      <c r="A715" s="2"/>
      <c r="B715" s="27"/>
      <c r="C715" s="27"/>
      <c r="F715" s="1"/>
      <c r="G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9.5" customHeight="1">
      <c r="A716" s="2"/>
      <c r="B716" s="27"/>
      <c r="C716" s="27"/>
      <c r="F716" s="1"/>
      <c r="G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9.5" customHeight="1">
      <c r="A717" s="2"/>
      <c r="B717" s="27"/>
      <c r="C717" s="27"/>
      <c r="F717" s="1"/>
      <c r="G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9.5" customHeight="1">
      <c r="A718" s="2"/>
      <c r="B718" s="27"/>
      <c r="C718" s="27"/>
      <c r="F718" s="1"/>
      <c r="G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9.5" customHeight="1">
      <c r="A719" s="2"/>
      <c r="B719" s="27"/>
      <c r="C719" s="27"/>
      <c r="F719" s="1"/>
      <c r="G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9.5" customHeight="1">
      <c r="A720" s="2"/>
      <c r="B720" s="27"/>
      <c r="C720" s="27"/>
      <c r="F720" s="1"/>
      <c r="G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9.5" customHeight="1">
      <c r="A721" s="2"/>
      <c r="B721" s="27"/>
      <c r="C721" s="27"/>
      <c r="F721" s="1"/>
      <c r="G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9.5" customHeight="1">
      <c r="A722" s="2"/>
      <c r="B722" s="27"/>
      <c r="C722" s="27"/>
      <c r="F722" s="1"/>
      <c r="G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9.5" customHeight="1">
      <c r="A723" s="2"/>
      <c r="B723" s="27"/>
      <c r="C723" s="27"/>
      <c r="F723" s="1"/>
      <c r="G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9.5" customHeight="1">
      <c r="A724" s="2"/>
      <c r="B724" s="27"/>
      <c r="C724" s="27"/>
      <c r="F724" s="1"/>
      <c r="G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9.5" customHeight="1">
      <c r="A725" s="2"/>
      <c r="B725" s="27"/>
      <c r="C725" s="27"/>
      <c r="F725" s="1"/>
      <c r="G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9.5" customHeight="1">
      <c r="A726" s="2"/>
      <c r="B726" s="27"/>
      <c r="C726" s="27"/>
      <c r="F726" s="1"/>
      <c r="G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9.5" customHeight="1">
      <c r="A727" s="2"/>
      <c r="B727" s="27"/>
      <c r="C727" s="27"/>
      <c r="F727" s="1"/>
      <c r="G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9.5" customHeight="1">
      <c r="A728" s="2"/>
      <c r="B728" s="27"/>
      <c r="C728" s="27"/>
      <c r="F728" s="1"/>
      <c r="G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9.5" customHeight="1">
      <c r="A729" s="2"/>
      <c r="B729" s="27"/>
      <c r="C729" s="27"/>
      <c r="F729" s="1"/>
      <c r="G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9.5" customHeight="1">
      <c r="A730" s="2"/>
      <c r="B730" s="27"/>
      <c r="C730" s="27"/>
      <c r="F730" s="1"/>
      <c r="G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9.5" customHeight="1">
      <c r="A731" s="2"/>
      <c r="B731" s="27"/>
      <c r="C731" s="27"/>
      <c r="F731" s="1"/>
      <c r="G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9.5" customHeight="1">
      <c r="A732" s="2"/>
      <c r="B732" s="27"/>
      <c r="C732" s="27"/>
      <c r="F732" s="1"/>
      <c r="G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9.5" customHeight="1">
      <c r="A733" s="2"/>
      <c r="B733" s="27"/>
      <c r="C733" s="27"/>
      <c r="F733" s="1"/>
      <c r="G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9.5" customHeight="1">
      <c r="A734" s="2"/>
      <c r="B734" s="27"/>
      <c r="C734" s="27"/>
      <c r="F734" s="1"/>
      <c r="G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9.5" customHeight="1">
      <c r="A735" s="2"/>
      <c r="B735" s="27"/>
      <c r="C735" s="27"/>
      <c r="F735" s="1"/>
      <c r="G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9.5" customHeight="1">
      <c r="A736" s="2"/>
      <c r="B736" s="27"/>
      <c r="C736" s="27"/>
      <c r="F736" s="1"/>
      <c r="G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9.5" customHeight="1">
      <c r="A737" s="2"/>
      <c r="B737" s="27"/>
      <c r="C737" s="27"/>
      <c r="F737" s="1"/>
      <c r="G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9.5" customHeight="1">
      <c r="A738" s="2"/>
      <c r="B738" s="27"/>
      <c r="C738" s="27"/>
      <c r="F738" s="1"/>
      <c r="G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9.5" customHeight="1">
      <c r="A739" s="2"/>
      <c r="B739" s="27"/>
      <c r="C739" s="27"/>
      <c r="F739" s="1"/>
      <c r="G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9.5" customHeight="1">
      <c r="A740" s="2"/>
      <c r="B740" s="27"/>
      <c r="C740" s="27"/>
      <c r="F740" s="1"/>
      <c r="G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9.5" customHeight="1">
      <c r="A741" s="2"/>
      <c r="B741" s="27"/>
      <c r="C741" s="27"/>
      <c r="F741" s="1"/>
      <c r="G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9.5" customHeight="1">
      <c r="A742" s="2"/>
      <c r="B742" s="27"/>
      <c r="C742" s="27"/>
      <c r="F742" s="1"/>
      <c r="G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9.5" customHeight="1">
      <c r="A743" s="2"/>
      <c r="B743" s="27"/>
      <c r="C743" s="27"/>
      <c r="F743" s="1"/>
      <c r="G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9.5" customHeight="1">
      <c r="A744" s="2"/>
      <c r="B744" s="27"/>
      <c r="C744" s="27"/>
      <c r="F744" s="1"/>
      <c r="G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9.5" customHeight="1">
      <c r="A745" s="2"/>
      <c r="B745" s="27"/>
      <c r="C745" s="27"/>
      <c r="F745" s="1"/>
      <c r="G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9.5" customHeight="1">
      <c r="A746" s="2"/>
      <c r="B746" s="27"/>
      <c r="C746" s="27"/>
      <c r="F746" s="1"/>
      <c r="G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9.5" customHeight="1">
      <c r="A747" s="2"/>
      <c r="B747" s="27"/>
      <c r="C747" s="27"/>
      <c r="F747" s="1"/>
      <c r="G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9.5" customHeight="1">
      <c r="A748" s="2"/>
      <c r="B748" s="27"/>
      <c r="C748" s="27"/>
      <c r="F748" s="1"/>
      <c r="G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9.5" customHeight="1">
      <c r="A749" s="2"/>
      <c r="B749" s="27"/>
      <c r="C749" s="27"/>
      <c r="F749" s="1"/>
      <c r="G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9.5" customHeight="1">
      <c r="A750" s="2"/>
      <c r="B750" s="27"/>
      <c r="C750" s="27"/>
      <c r="F750" s="1"/>
      <c r="G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9.5" customHeight="1">
      <c r="A751" s="2"/>
      <c r="B751" s="27"/>
      <c r="C751" s="27"/>
      <c r="F751" s="1"/>
      <c r="G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9.5" customHeight="1">
      <c r="A752" s="2"/>
      <c r="B752" s="27"/>
      <c r="C752" s="27"/>
      <c r="F752" s="1"/>
      <c r="G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9.5" customHeight="1">
      <c r="A753" s="2"/>
      <c r="B753" s="27"/>
      <c r="C753" s="27"/>
      <c r="F753" s="1"/>
      <c r="G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9.5" customHeight="1">
      <c r="A754" s="2"/>
      <c r="B754" s="27"/>
      <c r="C754" s="27"/>
      <c r="F754" s="1"/>
      <c r="G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9.5" customHeight="1">
      <c r="A755" s="2"/>
      <c r="B755" s="27"/>
      <c r="C755" s="27"/>
      <c r="F755" s="1"/>
      <c r="G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9.5" customHeight="1">
      <c r="A756" s="2"/>
      <c r="B756" s="27"/>
      <c r="C756" s="27"/>
      <c r="F756" s="1"/>
      <c r="G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9.5" customHeight="1">
      <c r="A757" s="2"/>
      <c r="B757" s="27"/>
      <c r="C757" s="27"/>
      <c r="F757" s="1"/>
      <c r="G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9.5" customHeight="1">
      <c r="A758" s="2"/>
      <c r="B758" s="27"/>
      <c r="C758" s="27"/>
      <c r="F758" s="1"/>
      <c r="G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9.5" customHeight="1">
      <c r="A759" s="2"/>
      <c r="B759" s="27"/>
      <c r="C759" s="27"/>
      <c r="F759" s="1"/>
      <c r="G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9.5" customHeight="1">
      <c r="A760" s="2"/>
      <c r="B760" s="27"/>
      <c r="C760" s="27"/>
      <c r="F760" s="1"/>
      <c r="G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9.5" customHeight="1">
      <c r="A761" s="2"/>
      <c r="B761" s="27"/>
      <c r="C761" s="27"/>
      <c r="F761" s="1"/>
      <c r="G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9.5" customHeight="1">
      <c r="A762" s="2"/>
      <c r="B762" s="27"/>
      <c r="C762" s="27"/>
      <c r="F762" s="1"/>
      <c r="G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9.5" customHeight="1">
      <c r="A763" s="2"/>
      <c r="B763" s="27"/>
      <c r="C763" s="27"/>
      <c r="F763" s="1"/>
      <c r="G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9.5" customHeight="1">
      <c r="A764" s="2"/>
      <c r="B764" s="27"/>
      <c r="C764" s="27"/>
      <c r="F764" s="1"/>
      <c r="G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9.5" customHeight="1">
      <c r="A765" s="2"/>
      <c r="B765" s="27"/>
      <c r="C765" s="27"/>
      <c r="F765" s="1"/>
      <c r="G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9.5" customHeight="1">
      <c r="A766" s="2"/>
      <c r="B766" s="27"/>
      <c r="C766" s="27"/>
      <c r="F766" s="1"/>
      <c r="G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9.5" customHeight="1">
      <c r="A767" s="2"/>
      <c r="B767" s="27"/>
      <c r="C767" s="27"/>
      <c r="F767" s="1"/>
      <c r="G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9.5" customHeight="1">
      <c r="A768" s="2"/>
      <c r="B768" s="27"/>
      <c r="C768" s="27"/>
      <c r="F768" s="1"/>
      <c r="G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9.5" customHeight="1">
      <c r="A769" s="2"/>
      <c r="B769" s="27"/>
      <c r="C769" s="27"/>
      <c r="F769" s="1"/>
      <c r="G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9.5" customHeight="1">
      <c r="A770" s="2"/>
      <c r="B770" s="27"/>
      <c r="C770" s="27"/>
      <c r="F770" s="1"/>
      <c r="G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9.5" customHeight="1">
      <c r="A771" s="2"/>
      <c r="B771" s="27"/>
      <c r="C771" s="27"/>
      <c r="F771" s="1"/>
      <c r="G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9.5" customHeight="1">
      <c r="A772" s="2"/>
      <c r="B772" s="27"/>
      <c r="C772" s="27"/>
      <c r="F772" s="1"/>
      <c r="G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9.5" customHeight="1">
      <c r="A773" s="2"/>
      <c r="B773" s="27"/>
      <c r="C773" s="27"/>
      <c r="F773" s="1"/>
      <c r="G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9.5" customHeight="1">
      <c r="A774" s="2"/>
      <c r="B774" s="27"/>
      <c r="C774" s="27"/>
      <c r="F774" s="1"/>
      <c r="G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9.5" customHeight="1">
      <c r="A775" s="2"/>
      <c r="B775" s="27"/>
      <c r="C775" s="27"/>
      <c r="F775" s="1"/>
      <c r="G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9.5" customHeight="1">
      <c r="A776" s="2"/>
      <c r="B776" s="27"/>
      <c r="C776" s="27"/>
      <c r="F776" s="1"/>
      <c r="G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9.5" customHeight="1">
      <c r="A777" s="2"/>
      <c r="B777" s="27"/>
      <c r="C777" s="27"/>
      <c r="F777" s="1"/>
      <c r="G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9.5" customHeight="1">
      <c r="A778" s="2"/>
      <c r="B778" s="27"/>
      <c r="C778" s="27"/>
      <c r="F778" s="1"/>
      <c r="G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9.5" customHeight="1">
      <c r="A779" s="2"/>
      <c r="B779" s="27"/>
      <c r="C779" s="27"/>
      <c r="F779" s="1"/>
      <c r="G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9.5" customHeight="1">
      <c r="A780" s="2"/>
      <c r="B780" s="27"/>
      <c r="C780" s="27"/>
      <c r="F780" s="1"/>
      <c r="G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9.5" customHeight="1">
      <c r="A781" s="2"/>
      <c r="B781" s="27"/>
      <c r="C781" s="27"/>
      <c r="F781" s="1"/>
      <c r="G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9.5" customHeight="1">
      <c r="A782" s="2"/>
      <c r="B782" s="27"/>
      <c r="C782" s="27"/>
      <c r="F782" s="1"/>
      <c r="G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9.5" customHeight="1">
      <c r="A783" s="2"/>
      <c r="B783" s="27"/>
      <c r="C783" s="27"/>
      <c r="F783" s="1"/>
      <c r="G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9.5" customHeight="1">
      <c r="A784" s="2"/>
      <c r="B784" s="27"/>
      <c r="C784" s="27"/>
      <c r="F784" s="1"/>
      <c r="G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9.5" customHeight="1">
      <c r="A785" s="2"/>
      <c r="B785" s="27"/>
      <c r="C785" s="27"/>
      <c r="F785" s="1"/>
      <c r="G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9.5" customHeight="1">
      <c r="A786" s="2"/>
      <c r="B786" s="27"/>
      <c r="C786" s="27"/>
      <c r="F786" s="1"/>
      <c r="G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9.5" customHeight="1">
      <c r="A787" s="2"/>
      <c r="B787" s="27"/>
      <c r="C787" s="27"/>
      <c r="F787" s="1"/>
      <c r="G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9.5" customHeight="1">
      <c r="A788" s="2"/>
      <c r="B788" s="27"/>
      <c r="C788" s="27"/>
      <c r="F788" s="1"/>
      <c r="G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9.5" customHeight="1">
      <c r="A789" s="2"/>
      <c r="B789" s="27"/>
      <c r="C789" s="27"/>
      <c r="F789" s="1"/>
      <c r="G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9.5" customHeight="1">
      <c r="A790" s="2"/>
      <c r="B790" s="27"/>
      <c r="C790" s="27"/>
      <c r="F790" s="1"/>
      <c r="G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9.5" customHeight="1">
      <c r="A791" s="2"/>
      <c r="B791" s="27"/>
      <c r="C791" s="27"/>
      <c r="F791" s="1"/>
      <c r="G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9.5" customHeight="1">
      <c r="A792" s="2"/>
      <c r="B792" s="27"/>
      <c r="C792" s="27"/>
      <c r="F792" s="1"/>
      <c r="G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9.5" customHeight="1">
      <c r="A793" s="2"/>
      <c r="B793" s="27"/>
      <c r="C793" s="27"/>
      <c r="F793" s="1"/>
      <c r="G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9.5" customHeight="1">
      <c r="A794" s="2"/>
      <c r="B794" s="27"/>
      <c r="C794" s="27"/>
      <c r="F794" s="1"/>
      <c r="G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9.5" customHeight="1">
      <c r="A795" s="2"/>
      <c r="B795" s="27"/>
      <c r="C795" s="27"/>
      <c r="F795" s="1"/>
      <c r="G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9.5" customHeight="1">
      <c r="A796" s="2"/>
      <c r="B796" s="27"/>
      <c r="C796" s="27"/>
      <c r="F796" s="1"/>
      <c r="G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9.5" customHeight="1">
      <c r="A797" s="2"/>
      <c r="B797" s="27"/>
      <c r="C797" s="27"/>
      <c r="F797" s="1"/>
      <c r="G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9.5" customHeight="1">
      <c r="A798" s="2"/>
      <c r="B798" s="27"/>
      <c r="C798" s="27"/>
      <c r="F798" s="1"/>
      <c r="G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9.5" customHeight="1">
      <c r="A799" s="2"/>
      <c r="B799" s="27"/>
      <c r="C799" s="27"/>
      <c r="F799" s="1"/>
      <c r="G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9.5" customHeight="1">
      <c r="A800" s="2"/>
      <c r="B800" s="27"/>
      <c r="C800" s="27"/>
      <c r="F800" s="1"/>
      <c r="G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9.5" customHeight="1">
      <c r="A801" s="2"/>
      <c r="B801" s="27"/>
      <c r="C801" s="27"/>
      <c r="F801" s="1"/>
      <c r="G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9.5" customHeight="1">
      <c r="A802" s="2"/>
      <c r="B802" s="27"/>
      <c r="C802" s="27"/>
      <c r="F802" s="1"/>
      <c r="G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9.5" customHeight="1">
      <c r="A803" s="2"/>
      <c r="B803" s="27"/>
      <c r="C803" s="27"/>
      <c r="F803" s="1"/>
      <c r="G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9.5" customHeight="1">
      <c r="A804" s="2"/>
      <c r="B804" s="27"/>
      <c r="C804" s="27"/>
      <c r="F804" s="1"/>
      <c r="G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9.5" customHeight="1">
      <c r="A805" s="2"/>
      <c r="B805" s="27"/>
      <c r="C805" s="27"/>
      <c r="F805" s="1"/>
      <c r="G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9.5" customHeight="1">
      <c r="A806" s="2"/>
      <c r="B806" s="27"/>
      <c r="C806" s="27"/>
      <c r="F806" s="1"/>
      <c r="G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9.5" customHeight="1">
      <c r="A807" s="2"/>
      <c r="B807" s="27"/>
      <c r="C807" s="27"/>
      <c r="F807" s="1"/>
      <c r="G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9.5" customHeight="1">
      <c r="A808" s="2"/>
      <c r="B808" s="27"/>
      <c r="C808" s="27"/>
      <c r="F808" s="1"/>
      <c r="G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9.5" customHeight="1">
      <c r="A809" s="2"/>
      <c r="B809" s="27"/>
      <c r="C809" s="27"/>
      <c r="F809" s="1"/>
      <c r="G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9.5" customHeight="1">
      <c r="A810" s="2"/>
      <c r="B810" s="27"/>
      <c r="C810" s="27"/>
      <c r="F810" s="1"/>
      <c r="G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9.5" customHeight="1">
      <c r="A811" s="2"/>
      <c r="B811" s="27"/>
      <c r="C811" s="27"/>
      <c r="F811" s="1"/>
      <c r="G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9.5" customHeight="1">
      <c r="A812" s="2"/>
      <c r="B812" s="27"/>
      <c r="C812" s="27"/>
      <c r="F812" s="1"/>
      <c r="G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9.5" customHeight="1">
      <c r="A813" s="2"/>
      <c r="B813" s="27"/>
      <c r="C813" s="27"/>
      <c r="F813" s="1"/>
      <c r="G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9.5" customHeight="1">
      <c r="A814" s="2"/>
      <c r="B814" s="27"/>
      <c r="C814" s="27"/>
      <c r="F814" s="1"/>
      <c r="G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9.5" customHeight="1">
      <c r="A815" s="2"/>
      <c r="B815" s="27"/>
      <c r="C815" s="27"/>
      <c r="F815" s="1"/>
      <c r="G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9.5" customHeight="1">
      <c r="A816" s="2"/>
      <c r="B816" s="27"/>
      <c r="C816" s="27"/>
      <c r="F816" s="1"/>
      <c r="G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9.5" customHeight="1">
      <c r="A817" s="2"/>
      <c r="B817" s="27"/>
      <c r="C817" s="27"/>
      <c r="F817" s="1"/>
      <c r="G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9.5" customHeight="1">
      <c r="A818" s="2"/>
      <c r="B818" s="27"/>
      <c r="C818" s="27"/>
      <c r="F818" s="1"/>
      <c r="G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9.5" customHeight="1">
      <c r="A819" s="2"/>
      <c r="B819" s="27"/>
      <c r="C819" s="27"/>
      <c r="F819" s="1"/>
      <c r="G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9.5" customHeight="1">
      <c r="A820" s="2"/>
      <c r="B820" s="27"/>
      <c r="C820" s="27"/>
      <c r="F820" s="1"/>
      <c r="G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9.5" customHeight="1">
      <c r="A821" s="2"/>
      <c r="B821" s="27"/>
      <c r="C821" s="27"/>
      <c r="F821" s="1"/>
      <c r="G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9.5" customHeight="1">
      <c r="A822" s="2"/>
      <c r="B822" s="27"/>
      <c r="C822" s="27"/>
      <c r="F822" s="1"/>
      <c r="G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9.5" customHeight="1">
      <c r="A823" s="2"/>
      <c r="B823" s="27"/>
      <c r="C823" s="27"/>
      <c r="F823" s="1"/>
      <c r="G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9.5" customHeight="1">
      <c r="A824" s="2"/>
      <c r="B824" s="27"/>
      <c r="C824" s="27"/>
      <c r="F824" s="1"/>
      <c r="G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9.5" customHeight="1">
      <c r="A825" s="2"/>
      <c r="B825" s="27"/>
      <c r="C825" s="27"/>
      <c r="F825" s="1"/>
      <c r="G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9.5" customHeight="1">
      <c r="A826" s="2"/>
      <c r="B826" s="27"/>
      <c r="C826" s="27"/>
      <c r="F826" s="1"/>
      <c r="G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9.5" customHeight="1">
      <c r="A827" s="2"/>
      <c r="B827" s="27"/>
      <c r="C827" s="27"/>
      <c r="F827" s="1"/>
      <c r="G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9.5" customHeight="1">
      <c r="A828" s="2"/>
      <c r="B828" s="27"/>
      <c r="C828" s="27"/>
      <c r="F828" s="1"/>
      <c r="G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9.5" customHeight="1">
      <c r="A829" s="2"/>
      <c r="B829" s="27"/>
      <c r="C829" s="27"/>
      <c r="F829" s="1"/>
      <c r="G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9.5" customHeight="1">
      <c r="A830" s="2"/>
      <c r="B830" s="27"/>
      <c r="C830" s="27"/>
      <c r="F830" s="1"/>
      <c r="G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9.5" customHeight="1">
      <c r="A831" s="2"/>
      <c r="B831" s="27"/>
      <c r="C831" s="27"/>
      <c r="F831" s="1"/>
      <c r="G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9.5" customHeight="1">
      <c r="A832" s="2"/>
      <c r="B832" s="27"/>
      <c r="C832" s="27"/>
      <c r="F832" s="1"/>
      <c r="G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9.5" customHeight="1">
      <c r="A833" s="2"/>
      <c r="B833" s="27"/>
      <c r="C833" s="27"/>
      <c r="F833" s="1"/>
      <c r="G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9.5" customHeight="1">
      <c r="A834" s="2"/>
      <c r="B834" s="27"/>
      <c r="C834" s="27"/>
      <c r="F834" s="1"/>
      <c r="G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9.5" customHeight="1">
      <c r="A835" s="2"/>
      <c r="B835" s="27"/>
      <c r="C835" s="27"/>
      <c r="F835" s="1"/>
      <c r="G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9.5" customHeight="1">
      <c r="A836" s="2"/>
      <c r="B836" s="27"/>
      <c r="C836" s="27"/>
      <c r="F836" s="1"/>
      <c r="G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9.5" customHeight="1">
      <c r="A837" s="2"/>
      <c r="B837" s="27"/>
      <c r="C837" s="27"/>
      <c r="F837" s="1"/>
      <c r="G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9.5" customHeight="1">
      <c r="A838" s="2"/>
      <c r="B838" s="27"/>
      <c r="C838" s="27"/>
      <c r="F838" s="1"/>
      <c r="G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9.5" customHeight="1">
      <c r="A839" s="2"/>
      <c r="B839" s="27"/>
      <c r="C839" s="27"/>
      <c r="F839" s="1"/>
      <c r="G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9.5" customHeight="1">
      <c r="A840" s="2"/>
      <c r="B840" s="27"/>
      <c r="C840" s="27"/>
      <c r="F840" s="1"/>
      <c r="G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9.5" customHeight="1">
      <c r="A841" s="2"/>
      <c r="B841" s="27"/>
      <c r="C841" s="27"/>
      <c r="F841" s="1"/>
      <c r="G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9.5" customHeight="1">
      <c r="A842" s="2"/>
      <c r="B842" s="27"/>
      <c r="C842" s="27"/>
      <c r="F842" s="1"/>
      <c r="G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9.5" customHeight="1">
      <c r="A843" s="2"/>
      <c r="B843" s="27"/>
      <c r="C843" s="27"/>
      <c r="F843" s="1"/>
      <c r="G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9.5" customHeight="1">
      <c r="A844" s="2"/>
      <c r="B844" s="27"/>
      <c r="C844" s="27"/>
      <c r="F844" s="1"/>
      <c r="G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9.5" customHeight="1">
      <c r="A845" s="2"/>
      <c r="B845" s="27"/>
      <c r="C845" s="27"/>
      <c r="F845" s="1"/>
      <c r="G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9.5" customHeight="1">
      <c r="A846" s="2"/>
      <c r="B846" s="27"/>
      <c r="C846" s="27"/>
      <c r="F846" s="1"/>
      <c r="G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9.5" customHeight="1">
      <c r="A847" s="2"/>
      <c r="B847" s="27"/>
      <c r="C847" s="27"/>
      <c r="F847" s="1"/>
      <c r="G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9.5" customHeight="1">
      <c r="A848" s="2"/>
      <c r="B848" s="27"/>
      <c r="C848" s="27"/>
      <c r="F848" s="1"/>
      <c r="G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9.5" customHeight="1">
      <c r="A849" s="2"/>
      <c r="B849" s="27"/>
      <c r="C849" s="27"/>
      <c r="F849" s="1"/>
      <c r="G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9.5" customHeight="1">
      <c r="A850" s="2"/>
      <c r="B850" s="27"/>
      <c r="C850" s="27"/>
      <c r="F850" s="1"/>
      <c r="G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9.5" customHeight="1">
      <c r="A851" s="2"/>
      <c r="B851" s="27"/>
      <c r="C851" s="27"/>
      <c r="F851" s="1"/>
      <c r="G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9.5" customHeight="1">
      <c r="A852" s="2"/>
      <c r="B852" s="27"/>
      <c r="C852" s="27"/>
      <c r="F852" s="1"/>
      <c r="G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9.5" customHeight="1">
      <c r="A853" s="2"/>
      <c r="B853" s="27"/>
      <c r="C853" s="27"/>
      <c r="F853" s="1"/>
      <c r="G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9.5" customHeight="1">
      <c r="A854" s="2"/>
      <c r="B854" s="27"/>
      <c r="C854" s="27"/>
      <c r="F854" s="1"/>
      <c r="G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9.5" customHeight="1">
      <c r="A855" s="2"/>
      <c r="B855" s="27"/>
      <c r="C855" s="27"/>
      <c r="F855" s="1"/>
      <c r="G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9.5" customHeight="1">
      <c r="A856" s="2"/>
      <c r="B856" s="27"/>
      <c r="C856" s="27"/>
      <c r="F856" s="1"/>
      <c r="G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9.5" customHeight="1">
      <c r="A857" s="2"/>
      <c r="B857" s="27"/>
      <c r="C857" s="27"/>
      <c r="F857" s="1"/>
      <c r="G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9.5" customHeight="1">
      <c r="A858" s="2"/>
      <c r="B858" s="27"/>
      <c r="C858" s="27"/>
      <c r="F858" s="1"/>
      <c r="G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9.5" customHeight="1">
      <c r="A859" s="2"/>
      <c r="B859" s="27"/>
      <c r="C859" s="27"/>
      <c r="F859" s="1"/>
      <c r="G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9.5" customHeight="1">
      <c r="A860" s="2"/>
      <c r="B860" s="27"/>
      <c r="C860" s="27"/>
      <c r="F860" s="1"/>
      <c r="G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9.5" customHeight="1">
      <c r="A861" s="2"/>
      <c r="B861" s="27"/>
      <c r="C861" s="27"/>
      <c r="F861" s="1"/>
      <c r="G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9.5" customHeight="1">
      <c r="A862" s="2"/>
      <c r="B862" s="27"/>
      <c r="C862" s="27"/>
      <c r="F862" s="1"/>
      <c r="G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9.5" customHeight="1">
      <c r="A863" s="2"/>
      <c r="B863" s="27"/>
      <c r="C863" s="27"/>
      <c r="F863" s="1"/>
      <c r="G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9.5" customHeight="1">
      <c r="A864" s="2"/>
      <c r="B864" s="27"/>
      <c r="C864" s="27"/>
      <c r="F864" s="1"/>
      <c r="G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9.5" customHeight="1">
      <c r="A865" s="2"/>
      <c r="B865" s="27"/>
      <c r="C865" s="27"/>
      <c r="F865" s="1"/>
      <c r="G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9.5" customHeight="1">
      <c r="A866" s="2"/>
      <c r="B866" s="27"/>
      <c r="C866" s="27"/>
      <c r="F866" s="1"/>
      <c r="G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9.5" customHeight="1">
      <c r="A867" s="2"/>
      <c r="B867" s="27"/>
      <c r="C867" s="27"/>
      <c r="F867" s="1"/>
      <c r="G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9.5" customHeight="1">
      <c r="A868" s="2"/>
      <c r="B868" s="27"/>
      <c r="C868" s="27"/>
      <c r="F868" s="1"/>
      <c r="G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9.5" customHeight="1">
      <c r="A869" s="2"/>
      <c r="B869" s="27"/>
      <c r="C869" s="27"/>
      <c r="F869" s="1"/>
      <c r="G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9.5" customHeight="1">
      <c r="A870" s="2"/>
      <c r="B870" s="27"/>
      <c r="C870" s="27"/>
      <c r="F870" s="1"/>
      <c r="G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9.5" customHeight="1">
      <c r="A871" s="2"/>
      <c r="B871" s="27"/>
      <c r="C871" s="27"/>
      <c r="F871" s="1"/>
      <c r="G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9.5" customHeight="1">
      <c r="A872" s="2"/>
      <c r="B872" s="27"/>
      <c r="C872" s="27"/>
      <c r="F872" s="1"/>
      <c r="G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9.5" customHeight="1">
      <c r="A873" s="2"/>
      <c r="B873" s="27"/>
      <c r="C873" s="27"/>
      <c r="F873" s="1"/>
      <c r="G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9.5" customHeight="1">
      <c r="A874" s="2"/>
      <c r="B874" s="27"/>
      <c r="C874" s="27"/>
      <c r="F874" s="1"/>
      <c r="G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9.5" customHeight="1">
      <c r="A875" s="2"/>
      <c r="B875" s="27"/>
      <c r="C875" s="27"/>
      <c r="F875" s="1"/>
      <c r="G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9.5" customHeight="1">
      <c r="A876" s="2"/>
      <c r="B876" s="27"/>
      <c r="C876" s="27"/>
      <c r="F876" s="1"/>
      <c r="G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9.5" customHeight="1">
      <c r="A877" s="2"/>
      <c r="B877" s="27"/>
      <c r="C877" s="27"/>
      <c r="F877" s="1"/>
      <c r="G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9.5" customHeight="1">
      <c r="A878" s="2"/>
      <c r="B878" s="27"/>
      <c r="C878" s="27"/>
      <c r="F878" s="1"/>
      <c r="G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9.5" customHeight="1">
      <c r="A879" s="2"/>
      <c r="B879" s="27"/>
      <c r="C879" s="27"/>
      <c r="F879" s="1"/>
      <c r="G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9.5" customHeight="1">
      <c r="A880" s="2"/>
      <c r="B880" s="27"/>
      <c r="C880" s="27"/>
      <c r="F880" s="1"/>
      <c r="G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9.5" customHeight="1">
      <c r="A881" s="2"/>
      <c r="B881" s="27"/>
      <c r="C881" s="27"/>
      <c r="F881" s="1"/>
      <c r="G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9.5" customHeight="1">
      <c r="A882" s="2"/>
      <c r="B882" s="27"/>
      <c r="C882" s="27"/>
      <c r="F882" s="1"/>
      <c r="G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9.5" customHeight="1">
      <c r="A883" s="2"/>
      <c r="B883" s="27"/>
      <c r="C883" s="27"/>
      <c r="F883" s="1"/>
      <c r="G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9.5" customHeight="1">
      <c r="A884" s="2"/>
      <c r="B884" s="27"/>
      <c r="C884" s="27"/>
      <c r="F884" s="1"/>
      <c r="G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9.5" customHeight="1">
      <c r="A885" s="2"/>
      <c r="B885" s="27"/>
      <c r="C885" s="27"/>
      <c r="F885" s="1"/>
      <c r="G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9.5" customHeight="1">
      <c r="A886" s="2"/>
      <c r="B886" s="27"/>
      <c r="C886" s="27"/>
      <c r="F886" s="1"/>
      <c r="G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9.5" customHeight="1">
      <c r="A887" s="2"/>
      <c r="B887" s="27"/>
      <c r="C887" s="27"/>
      <c r="F887" s="1"/>
      <c r="G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9.5" customHeight="1">
      <c r="A888" s="2"/>
      <c r="B888" s="27"/>
      <c r="C888" s="27"/>
      <c r="F888" s="1"/>
      <c r="G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9.5" customHeight="1">
      <c r="A889" s="2"/>
      <c r="B889" s="27"/>
      <c r="C889" s="27"/>
      <c r="F889" s="1"/>
      <c r="G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9.5" customHeight="1">
      <c r="A890" s="2"/>
      <c r="B890" s="27"/>
      <c r="C890" s="27"/>
      <c r="F890" s="1"/>
      <c r="G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9.5" customHeight="1">
      <c r="A891" s="2"/>
      <c r="B891" s="27"/>
      <c r="C891" s="27"/>
      <c r="F891" s="1"/>
      <c r="G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9.5" customHeight="1">
      <c r="A892" s="2"/>
      <c r="B892" s="27"/>
      <c r="C892" s="27"/>
      <c r="F892" s="1"/>
      <c r="G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9.5" customHeight="1">
      <c r="A893" s="2"/>
      <c r="B893" s="27"/>
      <c r="C893" s="27"/>
      <c r="F893" s="1"/>
      <c r="G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9.5" customHeight="1">
      <c r="A894" s="2"/>
      <c r="B894" s="27"/>
      <c r="C894" s="27"/>
      <c r="F894" s="1"/>
      <c r="G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9.5" customHeight="1">
      <c r="A895" s="2"/>
      <c r="B895" s="27"/>
      <c r="C895" s="27"/>
      <c r="F895" s="1"/>
      <c r="G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9.5" customHeight="1">
      <c r="A896" s="2"/>
      <c r="B896" s="27"/>
      <c r="C896" s="27"/>
      <c r="F896" s="1"/>
      <c r="G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9.5" customHeight="1">
      <c r="A897" s="2"/>
      <c r="B897" s="27"/>
      <c r="C897" s="27"/>
      <c r="F897" s="1"/>
      <c r="G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9.5" customHeight="1">
      <c r="A898" s="2"/>
      <c r="B898" s="27"/>
      <c r="C898" s="27"/>
      <c r="F898" s="1"/>
      <c r="G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9.5" customHeight="1">
      <c r="A899" s="2"/>
      <c r="B899" s="27"/>
      <c r="C899" s="27"/>
      <c r="F899" s="1"/>
      <c r="G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9.5" customHeight="1">
      <c r="A900" s="2"/>
      <c r="B900" s="27"/>
      <c r="C900" s="27"/>
      <c r="F900" s="1"/>
      <c r="G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9.5" customHeight="1">
      <c r="A901" s="2"/>
      <c r="B901" s="27"/>
      <c r="C901" s="27"/>
      <c r="F901" s="1"/>
      <c r="G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9.5" customHeight="1">
      <c r="A902" s="2"/>
      <c r="B902" s="27"/>
      <c r="C902" s="27"/>
      <c r="F902" s="1"/>
      <c r="G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9.5" customHeight="1">
      <c r="A903" s="2"/>
      <c r="B903" s="27"/>
      <c r="C903" s="27"/>
      <c r="F903" s="1"/>
      <c r="G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9.5" customHeight="1">
      <c r="A904" s="2"/>
      <c r="B904" s="27"/>
      <c r="C904" s="27"/>
      <c r="F904" s="1"/>
      <c r="G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9.5" customHeight="1">
      <c r="A905" s="2"/>
      <c r="B905" s="27"/>
      <c r="C905" s="27"/>
      <c r="F905" s="1"/>
      <c r="G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9.5" customHeight="1">
      <c r="A906" s="2"/>
      <c r="B906" s="27"/>
      <c r="C906" s="27"/>
      <c r="F906" s="1"/>
      <c r="G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9.5" customHeight="1">
      <c r="A907" s="2"/>
      <c r="B907" s="27"/>
      <c r="C907" s="27"/>
      <c r="F907" s="1"/>
      <c r="G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9.5" customHeight="1">
      <c r="A908" s="2"/>
      <c r="B908" s="27"/>
      <c r="C908" s="27"/>
      <c r="F908" s="1"/>
      <c r="G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9.5" customHeight="1">
      <c r="A909" s="2"/>
      <c r="B909" s="27"/>
      <c r="C909" s="27"/>
      <c r="F909" s="1"/>
      <c r="G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9.5" customHeight="1">
      <c r="A910" s="2"/>
      <c r="B910" s="27"/>
      <c r="C910" s="27"/>
      <c r="F910" s="1"/>
      <c r="G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9.5" customHeight="1">
      <c r="A911" s="2"/>
      <c r="B911" s="27"/>
      <c r="C911" s="27"/>
      <c r="F911" s="1"/>
      <c r="G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9.5" customHeight="1">
      <c r="A912" s="2"/>
      <c r="B912" s="27"/>
      <c r="C912" s="27"/>
      <c r="F912" s="1"/>
      <c r="G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9.5" customHeight="1">
      <c r="A913" s="2"/>
      <c r="B913" s="27"/>
      <c r="C913" s="27"/>
      <c r="F913" s="1"/>
      <c r="G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9.5" customHeight="1">
      <c r="A914" s="2"/>
      <c r="B914" s="27"/>
      <c r="C914" s="27"/>
      <c r="F914" s="1"/>
      <c r="G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9.5" customHeight="1">
      <c r="A915" s="2"/>
      <c r="B915" s="27"/>
      <c r="C915" s="27"/>
      <c r="F915" s="1"/>
      <c r="G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9.5" customHeight="1">
      <c r="A916" s="2"/>
      <c r="B916" s="27"/>
      <c r="C916" s="27"/>
      <c r="F916" s="1"/>
      <c r="G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9.5" customHeight="1">
      <c r="A917" s="2"/>
      <c r="B917" s="27"/>
      <c r="C917" s="27"/>
      <c r="F917" s="1"/>
      <c r="G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9.5" customHeight="1">
      <c r="A918" s="2"/>
      <c r="B918" s="27"/>
      <c r="C918" s="27"/>
      <c r="F918" s="1"/>
      <c r="G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9.5" customHeight="1">
      <c r="A919" s="2"/>
      <c r="B919" s="27"/>
      <c r="C919" s="27"/>
      <c r="F919" s="1"/>
      <c r="G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9.5" customHeight="1">
      <c r="A920" s="2"/>
      <c r="B920" s="27"/>
      <c r="C920" s="27"/>
      <c r="F920" s="1"/>
      <c r="G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9.5" customHeight="1">
      <c r="A921" s="2"/>
      <c r="B921" s="27"/>
      <c r="C921" s="27"/>
      <c r="F921" s="1"/>
      <c r="G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9.5" customHeight="1">
      <c r="A922" s="2"/>
      <c r="B922" s="27"/>
      <c r="C922" s="27"/>
      <c r="F922" s="1"/>
      <c r="G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9.5" customHeight="1">
      <c r="A923" s="2"/>
      <c r="B923" s="27"/>
      <c r="C923" s="27"/>
      <c r="F923" s="1"/>
      <c r="G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9.5" customHeight="1">
      <c r="A924" s="2"/>
      <c r="B924" s="27"/>
      <c r="C924" s="27"/>
      <c r="F924" s="1"/>
      <c r="G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9.5" customHeight="1">
      <c r="A925" s="2"/>
      <c r="B925" s="27"/>
      <c r="C925" s="27"/>
      <c r="F925" s="1"/>
      <c r="G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9.5" customHeight="1">
      <c r="A926" s="2"/>
      <c r="B926" s="27"/>
      <c r="C926" s="27"/>
      <c r="F926" s="1"/>
      <c r="G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9.5" customHeight="1">
      <c r="A927" s="2"/>
      <c r="B927" s="27"/>
      <c r="C927" s="27"/>
      <c r="F927" s="1"/>
      <c r="G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9.5" customHeight="1">
      <c r="A928" s="2"/>
      <c r="B928" s="27"/>
      <c r="C928" s="27"/>
      <c r="F928" s="1"/>
      <c r="G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9.5" customHeight="1">
      <c r="A929" s="2"/>
      <c r="B929" s="27"/>
      <c r="C929" s="27"/>
      <c r="F929" s="1"/>
      <c r="G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9.5" customHeight="1">
      <c r="A930" s="2"/>
      <c r="B930" s="27"/>
      <c r="C930" s="27"/>
      <c r="F930" s="1"/>
      <c r="G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9.5" customHeight="1">
      <c r="A931" s="2"/>
      <c r="B931" s="27"/>
      <c r="C931" s="27"/>
      <c r="F931" s="1"/>
      <c r="G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9.5" customHeight="1">
      <c r="A932" s="2"/>
      <c r="B932" s="27"/>
      <c r="C932" s="27"/>
      <c r="F932" s="1"/>
      <c r="G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9.5" customHeight="1">
      <c r="A933" s="2"/>
      <c r="B933" s="27"/>
      <c r="C933" s="27"/>
      <c r="F933" s="1"/>
      <c r="G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9.5" customHeight="1">
      <c r="A934" s="2"/>
      <c r="B934" s="27"/>
      <c r="C934" s="27"/>
      <c r="F934" s="1"/>
      <c r="G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9.5" customHeight="1">
      <c r="A935" s="2"/>
      <c r="B935" s="27"/>
      <c r="C935" s="27"/>
      <c r="F935" s="1"/>
      <c r="G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9.5" customHeight="1">
      <c r="A936" s="2"/>
      <c r="B936" s="27"/>
      <c r="C936" s="27"/>
      <c r="F936" s="1"/>
      <c r="G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9.5" customHeight="1">
      <c r="A937" s="2"/>
      <c r="B937" s="27"/>
      <c r="C937" s="27"/>
      <c r="F937" s="1"/>
      <c r="G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9.5" customHeight="1">
      <c r="A938" s="2"/>
      <c r="B938" s="27"/>
      <c r="C938" s="27"/>
      <c r="F938" s="1"/>
      <c r="G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9.5" customHeight="1">
      <c r="A939" s="2"/>
      <c r="B939" s="27"/>
      <c r="C939" s="27"/>
      <c r="F939" s="1"/>
      <c r="G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9.5" customHeight="1">
      <c r="A940" s="2"/>
      <c r="B940" s="27"/>
      <c r="C940" s="27"/>
      <c r="F940" s="1"/>
      <c r="G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9.5" customHeight="1">
      <c r="A941" s="2"/>
      <c r="B941" s="27"/>
      <c r="C941" s="27"/>
      <c r="F941" s="1"/>
      <c r="G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9.5" customHeight="1">
      <c r="A942" s="2"/>
      <c r="B942" s="27"/>
      <c r="C942" s="27"/>
      <c r="F942" s="1"/>
      <c r="G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9.5" customHeight="1">
      <c r="A943" s="2"/>
      <c r="B943" s="27"/>
      <c r="C943" s="27"/>
      <c r="F943" s="1"/>
      <c r="G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9.5" customHeight="1">
      <c r="A944" s="2"/>
      <c r="B944" s="27"/>
      <c r="C944" s="27"/>
      <c r="F944" s="1"/>
      <c r="G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9.5" customHeight="1">
      <c r="A945" s="2"/>
      <c r="B945" s="27"/>
      <c r="C945" s="27"/>
      <c r="F945" s="1"/>
      <c r="G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9.5" customHeight="1">
      <c r="A946" s="2"/>
      <c r="B946" s="27"/>
      <c r="C946" s="27"/>
      <c r="F946" s="1"/>
      <c r="G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9.5" customHeight="1">
      <c r="A947" s="2"/>
      <c r="B947" s="27"/>
      <c r="C947" s="27"/>
      <c r="F947" s="1"/>
      <c r="G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9.5" customHeight="1">
      <c r="A948" s="2"/>
      <c r="B948" s="27"/>
      <c r="C948" s="27"/>
      <c r="F948" s="1"/>
      <c r="G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9.5" customHeight="1">
      <c r="A949" s="2"/>
      <c r="B949" s="27"/>
      <c r="C949" s="27"/>
      <c r="F949" s="1"/>
      <c r="G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9.5" customHeight="1">
      <c r="A950" s="2"/>
      <c r="B950" s="27"/>
      <c r="C950" s="27"/>
      <c r="F950" s="1"/>
      <c r="G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9.5" customHeight="1">
      <c r="A951" s="2"/>
      <c r="B951" s="27"/>
      <c r="C951" s="27"/>
      <c r="F951" s="1"/>
      <c r="G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9.5" customHeight="1">
      <c r="A952" s="2"/>
      <c r="B952" s="27"/>
      <c r="C952" s="27"/>
      <c r="F952" s="1"/>
      <c r="G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9.5" customHeight="1">
      <c r="A953" s="2"/>
      <c r="B953" s="27"/>
      <c r="C953" s="27"/>
      <c r="F953" s="1"/>
      <c r="G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9.5" customHeight="1">
      <c r="A954" s="2"/>
      <c r="B954" s="27"/>
      <c r="C954" s="27"/>
      <c r="F954" s="1"/>
      <c r="G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9.5" customHeight="1">
      <c r="A955" s="2"/>
      <c r="B955" s="27"/>
      <c r="C955" s="27"/>
      <c r="F955" s="1"/>
      <c r="G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9.5" customHeight="1">
      <c r="A956" s="2"/>
      <c r="B956" s="27"/>
      <c r="C956" s="27"/>
      <c r="F956" s="1"/>
      <c r="G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9.5" customHeight="1">
      <c r="A957" s="2"/>
      <c r="B957" s="27"/>
      <c r="C957" s="27"/>
      <c r="F957" s="1"/>
      <c r="G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9.5" customHeight="1">
      <c r="A958" s="2"/>
      <c r="B958" s="27"/>
      <c r="C958" s="27"/>
      <c r="F958" s="1"/>
      <c r="G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9.5" customHeight="1">
      <c r="A959" s="2"/>
      <c r="B959" s="27"/>
      <c r="C959" s="27"/>
      <c r="F959" s="1"/>
      <c r="G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9.5" customHeight="1">
      <c r="A960" s="2"/>
      <c r="B960" s="27"/>
      <c r="C960" s="27"/>
      <c r="F960" s="1"/>
      <c r="G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9.5" customHeight="1">
      <c r="A961" s="2"/>
      <c r="B961" s="27"/>
      <c r="C961" s="27"/>
      <c r="F961" s="1"/>
      <c r="G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9.5" customHeight="1">
      <c r="A962" s="2"/>
      <c r="B962" s="27"/>
      <c r="C962" s="27"/>
      <c r="F962" s="1"/>
      <c r="G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9.5" customHeight="1">
      <c r="A963" s="2"/>
      <c r="B963" s="27"/>
      <c r="C963" s="27"/>
      <c r="F963" s="1"/>
      <c r="G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9.5" customHeight="1">
      <c r="A964" s="2"/>
      <c r="B964" s="27"/>
      <c r="C964" s="27"/>
      <c r="F964" s="1"/>
      <c r="G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9.5" customHeight="1">
      <c r="A965" s="2"/>
      <c r="B965" s="27"/>
      <c r="C965" s="27"/>
      <c r="F965" s="1"/>
      <c r="G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9.5" customHeight="1">
      <c r="A966" s="2"/>
      <c r="B966" s="27"/>
      <c r="C966" s="27"/>
      <c r="F966" s="1"/>
      <c r="G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9.5" customHeight="1">
      <c r="A967" s="2"/>
      <c r="B967" s="27"/>
      <c r="C967" s="27"/>
      <c r="F967" s="1"/>
      <c r="G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9.5" customHeight="1">
      <c r="A968" s="2"/>
      <c r="B968" s="27"/>
      <c r="C968" s="27"/>
      <c r="F968" s="1"/>
      <c r="G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9.5" customHeight="1">
      <c r="A969" s="2"/>
      <c r="B969" s="27"/>
      <c r="C969" s="27"/>
      <c r="F969" s="1"/>
      <c r="G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9.5" customHeight="1">
      <c r="A970" s="2"/>
      <c r="B970" s="27"/>
      <c r="C970" s="27"/>
      <c r="F970" s="1"/>
      <c r="G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9.5" customHeight="1">
      <c r="A971" s="2"/>
      <c r="B971" s="27"/>
      <c r="C971" s="27"/>
      <c r="F971" s="1"/>
      <c r="G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9.5" customHeight="1">
      <c r="A972" s="2"/>
      <c r="B972" s="27"/>
      <c r="C972" s="27"/>
      <c r="F972" s="1"/>
      <c r="G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9.5" customHeight="1">
      <c r="A973" s="2"/>
      <c r="B973" s="27"/>
      <c r="C973" s="27"/>
      <c r="F973" s="1"/>
      <c r="G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9.5" customHeight="1">
      <c r="A974" s="2"/>
      <c r="B974" s="27"/>
      <c r="C974" s="27"/>
      <c r="F974" s="1"/>
      <c r="G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9.5" customHeight="1">
      <c r="A975" s="2"/>
      <c r="B975" s="27"/>
      <c r="C975" s="27"/>
      <c r="F975" s="1"/>
      <c r="G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9.5" customHeight="1">
      <c r="A976" s="2"/>
      <c r="B976" s="27"/>
      <c r="C976" s="27"/>
      <c r="F976" s="1"/>
      <c r="G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9.5" customHeight="1">
      <c r="A977" s="2"/>
      <c r="B977" s="27"/>
      <c r="C977" s="27"/>
      <c r="F977" s="1"/>
      <c r="G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9.5" customHeight="1">
      <c r="A978" s="2"/>
      <c r="B978" s="27"/>
      <c r="C978" s="27"/>
      <c r="F978" s="1"/>
      <c r="G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9.5" customHeight="1">
      <c r="A979" s="2"/>
      <c r="B979" s="27"/>
      <c r="C979" s="27"/>
      <c r="F979" s="1"/>
      <c r="G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9.5" customHeight="1">
      <c r="A980" s="2"/>
      <c r="B980" s="27"/>
      <c r="C980" s="27"/>
      <c r="F980" s="1"/>
      <c r="G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9.5" customHeight="1">
      <c r="A981" s="2"/>
      <c r="B981" s="27"/>
      <c r="C981" s="27"/>
      <c r="F981" s="1"/>
      <c r="G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9.5" customHeight="1">
      <c r="A982" s="2"/>
      <c r="B982" s="27"/>
      <c r="C982" s="27"/>
      <c r="F982" s="1"/>
      <c r="G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9.5" customHeight="1">
      <c r="A983" s="2"/>
      <c r="B983" s="27"/>
      <c r="C983" s="27"/>
      <c r="F983" s="1"/>
      <c r="G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9.5" customHeight="1">
      <c r="A984" s="2"/>
      <c r="B984" s="27"/>
      <c r="C984" s="27"/>
      <c r="F984" s="1"/>
      <c r="G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9.5" customHeight="1">
      <c r="A985" s="2"/>
      <c r="B985" s="27"/>
      <c r="C985" s="27"/>
      <c r="F985" s="1"/>
      <c r="G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9.5" customHeight="1">
      <c r="A986" s="2"/>
      <c r="B986" s="27"/>
      <c r="C986" s="27"/>
      <c r="F986" s="1"/>
      <c r="G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9.5" customHeight="1">
      <c r="A987" s="2"/>
      <c r="B987" s="27"/>
      <c r="C987" s="27"/>
      <c r="F987" s="1"/>
      <c r="G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</sheetData>
  <mergeCells count="17">
    <mergeCell ref="D18:E18"/>
    <mergeCell ref="F3:G3"/>
    <mergeCell ref="H16:H17"/>
    <mergeCell ref="D1:E1"/>
    <mergeCell ref="H3:J3"/>
    <mergeCell ref="F15:G15"/>
    <mergeCell ref="B17:C17"/>
    <mergeCell ref="D17:E17"/>
    <mergeCell ref="F17:G17"/>
    <mergeCell ref="F1:G1"/>
    <mergeCell ref="A3:A4"/>
    <mergeCell ref="B3:C3"/>
    <mergeCell ref="D3:E3"/>
    <mergeCell ref="A15:A17"/>
    <mergeCell ref="B15:C15"/>
    <mergeCell ref="D15:E15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64D3E-E39F-F14E-B80B-48F96585D60C}">
  <dimension ref="A1:X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customWidth="1"/>
    <col min="2" max="3" width="11.77734375" style="7" customWidth="1"/>
    <col min="4" max="4" width="11.77734375" style="19" customWidth="1"/>
    <col min="5" max="5" width="11.77734375" style="16" customWidth="1"/>
    <col min="6" max="7" width="11.77734375" customWidth="1"/>
    <col min="8" max="9" width="11.77734375" style="16" customWidth="1"/>
    <col min="10" max="10" width="15.44140625" customWidth="1"/>
    <col min="11" max="24" width="10.6640625" customWidth="1"/>
  </cols>
  <sheetData>
    <row r="1" spans="1:24" s="10" customFormat="1" ht="31.5" customHeight="1">
      <c r="A1" s="81">
        <v>45506</v>
      </c>
      <c r="B1" s="82"/>
      <c r="C1" s="60" t="str">
        <f>"Pumps: "&amp;COUNTA(I5:I12)</f>
        <v>Pumps: 8</v>
      </c>
      <c r="D1" s="84">
        <f>ROUNDUP(D17/8, 0)</f>
        <v>73</v>
      </c>
      <c r="E1" s="92"/>
      <c r="F1" s="93">
        <f>ROUNDDOWN(F17/8, 0)</f>
        <v>27</v>
      </c>
      <c r="G1" s="85"/>
      <c r="H1" s="49" t="s">
        <v>0</v>
      </c>
      <c r="I1" s="49" t="s">
        <v>1</v>
      </c>
      <c r="J1" s="49" t="s">
        <v>28</v>
      </c>
    </row>
    <row r="2" spans="1:24" s="10" customFormat="1" ht="31.5" customHeight="1">
      <c r="A2" s="11"/>
      <c r="B2" s="11"/>
      <c r="C2" s="58"/>
      <c r="D2" s="12"/>
      <c r="E2" s="12"/>
    </row>
    <row r="3" spans="1:24" s="1" customFormat="1" ht="42" customHeight="1">
      <c r="A3" s="87" t="s">
        <v>3</v>
      </c>
      <c r="B3" s="89" t="s">
        <v>4</v>
      </c>
      <c r="C3" s="91"/>
      <c r="D3" s="89" t="s">
        <v>5</v>
      </c>
      <c r="E3" s="91"/>
      <c r="F3" s="89" t="s">
        <v>6</v>
      </c>
      <c r="G3" s="108"/>
      <c r="H3" s="109" t="s">
        <v>7</v>
      </c>
      <c r="I3" s="109"/>
      <c r="J3" s="109"/>
    </row>
    <row r="4" spans="1:24" s="1" customFormat="1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38" t="s">
        <v>12</v>
      </c>
      <c r="I4" s="38" t="s">
        <v>6</v>
      </c>
      <c r="J4" s="38" t="s">
        <v>4</v>
      </c>
    </row>
    <row r="5" spans="1:24" ht="42" customHeight="1">
      <c r="A5" s="4">
        <v>45930</v>
      </c>
      <c r="B5" s="29"/>
      <c r="C5" s="29"/>
      <c r="D5" s="30"/>
      <c r="E5" s="30">
        <v>100</v>
      </c>
      <c r="F5" s="30" t="s">
        <v>41</v>
      </c>
      <c r="G5" s="30" t="s">
        <v>41</v>
      </c>
      <c r="H5" s="22">
        <v>4.1666666666666664E-2</v>
      </c>
      <c r="I5" s="5" t="s">
        <v>41</v>
      </c>
      <c r="J5" s="2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2" customHeight="1">
      <c r="A6" s="4">
        <v>45930.125</v>
      </c>
      <c r="B6" s="29"/>
      <c r="C6" s="29"/>
      <c r="D6" s="30"/>
      <c r="E6" s="30"/>
      <c r="F6" s="30" t="s">
        <v>41</v>
      </c>
      <c r="G6" s="30" t="s">
        <v>41</v>
      </c>
      <c r="H6" s="23"/>
      <c r="I6" s="5" t="s">
        <v>41</v>
      </c>
      <c r="J6" s="2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42" customHeight="1">
      <c r="A7" s="4">
        <v>45930.25</v>
      </c>
      <c r="B7" s="29"/>
      <c r="C7" s="29"/>
      <c r="D7" s="30"/>
      <c r="E7" s="30">
        <v>95</v>
      </c>
      <c r="F7" s="30">
        <v>90</v>
      </c>
      <c r="G7" s="30">
        <v>70</v>
      </c>
      <c r="H7" s="23">
        <v>0.20833333333333334</v>
      </c>
      <c r="I7" s="23">
        <v>0.25</v>
      </c>
      <c r="J7" s="2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42" customHeight="1">
      <c r="A8" s="4">
        <v>45930.375</v>
      </c>
      <c r="B8" s="29">
        <v>10</v>
      </c>
      <c r="C8" s="29">
        <v>10</v>
      </c>
      <c r="D8" s="30">
        <v>95</v>
      </c>
      <c r="E8" s="30"/>
      <c r="F8" s="30" t="s">
        <v>41</v>
      </c>
      <c r="G8" s="30" t="s">
        <v>41</v>
      </c>
      <c r="H8" s="23">
        <v>0.375</v>
      </c>
      <c r="I8" s="5" t="s">
        <v>41</v>
      </c>
      <c r="J8" s="2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2" customHeight="1">
      <c r="A9" s="4">
        <v>45930.5</v>
      </c>
      <c r="B9" s="29"/>
      <c r="C9" s="29"/>
      <c r="D9" s="30">
        <v>50</v>
      </c>
      <c r="E9" s="34"/>
      <c r="F9" s="30" t="s">
        <v>41</v>
      </c>
      <c r="G9" s="30" t="s">
        <v>41</v>
      </c>
      <c r="H9" s="23">
        <v>0.5</v>
      </c>
      <c r="I9" s="5" t="s">
        <v>41</v>
      </c>
      <c r="J9" s="2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42" customHeight="1">
      <c r="A10" s="4">
        <v>45930.625</v>
      </c>
      <c r="B10" s="29"/>
      <c r="C10" s="29"/>
      <c r="D10" s="30">
        <v>40</v>
      </c>
      <c r="E10" s="30"/>
      <c r="F10" s="30" t="s">
        <v>41</v>
      </c>
      <c r="G10" s="30" t="s">
        <v>41</v>
      </c>
      <c r="H10" s="23">
        <v>0.625</v>
      </c>
      <c r="I10" s="5" t="s">
        <v>41</v>
      </c>
      <c r="J10" s="2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42" customHeight="1">
      <c r="A11" s="4">
        <v>45930.75</v>
      </c>
      <c r="B11" s="29"/>
      <c r="C11" s="29"/>
      <c r="D11" s="30">
        <v>100</v>
      </c>
      <c r="E11" s="30"/>
      <c r="F11" s="30">
        <v>15</v>
      </c>
      <c r="G11" s="30">
        <v>45</v>
      </c>
      <c r="H11" s="23">
        <v>0.79166666666666663</v>
      </c>
      <c r="I11" s="23">
        <v>0.75</v>
      </c>
      <c r="J11" s="2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42" customHeight="1">
      <c r="A12" s="4">
        <v>45930.875</v>
      </c>
      <c r="B12" s="29"/>
      <c r="C12" s="29"/>
      <c r="D12" s="30">
        <v>100</v>
      </c>
      <c r="E12" s="30"/>
      <c r="F12" s="30" t="s">
        <v>41</v>
      </c>
      <c r="G12" s="30" t="s">
        <v>41</v>
      </c>
      <c r="H12" s="23">
        <v>0.89583333333333337</v>
      </c>
      <c r="I12" s="5" t="s">
        <v>41</v>
      </c>
      <c r="J12" s="2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9.5" customHeight="1">
      <c r="A13" s="2"/>
      <c r="B13" s="27"/>
      <c r="C13" s="27"/>
      <c r="D13" s="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9.5" customHeight="1">
      <c r="A14" s="2"/>
      <c r="B14" s="27"/>
      <c r="C14" s="27"/>
      <c r="D14" s="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s="16" customFormat="1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24" s="16" customFormat="1" ht="19.5" customHeight="1">
      <c r="A16" s="66"/>
      <c r="B16" s="31">
        <f t="shared" ref="B16:G16" si="0">SUM(B5:B12)</f>
        <v>10</v>
      </c>
      <c r="C16" s="31">
        <f t="shared" si="0"/>
        <v>10</v>
      </c>
      <c r="D16" s="32">
        <f t="shared" si="0"/>
        <v>385</v>
      </c>
      <c r="E16" s="33">
        <f t="shared" si="0"/>
        <v>195</v>
      </c>
      <c r="F16" s="32">
        <f t="shared" si="0"/>
        <v>105</v>
      </c>
      <c r="G16" s="33">
        <f t="shared" si="0"/>
        <v>115</v>
      </c>
      <c r="H16" s="100">
        <f>D17-F17</f>
        <v>360</v>
      </c>
      <c r="I16" s="1"/>
    </row>
    <row r="17" spans="1:24" s="16" customFormat="1" ht="19.5" customHeight="1">
      <c r="A17" s="67"/>
      <c r="B17" s="101">
        <f>SUM(B16:C16)</f>
        <v>20</v>
      </c>
      <c r="C17" s="102"/>
      <c r="D17" s="78">
        <f>SUM(D16:E16)</f>
        <v>580</v>
      </c>
      <c r="E17" s="103"/>
      <c r="F17" s="78">
        <f>SUM(F16:G16)</f>
        <v>220</v>
      </c>
      <c r="G17" s="80"/>
      <c r="H17" s="75"/>
      <c r="I17" s="1"/>
    </row>
    <row r="18" spans="1:24" ht="19.5" customHeight="1">
      <c r="A18" s="2"/>
      <c r="B18" s="27"/>
      <c r="C18" s="27"/>
      <c r="D18" s="95"/>
      <c r="E18" s="95"/>
      <c r="F18" s="1"/>
      <c r="G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9.5" customHeight="1">
      <c r="A19" s="2"/>
      <c r="B19" s="27"/>
      <c r="C19" s="27"/>
      <c r="F19" s="1"/>
      <c r="G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9.5" customHeight="1">
      <c r="A20" s="2"/>
      <c r="B20" s="27"/>
      <c r="C20" s="27"/>
      <c r="F20" s="1"/>
      <c r="G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9.5" customHeight="1">
      <c r="A21" s="2"/>
      <c r="B21" s="27"/>
      <c r="C21" s="27"/>
      <c r="F21" s="1"/>
      <c r="G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9.5" customHeight="1">
      <c r="A22" s="2"/>
      <c r="B22" s="27"/>
      <c r="C22" s="27"/>
      <c r="F22" s="1"/>
      <c r="G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9.5" customHeight="1">
      <c r="A23" s="2"/>
      <c r="B23" s="27"/>
      <c r="C23" s="27"/>
      <c r="F23" s="1"/>
      <c r="G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9.5" customHeight="1">
      <c r="A24" s="2"/>
      <c r="B24" s="27"/>
      <c r="C24" s="27"/>
      <c r="F24" s="1"/>
      <c r="G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9.5" customHeight="1">
      <c r="A25" s="2"/>
      <c r="B25" s="27"/>
      <c r="C25" s="27"/>
      <c r="F25" s="1"/>
      <c r="G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9.5" customHeight="1">
      <c r="A26" s="2"/>
      <c r="B26" s="27"/>
      <c r="C26" s="27"/>
      <c r="F26" s="1"/>
      <c r="G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9.5" customHeight="1">
      <c r="A27" s="2"/>
      <c r="B27" s="27"/>
      <c r="C27" s="27"/>
      <c r="F27" s="1"/>
      <c r="G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9.5" customHeight="1">
      <c r="A28" s="2"/>
      <c r="B28" s="27"/>
      <c r="C28" s="27"/>
      <c r="F28" s="1"/>
      <c r="G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9.5" customHeight="1">
      <c r="A29" s="2"/>
      <c r="B29" s="27"/>
      <c r="C29" s="27"/>
      <c r="F29" s="1"/>
      <c r="G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9.5" customHeight="1">
      <c r="A30" s="2"/>
      <c r="B30" s="27"/>
      <c r="C30" s="27"/>
      <c r="F30" s="1"/>
      <c r="G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9.5" customHeight="1">
      <c r="A31" s="2"/>
      <c r="B31" s="27"/>
      <c r="C31" s="27"/>
      <c r="F31" s="1"/>
      <c r="G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9.5" customHeight="1">
      <c r="A32" s="2"/>
      <c r="B32" s="27"/>
      <c r="C32" s="27"/>
      <c r="F32" s="1"/>
      <c r="G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9.5" customHeight="1">
      <c r="A33" s="2"/>
      <c r="B33" s="27"/>
      <c r="C33" s="27"/>
      <c r="F33" s="1"/>
      <c r="G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9.5" customHeight="1">
      <c r="A34" s="2"/>
      <c r="B34" s="27"/>
      <c r="C34" s="27"/>
      <c r="F34" s="1"/>
      <c r="G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9.5" customHeight="1">
      <c r="A35" s="2"/>
      <c r="B35" s="27"/>
      <c r="C35" s="27"/>
      <c r="F35" s="1"/>
      <c r="G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9.5" customHeight="1">
      <c r="A36" s="2"/>
      <c r="B36" s="27"/>
      <c r="C36" s="27"/>
      <c r="F36" s="1"/>
      <c r="G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9.5" customHeight="1">
      <c r="A37" s="2"/>
      <c r="B37" s="27"/>
      <c r="C37" s="27"/>
      <c r="F37" s="1"/>
      <c r="G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9.5" customHeight="1">
      <c r="A38" s="2"/>
      <c r="B38" s="27"/>
      <c r="C38" s="27"/>
      <c r="F38" s="1"/>
      <c r="G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9.5" customHeight="1">
      <c r="A39" s="2"/>
      <c r="B39" s="27"/>
      <c r="C39" s="27"/>
      <c r="F39" s="1"/>
      <c r="G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9.5" customHeight="1">
      <c r="A40" s="2"/>
      <c r="B40" s="27"/>
      <c r="C40" s="27"/>
      <c r="F40" s="1"/>
      <c r="G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9.5" customHeight="1">
      <c r="A41" s="2"/>
      <c r="B41" s="27"/>
      <c r="C41" s="27"/>
      <c r="F41" s="1"/>
      <c r="G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9.5" customHeight="1">
      <c r="A42" s="2"/>
      <c r="B42" s="27"/>
      <c r="C42" s="27"/>
      <c r="F42" s="1"/>
      <c r="G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9.5" customHeight="1">
      <c r="A43" s="2"/>
      <c r="B43" s="27"/>
      <c r="C43" s="27"/>
      <c r="F43" s="1"/>
      <c r="G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9.5" customHeight="1">
      <c r="A44" s="2"/>
      <c r="B44" s="27"/>
      <c r="C44" s="27"/>
      <c r="F44" s="1"/>
      <c r="G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9.5" customHeight="1">
      <c r="A45" s="2"/>
      <c r="B45" s="27"/>
      <c r="C45" s="27"/>
      <c r="F45" s="1"/>
      <c r="G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9.5" customHeight="1">
      <c r="A46" s="2"/>
      <c r="B46" s="27"/>
      <c r="C46" s="27"/>
      <c r="F46" s="1"/>
      <c r="G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9.5" customHeight="1">
      <c r="A47" s="2"/>
      <c r="B47" s="27"/>
      <c r="C47" s="27"/>
      <c r="F47" s="1"/>
      <c r="G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9.5" customHeight="1">
      <c r="A48" s="2"/>
      <c r="B48" s="27"/>
      <c r="C48" s="27"/>
      <c r="F48" s="1"/>
      <c r="G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9.5" customHeight="1">
      <c r="A49" s="2"/>
      <c r="B49" s="27"/>
      <c r="C49" s="27"/>
      <c r="F49" s="1"/>
      <c r="G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9.5" customHeight="1">
      <c r="A50" s="2"/>
      <c r="B50" s="27"/>
      <c r="C50" s="27"/>
      <c r="F50" s="1"/>
      <c r="G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9.5" customHeight="1">
      <c r="A51" s="2"/>
      <c r="B51" s="27"/>
      <c r="C51" s="27"/>
      <c r="F51" s="1"/>
      <c r="G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9.5" customHeight="1">
      <c r="A52" s="2"/>
      <c r="B52" s="27"/>
      <c r="C52" s="27"/>
      <c r="F52" s="1"/>
      <c r="G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9.5" customHeight="1">
      <c r="A53" s="2"/>
      <c r="B53" s="27"/>
      <c r="C53" s="27"/>
      <c r="F53" s="1"/>
      <c r="G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9.5" customHeight="1">
      <c r="A54" s="2"/>
      <c r="B54" s="27"/>
      <c r="C54" s="27"/>
      <c r="F54" s="1"/>
      <c r="G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9.5" customHeight="1">
      <c r="A55" s="2"/>
      <c r="B55" s="27"/>
      <c r="C55" s="27"/>
      <c r="F55" s="1"/>
      <c r="G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9.5" customHeight="1">
      <c r="A56" s="2"/>
      <c r="B56" s="27"/>
      <c r="C56" s="27"/>
      <c r="F56" s="1"/>
      <c r="G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9.5" customHeight="1">
      <c r="A57" s="2"/>
      <c r="B57" s="27"/>
      <c r="C57" s="27"/>
      <c r="F57" s="1"/>
      <c r="G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9.5" customHeight="1">
      <c r="A58" s="2"/>
      <c r="B58" s="27"/>
      <c r="C58" s="27"/>
      <c r="F58" s="1"/>
      <c r="G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9.5" customHeight="1">
      <c r="A59" s="2"/>
      <c r="B59" s="27"/>
      <c r="C59" s="27"/>
      <c r="F59" s="1"/>
      <c r="G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9.5" customHeight="1">
      <c r="A60" s="2"/>
      <c r="B60" s="27"/>
      <c r="C60" s="27"/>
      <c r="F60" s="1"/>
      <c r="G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9.5" customHeight="1">
      <c r="A61" s="2"/>
      <c r="B61" s="27"/>
      <c r="C61" s="27"/>
      <c r="F61" s="1"/>
      <c r="G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9.5" customHeight="1">
      <c r="A62" s="2"/>
      <c r="B62" s="27"/>
      <c r="C62" s="27"/>
      <c r="F62" s="1"/>
      <c r="G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9.5" customHeight="1">
      <c r="A63" s="2"/>
      <c r="B63" s="27"/>
      <c r="C63" s="27"/>
      <c r="F63" s="1"/>
      <c r="G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9.5" customHeight="1">
      <c r="A64" s="2"/>
      <c r="B64" s="27"/>
      <c r="C64" s="27"/>
      <c r="F64" s="1"/>
      <c r="G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9.5" customHeight="1">
      <c r="A65" s="2"/>
      <c r="B65" s="27"/>
      <c r="C65" s="27"/>
      <c r="F65" s="1"/>
      <c r="G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9.5" customHeight="1">
      <c r="A66" s="2"/>
      <c r="B66" s="27"/>
      <c r="C66" s="27"/>
      <c r="F66" s="1"/>
      <c r="G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9.5" customHeight="1">
      <c r="A67" s="2"/>
      <c r="B67" s="27"/>
      <c r="C67" s="27"/>
      <c r="F67" s="1"/>
      <c r="G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9.5" customHeight="1">
      <c r="A68" s="2"/>
      <c r="B68" s="27"/>
      <c r="C68" s="27"/>
      <c r="F68" s="1"/>
      <c r="G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9.5" customHeight="1">
      <c r="A69" s="2"/>
      <c r="B69" s="27"/>
      <c r="C69" s="27"/>
      <c r="F69" s="1"/>
      <c r="G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9.5" customHeight="1">
      <c r="A70" s="2"/>
      <c r="B70" s="27"/>
      <c r="C70" s="27"/>
      <c r="F70" s="1"/>
      <c r="G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9.5" customHeight="1">
      <c r="A71" s="2"/>
      <c r="B71" s="27"/>
      <c r="C71" s="27"/>
      <c r="F71" s="1"/>
      <c r="G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9.5" customHeight="1">
      <c r="A72" s="2"/>
      <c r="B72" s="27"/>
      <c r="C72" s="27"/>
      <c r="F72" s="1"/>
      <c r="G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9.5" customHeight="1">
      <c r="A73" s="2"/>
      <c r="B73" s="27"/>
      <c r="C73" s="27"/>
      <c r="F73" s="1"/>
      <c r="G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9.5" customHeight="1">
      <c r="A74" s="2"/>
      <c r="B74" s="27"/>
      <c r="C74" s="27"/>
      <c r="F74" s="1"/>
      <c r="G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9.5" customHeight="1">
      <c r="A75" s="2"/>
      <c r="B75" s="27"/>
      <c r="C75" s="27"/>
      <c r="F75" s="1"/>
      <c r="G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9.5" customHeight="1">
      <c r="A76" s="2"/>
      <c r="B76" s="27"/>
      <c r="C76" s="27"/>
      <c r="F76" s="1"/>
      <c r="G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9.5" customHeight="1">
      <c r="A77" s="2"/>
      <c r="B77" s="27"/>
      <c r="C77" s="27"/>
      <c r="F77" s="1"/>
      <c r="G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9.5" customHeight="1">
      <c r="A78" s="2"/>
      <c r="B78" s="27"/>
      <c r="C78" s="27"/>
      <c r="F78" s="1"/>
      <c r="G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9.5" customHeight="1">
      <c r="A79" s="2"/>
      <c r="B79" s="27"/>
      <c r="C79" s="27"/>
      <c r="F79" s="1"/>
      <c r="G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9.5" customHeight="1">
      <c r="A80" s="2"/>
      <c r="B80" s="27"/>
      <c r="C80" s="27"/>
      <c r="F80" s="1"/>
      <c r="G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9.5" customHeight="1">
      <c r="A81" s="2"/>
      <c r="B81" s="27"/>
      <c r="C81" s="27"/>
      <c r="F81" s="1"/>
      <c r="G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9.5" customHeight="1">
      <c r="A82" s="2"/>
      <c r="B82" s="27"/>
      <c r="C82" s="27"/>
      <c r="F82" s="1"/>
      <c r="G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9.5" customHeight="1">
      <c r="A83" s="2"/>
      <c r="B83" s="27"/>
      <c r="C83" s="27"/>
      <c r="F83" s="1"/>
      <c r="G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9.5" customHeight="1">
      <c r="A84" s="2"/>
      <c r="B84" s="27"/>
      <c r="C84" s="27"/>
      <c r="F84" s="1"/>
      <c r="G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9.5" customHeight="1">
      <c r="A85" s="2"/>
      <c r="B85" s="27"/>
      <c r="C85" s="27"/>
      <c r="F85" s="1"/>
      <c r="G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9.5" customHeight="1">
      <c r="A86" s="2"/>
      <c r="B86" s="27"/>
      <c r="C86" s="27"/>
      <c r="F86" s="1"/>
      <c r="G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9.5" customHeight="1">
      <c r="A87" s="2"/>
      <c r="B87" s="27"/>
      <c r="C87" s="27"/>
      <c r="F87" s="1"/>
      <c r="G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9.5" customHeight="1">
      <c r="A88" s="2"/>
      <c r="B88" s="27"/>
      <c r="C88" s="27"/>
      <c r="F88" s="1"/>
      <c r="G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9.5" customHeight="1">
      <c r="A89" s="2"/>
      <c r="B89" s="27"/>
      <c r="C89" s="27"/>
      <c r="F89" s="1"/>
      <c r="G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9.5" customHeight="1">
      <c r="A90" s="2"/>
      <c r="B90" s="27"/>
      <c r="C90" s="27"/>
      <c r="F90" s="1"/>
      <c r="G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9.5" customHeight="1">
      <c r="A91" s="2"/>
      <c r="B91" s="27"/>
      <c r="C91" s="27"/>
      <c r="F91" s="1"/>
      <c r="G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9.5" customHeight="1">
      <c r="A92" s="2"/>
      <c r="B92" s="27"/>
      <c r="C92" s="27"/>
      <c r="F92" s="1"/>
      <c r="G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9.5" customHeight="1">
      <c r="A93" s="2"/>
      <c r="B93" s="27"/>
      <c r="C93" s="27"/>
      <c r="F93" s="1"/>
      <c r="G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9.5" customHeight="1">
      <c r="A94" s="2"/>
      <c r="B94" s="27"/>
      <c r="C94" s="27"/>
      <c r="F94" s="1"/>
      <c r="G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9.5" customHeight="1">
      <c r="A95" s="2"/>
      <c r="B95" s="27"/>
      <c r="C95" s="27"/>
      <c r="F95" s="1"/>
      <c r="G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9.5" customHeight="1">
      <c r="A96" s="2"/>
      <c r="B96" s="27"/>
      <c r="C96" s="27"/>
      <c r="F96" s="1"/>
      <c r="G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9.5" customHeight="1">
      <c r="A97" s="2"/>
      <c r="B97" s="27"/>
      <c r="C97" s="27"/>
      <c r="F97" s="1"/>
      <c r="G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9.5" customHeight="1">
      <c r="A98" s="2"/>
      <c r="B98" s="27"/>
      <c r="C98" s="27"/>
      <c r="F98" s="1"/>
      <c r="G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9.5" customHeight="1">
      <c r="A99" s="2"/>
      <c r="B99" s="27"/>
      <c r="C99" s="27"/>
      <c r="F99" s="1"/>
      <c r="G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9.5" customHeight="1">
      <c r="A100" s="2"/>
      <c r="B100" s="27"/>
      <c r="C100" s="27"/>
      <c r="F100" s="1"/>
      <c r="G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9.5" customHeight="1">
      <c r="A101" s="2"/>
      <c r="B101" s="27"/>
      <c r="C101" s="27"/>
      <c r="F101" s="1"/>
      <c r="G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9.5" customHeight="1">
      <c r="A102" s="2"/>
      <c r="B102" s="27"/>
      <c r="C102" s="27"/>
      <c r="F102" s="1"/>
      <c r="G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9.5" customHeight="1">
      <c r="A103" s="2"/>
      <c r="B103" s="27"/>
      <c r="C103" s="27"/>
      <c r="F103" s="1"/>
      <c r="G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9.5" customHeight="1">
      <c r="A104" s="2"/>
      <c r="B104" s="27"/>
      <c r="C104" s="27"/>
      <c r="F104" s="1"/>
      <c r="G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9.5" customHeight="1">
      <c r="A105" s="2"/>
      <c r="B105" s="27"/>
      <c r="C105" s="27"/>
      <c r="F105" s="1"/>
      <c r="G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9.5" customHeight="1">
      <c r="A106" s="2"/>
      <c r="B106" s="27"/>
      <c r="C106" s="27"/>
      <c r="F106" s="1"/>
      <c r="G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9.5" customHeight="1">
      <c r="A107" s="2"/>
      <c r="B107" s="27"/>
      <c r="C107" s="27"/>
      <c r="F107" s="1"/>
      <c r="G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9.5" customHeight="1">
      <c r="A108" s="2"/>
      <c r="B108" s="27"/>
      <c r="C108" s="27"/>
      <c r="F108" s="1"/>
      <c r="G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9.5" customHeight="1">
      <c r="A109" s="2"/>
      <c r="B109" s="27"/>
      <c r="C109" s="27"/>
      <c r="F109" s="1"/>
      <c r="G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9.5" customHeight="1">
      <c r="A110" s="2"/>
      <c r="B110" s="27"/>
      <c r="C110" s="27"/>
      <c r="F110" s="1"/>
      <c r="G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9.5" customHeight="1">
      <c r="A111" s="2"/>
      <c r="B111" s="27"/>
      <c r="C111" s="27"/>
      <c r="F111" s="1"/>
      <c r="G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9.5" customHeight="1">
      <c r="A112" s="2"/>
      <c r="B112" s="27"/>
      <c r="C112" s="27"/>
      <c r="F112" s="1"/>
      <c r="G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9.5" customHeight="1">
      <c r="A113" s="2"/>
      <c r="B113" s="27"/>
      <c r="C113" s="27"/>
      <c r="F113" s="1"/>
      <c r="G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9.5" customHeight="1">
      <c r="A114" s="2"/>
      <c r="B114" s="27"/>
      <c r="C114" s="27"/>
      <c r="F114" s="1"/>
      <c r="G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9.5" customHeight="1">
      <c r="A115" s="2"/>
      <c r="B115" s="27"/>
      <c r="C115" s="27"/>
      <c r="F115" s="1"/>
      <c r="G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9.5" customHeight="1">
      <c r="A116" s="2"/>
      <c r="B116" s="27"/>
      <c r="C116" s="27"/>
      <c r="F116" s="1"/>
      <c r="G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9.5" customHeight="1">
      <c r="A117" s="2"/>
      <c r="B117" s="27"/>
      <c r="C117" s="27"/>
      <c r="F117" s="1"/>
      <c r="G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9.5" customHeight="1">
      <c r="A118" s="2"/>
      <c r="B118" s="27"/>
      <c r="C118" s="27"/>
      <c r="F118" s="1"/>
      <c r="G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9.5" customHeight="1">
      <c r="A119" s="2"/>
      <c r="B119" s="27"/>
      <c r="C119" s="27"/>
      <c r="F119" s="1"/>
      <c r="G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9.5" customHeight="1">
      <c r="A120" s="2"/>
      <c r="B120" s="27"/>
      <c r="C120" s="27"/>
      <c r="F120" s="1"/>
      <c r="G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9.5" customHeight="1">
      <c r="A121" s="2"/>
      <c r="B121" s="27"/>
      <c r="C121" s="27"/>
      <c r="F121" s="1"/>
      <c r="G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9.5" customHeight="1">
      <c r="A122" s="2"/>
      <c r="B122" s="27"/>
      <c r="C122" s="27"/>
      <c r="F122" s="1"/>
      <c r="G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9.5" customHeight="1">
      <c r="A123" s="2"/>
      <c r="B123" s="27"/>
      <c r="C123" s="27"/>
      <c r="F123" s="1"/>
      <c r="G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9.5" customHeight="1">
      <c r="A124" s="2"/>
      <c r="B124" s="27"/>
      <c r="C124" s="27"/>
      <c r="F124" s="1"/>
      <c r="G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9.5" customHeight="1">
      <c r="A125" s="2"/>
      <c r="B125" s="27"/>
      <c r="C125" s="27"/>
      <c r="F125" s="1"/>
      <c r="G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9.5" customHeight="1">
      <c r="A126" s="2"/>
      <c r="B126" s="27"/>
      <c r="C126" s="27"/>
      <c r="F126" s="1"/>
      <c r="G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9.5" customHeight="1">
      <c r="A127" s="2"/>
      <c r="B127" s="27"/>
      <c r="C127" s="27"/>
      <c r="F127" s="1"/>
      <c r="G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9.5" customHeight="1">
      <c r="A128" s="2"/>
      <c r="B128" s="27"/>
      <c r="C128" s="27"/>
      <c r="F128" s="1"/>
      <c r="G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9.5" customHeight="1">
      <c r="A129" s="2"/>
      <c r="B129" s="27"/>
      <c r="C129" s="27"/>
      <c r="F129" s="1"/>
      <c r="G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9.5" customHeight="1">
      <c r="A130" s="2"/>
      <c r="B130" s="27"/>
      <c r="C130" s="27"/>
      <c r="F130" s="1"/>
      <c r="G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9.5" customHeight="1">
      <c r="A131" s="2"/>
      <c r="B131" s="27"/>
      <c r="C131" s="27"/>
      <c r="F131" s="1"/>
      <c r="G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9.5" customHeight="1">
      <c r="A132" s="2"/>
      <c r="B132" s="27"/>
      <c r="C132" s="27"/>
      <c r="F132" s="1"/>
      <c r="G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9.5" customHeight="1">
      <c r="A133" s="2"/>
      <c r="B133" s="27"/>
      <c r="C133" s="27"/>
      <c r="F133" s="1"/>
      <c r="G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9.5" customHeight="1">
      <c r="A134" s="2"/>
      <c r="B134" s="27"/>
      <c r="C134" s="27"/>
      <c r="F134" s="1"/>
      <c r="G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9.5" customHeight="1">
      <c r="A135" s="2"/>
      <c r="B135" s="27"/>
      <c r="C135" s="27"/>
      <c r="F135" s="1"/>
      <c r="G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9.5" customHeight="1">
      <c r="A136" s="2"/>
      <c r="B136" s="27"/>
      <c r="C136" s="27"/>
      <c r="F136" s="1"/>
      <c r="G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9.5" customHeight="1">
      <c r="A137" s="2"/>
      <c r="B137" s="27"/>
      <c r="C137" s="27"/>
      <c r="F137" s="1"/>
      <c r="G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9.5" customHeight="1">
      <c r="A138" s="2"/>
      <c r="B138" s="27"/>
      <c r="C138" s="27"/>
      <c r="F138" s="1"/>
      <c r="G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9.5" customHeight="1">
      <c r="A139" s="2"/>
      <c r="B139" s="27"/>
      <c r="C139" s="27"/>
      <c r="F139" s="1"/>
      <c r="G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9.5" customHeight="1">
      <c r="A140" s="2"/>
      <c r="B140" s="27"/>
      <c r="C140" s="27"/>
      <c r="F140" s="1"/>
      <c r="G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9.5" customHeight="1">
      <c r="A141" s="2"/>
      <c r="B141" s="27"/>
      <c r="C141" s="27"/>
      <c r="F141" s="1"/>
      <c r="G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9.5" customHeight="1">
      <c r="A142" s="2"/>
      <c r="B142" s="27"/>
      <c r="C142" s="27"/>
      <c r="F142" s="1"/>
      <c r="G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9.5" customHeight="1">
      <c r="A143" s="2"/>
      <c r="B143" s="27"/>
      <c r="C143" s="27"/>
      <c r="F143" s="1"/>
      <c r="G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9.5" customHeight="1">
      <c r="A144" s="2"/>
      <c r="B144" s="27"/>
      <c r="C144" s="27"/>
      <c r="F144" s="1"/>
      <c r="G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9.5" customHeight="1">
      <c r="A145" s="2"/>
      <c r="B145" s="27"/>
      <c r="C145" s="27"/>
      <c r="F145" s="1"/>
      <c r="G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9.5" customHeight="1">
      <c r="A146" s="2"/>
      <c r="B146" s="27"/>
      <c r="C146" s="27"/>
      <c r="F146" s="1"/>
      <c r="G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9.5" customHeight="1">
      <c r="A147" s="2"/>
      <c r="B147" s="27"/>
      <c r="C147" s="27"/>
      <c r="F147" s="1"/>
      <c r="G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9.5" customHeight="1">
      <c r="A148" s="2"/>
      <c r="B148" s="27"/>
      <c r="C148" s="27"/>
      <c r="F148" s="1"/>
      <c r="G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9.5" customHeight="1">
      <c r="A149" s="2"/>
      <c r="B149" s="27"/>
      <c r="C149" s="27"/>
      <c r="F149" s="1"/>
      <c r="G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9.5" customHeight="1">
      <c r="A150" s="2"/>
      <c r="B150" s="27"/>
      <c r="C150" s="27"/>
      <c r="F150" s="1"/>
      <c r="G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9.5" customHeight="1">
      <c r="A151" s="2"/>
      <c r="B151" s="27"/>
      <c r="C151" s="27"/>
      <c r="F151" s="1"/>
      <c r="G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9.5" customHeight="1">
      <c r="A152" s="2"/>
      <c r="B152" s="27"/>
      <c r="C152" s="27"/>
      <c r="F152" s="1"/>
      <c r="G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9.5" customHeight="1">
      <c r="A153" s="2"/>
      <c r="B153" s="27"/>
      <c r="C153" s="27"/>
      <c r="F153" s="1"/>
      <c r="G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9.5" customHeight="1">
      <c r="A154" s="2"/>
      <c r="B154" s="27"/>
      <c r="C154" s="27"/>
      <c r="F154" s="1"/>
      <c r="G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9.5" customHeight="1">
      <c r="A155" s="2"/>
      <c r="B155" s="27"/>
      <c r="C155" s="27"/>
      <c r="F155" s="1"/>
      <c r="G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9.5" customHeight="1">
      <c r="A156" s="2"/>
      <c r="B156" s="27"/>
      <c r="C156" s="27"/>
      <c r="F156" s="1"/>
      <c r="G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9.5" customHeight="1">
      <c r="A157" s="2"/>
      <c r="B157" s="27"/>
      <c r="C157" s="27"/>
      <c r="F157" s="1"/>
      <c r="G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9.5" customHeight="1">
      <c r="A158" s="2"/>
      <c r="B158" s="27"/>
      <c r="C158" s="27"/>
      <c r="F158" s="1"/>
      <c r="G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9.5" customHeight="1">
      <c r="A159" s="2"/>
      <c r="B159" s="27"/>
      <c r="C159" s="27"/>
      <c r="F159" s="1"/>
      <c r="G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9.5" customHeight="1">
      <c r="A160" s="2"/>
      <c r="B160" s="27"/>
      <c r="C160" s="27"/>
      <c r="F160" s="1"/>
      <c r="G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9.5" customHeight="1">
      <c r="A161" s="2"/>
      <c r="B161" s="27"/>
      <c r="C161" s="27"/>
      <c r="F161" s="1"/>
      <c r="G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9.5" customHeight="1">
      <c r="A162" s="2"/>
      <c r="B162" s="27"/>
      <c r="C162" s="27"/>
      <c r="F162" s="1"/>
      <c r="G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9.5" customHeight="1">
      <c r="A163" s="2"/>
      <c r="B163" s="27"/>
      <c r="C163" s="27"/>
      <c r="F163" s="1"/>
      <c r="G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9.5" customHeight="1">
      <c r="A164" s="2"/>
      <c r="B164" s="27"/>
      <c r="C164" s="27"/>
      <c r="F164" s="1"/>
      <c r="G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9.5" customHeight="1">
      <c r="A165" s="2"/>
      <c r="B165" s="27"/>
      <c r="C165" s="27"/>
      <c r="F165" s="1"/>
      <c r="G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9.5" customHeight="1">
      <c r="A166" s="2"/>
      <c r="B166" s="27"/>
      <c r="C166" s="27"/>
      <c r="F166" s="1"/>
      <c r="G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9.5" customHeight="1">
      <c r="A167" s="2"/>
      <c r="B167" s="27"/>
      <c r="C167" s="27"/>
      <c r="F167" s="1"/>
      <c r="G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9.5" customHeight="1">
      <c r="A168" s="2"/>
      <c r="B168" s="27"/>
      <c r="C168" s="27"/>
      <c r="F168" s="1"/>
      <c r="G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9.5" customHeight="1">
      <c r="A169" s="2"/>
      <c r="B169" s="27"/>
      <c r="C169" s="27"/>
      <c r="F169" s="1"/>
      <c r="G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9.5" customHeight="1">
      <c r="A170" s="2"/>
      <c r="B170" s="27"/>
      <c r="C170" s="27"/>
      <c r="F170" s="1"/>
      <c r="G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9.5" customHeight="1">
      <c r="A171" s="2"/>
      <c r="B171" s="27"/>
      <c r="C171" s="27"/>
      <c r="F171" s="1"/>
      <c r="G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9.5" customHeight="1">
      <c r="A172" s="2"/>
      <c r="B172" s="27"/>
      <c r="C172" s="27"/>
      <c r="F172" s="1"/>
      <c r="G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9.5" customHeight="1">
      <c r="A173" s="2"/>
      <c r="B173" s="27"/>
      <c r="C173" s="27"/>
      <c r="F173" s="1"/>
      <c r="G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9.5" customHeight="1">
      <c r="A174" s="2"/>
      <c r="B174" s="27"/>
      <c r="C174" s="27"/>
      <c r="F174" s="1"/>
      <c r="G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9.5" customHeight="1">
      <c r="A175" s="2"/>
      <c r="B175" s="27"/>
      <c r="C175" s="27"/>
      <c r="F175" s="1"/>
      <c r="G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9.5" customHeight="1">
      <c r="A176" s="2"/>
      <c r="B176" s="27"/>
      <c r="C176" s="27"/>
      <c r="F176" s="1"/>
      <c r="G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9.5" customHeight="1">
      <c r="A177" s="2"/>
      <c r="B177" s="27"/>
      <c r="C177" s="27"/>
      <c r="F177" s="1"/>
      <c r="G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9.5" customHeight="1">
      <c r="A178" s="2"/>
      <c r="B178" s="27"/>
      <c r="C178" s="27"/>
      <c r="F178" s="1"/>
      <c r="G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9.5" customHeight="1">
      <c r="A179" s="2"/>
      <c r="B179" s="27"/>
      <c r="C179" s="27"/>
      <c r="F179" s="1"/>
      <c r="G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9.5" customHeight="1">
      <c r="A180" s="2"/>
      <c r="B180" s="27"/>
      <c r="C180" s="27"/>
      <c r="F180" s="1"/>
      <c r="G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9.5" customHeight="1">
      <c r="A181" s="2"/>
      <c r="B181" s="27"/>
      <c r="C181" s="27"/>
      <c r="F181" s="1"/>
      <c r="G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9.5" customHeight="1">
      <c r="A182" s="2"/>
      <c r="B182" s="27"/>
      <c r="C182" s="27"/>
      <c r="F182" s="1"/>
      <c r="G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9.5" customHeight="1">
      <c r="A183" s="2"/>
      <c r="B183" s="27"/>
      <c r="C183" s="27"/>
      <c r="F183" s="1"/>
      <c r="G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9.5" customHeight="1">
      <c r="A184" s="2"/>
      <c r="B184" s="27"/>
      <c r="C184" s="27"/>
      <c r="F184" s="1"/>
      <c r="G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9.5" customHeight="1">
      <c r="A185" s="2"/>
      <c r="B185" s="27"/>
      <c r="C185" s="27"/>
      <c r="F185" s="1"/>
      <c r="G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9.5" customHeight="1">
      <c r="A186" s="2"/>
      <c r="B186" s="27"/>
      <c r="C186" s="27"/>
      <c r="F186" s="1"/>
      <c r="G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9.5" customHeight="1">
      <c r="A187" s="2"/>
      <c r="B187" s="27"/>
      <c r="C187" s="27"/>
      <c r="F187" s="1"/>
      <c r="G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9.5" customHeight="1">
      <c r="A188" s="2"/>
      <c r="B188" s="27"/>
      <c r="C188" s="27"/>
      <c r="F188" s="1"/>
      <c r="G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9.5" customHeight="1">
      <c r="A189" s="2"/>
      <c r="B189" s="27"/>
      <c r="C189" s="27"/>
      <c r="F189" s="1"/>
      <c r="G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9.5" customHeight="1">
      <c r="A190" s="2"/>
      <c r="B190" s="27"/>
      <c r="C190" s="27"/>
      <c r="F190" s="1"/>
      <c r="G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9.5" customHeight="1">
      <c r="A191" s="2"/>
      <c r="B191" s="27"/>
      <c r="C191" s="27"/>
      <c r="F191" s="1"/>
      <c r="G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9.5" customHeight="1">
      <c r="A192" s="2"/>
      <c r="B192" s="27"/>
      <c r="C192" s="27"/>
      <c r="F192" s="1"/>
      <c r="G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9.5" customHeight="1">
      <c r="A193" s="2"/>
      <c r="B193" s="27"/>
      <c r="C193" s="27"/>
      <c r="F193" s="1"/>
      <c r="G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9.5" customHeight="1">
      <c r="A194" s="2"/>
      <c r="B194" s="27"/>
      <c r="C194" s="27"/>
      <c r="F194" s="1"/>
      <c r="G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9.5" customHeight="1">
      <c r="A195" s="2"/>
      <c r="B195" s="27"/>
      <c r="C195" s="27"/>
      <c r="F195" s="1"/>
      <c r="G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9.5" customHeight="1">
      <c r="A196" s="2"/>
      <c r="B196" s="27"/>
      <c r="C196" s="27"/>
      <c r="F196" s="1"/>
      <c r="G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9.5" customHeight="1">
      <c r="A197" s="2"/>
      <c r="B197" s="27"/>
      <c r="C197" s="27"/>
      <c r="F197" s="1"/>
      <c r="G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9.5" customHeight="1">
      <c r="A198" s="2"/>
      <c r="B198" s="27"/>
      <c r="C198" s="27"/>
      <c r="F198" s="1"/>
      <c r="G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9.5" customHeight="1">
      <c r="A199" s="2"/>
      <c r="B199" s="27"/>
      <c r="C199" s="27"/>
      <c r="F199" s="1"/>
      <c r="G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9.5" customHeight="1">
      <c r="A200" s="2"/>
      <c r="B200" s="27"/>
      <c r="C200" s="27"/>
      <c r="F200" s="1"/>
      <c r="G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9.5" customHeight="1">
      <c r="A201" s="2"/>
      <c r="B201" s="27"/>
      <c r="C201" s="27"/>
      <c r="F201" s="1"/>
      <c r="G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9.5" customHeight="1">
      <c r="A202" s="2"/>
      <c r="B202" s="27"/>
      <c r="C202" s="27"/>
      <c r="F202" s="1"/>
      <c r="G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9.5" customHeight="1">
      <c r="A203" s="2"/>
      <c r="B203" s="27"/>
      <c r="C203" s="27"/>
      <c r="F203" s="1"/>
      <c r="G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9.5" customHeight="1">
      <c r="A204" s="2"/>
      <c r="B204" s="27"/>
      <c r="C204" s="27"/>
      <c r="F204" s="1"/>
      <c r="G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9.5" customHeight="1">
      <c r="A205" s="2"/>
      <c r="B205" s="27"/>
      <c r="C205" s="27"/>
      <c r="F205" s="1"/>
      <c r="G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9.5" customHeight="1">
      <c r="A206" s="2"/>
      <c r="B206" s="27"/>
      <c r="C206" s="27"/>
      <c r="F206" s="1"/>
      <c r="G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9.5" customHeight="1">
      <c r="A207" s="2"/>
      <c r="B207" s="27"/>
      <c r="C207" s="27"/>
      <c r="F207" s="1"/>
      <c r="G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9.5" customHeight="1">
      <c r="A208" s="2"/>
      <c r="B208" s="27"/>
      <c r="C208" s="27"/>
      <c r="F208" s="1"/>
      <c r="G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9.5" customHeight="1">
      <c r="A209" s="2"/>
      <c r="B209" s="27"/>
      <c r="C209" s="27"/>
      <c r="F209" s="1"/>
      <c r="G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9.5" customHeight="1">
      <c r="A210" s="2"/>
      <c r="B210" s="27"/>
      <c r="C210" s="27"/>
      <c r="F210" s="1"/>
      <c r="G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9.5" customHeight="1">
      <c r="A211" s="2"/>
      <c r="B211" s="27"/>
      <c r="C211" s="27"/>
      <c r="F211" s="1"/>
      <c r="G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9.5" customHeight="1">
      <c r="A212" s="2"/>
      <c r="B212" s="27"/>
      <c r="C212" s="27"/>
      <c r="F212" s="1"/>
      <c r="G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9.5" customHeight="1">
      <c r="A213" s="2"/>
      <c r="B213" s="27"/>
      <c r="C213" s="27"/>
      <c r="F213" s="1"/>
      <c r="G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9.5" customHeight="1">
      <c r="A214" s="2"/>
      <c r="B214" s="27"/>
      <c r="C214" s="27"/>
      <c r="F214" s="1"/>
      <c r="G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9.5" customHeight="1">
      <c r="A215" s="2"/>
      <c r="B215" s="27"/>
      <c r="C215" s="27"/>
      <c r="F215" s="1"/>
      <c r="G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9.5" customHeight="1">
      <c r="A216" s="2"/>
      <c r="B216" s="27"/>
      <c r="C216" s="27"/>
      <c r="F216" s="1"/>
      <c r="G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9.5" customHeight="1">
      <c r="A217" s="2"/>
      <c r="B217" s="27"/>
      <c r="C217" s="27"/>
      <c r="F217" s="1"/>
      <c r="G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9.5" customHeight="1">
      <c r="A218" s="2"/>
      <c r="B218" s="27"/>
      <c r="C218" s="27"/>
      <c r="F218" s="1"/>
      <c r="G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9.5" customHeight="1">
      <c r="A219" s="2"/>
      <c r="B219" s="27"/>
      <c r="C219" s="27"/>
      <c r="F219" s="1"/>
      <c r="G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9.5" customHeight="1">
      <c r="A220" s="2"/>
      <c r="B220" s="27"/>
      <c r="C220" s="27"/>
      <c r="F220" s="1"/>
      <c r="G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9.5" customHeight="1">
      <c r="A221" s="2"/>
      <c r="B221" s="27"/>
      <c r="C221" s="27"/>
      <c r="F221" s="1"/>
      <c r="G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9.5" customHeight="1">
      <c r="A222" s="2"/>
      <c r="B222" s="27"/>
      <c r="C222" s="27"/>
      <c r="F222" s="1"/>
      <c r="G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9.5" customHeight="1">
      <c r="A223" s="2"/>
      <c r="B223" s="27"/>
      <c r="C223" s="27"/>
      <c r="F223" s="1"/>
      <c r="G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9.5" customHeight="1">
      <c r="A224" s="2"/>
      <c r="B224" s="27"/>
      <c r="C224" s="27"/>
      <c r="F224" s="1"/>
      <c r="G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9.5" customHeight="1">
      <c r="A225" s="2"/>
      <c r="B225" s="27"/>
      <c r="C225" s="27"/>
      <c r="F225" s="1"/>
      <c r="G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9.5" customHeight="1">
      <c r="A226" s="2"/>
      <c r="B226" s="27"/>
      <c r="C226" s="27"/>
      <c r="F226" s="1"/>
      <c r="G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9.5" customHeight="1">
      <c r="A227" s="2"/>
      <c r="B227" s="27"/>
      <c r="C227" s="27"/>
      <c r="F227" s="1"/>
      <c r="G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9.5" customHeight="1">
      <c r="A228" s="2"/>
      <c r="B228" s="27"/>
      <c r="C228" s="27"/>
      <c r="F228" s="1"/>
      <c r="G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9.5" customHeight="1">
      <c r="A229" s="2"/>
      <c r="B229" s="27"/>
      <c r="C229" s="27"/>
      <c r="F229" s="1"/>
      <c r="G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9.5" customHeight="1">
      <c r="A230" s="2"/>
      <c r="B230" s="27"/>
      <c r="C230" s="27"/>
      <c r="F230" s="1"/>
      <c r="G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9.5" customHeight="1">
      <c r="A231" s="2"/>
      <c r="B231" s="27"/>
      <c r="C231" s="27"/>
      <c r="F231" s="1"/>
      <c r="G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9.5" customHeight="1">
      <c r="A232" s="2"/>
      <c r="B232" s="27"/>
      <c r="C232" s="27"/>
      <c r="F232" s="1"/>
      <c r="G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9.5" customHeight="1">
      <c r="A233" s="2"/>
      <c r="B233" s="27"/>
      <c r="C233" s="27"/>
      <c r="F233" s="1"/>
      <c r="G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9.5" customHeight="1">
      <c r="A234" s="2"/>
      <c r="B234" s="27"/>
      <c r="C234" s="27"/>
      <c r="F234" s="1"/>
      <c r="G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9.5" customHeight="1">
      <c r="A235" s="2"/>
      <c r="B235" s="27"/>
      <c r="C235" s="27"/>
      <c r="F235" s="1"/>
      <c r="G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9.5" customHeight="1">
      <c r="A236" s="2"/>
      <c r="B236" s="27"/>
      <c r="C236" s="27"/>
      <c r="F236" s="1"/>
      <c r="G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9.5" customHeight="1">
      <c r="A237" s="2"/>
      <c r="B237" s="27"/>
      <c r="C237" s="27"/>
      <c r="F237" s="1"/>
      <c r="G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9.5" customHeight="1">
      <c r="A238" s="2"/>
      <c r="B238" s="27"/>
      <c r="C238" s="27"/>
      <c r="F238" s="1"/>
      <c r="G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9.5" customHeight="1">
      <c r="A239" s="2"/>
      <c r="B239" s="27"/>
      <c r="C239" s="27"/>
      <c r="F239" s="1"/>
      <c r="G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9.5" customHeight="1">
      <c r="A240" s="2"/>
      <c r="B240" s="27"/>
      <c r="C240" s="27"/>
      <c r="F240" s="1"/>
      <c r="G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9.5" customHeight="1">
      <c r="A241" s="2"/>
      <c r="B241" s="27"/>
      <c r="C241" s="27"/>
      <c r="F241" s="1"/>
      <c r="G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9.5" customHeight="1">
      <c r="A242" s="2"/>
      <c r="B242" s="27"/>
      <c r="C242" s="27"/>
      <c r="F242" s="1"/>
      <c r="G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9.5" customHeight="1">
      <c r="A243" s="2"/>
      <c r="B243" s="27"/>
      <c r="C243" s="27"/>
      <c r="F243" s="1"/>
      <c r="G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9.5" customHeight="1">
      <c r="A244" s="2"/>
      <c r="B244" s="27"/>
      <c r="C244" s="27"/>
      <c r="F244" s="1"/>
      <c r="G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9.5" customHeight="1">
      <c r="A245" s="2"/>
      <c r="B245" s="27"/>
      <c r="C245" s="27"/>
      <c r="F245" s="1"/>
      <c r="G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9.5" customHeight="1">
      <c r="A246" s="2"/>
      <c r="B246" s="27"/>
      <c r="C246" s="27"/>
      <c r="F246" s="1"/>
      <c r="G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9.5" customHeight="1">
      <c r="A247" s="2"/>
      <c r="B247" s="27"/>
      <c r="C247" s="27"/>
      <c r="F247" s="1"/>
      <c r="G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9.5" customHeight="1">
      <c r="A248" s="2"/>
      <c r="B248" s="27"/>
      <c r="C248" s="27"/>
      <c r="F248" s="1"/>
      <c r="G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9.5" customHeight="1">
      <c r="A249" s="2"/>
      <c r="B249" s="27"/>
      <c r="C249" s="27"/>
      <c r="F249" s="1"/>
      <c r="G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9.5" customHeight="1">
      <c r="A250" s="2"/>
      <c r="B250" s="27"/>
      <c r="C250" s="27"/>
      <c r="F250" s="1"/>
      <c r="G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9.5" customHeight="1">
      <c r="A251" s="2"/>
      <c r="B251" s="27"/>
      <c r="C251" s="27"/>
      <c r="F251" s="1"/>
      <c r="G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9.5" customHeight="1">
      <c r="A252" s="2"/>
      <c r="B252" s="27"/>
      <c r="C252" s="27"/>
      <c r="F252" s="1"/>
      <c r="G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9.5" customHeight="1">
      <c r="A253" s="2"/>
      <c r="B253" s="27"/>
      <c r="C253" s="27"/>
      <c r="F253" s="1"/>
      <c r="G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9.5" customHeight="1">
      <c r="A254" s="2"/>
      <c r="B254" s="27"/>
      <c r="C254" s="27"/>
      <c r="F254" s="1"/>
      <c r="G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9.5" customHeight="1">
      <c r="A255" s="2"/>
      <c r="B255" s="27"/>
      <c r="C255" s="27"/>
      <c r="F255" s="1"/>
      <c r="G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9.5" customHeight="1">
      <c r="A256" s="2"/>
      <c r="B256" s="27"/>
      <c r="C256" s="27"/>
      <c r="F256" s="1"/>
      <c r="G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9.5" customHeight="1">
      <c r="A257" s="2"/>
      <c r="B257" s="27"/>
      <c r="C257" s="27"/>
      <c r="F257" s="1"/>
      <c r="G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9.5" customHeight="1">
      <c r="A258" s="2"/>
      <c r="B258" s="27"/>
      <c r="C258" s="27"/>
      <c r="F258" s="1"/>
      <c r="G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9.5" customHeight="1">
      <c r="A259" s="2"/>
      <c r="B259" s="27"/>
      <c r="C259" s="27"/>
      <c r="F259" s="1"/>
      <c r="G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9.5" customHeight="1">
      <c r="A260" s="2"/>
      <c r="B260" s="27"/>
      <c r="C260" s="27"/>
      <c r="F260" s="1"/>
      <c r="G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9.5" customHeight="1">
      <c r="A261" s="2"/>
      <c r="B261" s="27"/>
      <c r="C261" s="27"/>
      <c r="F261" s="1"/>
      <c r="G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9.5" customHeight="1">
      <c r="A262" s="2"/>
      <c r="B262" s="27"/>
      <c r="C262" s="27"/>
      <c r="F262" s="1"/>
      <c r="G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9.5" customHeight="1">
      <c r="A263" s="2"/>
      <c r="B263" s="27"/>
      <c r="C263" s="27"/>
      <c r="F263" s="1"/>
      <c r="G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9.5" customHeight="1">
      <c r="A264" s="2"/>
      <c r="B264" s="27"/>
      <c r="C264" s="27"/>
      <c r="F264" s="1"/>
      <c r="G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9.5" customHeight="1">
      <c r="A265" s="2"/>
      <c r="B265" s="27"/>
      <c r="C265" s="27"/>
      <c r="F265" s="1"/>
      <c r="G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9.5" customHeight="1">
      <c r="A266" s="2"/>
      <c r="B266" s="27"/>
      <c r="C266" s="27"/>
      <c r="F266" s="1"/>
      <c r="G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9.5" customHeight="1">
      <c r="A267" s="2"/>
      <c r="B267" s="27"/>
      <c r="C267" s="27"/>
      <c r="F267" s="1"/>
      <c r="G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9.5" customHeight="1">
      <c r="A268" s="2"/>
      <c r="B268" s="27"/>
      <c r="C268" s="27"/>
      <c r="F268" s="1"/>
      <c r="G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9.5" customHeight="1">
      <c r="A269" s="2"/>
      <c r="B269" s="27"/>
      <c r="C269" s="27"/>
      <c r="F269" s="1"/>
      <c r="G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9.5" customHeight="1">
      <c r="A270" s="2"/>
      <c r="B270" s="27"/>
      <c r="C270" s="27"/>
      <c r="F270" s="1"/>
      <c r="G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9.5" customHeight="1">
      <c r="A271" s="2"/>
      <c r="B271" s="27"/>
      <c r="C271" s="27"/>
      <c r="F271" s="1"/>
      <c r="G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9.5" customHeight="1">
      <c r="A272" s="2"/>
      <c r="B272" s="27"/>
      <c r="C272" s="27"/>
      <c r="F272" s="1"/>
      <c r="G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9.5" customHeight="1">
      <c r="A273" s="2"/>
      <c r="B273" s="27"/>
      <c r="C273" s="27"/>
      <c r="F273" s="1"/>
      <c r="G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9.5" customHeight="1">
      <c r="A274" s="2"/>
      <c r="B274" s="27"/>
      <c r="C274" s="27"/>
      <c r="F274" s="1"/>
      <c r="G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9.5" customHeight="1">
      <c r="A275" s="2"/>
      <c r="B275" s="27"/>
      <c r="C275" s="27"/>
      <c r="F275" s="1"/>
      <c r="G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9.5" customHeight="1">
      <c r="A276" s="2"/>
      <c r="B276" s="27"/>
      <c r="C276" s="27"/>
      <c r="F276" s="1"/>
      <c r="G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9.5" customHeight="1">
      <c r="A277" s="2"/>
      <c r="B277" s="27"/>
      <c r="C277" s="27"/>
      <c r="F277" s="1"/>
      <c r="G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9.5" customHeight="1">
      <c r="A278" s="2"/>
      <c r="B278" s="27"/>
      <c r="C278" s="27"/>
      <c r="F278" s="1"/>
      <c r="G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9.5" customHeight="1">
      <c r="A279" s="2"/>
      <c r="B279" s="27"/>
      <c r="C279" s="27"/>
      <c r="F279" s="1"/>
      <c r="G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9.5" customHeight="1">
      <c r="A280" s="2"/>
      <c r="B280" s="27"/>
      <c r="C280" s="27"/>
      <c r="F280" s="1"/>
      <c r="G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9.5" customHeight="1">
      <c r="A281" s="2"/>
      <c r="B281" s="27"/>
      <c r="C281" s="27"/>
      <c r="F281" s="1"/>
      <c r="G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9.5" customHeight="1">
      <c r="A282" s="2"/>
      <c r="B282" s="27"/>
      <c r="C282" s="27"/>
      <c r="F282" s="1"/>
      <c r="G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9.5" customHeight="1">
      <c r="A283" s="2"/>
      <c r="B283" s="27"/>
      <c r="C283" s="27"/>
      <c r="F283" s="1"/>
      <c r="G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9.5" customHeight="1">
      <c r="A284" s="2"/>
      <c r="B284" s="27"/>
      <c r="C284" s="27"/>
      <c r="F284" s="1"/>
      <c r="G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9.5" customHeight="1">
      <c r="A285" s="2"/>
      <c r="B285" s="27"/>
      <c r="C285" s="27"/>
      <c r="F285" s="1"/>
      <c r="G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9.5" customHeight="1">
      <c r="A286" s="2"/>
      <c r="B286" s="27"/>
      <c r="C286" s="27"/>
      <c r="F286" s="1"/>
      <c r="G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9.5" customHeight="1">
      <c r="A287" s="2"/>
      <c r="B287" s="27"/>
      <c r="C287" s="27"/>
      <c r="F287" s="1"/>
      <c r="G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9.5" customHeight="1">
      <c r="A288" s="2"/>
      <c r="B288" s="27"/>
      <c r="C288" s="27"/>
      <c r="F288" s="1"/>
      <c r="G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9.5" customHeight="1">
      <c r="A289" s="2"/>
      <c r="B289" s="27"/>
      <c r="C289" s="27"/>
      <c r="F289" s="1"/>
      <c r="G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9.5" customHeight="1">
      <c r="A290" s="2"/>
      <c r="B290" s="27"/>
      <c r="C290" s="27"/>
      <c r="F290" s="1"/>
      <c r="G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9.5" customHeight="1">
      <c r="A291" s="2"/>
      <c r="B291" s="27"/>
      <c r="C291" s="27"/>
      <c r="F291" s="1"/>
      <c r="G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9.5" customHeight="1">
      <c r="A292" s="2"/>
      <c r="B292" s="27"/>
      <c r="C292" s="27"/>
      <c r="F292" s="1"/>
      <c r="G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9.5" customHeight="1">
      <c r="A293" s="2"/>
      <c r="B293" s="27"/>
      <c r="C293" s="27"/>
      <c r="F293" s="1"/>
      <c r="G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9.5" customHeight="1">
      <c r="A294" s="2"/>
      <c r="B294" s="27"/>
      <c r="C294" s="27"/>
      <c r="F294" s="1"/>
      <c r="G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9.5" customHeight="1">
      <c r="A295" s="2"/>
      <c r="B295" s="27"/>
      <c r="C295" s="27"/>
      <c r="F295" s="1"/>
      <c r="G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9.5" customHeight="1">
      <c r="A296" s="2"/>
      <c r="B296" s="27"/>
      <c r="C296" s="27"/>
      <c r="F296" s="1"/>
      <c r="G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9.5" customHeight="1">
      <c r="A297" s="2"/>
      <c r="B297" s="27"/>
      <c r="C297" s="27"/>
      <c r="F297" s="1"/>
      <c r="G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9.5" customHeight="1">
      <c r="A298" s="2"/>
      <c r="B298" s="27"/>
      <c r="C298" s="27"/>
      <c r="F298" s="1"/>
      <c r="G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9.5" customHeight="1">
      <c r="A299" s="2"/>
      <c r="B299" s="27"/>
      <c r="C299" s="27"/>
      <c r="F299" s="1"/>
      <c r="G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9.5" customHeight="1">
      <c r="A300" s="2"/>
      <c r="B300" s="27"/>
      <c r="C300" s="27"/>
      <c r="F300" s="1"/>
      <c r="G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9.5" customHeight="1">
      <c r="A301" s="2"/>
      <c r="B301" s="27"/>
      <c r="C301" s="27"/>
      <c r="F301" s="1"/>
      <c r="G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9.5" customHeight="1">
      <c r="A302" s="2"/>
      <c r="B302" s="27"/>
      <c r="C302" s="27"/>
      <c r="F302" s="1"/>
      <c r="G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9.5" customHeight="1">
      <c r="A303" s="2"/>
      <c r="B303" s="27"/>
      <c r="C303" s="27"/>
      <c r="F303" s="1"/>
      <c r="G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9.5" customHeight="1">
      <c r="A304" s="2"/>
      <c r="B304" s="27"/>
      <c r="C304" s="27"/>
      <c r="F304" s="1"/>
      <c r="G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9.5" customHeight="1">
      <c r="A305" s="2"/>
      <c r="B305" s="27"/>
      <c r="C305" s="27"/>
      <c r="F305" s="1"/>
      <c r="G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9.5" customHeight="1">
      <c r="A306" s="2"/>
      <c r="B306" s="27"/>
      <c r="C306" s="27"/>
      <c r="F306" s="1"/>
      <c r="G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9.5" customHeight="1">
      <c r="A307" s="2"/>
      <c r="B307" s="27"/>
      <c r="C307" s="27"/>
      <c r="F307" s="1"/>
      <c r="G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9.5" customHeight="1">
      <c r="A308" s="2"/>
      <c r="B308" s="27"/>
      <c r="C308" s="27"/>
      <c r="F308" s="1"/>
      <c r="G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9.5" customHeight="1">
      <c r="A309" s="2"/>
      <c r="B309" s="27"/>
      <c r="C309" s="27"/>
      <c r="F309" s="1"/>
      <c r="G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9.5" customHeight="1">
      <c r="A310" s="2"/>
      <c r="B310" s="27"/>
      <c r="C310" s="27"/>
      <c r="F310" s="1"/>
      <c r="G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9.5" customHeight="1">
      <c r="A311" s="2"/>
      <c r="B311" s="27"/>
      <c r="C311" s="27"/>
      <c r="F311" s="1"/>
      <c r="G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9.5" customHeight="1">
      <c r="A312" s="2"/>
      <c r="B312" s="27"/>
      <c r="C312" s="27"/>
      <c r="F312" s="1"/>
      <c r="G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9.5" customHeight="1">
      <c r="A313" s="2"/>
      <c r="B313" s="27"/>
      <c r="C313" s="27"/>
      <c r="F313" s="1"/>
      <c r="G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9.5" customHeight="1">
      <c r="A314" s="2"/>
      <c r="B314" s="27"/>
      <c r="C314" s="27"/>
      <c r="F314" s="1"/>
      <c r="G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9.5" customHeight="1">
      <c r="A315" s="2"/>
      <c r="B315" s="27"/>
      <c r="C315" s="27"/>
      <c r="F315" s="1"/>
      <c r="G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9.5" customHeight="1">
      <c r="A316" s="2"/>
      <c r="B316" s="27"/>
      <c r="C316" s="27"/>
      <c r="F316" s="1"/>
      <c r="G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9.5" customHeight="1">
      <c r="A317" s="2"/>
      <c r="B317" s="27"/>
      <c r="C317" s="27"/>
      <c r="F317" s="1"/>
      <c r="G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9.5" customHeight="1">
      <c r="A318" s="2"/>
      <c r="B318" s="27"/>
      <c r="C318" s="27"/>
      <c r="F318" s="1"/>
      <c r="G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9.5" customHeight="1">
      <c r="A319" s="2"/>
      <c r="B319" s="27"/>
      <c r="C319" s="27"/>
      <c r="F319" s="1"/>
      <c r="G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9.5" customHeight="1">
      <c r="A320" s="2"/>
      <c r="B320" s="27"/>
      <c r="C320" s="27"/>
      <c r="F320" s="1"/>
      <c r="G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9.5" customHeight="1">
      <c r="A321" s="2"/>
      <c r="B321" s="27"/>
      <c r="C321" s="27"/>
      <c r="F321" s="1"/>
      <c r="G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9.5" customHeight="1">
      <c r="A322" s="2"/>
      <c r="B322" s="27"/>
      <c r="C322" s="27"/>
      <c r="F322" s="1"/>
      <c r="G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9.5" customHeight="1">
      <c r="A323" s="2"/>
      <c r="B323" s="27"/>
      <c r="C323" s="27"/>
      <c r="F323" s="1"/>
      <c r="G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9.5" customHeight="1">
      <c r="A324" s="2"/>
      <c r="B324" s="27"/>
      <c r="C324" s="27"/>
      <c r="F324" s="1"/>
      <c r="G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9.5" customHeight="1">
      <c r="A325" s="2"/>
      <c r="B325" s="27"/>
      <c r="C325" s="27"/>
      <c r="F325" s="1"/>
      <c r="G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9.5" customHeight="1">
      <c r="A326" s="2"/>
      <c r="B326" s="27"/>
      <c r="C326" s="27"/>
      <c r="F326" s="1"/>
      <c r="G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9.5" customHeight="1">
      <c r="A327" s="2"/>
      <c r="B327" s="27"/>
      <c r="C327" s="27"/>
      <c r="F327" s="1"/>
      <c r="G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9.5" customHeight="1">
      <c r="A328" s="2"/>
      <c r="B328" s="27"/>
      <c r="C328" s="27"/>
      <c r="F328" s="1"/>
      <c r="G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9.5" customHeight="1">
      <c r="A329" s="2"/>
      <c r="B329" s="27"/>
      <c r="C329" s="27"/>
      <c r="F329" s="1"/>
      <c r="G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9.5" customHeight="1">
      <c r="A330" s="2"/>
      <c r="B330" s="27"/>
      <c r="C330" s="27"/>
      <c r="F330" s="1"/>
      <c r="G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9.5" customHeight="1">
      <c r="A331" s="2"/>
      <c r="B331" s="27"/>
      <c r="C331" s="27"/>
      <c r="F331" s="1"/>
      <c r="G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9.5" customHeight="1">
      <c r="A332" s="2"/>
      <c r="B332" s="27"/>
      <c r="C332" s="27"/>
      <c r="F332" s="1"/>
      <c r="G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9.5" customHeight="1">
      <c r="A333" s="2"/>
      <c r="B333" s="27"/>
      <c r="C333" s="27"/>
      <c r="F333" s="1"/>
      <c r="G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9.5" customHeight="1">
      <c r="A334" s="2"/>
      <c r="B334" s="27"/>
      <c r="C334" s="27"/>
      <c r="F334" s="1"/>
      <c r="G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9.5" customHeight="1">
      <c r="A335" s="2"/>
      <c r="B335" s="27"/>
      <c r="C335" s="27"/>
      <c r="F335" s="1"/>
      <c r="G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9.5" customHeight="1">
      <c r="A336" s="2"/>
      <c r="B336" s="27"/>
      <c r="C336" s="27"/>
      <c r="F336" s="1"/>
      <c r="G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9.5" customHeight="1">
      <c r="A337" s="2"/>
      <c r="B337" s="27"/>
      <c r="C337" s="27"/>
      <c r="F337" s="1"/>
      <c r="G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9.5" customHeight="1">
      <c r="A338" s="2"/>
      <c r="B338" s="27"/>
      <c r="C338" s="27"/>
      <c r="F338" s="1"/>
      <c r="G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9.5" customHeight="1">
      <c r="A339" s="2"/>
      <c r="B339" s="27"/>
      <c r="C339" s="27"/>
      <c r="F339" s="1"/>
      <c r="G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9.5" customHeight="1">
      <c r="A340" s="2"/>
      <c r="B340" s="27"/>
      <c r="C340" s="27"/>
      <c r="F340" s="1"/>
      <c r="G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9.5" customHeight="1">
      <c r="A341" s="2"/>
      <c r="B341" s="27"/>
      <c r="C341" s="27"/>
      <c r="F341" s="1"/>
      <c r="G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9.5" customHeight="1">
      <c r="A342" s="2"/>
      <c r="B342" s="27"/>
      <c r="C342" s="27"/>
      <c r="F342" s="1"/>
      <c r="G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9.5" customHeight="1">
      <c r="A343" s="2"/>
      <c r="B343" s="27"/>
      <c r="C343" s="27"/>
      <c r="F343" s="1"/>
      <c r="G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9.5" customHeight="1">
      <c r="A344" s="2"/>
      <c r="B344" s="27"/>
      <c r="C344" s="27"/>
      <c r="F344" s="1"/>
      <c r="G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9.5" customHeight="1">
      <c r="A345" s="2"/>
      <c r="B345" s="27"/>
      <c r="C345" s="27"/>
      <c r="F345" s="1"/>
      <c r="G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9.5" customHeight="1">
      <c r="A346" s="2"/>
      <c r="B346" s="27"/>
      <c r="C346" s="27"/>
      <c r="F346" s="1"/>
      <c r="G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9.5" customHeight="1">
      <c r="A347" s="2"/>
      <c r="B347" s="27"/>
      <c r="C347" s="27"/>
      <c r="F347" s="1"/>
      <c r="G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9.5" customHeight="1">
      <c r="A348" s="2"/>
      <c r="B348" s="27"/>
      <c r="C348" s="27"/>
      <c r="F348" s="1"/>
      <c r="G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9.5" customHeight="1">
      <c r="A349" s="2"/>
      <c r="B349" s="27"/>
      <c r="C349" s="27"/>
      <c r="F349" s="1"/>
      <c r="G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9.5" customHeight="1">
      <c r="A350" s="2"/>
      <c r="B350" s="27"/>
      <c r="C350" s="27"/>
      <c r="F350" s="1"/>
      <c r="G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9.5" customHeight="1">
      <c r="A351" s="2"/>
      <c r="B351" s="27"/>
      <c r="C351" s="27"/>
      <c r="F351" s="1"/>
      <c r="G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9.5" customHeight="1">
      <c r="A352" s="2"/>
      <c r="B352" s="27"/>
      <c r="C352" s="27"/>
      <c r="F352" s="1"/>
      <c r="G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9.5" customHeight="1">
      <c r="A353" s="2"/>
      <c r="B353" s="27"/>
      <c r="C353" s="27"/>
      <c r="F353" s="1"/>
      <c r="G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9.5" customHeight="1">
      <c r="A354" s="2"/>
      <c r="B354" s="27"/>
      <c r="C354" s="27"/>
      <c r="F354" s="1"/>
      <c r="G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9.5" customHeight="1">
      <c r="A355" s="2"/>
      <c r="B355" s="27"/>
      <c r="C355" s="27"/>
      <c r="F355" s="1"/>
      <c r="G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9.5" customHeight="1">
      <c r="A356" s="2"/>
      <c r="B356" s="27"/>
      <c r="C356" s="27"/>
      <c r="F356" s="1"/>
      <c r="G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9.5" customHeight="1">
      <c r="A357" s="2"/>
      <c r="B357" s="27"/>
      <c r="C357" s="27"/>
      <c r="F357" s="1"/>
      <c r="G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9.5" customHeight="1">
      <c r="A358" s="2"/>
      <c r="B358" s="27"/>
      <c r="C358" s="27"/>
      <c r="F358" s="1"/>
      <c r="G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9.5" customHeight="1">
      <c r="A359" s="2"/>
      <c r="B359" s="27"/>
      <c r="C359" s="27"/>
      <c r="F359" s="1"/>
      <c r="G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9.5" customHeight="1">
      <c r="A360" s="2"/>
      <c r="B360" s="27"/>
      <c r="C360" s="27"/>
      <c r="F360" s="1"/>
      <c r="G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9.5" customHeight="1">
      <c r="A361" s="2"/>
      <c r="B361" s="27"/>
      <c r="C361" s="27"/>
      <c r="F361" s="1"/>
      <c r="G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9.5" customHeight="1">
      <c r="A362" s="2"/>
      <c r="B362" s="27"/>
      <c r="C362" s="27"/>
      <c r="F362" s="1"/>
      <c r="G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9.5" customHeight="1">
      <c r="A363" s="2"/>
      <c r="B363" s="27"/>
      <c r="C363" s="27"/>
      <c r="F363" s="1"/>
      <c r="G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9.5" customHeight="1">
      <c r="A364" s="2"/>
      <c r="B364" s="27"/>
      <c r="C364" s="27"/>
      <c r="F364" s="1"/>
      <c r="G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9.5" customHeight="1">
      <c r="A365" s="2"/>
      <c r="B365" s="27"/>
      <c r="C365" s="27"/>
      <c r="F365" s="1"/>
      <c r="G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9.5" customHeight="1">
      <c r="A366" s="2"/>
      <c r="B366" s="27"/>
      <c r="C366" s="27"/>
      <c r="F366" s="1"/>
      <c r="G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9.5" customHeight="1">
      <c r="A367" s="2"/>
      <c r="B367" s="27"/>
      <c r="C367" s="27"/>
      <c r="F367" s="1"/>
      <c r="G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9.5" customHeight="1">
      <c r="A368" s="2"/>
      <c r="B368" s="27"/>
      <c r="C368" s="27"/>
      <c r="F368" s="1"/>
      <c r="G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9.5" customHeight="1">
      <c r="A369" s="2"/>
      <c r="B369" s="27"/>
      <c r="C369" s="27"/>
      <c r="F369" s="1"/>
      <c r="G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9.5" customHeight="1">
      <c r="A370" s="2"/>
      <c r="B370" s="27"/>
      <c r="C370" s="27"/>
      <c r="F370" s="1"/>
      <c r="G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9.5" customHeight="1">
      <c r="A371" s="2"/>
      <c r="B371" s="27"/>
      <c r="C371" s="27"/>
      <c r="F371" s="1"/>
      <c r="G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9.5" customHeight="1">
      <c r="A372" s="2"/>
      <c r="B372" s="27"/>
      <c r="C372" s="27"/>
      <c r="F372" s="1"/>
      <c r="G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9.5" customHeight="1">
      <c r="A373" s="2"/>
      <c r="B373" s="27"/>
      <c r="C373" s="27"/>
      <c r="F373" s="1"/>
      <c r="G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9.5" customHeight="1">
      <c r="A374" s="2"/>
      <c r="B374" s="27"/>
      <c r="C374" s="27"/>
      <c r="F374" s="1"/>
      <c r="G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9.5" customHeight="1">
      <c r="A375" s="2"/>
      <c r="B375" s="27"/>
      <c r="C375" s="27"/>
      <c r="F375" s="1"/>
      <c r="G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9.5" customHeight="1">
      <c r="A376" s="2"/>
      <c r="B376" s="27"/>
      <c r="C376" s="27"/>
      <c r="F376" s="1"/>
      <c r="G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9.5" customHeight="1">
      <c r="A377" s="2"/>
      <c r="B377" s="27"/>
      <c r="C377" s="27"/>
      <c r="F377" s="1"/>
      <c r="G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9.5" customHeight="1">
      <c r="A378" s="2"/>
      <c r="B378" s="27"/>
      <c r="C378" s="27"/>
      <c r="F378" s="1"/>
      <c r="G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9.5" customHeight="1">
      <c r="A379" s="2"/>
      <c r="B379" s="27"/>
      <c r="C379" s="27"/>
      <c r="F379" s="1"/>
      <c r="G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9.5" customHeight="1">
      <c r="A380" s="2"/>
      <c r="B380" s="27"/>
      <c r="C380" s="27"/>
      <c r="F380" s="1"/>
      <c r="G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9.5" customHeight="1">
      <c r="A381" s="2"/>
      <c r="B381" s="27"/>
      <c r="C381" s="27"/>
      <c r="F381" s="1"/>
      <c r="G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9.5" customHeight="1">
      <c r="A382" s="2"/>
      <c r="B382" s="27"/>
      <c r="C382" s="27"/>
      <c r="F382" s="1"/>
      <c r="G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9.5" customHeight="1">
      <c r="A383" s="2"/>
      <c r="B383" s="27"/>
      <c r="C383" s="27"/>
      <c r="F383" s="1"/>
      <c r="G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9.5" customHeight="1">
      <c r="A384" s="2"/>
      <c r="B384" s="27"/>
      <c r="C384" s="27"/>
      <c r="F384" s="1"/>
      <c r="G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9.5" customHeight="1">
      <c r="A385" s="2"/>
      <c r="B385" s="27"/>
      <c r="C385" s="27"/>
      <c r="F385" s="1"/>
      <c r="G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9.5" customHeight="1">
      <c r="A386" s="2"/>
      <c r="B386" s="27"/>
      <c r="C386" s="27"/>
      <c r="F386" s="1"/>
      <c r="G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9.5" customHeight="1">
      <c r="A387" s="2"/>
      <c r="B387" s="27"/>
      <c r="C387" s="27"/>
      <c r="F387" s="1"/>
      <c r="G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9.5" customHeight="1">
      <c r="A388" s="2"/>
      <c r="B388" s="27"/>
      <c r="C388" s="27"/>
      <c r="F388" s="1"/>
      <c r="G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9.5" customHeight="1">
      <c r="A389" s="2"/>
      <c r="B389" s="27"/>
      <c r="C389" s="27"/>
      <c r="F389" s="1"/>
      <c r="G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9.5" customHeight="1">
      <c r="A390" s="2"/>
      <c r="B390" s="27"/>
      <c r="C390" s="27"/>
      <c r="F390" s="1"/>
      <c r="G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9.5" customHeight="1">
      <c r="A391" s="2"/>
      <c r="B391" s="27"/>
      <c r="C391" s="27"/>
      <c r="F391" s="1"/>
      <c r="G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9.5" customHeight="1">
      <c r="A392" s="2"/>
      <c r="B392" s="27"/>
      <c r="C392" s="27"/>
      <c r="F392" s="1"/>
      <c r="G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9.5" customHeight="1">
      <c r="A393" s="2"/>
      <c r="B393" s="27"/>
      <c r="C393" s="27"/>
      <c r="F393" s="1"/>
      <c r="G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9.5" customHeight="1">
      <c r="A394" s="2"/>
      <c r="B394" s="27"/>
      <c r="C394" s="27"/>
      <c r="F394" s="1"/>
      <c r="G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9.5" customHeight="1">
      <c r="A395" s="2"/>
      <c r="B395" s="27"/>
      <c r="C395" s="27"/>
      <c r="F395" s="1"/>
      <c r="G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9.5" customHeight="1">
      <c r="A396" s="2"/>
      <c r="B396" s="27"/>
      <c r="C396" s="27"/>
      <c r="F396" s="1"/>
      <c r="G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9.5" customHeight="1">
      <c r="A397" s="2"/>
      <c r="B397" s="27"/>
      <c r="C397" s="27"/>
      <c r="F397" s="1"/>
      <c r="G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9.5" customHeight="1">
      <c r="A398" s="2"/>
      <c r="B398" s="27"/>
      <c r="C398" s="27"/>
      <c r="F398" s="1"/>
      <c r="G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9.5" customHeight="1">
      <c r="A399" s="2"/>
      <c r="B399" s="27"/>
      <c r="C399" s="27"/>
      <c r="F399" s="1"/>
      <c r="G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9.5" customHeight="1">
      <c r="A400" s="2"/>
      <c r="B400" s="27"/>
      <c r="C400" s="27"/>
      <c r="F400" s="1"/>
      <c r="G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9.5" customHeight="1">
      <c r="A401" s="2"/>
      <c r="B401" s="27"/>
      <c r="C401" s="27"/>
      <c r="F401" s="1"/>
      <c r="G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9.5" customHeight="1">
      <c r="A402" s="2"/>
      <c r="B402" s="27"/>
      <c r="C402" s="27"/>
      <c r="F402" s="1"/>
      <c r="G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9.5" customHeight="1">
      <c r="A403" s="2"/>
      <c r="B403" s="27"/>
      <c r="C403" s="27"/>
      <c r="F403" s="1"/>
      <c r="G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9.5" customHeight="1">
      <c r="A404" s="2"/>
      <c r="B404" s="27"/>
      <c r="C404" s="27"/>
      <c r="F404" s="1"/>
      <c r="G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9.5" customHeight="1">
      <c r="A405" s="2"/>
      <c r="B405" s="27"/>
      <c r="C405" s="27"/>
      <c r="F405" s="1"/>
      <c r="G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9.5" customHeight="1">
      <c r="A406" s="2"/>
      <c r="B406" s="27"/>
      <c r="C406" s="27"/>
      <c r="F406" s="1"/>
      <c r="G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9.5" customHeight="1">
      <c r="A407" s="2"/>
      <c r="B407" s="27"/>
      <c r="C407" s="27"/>
      <c r="F407" s="1"/>
      <c r="G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9.5" customHeight="1">
      <c r="A408" s="2"/>
      <c r="B408" s="27"/>
      <c r="C408" s="27"/>
      <c r="F408" s="1"/>
      <c r="G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9.5" customHeight="1">
      <c r="A409" s="2"/>
      <c r="B409" s="27"/>
      <c r="C409" s="27"/>
      <c r="F409" s="1"/>
      <c r="G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9.5" customHeight="1">
      <c r="A410" s="2"/>
      <c r="B410" s="27"/>
      <c r="C410" s="27"/>
      <c r="F410" s="1"/>
      <c r="G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9.5" customHeight="1">
      <c r="A411" s="2"/>
      <c r="B411" s="27"/>
      <c r="C411" s="27"/>
      <c r="F411" s="1"/>
      <c r="G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9.5" customHeight="1">
      <c r="A412" s="2"/>
      <c r="B412" s="27"/>
      <c r="C412" s="27"/>
      <c r="F412" s="1"/>
      <c r="G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9.5" customHeight="1">
      <c r="A413" s="2"/>
      <c r="B413" s="27"/>
      <c r="C413" s="27"/>
      <c r="F413" s="1"/>
      <c r="G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9.5" customHeight="1">
      <c r="A414" s="2"/>
      <c r="B414" s="27"/>
      <c r="C414" s="27"/>
      <c r="F414" s="1"/>
      <c r="G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9.5" customHeight="1">
      <c r="A415" s="2"/>
      <c r="B415" s="27"/>
      <c r="C415" s="27"/>
      <c r="F415" s="1"/>
      <c r="G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9.5" customHeight="1">
      <c r="A416" s="2"/>
      <c r="B416" s="27"/>
      <c r="C416" s="27"/>
      <c r="F416" s="1"/>
      <c r="G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9.5" customHeight="1">
      <c r="A417" s="2"/>
      <c r="B417" s="27"/>
      <c r="C417" s="27"/>
      <c r="F417" s="1"/>
      <c r="G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9.5" customHeight="1">
      <c r="A418" s="2"/>
      <c r="B418" s="27"/>
      <c r="C418" s="27"/>
      <c r="F418" s="1"/>
      <c r="G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9.5" customHeight="1">
      <c r="A419" s="2"/>
      <c r="B419" s="27"/>
      <c r="C419" s="27"/>
      <c r="F419" s="1"/>
      <c r="G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9.5" customHeight="1">
      <c r="A420" s="2"/>
      <c r="B420" s="27"/>
      <c r="C420" s="27"/>
      <c r="F420" s="1"/>
      <c r="G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9.5" customHeight="1">
      <c r="A421" s="2"/>
      <c r="B421" s="27"/>
      <c r="C421" s="27"/>
      <c r="F421" s="1"/>
      <c r="G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9.5" customHeight="1">
      <c r="A422" s="2"/>
      <c r="B422" s="27"/>
      <c r="C422" s="27"/>
      <c r="F422" s="1"/>
      <c r="G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9.5" customHeight="1">
      <c r="A423" s="2"/>
      <c r="B423" s="27"/>
      <c r="C423" s="27"/>
      <c r="F423" s="1"/>
      <c r="G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9.5" customHeight="1">
      <c r="A424" s="2"/>
      <c r="B424" s="27"/>
      <c r="C424" s="27"/>
      <c r="F424" s="1"/>
      <c r="G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9.5" customHeight="1">
      <c r="A425" s="2"/>
      <c r="B425" s="27"/>
      <c r="C425" s="27"/>
      <c r="F425" s="1"/>
      <c r="G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9.5" customHeight="1">
      <c r="A426" s="2"/>
      <c r="B426" s="27"/>
      <c r="C426" s="27"/>
      <c r="F426" s="1"/>
      <c r="G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9.5" customHeight="1">
      <c r="A427" s="2"/>
      <c r="B427" s="27"/>
      <c r="C427" s="27"/>
      <c r="F427" s="1"/>
      <c r="G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9.5" customHeight="1">
      <c r="A428" s="2"/>
      <c r="B428" s="27"/>
      <c r="C428" s="27"/>
      <c r="F428" s="1"/>
      <c r="G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9.5" customHeight="1">
      <c r="A429" s="2"/>
      <c r="B429" s="27"/>
      <c r="C429" s="27"/>
      <c r="F429" s="1"/>
      <c r="G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9.5" customHeight="1">
      <c r="A430" s="2"/>
      <c r="B430" s="27"/>
      <c r="C430" s="27"/>
      <c r="F430" s="1"/>
      <c r="G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9.5" customHeight="1">
      <c r="A431" s="2"/>
      <c r="B431" s="27"/>
      <c r="C431" s="27"/>
      <c r="F431" s="1"/>
      <c r="G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9.5" customHeight="1">
      <c r="A432" s="2"/>
      <c r="B432" s="27"/>
      <c r="C432" s="27"/>
      <c r="F432" s="1"/>
      <c r="G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9.5" customHeight="1">
      <c r="A433" s="2"/>
      <c r="B433" s="27"/>
      <c r="C433" s="27"/>
      <c r="F433" s="1"/>
      <c r="G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9.5" customHeight="1">
      <c r="A434" s="2"/>
      <c r="B434" s="27"/>
      <c r="C434" s="27"/>
      <c r="F434" s="1"/>
      <c r="G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9.5" customHeight="1">
      <c r="A435" s="2"/>
      <c r="B435" s="27"/>
      <c r="C435" s="27"/>
      <c r="F435" s="1"/>
      <c r="G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9.5" customHeight="1">
      <c r="A436" s="2"/>
      <c r="B436" s="27"/>
      <c r="C436" s="27"/>
      <c r="F436" s="1"/>
      <c r="G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9.5" customHeight="1">
      <c r="A437" s="2"/>
      <c r="B437" s="27"/>
      <c r="C437" s="27"/>
      <c r="F437" s="1"/>
      <c r="G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9.5" customHeight="1">
      <c r="A438" s="2"/>
      <c r="B438" s="27"/>
      <c r="C438" s="27"/>
      <c r="F438" s="1"/>
      <c r="G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9.5" customHeight="1">
      <c r="A439" s="2"/>
      <c r="B439" s="27"/>
      <c r="C439" s="27"/>
      <c r="F439" s="1"/>
      <c r="G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9.5" customHeight="1">
      <c r="A440" s="2"/>
      <c r="B440" s="27"/>
      <c r="C440" s="27"/>
      <c r="F440" s="1"/>
      <c r="G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9.5" customHeight="1">
      <c r="A441" s="2"/>
      <c r="B441" s="27"/>
      <c r="C441" s="27"/>
      <c r="F441" s="1"/>
      <c r="G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9.5" customHeight="1">
      <c r="A442" s="2"/>
      <c r="B442" s="27"/>
      <c r="C442" s="27"/>
      <c r="F442" s="1"/>
      <c r="G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9.5" customHeight="1">
      <c r="A443" s="2"/>
      <c r="B443" s="27"/>
      <c r="C443" s="27"/>
      <c r="F443" s="1"/>
      <c r="G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9.5" customHeight="1">
      <c r="A444" s="2"/>
      <c r="B444" s="27"/>
      <c r="C444" s="27"/>
      <c r="F444" s="1"/>
      <c r="G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9.5" customHeight="1">
      <c r="A445" s="2"/>
      <c r="B445" s="27"/>
      <c r="C445" s="27"/>
      <c r="F445" s="1"/>
      <c r="G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9.5" customHeight="1">
      <c r="A446" s="2"/>
      <c r="B446" s="27"/>
      <c r="C446" s="27"/>
      <c r="F446" s="1"/>
      <c r="G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9.5" customHeight="1">
      <c r="A447" s="2"/>
      <c r="B447" s="27"/>
      <c r="C447" s="27"/>
      <c r="F447" s="1"/>
      <c r="G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9.5" customHeight="1">
      <c r="A448" s="2"/>
      <c r="B448" s="27"/>
      <c r="C448" s="27"/>
      <c r="F448" s="1"/>
      <c r="G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9.5" customHeight="1">
      <c r="A449" s="2"/>
      <c r="B449" s="27"/>
      <c r="C449" s="27"/>
      <c r="F449" s="1"/>
      <c r="G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9.5" customHeight="1">
      <c r="A450" s="2"/>
      <c r="B450" s="27"/>
      <c r="C450" s="27"/>
      <c r="F450" s="1"/>
      <c r="G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9.5" customHeight="1">
      <c r="A451" s="2"/>
      <c r="B451" s="27"/>
      <c r="C451" s="27"/>
      <c r="F451" s="1"/>
      <c r="G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9.5" customHeight="1">
      <c r="A452" s="2"/>
      <c r="B452" s="27"/>
      <c r="C452" s="27"/>
      <c r="F452" s="1"/>
      <c r="G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9.5" customHeight="1">
      <c r="A453" s="2"/>
      <c r="B453" s="27"/>
      <c r="C453" s="27"/>
      <c r="F453" s="1"/>
      <c r="G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9.5" customHeight="1">
      <c r="A454" s="2"/>
      <c r="B454" s="27"/>
      <c r="C454" s="27"/>
      <c r="F454" s="1"/>
      <c r="G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9.5" customHeight="1">
      <c r="A455" s="2"/>
      <c r="B455" s="27"/>
      <c r="C455" s="27"/>
      <c r="F455" s="1"/>
      <c r="G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9.5" customHeight="1">
      <c r="A456" s="2"/>
      <c r="B456" s="27"/>
      <c r="C456" s="27"/>
      <c r="F456" s="1"/>
      <c r="G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9.5" customHeight="1">
      <c r="A457" s="2"/>
      <c r="B457" s="27"/>
      <c r="C457" s="27"/>
      <c r="F457" s="1"/>
      <c r="G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9.5" customHeight="1">
      <c r="A458" s="2"/>
      <c r="B458" s="27"/>
      <c r="C458" s="27"/>
      <c r="F458" s="1"/>
      <c r="G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9.5" customHeight="1">
      <c r="A459" s="2"/>
      <c r="B459" s="27"/>
      <c r="C459" s="27"/>
      <c r="F459" s="1"/>
      <c r="G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9.5" customHeight="1">
      <c r="A460" s="2"/>
      <c r="B460" s="27"/>
      <c r="C460" s="27"/>
      <c r="F460" s="1"/>
      <c r="G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9.5" customHeight="1">
      <c r="A461" s="2"/>
      <c r="B461" s="27"/>
      <c r="C461" s="27"/>
      <c r="F461" s="1"/>
      <c r="G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9.5" customHeight="1">
      <c r="A462" s="2"/>
      <c r="B462" s="27"/>
      <c r="C462" s="27"/>
      <c r="F462" s="1"/>
      <c r="G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9.5" customHeight="1">
      <c r="A463" s="2"/>
      <c r="B463" s="27"/>
      <c r="C463" s="27"/>
      <c r="F463" s="1"/>
      <c r="G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9.5" customHeight="1">
      <c r="A464" s="2"/>
      <c r="B464" s="27"/>
      <c r="C464" s="27"/>
      <c r="F464" s="1"/>
      <c r="G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9.5" customHeight="1">
      <c r="A465" s="2"/>
      <c r="B465" s="27"/>
      <c r="C465" s="27"/>
      <c r="F465" s="1"/>
      <c r="G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9.5" customHeight="1">
      <c r="A466" s="2"/>
      <c r="B466" s="27"/>
      <c r="C466" s="27"/>
      <c r="F466" s="1"/>
      <c r="G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9.5" customHeight="1">
      <c r="A467" s="2"/>
      <c r="B467" s="27"/>
      <c r="C467" s="27"/>
      <c r="F467" s="1"/>
      <c r="G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9.5" customHeight="1">
      <c r="A468" s="2"/>
      <c r="B468" s="27"/>
      <c r="C468" s="27"/>
      <c r="F468" s="1"/>
      <c r="G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9.5" customHeight="1">
      <c r="A469" s="2"/>
      <c r="B469" s="27"/>
      <c r="C469" s="27"/>
      <c r="F469" s="1"/>
      <c r="G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9.5" customHeight="1">
      <c r="A470" s="2"/>
      <c r="B470" s="27"/>
      <c r="C470" s="27"/>
      <c r="F470" s="1"/>
      <c r="G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9.5" customHeight="1">
      <c r="A471" s="2"/>
      <c r="B471" s="27"/>
      <c r="C471" s="27"/>
      <c r="F471" s="1"/>
      <c r="G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9.5" customHeight="1">
      <c r="A472" s="2"/>
      <c r="B472" s="27"/>
      <c r="C472" s="27"/>
      <c r="F472" s="1"/>
      <c r="G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9.5" customHeight="1">
      <c r="A473" s="2"/>
      <c r="B473" s="27"/>
      <c r="C473" s="27"/>
      <c r="F473" s="1"/>
      <c r="G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9.5" customHeight="1">
      <c r="A474" s="2"/>
      <c r="B474" s="27"/>
      <c r="C474" s="27"/>
      <c r="F474" s="1"/>
      <c r="G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9.5" customHeight="1">
      <c r="A475" s="2"/>
      <c r="B475" s="27"/>
      <c r="C475" s="27"/>
      <c r="F475" s="1"/>
      <c r="G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9.5" customHeight="1">
      <c r="A476" s="2"/>
      <c r="B476" s="27"/>
      <c r="C476" s="27"/>
      <c r="F476" s="1"/>
      <c r="G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9.5" customHeight="1">
      <c r="A477" s="2"/>
      <c r="B477" s="27"/>
      <c r="C477" s="27"/>
      <c r="F477" s="1"/>
      <c r="G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9.5" customHeight="1">
      <c r="A478" s="2"/>
      <c r="B478" s="27"/>
      <c r="C478" s="27"/>
      <c r="F478" s="1"/>
      <c r="G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9.5" customHeight="1">
      <c r="A479" s="2"/>
      <c r="B479" s="27"/>
      <c r="C479" s="27"/>
      <c r="F479" s="1"/>
      <c r="G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9.5" customHeight="1">
      <c r="A480" s="2"/>
      <c r="B480" s="27"/>
      <c r="C480" s="27"/>
      <c r="F480" s="1"/>
      <c r="G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9.5" customHeight="1">
      <c r="A481" s="2"/>
      <c r="B481" s="27"/>
      <c r="C481" s="27"/>
      <c r="F481" s="1"/>
      <c r="G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9.5" customHeight="1">
      <c r="A482" s="2"/>
      <c r="B482" s="27"/>
      <c r="C482" s="27"/>
      <c r="F482" s="1"/>
      <c r="G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9.5" customHeight="1">
      <c r="A483" s="2"/>
      <c r="B483" s="27"/>
      <c r="C483" s="27"/>
      <c r="F483" s="1"/>
      <c r="G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9.5" customHeight="1">
      <c r="A484" s="2"/>
      <c r="B484" s="27"/>
      <c r="C484" s="27"/>
      <c r="F484" s="1"/>
      <c r="G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9.5" customHeight="1">
      <c r="A485" s="2"/>
      <c r="B485" s="27"/>
      <c r="C485" s="27"/>
      <c r="F485" s="1"/>
      <c r="G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9.5" customHeight="1">
      <c r="A486" s="2"/>
      <c r="B486" s="27"/>
      <c r="C486" s="27"/>
      <c r="F486" s="1"/>
      <c r="G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9.5" customHeight="1">
      <c r="A487" s="2"/>
      <c r="B487" s="27"/>
      <c r="C487" s="27"/>
      <c r="F487" s="1"/>
      <c r="G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9.5" customHeight="1">
      <c r="A488" s="2"/>
      <c r="B488" s="27"/>
      <c r="C488" s="27"/>
      <c r="F488" s="1"/>
      <c r="G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9.5" customHeight="1">
      <c r="A489" s="2"/>
      <c r="B489" s="27"/>
      <c r="C489" s="27"/>
      <c r="F489" s="1"/>
      <c r="G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9.5" customHeight="1">
      <c r="A490" s="2"/>
      <c r="B490" s="27"/>
      <c r="C490" s="27"/>
      <c r="F490" s="1"/>
      <c r="G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9.5" customHeight="1">
      <c r="A491" s="2"/>
      <c r="B491" s="27"/>
      <c r="C491" s="27"/>
      <c r="F491" s="1"/>
      <c r="G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9.5" customHeight="1">
      <c r="A492" s="2"/>
      <c r="B492" s="27"/>
      <c r="C492" s="27"/>
      <c r="F492" s="1"/>
      <c r="G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9.5" customHeight="1">
      <c r="A493" s="2"/>
      <c r="B493" s="27"/>
      <c r="C493" s="27"/>
      <c r="F493" s="1"/>
      <c r="G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9.5" customHeight="1">
      <c r="A494" s="2"/>
      <c r="B494" s="27"/>
      <c r="C494" s="27"/>
      <c r="F494" s="1"/>
      <c r="G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9.5" customHeight="1">
      <c r="A495" s="2"/>
      <c r="B495" s="27"/>
      <c r="C495" s="27"/>
      <c r="F495" s="1"/>
      <c r="G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9.5" customHeight="1">
      <c r="A496" s="2"/>
      <c r="B496" s="27"/>
      <c r="C496" s="27"/>
      <c r="F496" s="1"/>
      <c r="G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9.5" customHeight="1">
      <c r="A497" s="2"/>
      <c r="B497" s="27"/>
      <c r="C497" s="27"/>
      <c r="F497" s="1"/>
      <c r="G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9.5" customHeight="1">
      <c r="A498" s="2"/>
      <c r="B498" s="27"/>
      <c r="C498" s="27"/>
      <c r="F498" s="1"/>
      <c r="G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9.5" customHeight="1">
      <c r="A499" s="2"/>
      <c r="B499" s="27"/>
      <c r="C499" s="27"/>
      <c r="F499" s="1"/>
      <c r="G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9.5" customHeight="1">
      <c r="A500" s="2"/>
      <c r="B500" s="27"/>
      <c r="C500" s="27"/>
      <c r="F500" s="1"/>
      <c r="G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9.5" customHeight="1">
      <c r="A501" s="2"/>
      <c r="B501" s="27"/>
      <c r="C501" s="27"/>
      <c r="F501" s="1"/>
      <c r="G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9.5" customHeight="1">
      <c r="A502" s="2"/>
      <c r="B502" s="27"/>
      <c r="C502" s="27"/>
      <c r="F502" s="1"/>
      <c r="G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9.5" customHeight="1">
      <c r="A503" s="2"/>
      <c r="B503" s="27"/>
      <c r="C503" s="27"/>
      <c r="F503" s="1"/>
      <c r="G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9.5" customHeight="1">
      <c r="A504" s="2"/>
      <c r="B504" s="27"/>
      <c r="C504" s="27"/>
      <c r="F504" s="1"/>
      <c r="G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9.5" customHeight="1">
      <c r="A505" s="2"/>
      <c r="B505" s="27"/>
      <c r="C505" s="27"/>
      <c r="F505" s="1"/>
      <c r="G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9.5" customHeight="1">
      <c r="A506" s="2"/>
      <c r="B506" s="27"/>
      <c r="C506" s="27"/>
      <c r="F506" s="1"/>
      <c r="G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9.5" customHeight="1">
      <c r="A507" s="2"/>
      <c r="B507" s="27"/>
      <c r="C507" s="27"/>
      <c r="F507" s="1"/>
      <c r="G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9.5" customHeight="1">
      <c r="A508" s="2"/>
      <c r="B508" s="27"/>
      <c r="C508" s="27"/>
      <c r="F508" s="1"/>
      <c r="G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9.5" customHeight="1">
      <c r="A509" s="2"/>
      <c r="B509" s="27"/>
      <c r="C509" s="27"/>
      <c r="F509" s="1"/>
      <c r="G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9.5" customHeight="1">
      <c r="A510" s="2"/>
      <c r="B510" s="27"/>
      <c r="C510" s="27"/>
      <c r="F510" s="1"/>
      <c r="G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9.5" customHeight="1">
      <c r="A511" s="2"/>
      <c r="B511" s="27"/>
      <c r="C511" s="27"/>
      <c r="F511" s="1"/>
      <c r="G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9.5" customHeight="1">
      <c r="A512" s="2"/>
      <c r="B512" s="27"/>
      <c r="C512" s="27"/>
      <c r="F512" s="1"/>
      <c r="G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9.5" customHeight="1">
      <c r="A513" s="2"/>
      <c r="B513" s="27"/>
      <c r="C513" s="27"/>
      <c r="F513" s="1"/>
      <c r="G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9.5" customHeight="1">
      <c r="A514" s="2"/>
      <c r="B514" s="27"/>
      <c r="C514" s="27"/>
      <c r="F514" s="1"/>
      <c r="G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9.5" customHeight="1">
      <c r="A515" s="2"/>
      <c r="B515" s="27"/>
      <c r="C515" s="27"/>
      <c r="F515" s="1"/>
      <c r="G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9.5" customHeight="1">
      <c r="A516" s="2"/>
      <c r="B516" s="27"/>
      <c r="C516" s="27"/>
      <c r="F516" s="1"/>
      <c r="G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9.5" customHeight="1">
      <c r="A517" s="2"/>
      <c r="B517" s="27"/>
      <c r="C517" s="27"/>
      <c r="F517" s="1"/>
      <c r="G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9.5" customHeight="1">
      <c r="A518" s="2"/>
      <c r="B518" s="27"/>
      <c r="C518" s="27"/>
      <c r="F518" s="1"/>
      <c r="G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9.5" customHeight="1">
      <c r="A519" s="2"/>
      <c r="B519" s="27"/>
      <c r="C519" s="27"/>
      <c r="F519" s="1"/>
      <c r="G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9.5" customHeight="1">
      <c r="A520" s="2"/>
      <c r="B520" s="27"/>
      <c r="C520" s="27"/>
      <c r="F520" s="1"/>
      <c r="G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9.5" customHeight="1">
      <c r="A521" s="2"/>
      <c r="B521" s="27"/>
      <c r="C521" s="27"/>
      <c r="F521" s="1"/>
      <c r="G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9.5" customHeight="1">
      <c r="A522" s="2"/>
      <c r="B522" s="27"/>
      <c r="C522" s="27"/>
      <c r="F522" s="1"/>
      <c r="G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9.5" customHeight="1">
      <c r="A523" s="2"/>
      <c r="B523" s="27"/>
      <c r="C523" s="27"/>
      <c r="F523" s="1"/>
      <c r="G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9.5" customHeight="1">
      <c r="A524" s="2"/>
      <c r="B524" s="27"/>
      <c r="C524" s="27"/>
      <c r="F524" s="1"/>
      <c r="G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9.5" customHeight="1">
      <c r="A525" s="2"/>
      <c r="B525" s="27"/>
      <c r="C525" s="27"/>
      <c r="F525" s="1"/>
      <c r="G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9.5" customHeight="1">
      <c r="A526" s="2"/>
      <c r="B526" s="27"/>
      <c r="C526" s="27"/>
      <c r="F526" s="1"/>
      <c r="G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9.5" customHeight="1">
      <c r="A527" s="2"/>
      <c r="B527" s="27"/>
      <c r="C527" s="27"/>
      <c r="F527" s="1"/>
      <c r="G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9.5" customHeight="1">
      <c r="A528" s="2"/>
      <c r="B528" s="27"/>
      <c r="C528" s="27"/>
      <c r="F528" s="1"/>
      <c r="G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9.5" customHeight="1">
      <c r="A529" s="2"/>
      <c r="B529" s="27"/>
      <c r="C529" s="27"/>
      <c r="F529" s="1"/>
      <c r="G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9.5" customHeight="1">
      <c r="A530" s="2"/>
      <c r="B530" s="27"/>
      <c r="C530" s="27"/>
      <c r="F530" s="1"/>
      <c r="G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9.5" customHeight="1">
      <c r="A531" s="2"/>
      <c r="B531" s="27"/>
      <c r="C531" s="27"/>
      <c r="F531" s="1"/>
      <c r="G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9.5" customHeight="1">
      <c r="A532" s="2"/>
      <c r="B532" s="27"/>
      <c r="C532" s="27"/>
      <c r="F532" s="1"/>
      <c r="G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9.5" customHeight="1">
      <c r="A533" s="2"/>
      <c r="B533" s="27"/>
      <c r="C533" s="27"/>
      <c r="F533" s="1"/>
      <c r="G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9.5" customHeight="1">
      <c r="A534" s="2"/>
      <c r="B534" s="27"/>
      <c r="C534" s="27"/>
      <c r="F534" s="1"/>
      <c r="G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9.5" customHeight="1">
      <c r="A535" s="2"/>
      <c r="B535" s="27"/>
      <c r="C535" s="27"/>
      <c r="F535" s="1"/>
      <c r="G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9.5" customHeight="1">
      <c r="A536" s="2"/>
      <c r="B536" s="27"/>
      <c r="C536" s="27"/>
      <c r="F536" s="1"/>
      <c r="G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9.5" customHeight="1">
      <c r="A537" s="2"/>
      <c r="B537" s="27"/>
      <c r="C537" s="27"/>
      <c r="F537" s="1"/>
      <c r="G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9.5" customHeight="1">
      <c r="A538" s="2"/>
      <c r="B538" s="27"/>
      <c r="C538" s="27"/>
      <c r="F538" s="1"/>
      <c r="G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9.5" customHeight="1">
      <c r="A539" s="2"/>
      <c r="B539" s="27"/>
      <c r="C539" s="27"/>
      <c r="F539" s="1"/>
      <c r="G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9.5" customHeight="1">
      <c r="A540" s="2"/>
      <c r="B540" s="27"/>
      <c r="C540" s="27"/>
      <c r="F540" s="1"/>
      <c r="G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9.5" customHeight="1">
      <c r="A541" s="2"/>
      <c r="B541" s="27"/>
      <c r="C541" s="27"/>
      <c r="F541" s="1"/>
      <c r="G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9.5" customHeight="1">
      <c r="A542" s="2"/>
      <c r="B542" s="27"/>
      <c r="C542" s="27"/>
      <c r="F542" s="1"/>
      <c r="G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9.5" customHeight="1">
      <c r="A543" s="2"/>
      <c r="B543" s="27"/>
      <c r="C543" s="27"/>
      <c r="F543" s="1"/>
      <c r="G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9.5" customHeight="1">
      <c r="A544" s="2"/>
      <c r="B544" s="27"/>
      <c r="C544" s="27"/>
      <c r="F544" s="1"/>
      <c r="G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9.5" customHeight="1">
      <c r="A545" s="2"/>
      <c r="B545" s="27"/>
      <c r="C545" s="27"/>
      <c r="F545" s="1"/>
      <c r="G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9.5" customHeight="1">
      <c r="A546" s="2"/>
      <c r="B546" s="27"/>
      <c r="C546" s="27"/>
      <c r="F546" s="1"/>
      <c r="G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9.5" customHeight="1">
      <c r="A547" s="2"/>
      <c r="B547" s="27"/>
      <c r="C547" s="27"/>
      <c r="F547" s="1"/>
      <c r="G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9.5" customHeight="1">
      <c r="A548" s="2"/>
      <c r="B548" s="27"/>
      <c r="C548" s="27"/>
      <c r="F548" s="1"/>
      <c r="G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9.5" customHeight="1">
      <c r="A549" s="2"/>
      <c r="B549" s="27"/>
      <c r="C549" s="27"/>
      <c r="F549" s="1"/>
      <c r="G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9.5" customHeight="1">
      <c r="A550" s="2"/>
      <c r="B550" s="27"/>
      <c r="C550" s="27"/>
      <c r="F550" s="1"/>
      <c r="G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9.5" customHeight="1">
      <c r="A551" s="2"/>
      <c r="B551" s="27"/>
      <c r="C551" s="27"/>
      <c r="F551" s="1"/>
      <c r="G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9.5" customHeight="1">
      <c r="A552" s="2"/>
      <c r="B552" s="27"/>
      <c r="C552" s="27"/>
      <c r="F552" s="1"/>
      <c r="G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9.5" customHeight="1">
      <c r="A553" s="2"/>
      <c r="B553" s="27"/>
      <c r="C553" s="27"/>
      <c r="F553" s="1"/>
      <c r="G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9.5" customHeight="1">
      <c r="A554" s="2"/>
      <c r="B554" s="27"/>
      <c r="C554" s="27"/>
      <c r="F554" s="1"/>
      <c r="G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9.5" customHeight="1">
      <c r="A555" s="2"/>
      <c r="B555" s="27"/>
      <c r="C555" s="27"/>
      <c r="F555" s="1"/>
      <c r="G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9.5" customHeight="1">
      <c r="A556" s="2"/>
      <c r="B556" s="27"/>
      <c r="C556" s="27"/>
      <c r="F556" s="1"/>
      <c r="G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9.5" customHeight="1">
      <c r="A557" s="2"/>
      <c r="B557" s="27"/>
      <c r="C557" s="27"/>
      <c r="F557" s="1"/>
      <c r="G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9.5" customHeight="1">
      <c r="A558" s="2"/>
      <c r="B558" s="27"/>
      <c r="C558" s="27"/>
      <c r="F558" s="1"/>
      <c r="G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9.5" customHeight="1">
      <c r="A559" s="2"/>
      <c r="B559" s="27"/>
      <c r="C559" s="27"/>
      <c r="F559" s="1"/>
      <c r="G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9.5" customHeight="1">
      <c r="A560" s="2"/>
      <c r="B560" s="27"/>
      <c r="C560" s="27"/>
      <c r="F560" s="1"/>
      <c r="G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9.5" customHeight="1">
      <c r="A561" s="2"/>
      <c r="B561" s="27"/>
      <c r="C561" s="27"/>
      <c r="F561" s="1"/>
      <c r="G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9.5" customHeight="1">
      <c r="A562" s="2"/>
      <c r="B562" s="27"/>
      <c r="C562" s="27"/>
      <c r="F562" s="1"/>
      <c r="G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9.5" customHeight="1">
      <c r="A563" s="2"/>
      <c r="B563" s="27"/>
      <c r="C563" s="27"/>
      <c r="F563" s="1"/>
      <c r="G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9.5" customHeight="1">
      <c r="A564" s="2"/>
      <c r="B564" s="27"/>
      <c r="C564" s="27"/>
      <c r="F564" s="1"/>
      <c r="G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9.5" customHeight="1">
      <c r="A565" s="2"/>
      <c r="B565" s="27"/>
      <c r="C565" s="27"/>
      <c r="F565" s="1"/>
      <c r="G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9.5" customHeight="1">
      <c r="A566" s="2"/>
      <c r="B566" s="27"/>
      <c r="C566" s="27"/>
      <c r="F566" s="1"/>
      <c r="G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9.5" customHeight="1">
      <c r="A567" s="2"/>
      <c r="B567" s="27"/>
      <c r="C567" s="27"/>
      <c r="F567" s="1"/>
      <c r="G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9.5" customHeight="1">
      <c r="A568" s="2"/>
      <c r="B568" s="27"/>
      <c r="C568" s="27"/>
      <c r="F568" s="1"/>
      <c r="G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9.5" customHeight="1">
      <c r="A569" s="2"/>
      <c r="B569" s="27"/>
      <c r="C569" s="27"/>
      <c r="F569" s="1"/>
      <c r="G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9.5" customHeight="1">
      <c r="A570" s="2"/>
      <c r="B570" s="27"/>
      <c r="C570" s="27"/>
      <c r="F570" s="1"/>
      <c r="G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9.5" customHeight="1">
      <c r="A571" s="2"/>
      <c r="B571" s="27"/>
      <c r="C571" s="27"/>
      <c r="F571" s="1"/>
      <c r="G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9.5" customHeight="1">
      <c r="A572" s="2"/>
      <c r="B572" s="27"/>
      <c r="C572" s="27"/>
      <c r="F572" s="1"/>
      <c r="G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9.5" customHeight="1">
      <c r="A573" s="2"/>
      <c r="B573" s="27"/>
      <c r="C573" s="27"/>
      <c r="F573" s="1"/>
      <c r="G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9.5" customHeight="1">
      <c r="A574" s="2"/>
      <c r="B574" s="27"/>
      <c r="C574" s="27"/>
      <c r="F574" s="1"/>
      <c r="G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9.5" customHeight="1">
      <c r="A575" s="2"/>
      <c r="B575" s="27"/>
      <c r="C575" s="27"/>
      <c r="F575" s="1"/>
      <c r="G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9.5" customHeight="1">
      <c r="A576" s="2"/>
      <c r="B576" s="27"/>
      <c r="C576" s="27"/>
      <c r="F576" s="1"/>
      <c r="G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9.5" customHeight="1">
      <c r="A577" s="2"/>
      <c r="B577" s="27"/>
      <c r="C577" s="27"/>
      <c r="F577" s="1"/>
      <c r="G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9.5" customHeight="1">
      <c r="A578" s="2"/>
      <c r="B578" s="27"/>
      <c r="C578" s="27"/>
      <c r="F578" s="1"/>
      <c r="G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9.5" customHeight="1">
      <c r="A579" s="2"/>
      <c r="B579" s="27"/>
      <c r="C579" s="27"/>
      <c r="F579" s="1"/>
      <c r="G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9.5" customHeight="1">
      <c r="A580" s="2"/>
      <c r="B580" s="27"/>
      <c r="C580" s="27"/>
      <c r="F580" s="1"/>
      <c r="G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9.5" customHeight="1">
      <c r="A581" s="2"/>
      <c r="B581" s="27"/>
      <c r="C581" s="27"/>
      <c r="F581" s="1"/>
      <c r="G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9.5" customHeight="1">
      <c r="A582" s="2"/>
      <c r="B582" s="27"/>
      <c r="C582" s="27"/>
      <c r="F582" s="1"/>
      <c r="G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9.5" customHeight="1">
      <c r="A583" s="2"/>
      <c r="B583" s="27"/>
      <c r="C583" s="27"/>
      <c r="F583" s="1"/>
      <c r="G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9.5" customHeight="1">
      <c r="A584" s="2"/>
      <c r="B584" s="27"/>
      <c r="C584" s="27"/>
      <c r="F584" s="1"/>
      <c r="G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9.5" customHeight="1">
      <c r="A585" s="2"/>
      <c r="B585" s="27"/>
      <c r="C585" s="27"/>
      <c r="F585" s="1"/>
      <c r="G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9.5" customHeight="1">
      <c r="A586" s="2"/>
      <c r="B586" s="27"/>
      <c r="C586" s="27"/>
      <c r="F586" s="1"/>
      <c r="G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9.5" customHeight="1">
      <c r="A587" s="2"/>
      <c r="B587" s="27"/>
      <c r="C587" s="27"/>
      <c r="F587" s="1"/>
      <c r="G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9.5" customHeight="1">
      <c r="A588" s="2"/>
      <c r="B588" s="27"/>
      <c r="C588" s="27"/>
      <c r="F588" s="1"/>
      <c r="G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9.5" customHeight="1">
      <c r="A589" s="2"/>
      <c r="B589" s="27"/>
      <c r="C589" s="27"/>
      <c r="F589" s="1"/>
      <c r="G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9.5" customHeight="1">
      <c r="A590" s="2"/>
      <c r="B590" s="27"/>
      <c r="C590" s="27"/>
      <c r="F590" s="1"/>
      <c r="G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9.5" customHeight="1">
      <c r="A591" s="2"/>
      <c r="B591" s="27"/>
      <c r="C591" s="27"/>
      <c r="F591" s="1"/>
      <c r="G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9.5" customHeight="1">
      <c r="A592" s="2"/>
      <c r="B592" s="27"/>
      <c r="C592" s="27"/>
      <c r="F592" s="1"/>
      <c r="G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9.5" customHeight="1">
      <c r="A593" s="2"/>
      <c r="B593" s="27"/>
      <c r="C593" s="27"/>
      <c r="F593" s="1"/>
      <c r="G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9.5" customHeight="1">
      <c r="A594" s="2"/>
      <c r="B594" s="27"/>
      <c r="C594" s="27"/>
      <c r="F594" s="1"/>
      <c r="G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9.5" customHeight="1">
      <c r="A595" s="2"/>
      <c r="B595" s="27"/>
      <c r="C595" s="27"/>
      <c r="F595" s="1"/>
      <c r="G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9.5" customHeight="1">
      <c r="A596" s="2"/>
      <c r="B596" s="27"/>
      <c r="C596" s="27"/>
      <c r="F596" s="1"/>
      <c r="G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9.5" customHeight="1">
      <c r="A597" s="2"/>
      <c r="B597" s="27"/>
      <c r="C597" s="27"/>
      <c r="F597" s="1"/>
      <c r="G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9.5" customHeight="1">
      <c r="A598" s="2"/>
      <c r="B598" s="27"/>
      <c r="C598" s="27"/>
      <c r="F598" s="1"/>
      <c r="G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9.5" customHeight="1">
      <c r="A599" s="2"/>
      <c r="B599" s="27"/>
      <c r="C599" s="27"/>
      <c r="F599" s="1"/>
      <c r="G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9.5" customHeight="1">
      <c r="A600" s="2"/>
      <c r="B600" s="27"/>
      <c r="C600" s="27"/>
      <c r="F600" s="1"/>
      <c r="G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9.5" customHeight="1">
      <c r="A601" s="2"/>
      <c r="B601" s="27"/>
      <c r="C601" s="27"/>
      <c r="F601" s="1"/>
      <c r="G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9.5" customHeight="1">
      <c r="A602" s="2"/>
      <c r="B602" s="27"/>
      <c r="C602" s="27"/>
      <c r="F602" s="1"/>
      <c r="G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9.5" customHeight="1">
      <c r="A603" s="2"/>
      <c r="B603" s="27"/>
      <c r="C603" s="27"/>
      <c r="F603" s="1"/>
      <c r="G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9.5" customHeight="1">
      <c r="A604" s="2"/>
      <c r="B604" s="27"/>
      <c r="C604" s="27"/>
      <c r="F604" s="1"/>
      <c r="G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9.5" customHeight="1">
      <c r="A605" s="2"/>
      <c r="B605" s="27"/>
      <c r="C605" s="27"/>
      <c r="F605" s="1"/>
      <c r="G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9.5" customHeight="1">
      <c r="A606" s="2"/>
      <c r="B606" s="27"/>
      <c r="C606" s="27"/>
      <c r="F606" s="1"/>
      <c r="G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9.5" customHeight="1">
      <c r="A607" s="2"/>
      <c r="B607" s="27"/>
      <c r="C607" s="27"/>
      <c r="F607" s="1"/>
      <c r="G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9.5" customHeight="1">
      <c r="A608" s="2"/>
      <c r="B608" s="27"/>
      <c r="C608" s="27"/>
      <c r="F608" s="1"/>
      <c r="G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9.5" customHeight="1">
      <c r="A609" s="2"/>
      <c r="B609" s="27"/>
      <c r="C609" s="27"/>
      <c r="F609" s="1"/>
      <c r="G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9.5" customHeight="1">
      <c r="A610" s="2"/>
      <c r="B610" s="27"/>
      <c r="C610" s="27"/>
      <c r="F610" s="1"/>
      <c r="G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9.5" customHeight="1">
      <c r="A611" s="2"/>
      <c r="B611" s="27"/>
      <c r="C611" s="27"/>
      <c r="F611" s="1"/>
      <c r="G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9.5" customHeight="1">
      <c r="A612" s="2"/>
      <c r="B612" s="27"/>
      <c r="C612" s="27"/>
      <c r="F612" s="1"/>
      <c r="G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9.5" customHeight="1">
      <c r="A613" s="2"/>
      <c r="B613" s="27"/>
      <c r="C613" s="27"/>
      <c r="F613" s="1"/>
      <c r="G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9.5" customHeight="1">
      <c r="A614" s="2"/>
      <c r="B614" s="27"/>
      <c r="C614" s="27"/>
      <c r="F614" s="1"/>
      <c r="G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9.5" customHeight="1">
      <c r="A615" s="2"/>
      <c r="B615" s="27"/>
      <c r="C615" s="27"/>
      <c r="F615" s="1"/>
      <c r="G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9.5" customHeight="1">
      <c r="A616" s="2"/>
      <c r="B616" s="27"/>
      <c r="C616" s="27"/>
      <c r="F616" s="1"/>
      <c r="G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9.5" customHeight="1">
      <c r="A617" s="2"/>
      <c r="B617" s="27"/>
      <c r="C617" s="27"/>
      <c r="F617" s="1"/>
      <c r="G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9.5" customHeight="1">
      <c r="A618" s="2"/>
      <c r="B618" s="27"/>
      <c r="C618" s="27"/>
      <c r="F618" s="1"/>
      <c r="G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9.5" customHeight="1">
      <c r="A619" s="2"/>
      <c r="B619" s="27"/>
      <c r="C619" s="27"/>
      <c r="F619" s="1"/>
      <c r="G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9.5" customHeight="1">
      <c r="A620" s="2"/>
      <c r="B620" s="27"/>
      <c r="C620" s="27"/>
      <c r="F620" s="1"/>
      <c r="G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9.5" customHeight="1">
      <c r="A621" s="2"/>
      <c r="B621" s="27"/>
      <c r="C621" s="27"/>
      <c r="F621" s="1"/>
      <c r="G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9.5" customHeight="1">
      <c r="A622" s="2"/>
      <c r="B622" s="27"/>
      <c r="C622" s="27"/>
      <c r="F622" s="1"/>
      <c r="G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9.5" customHeight="1">
      <c r="A623" s="2"/>
      <c r="B623" s="27"/>
      <c r="C623" s="27"/>
      <c r="F623" s="1"/>
      <c r="G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9.5" customHeight="1">
      <c r="A624" s="2"/>
      <c r="B624" s="27"/>
      <c r="C624" s="27"/>
      <c r="F624" s="1"/>
      <c r="G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9.5" customHeight="1">
      <c r="A625" s="2"/>
      <c r="B625" s="27"/>
      <c r="C625" s="27"/>
      <c r="F625" s="1"/>
      <c r="G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9.5" customHeight="1">
      <c r="A626" s="2"/>
      <c r="B626" s="27"/>
      <c r="C626" s="27"/>
      <c r="F626" s="1"/>
      <c r="G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9.5" customHeight="1">
      <c r="A627" s="2"/>
      <c r="B627" s="27"/>
      <c r="C627" s="27"/>
      <c r="F627" s="1"/>
      <c r="G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9.5" customHeight="1">
      <c r="A628" s="2"/>
      <c r="B628" s="27"/>
      <c r="C628" s="27"/>
      <c r="F628" s="1"/>
      <c r="G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9.5" customHeight="1">
      <c r="A629" s="2"/>
      <c r="B629" s="27"/>
      <c r="C629" s="27"/>
      <c r="F629" s="1"/>
      <c r="G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9.5" customHeight="1">
      <c r="A630" s="2"/>
      <c r="B630" s="27"/>
      <c r="C630" s="27"/>
      <c r="F630" s="1"/>
      <c r="G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9.5" customHeight="1">
      <c r="A631" s="2"/>
      <c r="B631" s="27"/>
      <c r="C631" s="27"/>
      <c r="F631" s="1"/>
      <c r="G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9.5" customHeight="1">
      <c r="A632" s="2"/>
      <c r="B632" s="27"/>
      <c r="C632" s="27"/>
      <c r="F632" s="1"/>
      <c r="G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9.5" customHeight="1">
      <c r="A633" s="2"/>
      <c r="B633" s="27"/>
      <c r="C633" s="27"/>
      <c r="F633" s="1"/>
      <c r="G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9.5" customHeight="1">
      <c r="A634" s="2"/>
      <c r="B634" s="27"/>
      <c r="C634" s="27"/>
      <c r="F634" s="1"/>
      <c r="G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9.5" customHeight="1">
      <c r="A635" s="2"/>
      <c r="B635" s="27"/>
      <c r="C635" s="27"/>
      <c r="F635" s="1"/>
      <c r="G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9.5" customHeight="1">
      <c r="A636" s="2"/>
      <c r="B636" s="27"/>
      <c r="C636" s="27"/>
      <c r="F636" s="1"/>
      <c r="G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9.5" customHeight="1">
      <c r="A637" s="2"/>
      <c r="B637" s="27"/>
      <c r="C637" s="27"/>
      <c r="F637" s="1"/>
      <c r="G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9.5" customHeight="1">
      <c r="A638" s="2"/>
      <c r="B638" s="27"/>
      <c r="C638" s="27"/>
      <c r="F638" s="1"/>
      <c r="G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9.5" customHeight="1">
      <c r="A639" s="2"/>
      <c r="B639" s="27"/>
      <c r="C639" s="27"/>
      <c r="F639" s="1"/>
      <c r="G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9.5" customHeight="1">
      <c r="A640" s="2"/>
      <c r="B640" s="27"/>
      <c r="C640" s="27"/>
      <c r="F640" s="1"/>
      <c r="G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9.5" customHeight="1">
      <c r="A641" s="2"/>
      <c r="B641" s="27"/>
      <c r="C641" s="27"/>
      <c r="F641" s="1"/>
      <c r="G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9.5" customHeight="1">
      <c r="A642" s="2"/>
      <c r="B642" s="27"/>
      <c r="C642" s="27"/>
      <c r="F642" s="1"/>
      <c r="G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9.5" customHeight="1">
      <c r="A643" s="2"/>
      <c r="B643" s="27"/>
      <c r="C643" s="27"/>
      <c r="F643" s="1"/>
      <c r="G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9.5" customHeight="1">
      <c r="A644" s="2"/>
      <c r="B644" s="27"/>
      <c r="C644" s="27"/>
      <c r="F644" s="1"/>
      <c r="G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9.5" customHeight="1">
      <c r="A645" s="2"/>
      <c r="B645" s="27"/>
      <c r="C645" s="27"/>
      <c r="F645" s="1"/>
      <c r="G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9.5" customHeight="1">
      <c r="A646" s="2"/>
      <c r="B646" s="27"/>
      <c r="C646" s="27"/>
      <c r="F646" s="1"/>
      <c r="G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9.5" customHeight="1">
      <c r="A647" s="2"/>
      <c r="B647" s="27"/>
      <c r="C647" s="27"/>
      <c r="F647" s="1"/>
      <c r="G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9.5" customHeight="1">
      <c r="A648" s="2"/>
      <c r="B648" s="27"/>
      <c r="C648" s="27"/>
      <c r="F648" s="1"/>
      <c r="G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9.5" customHeight="1">
      <c r="A649" s="2"/>
      <c r="B649" s="27"/>
      <c r="C649" s="27"/>
      <c r="F649" s="1"/>
      <c r="G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9.5" customHeight="1">
      <c r="A650" s="2"/>
      <c r="B650" s="27"/>
      <c r="C650" s="27"/>
      <c r="F650" s="1"/>
      <c r="G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9.5" customHeight="1">
      <c r="A651" s="2"/>
      <c r="B651" s="27"/>
      <c r="C651" s="27"/>
      <c r="F651" s="1"/>
      <c r="G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9.5" customHeight="1">
      <c r="A652" s="2"/>
      <c r="B652" s="27"/>
      <c r="C652" s="27"/>
      <c r="F652" s="1"/>
      <c r="G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9.5" customHeight="1">
      <c r="A653" s="2"/>
      <c r="B653" s="27"/>
      <c r="C653" s="27"/>
      <c r="F653" s="1"/>
      <c r="G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9.5" customHeight="1">
      <c r="A654" s="2"/>
      <c r="B654" s="27"/>
      <c r="C654" s="27"/>
      <c r="F654" s="1"/>
      <c r="G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9.5" customHeight="1">
      <c r="A655" s="2"/>
      <c r="B655" s="27"/>
      <c r="C655" s="27"/>
      <c r="F655" s="1"/>
      <c r="G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9.5" customHeight="1">
      <c r="A656" s="2"/>
      <c r="B656" s="27"/>
      <c r="C656" s="27"/>
      <c r="F656" s="1"/>
      <c r="G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9.5" customHeight="1">
      <c r="A657" s="2"/>
      <c r="B657" s="27"/>
      <c r="C657" s="27"/>
      <c r="F657" s="1"/>
      <c r="G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9.5" customHeight="1">
      <c r="A658" s="2"/>
      <c r="B658" s="27"/>
      <c r="C658" s="27"/>
      <c r="F658" s="1"/>
      <c r="G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9.5" customHeight="1">
      <c r="A659" s="2"/>
      <c r="B659" s="27"/>
      <c r="C659" s="27"/>
      <c r="F659" s="1"/>
      <c r="G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9.5" customHeight="1">
      <c r="A660" s="2"/>
      <c r="B660" s="27"/>
      <c r="C660" s="27"/>
      <c r="F660" s="1"/>
      <c r="G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9.5" customHeight="1">
      <c r="A661" s="2"/>
      <c r="B661" s="27"/>
      <c r="C661" s="27"/>
      <c r="F661" s="1"/>
      <c r="G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9.5" customHeight="1">
      <c r="A662" s="2"/>
      <c r="B662" s="27"/>
      <c r="C662" s="27"/>
      <c r="F662" s="1"/>
      <c r="G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9.5" customHeight="1">
      <c r="A663" s="2"/>
      <c r="B663" s="27"/>
      <c r="C663" s="27"/>
      <c r="F663" s="1"/>
      <c r="G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9.5" customHeight="1">
      <c r="A664" s="2"/>
      <c r="B664" s="27"/>
      <c r="C664" s="27"/>
      <c r="F664" s="1"/>
      <c r="G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9.5" customHeight="1">
      <c r="A665" s="2"/>
      <c r="B665" s="27"/>
      <c r="C665" s="27"/>
      <c r="F665" s="1"/>
      <c r="G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9.5" customHeight="1">
      <c r="A666" s="2"/>
      <c r="B666" s="27"/>
      <c r="C666" s="27"/>
      <c r="F666" s="1"/>
      <c r="G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9.5" customHeight="1">
      <c r="A667" s="2"/>
      <c r="B667" s="27"/>
      <c r="C667" s="27"/>
      <c r="F667" s="1"/>
      <c r="G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9.5" customHeight="1">
      <c r="A668" s="2"/>
      <c r="B668" s="27"/>
      <c r="C668" s="27"/>
      <c r="F668" s="1"/>
      <c r="G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9.5" customHeight="1">
      <c r="A669" s="2"/>
      <c r="B669" s="27"/>
      <c r="C669" s="27"/>
      <c r="F669" s="1"/>
      <c r="G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9.5" customHeight="1">
      <c r="A670" s="2"/>
      <c r="B670" s="27"/>
      <c r="C670" s="27"/>
      <c r="F670" s="1"/>
      <c r="G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9.5" customHeight="1">
      <c r="A671" s="2"/>
      <c r="B671" s="27"/>
      <c r="C671" s="27"/>
      <c r="F671" s="1"/>
      <c r="G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9.5" customHeight="1">
      <c r="A672" s="2"/>
      <c r="B672" s="27"/>
      <c r="C672" s="27"/>
      <c r="F672" s="1"/>
      <c r="G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9.5" customHeight="1">
      <c r="A673" s="2"/>
      <c r="B673" s="27"/>
      <c r="C673" s="27"/>
      <c r="F673" s="1"/>
      <c r="G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9.5" customHeight="1">
      <c r="A674" s="2"/>
      <c r="B674" s="27"/>
      <c r="C674" s="27"/>
      <c r="F674" s="1"/>
      <c r="G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9.5" customHeight="1">
      <c r="A675" s="2"/>
      <c r="B675" s="27"/>
      <c r="C675" s="27"/>
      <c r="F675" s="1"/>
      <c r="G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9.5" customHeight="1">
      <c r="A676" s="2"/>
      <c r="B676" s="27"/>
      <c r="C676" s="27"/>
      <c r="F676" s="1"/>
      <c r="G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9.5" customHeight="1">
      <c r="A677" s="2"/>
      <c r="B677" s="27"/>
      <c r="C677" s="27"/>
      <c r="F677" s="1"/>
      <c r="G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9.5" customHeight="1">
      <c r="A678" s="2"/>
      <c r="B678" s="27"/>
      <c r="C678" s="27"/>
      <c r="F678" s="1"/>
      <c r="G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9.5" customHeight="1">
      <c r="A679" s="2"/>
      <c r="B679" s="27"/>
      <c r="C679" s="27"/>
      <c r="F679" s="1"/>
      <c r="G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9.5" customHeight="1">
      <c r="A680" s="2"/>
      <c r="B680" s="27"/>
      <c r="C680" s="27"/>
      <c r="F680" s="1"/>
      <c r="G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9.5" customHeight="1">
      <c r="A681" s="2"/>
      <c r="B681" s="27"/>
      <c r="C681" s="27"/>
      <c r="F681" s="1"/>
      <c r="G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9.5" customHeight="1">
      <c r="A682" s="2"/>
      <c r="B682" s="27"/>
      <c r="C682" s="27"/>
      <c r="F682" s="1"/>
      <c r="G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9.5" customHeight="1">
      <c r="A683" s="2"/>
      <c r="B683" s="27"/>
      <c r="C683" s="27"/>
      <c r="F683" s="1"/>
      <c r="G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9.5" customHeight="1">
      <c r="A684" s="2"/>
      <c r="B684" s="27"/>
      <c r="C684" s="27"/>
      <c r="F684" s="1"/>
      <c r="G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9.5" customHeight="1">
      <c r="A685" s="2"/>
      <c r="B685" s="27"/>
      <c r="C685" s="27"/>
      <c r="F685" s="1"/>
      <c r="G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9.5" customHeight="1">
      <c r="A686" s="2"/>
      <c r="B686" s="27"/>
      <c r="C686" s="27"/>
      <c r="F686" s="1"/>
      <c r="G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9.5" customHeight="1">
      <c r="A687" s="2"/>
      <c r="B687" s="27"/>
      <c r="C687" s="27"/>
      <c r="F687" s="1"/>
      <c r="G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9.5" customHeight="1">
      <c r="A688" s="2"/>
      <c r="B688" s="27"/>
      <c r="C688" s="27"/>
      <c r="F688" s="1"/>
      <c r="G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9.5" customHeight="1">
      <c r="A689" s="2"/>
      <c r="B689" s="27"/>
      <c r="C689" s="27"/>
      <c r="F689" s="1"/>
      <c r="G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9.5" customHeight="1">
      <c r="A690" s="2"/>
      <c r="B690" s="27"/>
      <c r="C690" s="27"/>
      <c r="F690" s="1"/>
      <c r="G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9.5" customHeight="1">
      <c r="A691" s="2"/>
      <c r="B691" s="27"/>
      <c r="C691" s="27"/>
      <c r="F691" s="1"/>
      <c r="G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9.5" customHeight="1">
      <c r="A692" s="2"/>
      <c r="B692" s="27"/>
      <c r="C692" s="27"/>
      <c r="F692" s="1"/>
      <c r="G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9.5" customHeight="1">
      <c r="A693" s="2"/>
      <c r="B693" s="27"/>
      <c r="C693" s="27"/>
      <c r="F693" s="1"/>
      <c r="G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9.5" customHeight="1">
      <c r="A694" s="2"/>
      <c r="B694" s="27"/>
      <c r="C694" s="27"/>
      <c r="F694" s="1"/>
      <c r="G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9.5" customHeight="1">
      <c r="A695" s="2"/>
      <c r="B695" s="27"/>
      <c r="C695" s="27"/>
      <c r="F695" s="1"/>
      <c r="G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9.5" customHeight="1">
      <c r="A696" s="2"/>
      <c r="B696" s="27"/>
      <c r="C696" s="27"/>
      <c r="F696" s="1"/>
      <c r="G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9.5" customHeight="1">
      <c r="A697" s="2"/>
      <c r="B697" s="27"/>
      <c r="C697" s="27"/>
      <c r="F697" s="1"/>
      <c r="G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9.5" customHeight="1">
      <c r="A698" s="2"/>
      <c r="B698" s="27"/>
      <c r="C698" s="27"/>
      <c r="F698" s="1"/>
      <c r="G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9.5" customHeight="1">
      <c r="A699" s="2"/>
      <c r="B699" s="27"/>
      <c r="C699" s="27"/>
      <c r="F699" s="1"/>
      <c r="G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9.5" customHeight="1">
      <c r="A700" s="2"/>
      <c r="B700" s="27"/>
      <c r="C700" s="27"/>
      <c r="F700" s="1"/>
      <c r="G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9.5" customHeight="1">
      <c r="A701" s="2"/>
      <c r="B701" s="27"/>
      <c r="C701" s="27"/>
      <c r="F701" s="1"/>
      <c r="G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9.5" customHeight="1">
      <c r="A702" s="2"/>
      <c r="B702" s="27"/>
      <c r="C702" s="27"/>
      <c r="F702" s="1"/>
      <c r="G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9.5" customHeight="1">
      <c r="A703" s="2"/>
      <c r="B703" s="27"/>
      <c r="C703" s="27"/>
      <c r="F703" s="1"/>
      <c r="G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9.5" customHeight="1">
      <c r="A704" s="2"/>
      <c r="B704" s="27"/>
      <c r="C704" s="27"/>
      <c r="F704" s="1"/>
      <c r="G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9.5" customHeight="1">
      <c r="A705" s="2"/>
      <c r="B705" s="27"/>
      <c r="C705" s="27"/>
      <c r="F705" s="1"/>
      <c r="G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9.5" customHeight="1">
      <c r="A706" s="2"/>
      <c r="B706" s="27"/>
      <c r="C706" s="27"/>
      <c r="F706" s="1"/>
      <c r="G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9.5" customHeight="1">
      <c r="A707" s="2"/>
      <c r="B707" s="27"/>
      <c r="C707" s="27"/>
      <c r="F707" s="1"/>
      <c r="G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9.5" customHeight="1">
      <c r="A708" s="2"/>
      <c r="B708" s="27"/>
      <c r="C708" s="27"/>
      <c r="F708" s="1"/>
      <c r="G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9.5" customHeight="1">
      <c r="A709" s="2"/>
      <c r="B709" s="27"/>
      <c r="C709" s="27"/>
      <c r="F709" s="1"/>
      <c r="G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9.5" customHeight="1">
      <c r="A710" s="2"/>
      <c r="B710" s="27"/>
      <c r="C710" s="27"/>
      <c r="F710" s="1"/>
      <c r="G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9.5" customHeight="1">
      <c r="A711" s="2"/>
      <c r="B711" s="27"/>
      <c r="C711" s="27"/>
      <c r="F711" s="1"/>
      <c r="G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9.5" customHeight="1">
      <c r="A712" s="2"/>
      <c r="B712" s="27"/>
      <c r="C712" s="27"/>
      <c r="F712" s="1"/>
      <c r="G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9.5" customHeight="1">
      <c r="A713" s="2"/>
      <c r="B713" s="27"/>
      <c r="C713" s="27"/>
      <c r="F713" s="1"/>
      <c r="G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9.5" customHeight="1">
      <c r="A714" s="2"/>
      <c r="B714" s="27"/>
      <c r="C714" s="27"/>
      <c r="F714" s="1"/>
      <c r="G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9.5" customHeight="1">
      <c r="A715" s="2"/>
      <c r="B715" s="27"/>
      <c r="C715" s="27"/>
      <c r="F715" s="1"/>
      <c r="G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9.5" customHeight="1">
      <c r="A716" s="2"/>
      <c r="B716" s="27"/>
      <c r="C716" s="27"/>
      <c r="F716" s="1"/>
      <c r="G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9.5" customHeight="1">
      <c r="A717" s="2"/>
      <c r="B717" s="27"/>
      <c r="C717" s="27"/>
      <c r="F717" s="1"/>
      <c r="G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9.5" customHeight="1">
      <c r="A718" s="2"/>
      <c r="B718" s="27"/>
      <c r="C718" s="27"/>
      <c r="F718" s="1"/>
      <c r="G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9.5" customHeight="1">
      <c r="A719" s="2"/>
      <c r="B719" s="27"/>
      <c r="C719" s="27"/>
      <c r="F719" s="1"/>
      <c r="G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9.5" customHeight="1">
      <c r="A720" s="2"/>
      <c r="B720" s="27"/>
      <c r="C720" s="27"/>
      <c r="F720" s="1"/>
      <c r="G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9.5" customHeight="1">
      <c r="A721" s="2"/>
      <c r="B721" s="27"/>
      <c r="C721" s="27"/>
      <c r="F721" s="1"/>
      <c r="G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9.5" customHeight="1">
      <c r="A722" s="2"/>
      <c r="B722" s="27"/>
      <c r="C722" s="27"/>
      <c r="F722" s="1"/>
      <c r="G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9.5" customHeight="1">
      <c r="A723" s="2"/>
      <c r="B723" s="27"/>
      <c r="C723" s="27"/>
      <c r="F723" s="1"/>
      <c r="G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9.5" customHeight="1">
      <c r="A724" s="2"/>
      <c r="B724" s="27"/>
      <c r="C724" s="27"/>
      <c r="F724" s="1"/>
      <c r="G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9.5" customHeight="1">
      <c r="A725" s="2"/>
      <c r="B725" s="27"/>
      <c r="C725" s="27"/>
      <c r="F725" s="1"/>
      <c r="G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9.5" customHeight="1">
      <c r="A726" s="2"/>
      <c r="B726" s="27"/>
      <c r="C726" s="27"/>
      <c r="F726" s="1"/>
      <c r="G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9.5" customHeight="1">
      <c r="A727" s="2"/>
      <c r="B727" s="27"/>
      <c r="C727" s="27"/>
      <c r="F727" s="1"/>
      <c r="G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9.5" customHeight="1">
      <c r="A728" s="2"/>
      <c r="B728" s="27"/>
      <c r="C728" s="27"/>
      <c r="F728" s="1"/>
      <c r="G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9.5" customHeight="1">
      <c r="A729" s="2"/>
      <c r="B729" s="27"/>
      <c r="C729" s="27"/>
      <c r="F729" s="1"/>
      <c r="G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9.5" customHeight="1">
      <c r="A730" s="2"/>
      <c r="B730" s="27"/>
      <c r="C730" s="27"/>
      <c r="F730" s="1"/>
      <c r="G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9.5" customHeight="1">
      <c r="A731" s="2"/>
      <c r="B731" s="27"/>
      <c r="C731" s="27"/>
      <c r="F731" s="1"/>
      <c r="G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9.5" customHeight="1">
      <c r="A732" s="2"/>
      <c r="B732" s="27"/>
      <c r="C732" s="27"/>
      <c r="F732" s="1"/>
      <c r="G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9.5" customHeight="1">
      <c r="A733" s="2"/>
      <c r="B733" s="27"/>
      <c r="C733" s="27"/>
      <c r="F733" s="1"/>
      <c r="G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9.5" customHeight="1">
      <c r="A734" s="2"/>
      <c r="B734" s="27"/>
      <c r="C734" s="27"/>
      <c r="F734" s="1"/>
      <c r="G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9.5" customHeight="1">
      <c r="A735" s="2"/>
      <c r="B735" s="27"/>
      <c r="C735" s="27"/>
      <c r="F735" s="1"/>
      <c r="G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9.5" customHeight="1">
      <c r="A736" s="2"/>
      <c r="B736" s="27"/>
      <c r="C736" s="27"/>
      <c r="F736" s="1"/>
      <c r="G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9.5" customHeight="1">
      <c r="A737" s="2"/>
      <c r="B737" s="27"/>
      <c r="C737" s="27"/>
      <c r="F737" s="1"/>
      <c r="G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9.5" customHeight="1">
      <c r="A738" s="2"/>
      <c r="B738" s="27"/>
      <c r="C738" s="27"/>
      <c r="F738" s="1"/>
      <c r="G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9.5" customHeight="1">
      <c r="A739" s="2"/>
      <c r="B739" s="27"/>
      <c r="C739" s="27"/>
      <c r="F739" s="1"/>
      <c r="G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9.5" customHeight="1">
      <c r="A740" s="2"/>
      <c r="B740" s="27"/>
      <c r="C740" s="27"/>
      <c r="F740" s="1"/>
      <c r="G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9.5" customHeight="1">
      <c r="A741" s="2"/>
      <c r="B741" s="27"/>
      <c r="C741" s="27"/>
      <c r="F741" s="1"/>
      <c r="G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9.5" customHeight="1">
      <c r="A742" s="2"/>
      <c r="B742" s="27"/>
      <c r="C742" s="27"/>
      <c r="F742" s="1"/>
      <c r="G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9.5" customHeight="1">
      <c r="A743" s="2"/>
      <c r="B743" s="27"/>
      <c r="C743" s="27"/>
      <c r="F743" s="1"/>
      <c r="G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9.5" customHeight="1">
      <c r="A744" s="2"/>
      <c r="B744" s="27"/>
      <c r="C744" s="27"/>
      <c r="F744" s="1"/>
      <c r="G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9.5" customHeight="1">
      <c r="A745" s="2"/>
      <c r="B745" s="27"/>
      <c r="C745" s="27"/>
      <c r="F745" s="1"/>
      <c r="G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9.5" customHeight="1">
      <c r="A746" s="2"/>
      <c r="B746" s="27"/>
      <c r="C746" s="27"/>
      <c r="F746" s="1"/>
      <c r="G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9.5" customHeight="1">
      <c r="A747" s="2"/>
      <c r="B747" s="27"/>
      <c r="C747" s="27"/>
      <c r="F747" s="1"/>
      <c r="G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9.5" customHeight="1">
      <c r="A748" s="2"/>
      <c r="B748" s="27"/>
      <c r="C748" s="27"/>
      <c r="F748" s="1"/>
      <c r="G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9.5" customHeight="1">
      <c r="A749" s="2"/>
      <c r="B749" s="27"/>
      <c r="C749" s="27"/>
      <c r="F749" s="1"/>
      <c r="G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9.5" customHeight="1">
      <c r="A750" s="2"/>
      <c r="B750" s="27"/>
      <c r="C750" s="27"/>
      <c r="F750" s="1"/>
      <c r="G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9.5" customHeight="1">
      <c r="A751" s="2"/>
      <c r="B751" s="27"/>
      <c r="C751" s="27"/>
      <c r="F751" s="1"/>
      <c r="G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9.5" customHeight="1">
      <c r="A752" s="2"/>
      <c r="B752" s="27"/>
      <c r="C752" s="27"/>
      <c r="F752" s="1"/>
      <c r="G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9.5" customHeight="1">
      <c r="A753" s="2"/>
      <c r="B753" s="27"/>
      <c r="C753" s="27"/>
      <c r="F753" s="1"/>
      <c r="G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9.5" customHeight="1">
      <c r="A754" s="2"/>
      <c r="B754" s="27"/>
      <c r="C754" s="27"/>
      <c r="F754" s="1"/>
      <c r="G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9.5" customHeight="1">
      <c r="A755" s="2"/>
      <c r="B755" s="27"/>
      <c r="C755" s="27"/>
      <c r="F755" s="1"/>
      <c r="G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9.5" customHeight="1">
      <c r="A756" s="2"/>
      <c r="B756" s="27"/>
      <c r="C756" s="27"/>
      <c r="F756" s="1"/>
      <c r="G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9.5" customHeight="1">
      <c r="A757" s="2"/>
      <c r="B757" s="27"/>
      <c r="C757" s="27"/>
      <c r="F757" s="1"/>
      <c r="G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9.5" customHeight="1">
      <c r="A758" s="2"/>
      <c r="B758" s="27"/>
      <c r="C758" s="27"/>
      <c r="F758" s="1"/>
      <c r="G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9.5" customHeight="1">
      <c r="A759" s="2"/>
      <c r="B759" s="27"/>
      <c r="C759" s="27"/>
      <c r="F759" s="1"/>
      <c r="G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9.5" customHeight="1">
      <c r="A760" s="2"/>
      <c r="B760" s="27"/>
      <c r="C760" s="27"/>
      <c r="F760" s="1"/>
      <c r="G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9.5" customHeight="1">
      <c r="A761" s="2"/>
      <c r="B761" s="27"/>
      <c r="C761" s="27"/>
      <c r="F761" s="1"/>
      <c r="G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9.5" customHeight="1">
      <c r="A762" s="2"/>
      <c r="B762" s="27"/>
      <c r="C762" s="27"/>
      <c r="F762" s="1"/>
      <c r="G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9.5" customHeight="1">
      <c r="A763" s="2"/>
      <c r="B763" s="27"/>
      <c r="C763" s="27"/>
      <c r="F763" s="1"/>
      <c r="G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9.5" customHeight="1">
      <c r="A764" s="2"/>
      <c r="B764" s="27"/>
      <c r="C764" s="27"/>
      <c r="F764" s="1"/>
      <c r="G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9.5" customHeight="1">
      <c r="A765" s="2"/>
      <c r="B765" s="27"/>
      <c r="C765" s="27"/>
      <c r="F765" s="1"/>
      <c r="G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9.5" customHeight="1">
      <c r="A766" s="2"/>
      <c r="B766" s="27"/>
      <c r="C766" s="27"/>
      <c r="F766" s="1"/>
      <c r="G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9.5" customHeight="1">
      <c r="A767" s="2"/>
      <c r="B767" s="27"/>
      <c r="C767" s="27"/>
      <c r="F767" s="1"/>
      <c r="G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9.5" customHeight="1">
      <c r="A768" s="2"/>
      <c r="B768" s="27"/>
      <c r="C768" s="27"/>
      <c r="F768" s="1"/>
      <c r="G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9.5" customHeight="1">
      <c r="A769" s="2"/>
      <c r="B769" s="27"/>
      <c r="C769" s="27"/>
      <c r="F769" s="1"/>
      <c r="G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9.5" customHeight="1">
      <c r="A770" s="2"/>
      <c r="B770" s="27"/>
      <c r="C770" s="27"/>
      <c r="F770" s="1"/>
      <c r="G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9.5" customHeight="1">
      <c r="A771" s="2"/>
      <c r="B771" s="27"/>
      <c r="C771" s="27"/>
      <c r="F771" s="1"/>
      <c r="G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9.5" customHeight="1">
      <c r="A772" s="2"/>
      <c r="B772" s="27"/>
      <c r="C772" s="27"/>
      <c r="F772" s="1"/>
      <c r="G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9.5" customHeight="1">
      <c r="A773" s="2"/>
      <c r="B773" s="27"/>
      <c r="C773" s="27"/>
      <c r="F773" s="1"/>
      <c r="G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9.5" customHeight="1">
      <c r="A774" s="2"/>
      <c r="B774" s="27"/>
      <c r="C774" s="27"/>
      <c r="F774" s="1"/>
      <c r="G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9.5" customHeight="1">
      <c r="A775" s="2"/>
      <c r="B775" s="27"/>
      <c r="C775" s="27"/>
      <c r="F775" s="1"/>
      <c r="G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9.5" customHeight="1">
      <c r="A776" s="2"/>
      <c r="B776" s="27"/>
      <c r="C776" s="27"/>
      <c r="F776" s="1"/>
      <c r="G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9.5" customHeight="1">
      <c r="A777" s="2"/>
      <c r="B777" s="27"/>
      <c r="C777" s="27"/>
      <c r="F777" s="1"/>
      <c r="G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9.5" customHeight="1">
      <c r="A778" s="2"/>
      <c r="B778" s="27"/>
      <c r="C778" s="27"/>
      <c r="F778" s="1"/>
      <c r="G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9.5" customHeight="1">
      <c r="A779" s="2"/>
      <c r="B779" s="27"/>
      <c r="C779" s="27"/>
      <c r="F779" s="1"/>
      <c r="G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9.5" customHeight="1">
      <c r="A780" s="2"/>
      <c r="B780" s="27"/>
      <c r="C780" s="27"/>
      <c r="F780" s="1"/>
      <c r="G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9.5" customHeight="1">
      <c r="A781" s="2"/>
      <c r="B781" s="27"/>
      <c r="C781" s="27"/>
      <c r="F781" s="1"/>
      <c r="G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9.5" customHeight="1">
      <c r="A782" s="2"/>
      <c r="B782" s="27"/>
      <c r="C782" s="27"/>
      <c r="F782" s="1"/>
      <c r="G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9.5" customHeight="1">
      <c r="A783" s="2"/>
      <c r="B783" s="27"/>
      <c r="C783" s="27"/>
      <c r="F783" s="1"/>
      <c r="G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9.5" customHeight="1">
      <c r="A784" s="2"/>
      <c r="B784" s="27"/>
      <c r="C784" s="27"/>
      <c r="F784" s="1"/>
      <c r="G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9.5" customHeight="1">
      <c r="A785" s="2"/>
      <c r="B785" s="27"/>
      <c r="C785" s="27"/>
      <c r="F785" s="1"/>
      <c r="G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9.5" customHeight="1">
      <c r="A786" s="2"/>
      <c r="B786" s="27"/>
      <c r="C786" s="27"/>
      <c r="F786" s="1"/>
      <c r="G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9.5" customHeight="1">
      <c r="A787" s="2"/>
      <c r="B787" s="27"/>
      <c r="C787" s="27"/>
      <c r="F787" s="1"/>
      <c r="G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9.5" customHeight="1">
      <c r="A788" s="2"/>
      <c r="B788" s="27"/>
      <c r="C788" s="27"/>
      <c r="F788" s="1"/>
      <c r="G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9.5" customHeight="1">
      <c r="A789" s="2"/>
      <c r="B789" s="27"/>
      <c r="C789" s="27"/>
      <c r="F789" s="1"/>
      <c r="G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9.5" customHeight="1">
      <c r="A790" s="2"/>
      <c r="B790" s="27"/>
      <c r="C790" s="27"/>
      <c r="F790" s="1"/>
      <c r="G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9.5" customHeight="1">
      <c r="A791" s="2"/>
      <c r="B791" s="27"/>
      <c r="C791" s="27"/>
      <c r="F791" s="1"/>
      <c r="G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9.5" customHeight="1">
      <c r="A792" s="2"/>
      <c r="B792" s="27"/>
      <c r="C792" s="27"/>
      <c r="F792" s="1"/>
      <c r="G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9.5" customHeight="1">
      <c r="A793" s="2"/>
      <c r="B793" s="27"/>
      <c r="C793" s="27"/>
      <c r="F793" s="1"/>
      <c r="G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9.5" customHeight="1">
      <c r="A794" s="2"/>
      <c r="B794" s="27"/>
      <c r="C794" s="27"/>
      <c r="F794" s="1"/>
      <c r="G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9.5" customHeight="1">
      <c r="A795" s="2"/>
      <c r="B795" s="27"/>
      <c r="C795" s="27"/>
      <c r="F795" s="1"/>
      <c r="G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9.5" customHeight="1">
      <c r="A796" s="2"/>
      <c r="B796" s="27"/>
      <c r="C796" s="27"/>
      <c r="F796" s="1"/>
      <c r="G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9.5" customHeight="1">
      <c r="A797" s="2"/>
      <c r="B797" s="27"/>
      <c r="C797" s="27"/>
      <c r="F797" s="1"/>
      <c r="G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9.5" customHeight="1">
      <c r="A798" s="2"/>
      <c r="B798" s="27"/>
      <c r="C798" s="27"/>
      <c r="F798" s="1"/>
      <c r="G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9.5" customHeight="1">
      <c r="A799" s="2"/>
      <c r="B799" s="27"/>
      <c r="C799" s="27"/>
      <c r="F799" s="1"/>
      <c r="G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9.5" customHeight="1">
      <c r="A800" s="2"/>
      <c r="B800" s="27"/>
      <c r="C800" s="27"/>
      <c r="F800" s="1"/>
      <c r="G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9.5" customHeight="1">
      <c r="A801" s="2"/>
      <c r="B801" s="27"/>
      <c r="C801" s="27"/>
      <c r="F801" s="1"/>
      <c r="G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9.5" customHeight="1">
      <c r="A802" s="2"/>
      <c r="B802" s="27"/>
      <c r="C802" s="27"/>
      <c r="F802" s="1"/>
      <c r="G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9.5" customHeight="1">
      <c r="A803" s="2"/>
      <c r="B803" s="27"/>
      <c r="C803" s="27"/>
      <c r="F803" s="1"/>
      <c r="G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9.5" customHeight="1">
      <c r="A804" s="2"/>
      <c r="B804" s="27"/>
      <c r="C804" s="27"/>
      <c r="F804" s="1"/>
      <c r="G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9.5" customHeight="1">
      <c r="A805" s="2"/>
      <c r="B805" s="27"/>
      <c r="C805" s="27"/>
      <c r="F805" s="1"/>
      <c r="G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9.5" customHeight="1">
      <c r="A806" s="2"/>
      <c r="B806" s="27"/>
      <c r="C806" s="27"/>
      <c r="F806" s="1"/>
      <c r="G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9.5" customHeight="1">
      <c r="A807" s="2"/>
      <c r="B807" s="27"/>
      <c r="C807" s="27"/>
      <c r="F807" s="1"/>
      <c r="G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9.5" customHeight="1">
      <c r="A808" s="2"/>
      <c r="B808" s="27"/>
      <c r="C808" s="27"/>
      <c r="F808" s="1"/>
      <c r="G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9.5" customHeight="1">
      <c r="A809" s="2"/>
      <c r="B809" s="27"/>
      <c r="C809" s="27"/>
      <c r="F809" s="1"/>
      <c r="G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9.5" customHeight="1">
      <c r="A810" s="2"/>
      <c r="B810" s="27"/>
      <c r="C810" s="27"/>
      <c r="F810" s="1"/>
      <c r="G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9.5" customHeight="1">
      <c r="A811" s="2"/>
      <c r="B811" s="27"/>
      <c r="C811" s="27"/>
      <c r="F811" s="1"/>
      <c r="G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9.5" customHeight="1">
      <c r="A812" s="2"/>
      <c r="B812" s="27"/>
      <c r="C812" s="27"/>
      <c r="F812" s="1"/>
      <c r="G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9.5" customHeight="1">
      <c r="A813" s="2"/>
      <c r="B813" s="27"/>
      <c r="C813" s="27"/>
      <c r="F813" s="1"/>
      <c r="G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9.5" customHeight="1">
      <c r="A814" s="2"/>
      <c r="B814" s="27"/>
      <c r="C814" s="27"/>
      <c r="F814" s="1"/>
      <c r="G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9.5" customHeight="1">
      <c r="A815" s="2"/>
      <c r="B815" s="27"/>
      <c r="C815" s="27"/>
      <c r="F815" s="1"/>
      <c r="G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9.5" customHeight="1">
      <c r="A816" s="2"/>
      <c r="B816" s="27"/>
      <c r="C816" s="27"/>
      <c r="F816" s="1"/>
      <c r="G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9.5" customHeight="1">
      <c r="A817" s="2"/>
      <c r="B817" s="27"/>
      <c r="C817" s="27"/>
      <c r="F817" s="1"/>
      <c r="G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9.5" customHeight="1">
      <c r="A818" s="2"/>
      <c r="B818" s="27"/>
      <c r="C818" s="27"/>
      <c r="F818" s="1"/>
      <c r="G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9.5" customHeight="1">
      <c r="A819" s="2"/>
      <c r="B819" s="27"/>
      <c r="C819" s="27"/>
      <c r="F819" s="1"/>
      <c r="G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9.5" customHeight="1">
      <c r="A820" s="2"/>
      <c r="B820" s="27"/>
      <c r="C820" s="27"/>
      <c r="F820" s="1"/>
      <c r="G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9.5" customHeight="1">
      <c r="A821" s="2"/>
      <c r="B821" s="27"/>
      <c r="C821" s="27"/>
      <c r="F821" s="1"/>
      <c r="G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9.5" customHeight="1">
      <c r="A822" s="2"/>
      <c r="B822" s="27"/>
      <c r="C822" s="27"/>
      <c r="F822" s="1"/>
      <c r="G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9.5" customHeight="1">
      <c r="A823" s="2"/>
      <c r="B823" s="27"/>
      <c r="C823" s="27"/>
      <c r="F823" s="1"/>
      <c r="G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9.5" customHeight="1">
      <c r="A824" s="2"/>
      <c r="B824" s="27"/>
      <c r="C824" s="27"/>
      <c r="F824" s="1"/>
      <c r="G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9.5" customHeight="1">
      <c r="A825" s="2"/>
      <c r="B825" s="27"/>
      <c r="C825" s="27"/>
      <c r="F825" s="1"/>
      <c r="G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9.5" customHeight="1">
      <c r="A826" s="2"/>
      <c r="B826" s="27"/>
      <c r="C826" s="27"/>
      <c r="F826" s="1"/>
      <c r="G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9.5" customHeight="1">
      <c r="A827" s="2"/>
      <c r="B827" s="27"/>
      <c r="C827" s="27"/>
      <c r="F827" s="1"/>
      <c r="G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9.5" customHeight="1">
      <c r="A828" s="2"/>
      <c r="B828" s="27"/>
      <c r="C828" s="27"/>
      <c r="F828" s="1"/>
      <c r="G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9.5" customHeight="1">
      <c r="A829" s="2"/>
      <c r="B829" s="27"/>
      <c r="C829" s="27"/>
      <c r="F829" s="1"/>
      <c r="G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9.5" customHeight="1">
      <c r="A830" s="2"/>
      <c r="B830" s="27"/>
      <c r="C830" s="27"/>
      <c r="F830" s="1"/>
      <c r="G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9.5" customHeight="1">
      <c r="A831" s="2"/>
      <c r="B831" s="27"/>
      <c r="C831" s="27"/>
      <c r="F831" s="1"/>
      <c r="G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9.5" customHeight="1">
      <c r="A832" s="2"/>
      <c r="B832" s="27"/>
      <c r="C832" s="27"/>
      <c r="F832" s="1"/>
      <c r="G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9.5" customHeight="1">
      <c r="A833" s="2"/>
      <c r="B833" s="27"/>
      <c r="C833" s="27"/>
      <c r="F833" s="1"/>
      <c r="G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9.5" customHeight="1">
      <c r="A834" s="2"/>
      <c r="B834" s="27"/>
      <c r="C834" s="27"/>
      <c r="F834" s="1"/>
      <c r="G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9.5" customHeight="1">
      <c r="A835" s="2"/>
      <c r="B835" s="27"/>
      <c r="C835" s="27"/>
      <c r="F835" s="1"/>
      <c r="G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9.5" customHeight="1">
      <c r="A836" s="2"/>
      <c r="B836" s="27"/>
      <c r="C836" s="27"/>
      <c r="F836" s="1"/>
      <c r="G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9.5" customHeight="1">
      <c r="A837" s="2"/>
      <c r="B837" s="27"/>
      <c r="C837" s="27"/>
      <c r="F837" s="1"/>
      <c r="G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9.5" customHeight="1">
      <c r="A838" s="2"/>
      <c r="B838" s="27"/>
      <c r="C838" s="27"/>
      <c r="F838" s="1"/>
      <c r="G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9.5" customHeight="1">
      <c r="A839" s="2"/>
      <c r="B839" s="27"/>
      <c r="C839" s="27"/>
      <c r="F839" s="1"/>
      <c r="G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9.5" customHeight="1">
      <c r="A840" s="2"/>
      <c r="B840" s="27"/>
      <c r="C840" s="27"/>
      <c r="F840" s="1"/>
      <c r="G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9.5" customHeight="1">
      <c r="A841" s="2"/>
      <c r="B841" s="27"/>
      <c r="C841" s="27"/>
      <c r="F841" s="1"/>
      <c r="G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9.5" customHeight="1">
      <c r="A842" s="2"/>
      <c r="B842" s="27"/>
      <c r="C842" s="27"/>
      <c r="F842" s="1"/>
      <c r="G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9.5" customHeight="1">
      <c r="A843" s="2"/>
      <c r="B843" s="27"/>
      <c r="C843" s="27"/>
      <c r="F843" s="1"/>
      <c r="G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9.5" customHeight="1">
      <c r="A844" s="2"/>
      <c r="B844" s="27"/>
      <c r="C844" s="27"/>
      <c r="F844" s="1"/>
      <c r="G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9.5" customHeight="1">
      <c r="A845" s="2"/>
      <c r="B845" s="27"/>
      <c r="C845" s="27"/>
      <c r="F845" s="1"/>
      <c r="G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9.5" customHeight="1">
      <c r="A846" s="2"/>
      <c r="B846" s="27"/>
      <c r="C846" s="27"/>
      <c r="F846" s="1"/>
      <c r="G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9.5" customHeight="1">
      <c r="A847" s="2"/>
      <c r="B847" s="27"/>
      <c r="C847" s="27"/>
      <c r="F847" s="1"/>
      <c r="G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9.5" customHeight="1">
      <c r="A848" s="2"/>
      <c r="B848" s="27"/>
      <c r="C848" s="27"/>
      <c r="F848" s="1"/>
      <c r="G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9.5" customHeight="1">
      <c r="A849" s="2"/>
      <c r="B849" s="27"/>
      <c r="C849" s="27"/>
      <c r="F849" s="1"/>
      <c r="G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9.5" customHeight="1">
      <c r="A850" s="2"/>
      <c r="B850" s="27"/>
      <c r="C850" s="27"/>
      <c r="F850" s="1"/>
      <c r="G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9.5" customHeight="1">
      <c r="A851" s="2"/>
      <c r="B851" s="27"/>
      <c r="C851" s="27"/>
      <c r="F851" s="1"/>
      <c r="G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9.5" customHeight="1">
      <c r="A852" s="2"/>
      <c r="B852" s="27"/>
      <c r="C852" s="27"/>
      <c r="F852" s="1"/>
      <c r="G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9.5" customHeight="1">
      <c r="A853" s="2"/>
      <c r="B853" s="27"/>
      <c r="C853" s="27"/>
      <c r="F853" s="1"/>
      <c r="G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9.5" customHeight="1">
      <c r="A854" s="2"/>
      <c r="B854" s="27"/>
      <c r="C854" s="27"/>
      <c r="F854" s="1"/>
      <c r="G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9.5" customHeight="1">
      <c r="A855" s="2"/>
      <c r="B855" s="27"/>
      <c r="C855" s="27"/>
      <c r="F855" s="1"/>
      <c r="G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9.5" customHeight="1">
      <c r="A856" s="2"/>
      <c r="B856" s="27"/>
      <c r="C856" s="27"/>
      <c r="F856" s="1"/>
      <c r="G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9.5" customHeight="1">
      <c r="A857" s="2"/>
      <c r="B857" s="27"/>
      <c r="C857" s="27"/>
      <c r="F857" s="1"/>
      <c r="G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9.5" customHeight="1">
      <c r="A858" s="2"/>
      <c r="B858" s="27"/>
      <c r="C858" s="27"/>
      <c r="F858" s="1"/>
      <c r="G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9.5" customHeight="1">
      <c r="A859" s="2"/>
      <c r="B859" s="27"/>
      <c r="C859" s="27"/>
      <c r="F859" s="1"/>
      <c r="G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9.5" customHeight="1">
      <c r="A860" s="2"/>
      <c r="B860" s="27"/>
      <c r="C860" s="27"/>
      <c r="F860" s="1"/>
      <c r="G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9.5" customHeight="1">
      <c r="A861" s="2"/>
      <c r="B861" s="27"/>
      <c r="C861" s="27"/>
      <c r="F861" s="1"/>
      <c r="G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9.5" customHeight="1">
      <c r="A862" s="2"/>
      <c r="B862" s="27"/>
      <c r="C862" s="27"/>
      <c r="F862" s="1"/>
      <c r="G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9.5" customHeight="1">
      <c r="A863" s="2"/>
      <c r="B863" s="27"/>
      <c r="C863" s="27"/>
      <c r="F863" s="1"/>
      <c r="G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9.5" customHeight="1">
      <c r="A864" s="2"/>
      <c r="B864" s="27"/>
      <c r="C864" s="27"/>
      <c r="F864" s="1"/>
      <c r="G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9.5" customHeight="1">
      <c r="A865" s="2"/>
      <c r="B865" s="27"/>
      <c r="C865" s="27"/>
      <c r="F865" s="1"/>
      <c r="G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9.5" customHeight="1">
      <c r="A866" s="2"/>
      <c r="B866" s="27"/>
      <c r="C866" s="27"/>
      <c r="F866" s="1"/>
      <c r="G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9.5" customHeight="1">
      <c r="A867" s="2"/>
      <c r="B867" s="27"/>
      <c r="C867" s="27"/>
      <c r="F867" s="1"/>
      <c r="G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9.5" customHeight="1">
      <c r="A868" s="2"/>
      <c r="B868" s="27"/>
      <c r="C868" s="27"/>
      <c r="F868" s="1"/>
      <c r="G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9.5" customHeight="1">
      <c r="A869" s="2"/>
      <c r="B869" s="27"/>
      <c r="C869" s="27"/>
      <c r="F869" s="1"/>
      <c r="G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9.5" customHeight="1">
      <c r="A870" s="2"/>
      <c r="B870" s="27"/>
      <c r="C870" s="27"/>
      <c r="F870" s="1"/>
      <c r="G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9.5" customHeight="1">
      <c r="A871" s="2"/>
      <c r="B871" s="27"/>
      <c r="C871" s="27"/>
      <c r="F871" s="1"/>
      <c r="G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9.5" customHeight="1">
      <c r="A872" s="2"/>
      <c r="B872" s="27"/>
      <c r="C872" s="27"/>
      <c r="F872" s="1"/>
      <c r="G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9.5" customHeight="1">
      <c r="A873" s="2"/>
      <c r="B873" s="27"/>
      <c r="C873" s="27"/>
      <c r="F873" s="1"/>
      <c r="G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9.5" customHeight="1">
      <c r="A874" s="2"/>
      <c r="B874" s="27"/>
      <c r="C874" s="27"/>
      <c r="F874" s="1"/>
      <c r="G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9.5" customHeight="1">
      <c r="A875" s="2"/>
      <c r="B875" s="27"/>
      <c r="C875" s="27"/>
      <c r="F875" s="1"/>
      <c r="G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9.5" customHeight="1">
      <c r="A876" s="2"/>
      <c r="B876" s="27"/>
      <c r="C876" s="27"/>
      <c r="F876" s="1"/>
      <c r="G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9.5" customHeight="1">
      <c r="A877" s="2"/>
      <c r="B877" s="27"/>
      <c r="C877" s="27"/>
      <c r="F877" s="1"/>
      <c r="G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9.5" customHeight="1">
      <c r="A878" s="2"/>
      <c r="B878" s="27"/>
      <c r="C878" s="27"/>
      <c r="F878" s="1"/>
      <c r="G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9.5" customHeight="1">
      <c r="A879" s="2"/>
      <c r="B879" s="27"/>
      <c r="C879" s="27"/>
      <c r="F879" s="1"/>
      <c r="G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9.5" customHeight="1">
      <c r="A880" s="2"/>
      <c r="B880" s="27"/>
      <c r="C880" s="27"/>
      <c r="F880" s="1"/>
      <c r="G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9.5" customHeight="1">
      <c r="A881" s="2"/>
      <c r="B881" s="27"/>
      <c r="C881" s="27"/>
      <c r="F881" s="1"/>
      <c r="G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9.5" customHeight="1">
      <c r="A882" s="2"/>
      <c r="B882" s="27"/>
      <c r="C882" s="27"/>
      <c r="F882" s="1"/>
      <c r="G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9.5" customHeight="1">
      <c r="A883" s="2"/>
      <c r="B883" s="27"/>
      <c r="C883" s="27"/>
      <c r="F883" s="1"/>
      <c r="G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9.5" customHeight="1">
      <c r="A884" s="2"/>
      <c r="B884" s="27"/>
      <c r="C884" s="27"/>
      <c r="F884" s="1"/>
      <c r="G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9.5" customHeight="1">
      <c r="A885" s="2"/>
      <c r="B885" s="27"/>
      <c r="C885" s="27"/>
      <c r="F885" s="1"/>
      <c r="G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9.5" customHeight="1">
      <c r="A886" s="2"/>
      <c r="B886" s="27"/>
      <c r="C886" s="27"/>
      <c r="F886" s="1"/>
      <c r="G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9.5" customHeight="1">
      <c r="A887" s="2"/>
      <c r="B887" s="27"/>
      <c r="C887" s="27"/>
      <c r="F887" s="1"/>
      <c r="G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9.5" customHeight="1">
      <c r="A888" s="2"/>
      <c r="B888" s="27"/>
      <c r="C888" s="27"/>
      <c r="F888" s="1"/>
      <c r="G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9.5" customHeight="1">
      <c r="A889" s="2"/>
      <c r="B889" s="27"/>
      <c r="C889" s="27"/>
      <c r="F889" s="1"/>
      <c r="G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9.5" customHeight="1">
      <c r="A890" s="2"/>
      <c r="B890" s="27"/>
      <c r="C890" s="27"/>
      <c r="F890" s="1"/>
      <c r="G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9.5" customHeight="1">
      <c r="A891" s="2"/>
      <c r="B891" s="27"/>
      <c r="C891" s="27"/>
      <c r="F891" s="1"/>
      <c r="G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9.5" customHeight="1">
      <c r="A892" s="2"/>
      <c r="B892" s="27"/>
      <c r="C892" s="27"/>
      <c r="F892" s="1"/>
      <c r="G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9.5" customHeight="1">
      <c r="A893" s="2"/>
      <c r="B893" s="27"/>
      <c r="C893" s="27"/>
      <c r="F893" s="1"/>
      <c r="G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9.5" customHeight="1">
      <c r="A894" s="2"/>
      <c r="B894" s="27"/>
      <c r="C894" s="27"/>
      <c r="F894" s="1"/>
      <c r="G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9.5" customHeight="1">
      <c r="A895" s="2"/>
      <c r="B895" s="27"/>
      <c r="C895" s="27"/>
      <c r="F895" s="1"/>
      <c r="G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9.5" customHeight="1">
      <c r="A896" s="2"/>
      <c r="B896" s="27"/>
      <c r="C896" s="27"/>
      <c r="F896" s="1"/>
      <c r="G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9.5" customHeight="1">
      <c r="A897" s="2"/>
      <c r="B897" s="27"/>
      <c r="C897" s="27"/>
      <c r="F897" s="1"/>
      <c r="G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9.5" customHeight="1">
      <c r="A898" s="2"/>
      <c r="B898" s="27"/>
      <c r="C898" s="27"/>
      <c r="F898" s="1"/>
      <c r="G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9.5" customHeight="1">
      <c r="A899" s="2"/>
      <c r="B899" s="27"/>
      <c r="C899" s="27"/>
      <c r="F899" s="1"/>
      <c r="G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9.5" customHeight="1">
      <c r="A900" s="2"/>
      <c r="B900" s="27"/>
      <c r="C900" s="27"/>
      <c r="F900" s="1"/>
      <c r="G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9.5" customHeight="1">
      <c r="A901" s="2"/>
      <c r="B901" s="27"/>
      <c r="C901" s="27"/>
      <c r="F901" s="1"/>
      <c r="G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9.5" customHeight="1">
      <c r="A902" s="2"/>
      <c r="B902" s="27"/>
      <c r="C902" s="27"/>
      <c r="F902" s="1"/>
      <c r="G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9.5" customHeight="1">
      <c r="A903" s="2"/>
      <c r="B903" s="27"/>
      <c r="C903" s="27"/>
      <c r="F903" s="1"/>
      <c r="G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9.5" customHeight="1">
      <c r="A904" s="2"/>
      <c r="B904" s="27"/>
      <c r="C904" s="27"/>
      <c r="F904" s="1"/>
      <c r="G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9.5" customHeight="1">
      <c r="A905" s="2"/>
      <c r="B905" s="27"/>
      <c r="C905" s="27"/>
      <c r="F905" s="1"/>
      <c r="G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9.5" customHeight="1">
      <c r="A906" s="2"/>
      <c r="B906" s="27"/>
      <c r="C906" s="27"/>
      <c r="F906" s="1"/>
      <c r="G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9.5" customHeight="1">
      <c r="A907" s="2"/>
      <c r="B907" s="27"/>
      <c r="C907" s="27"/>
      <c r="F907" s="1"/>
      <c r="G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9.5" customHeight="1">
      <c r="A908" s="2"/>
      <c r="B908" s="27"/>
      <c r="C908" s="27"/>
      <c r="F908" s="1"/>
      <c r="G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9.5" customHeight="1">
      <c r="A909" s="2"/>
      <c r="B909" s="27"/>
      <c r="C909" s="27"/>
      <c r="F909" s="1"/>
      <c r="G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9.5" customHeight="1">
      <c r="A910" s="2"/>
      <c r="B910" s="27"/>
      <c r="C910" s="27"/>
      <c r="F910" s="1"/>
      <c r="G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9.5" customHeight="1">
      <c r="A911" s="2"/>
      <c r="B911" s="27"/>
      <c r="C911" s="27"/>
      <c r="F911" s="1"/>
      <c r="G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9.5" customHeight="1">
      <c r="A912" s="2"/>
      <c r="B912" s="27"/>
      <c r="C912" s="27"/>
      <c r="F912" s="1"/>
      <c r="G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9.5" customHeight="1">
      <c r="A913" s="2"/>
      <c r="B913" s="27"/>
      <c r="C913" s="27"/>
      <c r="F913" s="1"/>
      <c r="G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9.5" customHeight="1">
      <c r="A914" s="2"/>
      <c r="B914" s="27"/>
      <c r="C914" s="27"/>
      <c r="F914" s="1"/>
      <c r="G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9.5" customHeight="1">
      <c r="A915" s="2"/>
      <c r="B915" s="27"/>
      <c r="C915" s="27"/>
      <c r="F915" s="1"/>
      <c r="G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9.5" customHeight="1">
      <c r="A916" s="2"/>
      <c r="B916" s="27"/>
      <c r="C916" s="27"/>
      <c r="F916" s="1"/>
      <c r="G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9.5" customHeight="1">
      <c r="A917" s="2"/>
      <c r="B917" s="27"/>
      <c r="C917" s="27"/>
      <c r="F917" s="1"/>
      <c r="G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9.5" customHeight="1">
      <c r="A918" s="2"/>
      <c r="B918" s="27"/>
      <c r="C918" s="27"/>
      <c r="F918" s="1"/>
      <c r="G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9.5" customHeight="1">
      <c r="A919" s="2"/>
      <c r="B919" s="27"/>
      <c r="C919" s="27"/>
      <c r="F919" s="1"/>
      <c r="G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9.5" customHeight="1">
      <c r="A920" s="2"/>
      <c r="B920" s="27"/>
      <c r="C920" s="27"/>
      <c r="F920" s="1"/>
      <c r="G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9.5" customHeight="1">
      <c r="A921" s="2"/>
      <c r="B921" s="27"/>
      <c r="C921" s="27"/>
      <c r="F921" s="1"/>
      <c r="G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9.5" customHeight="1">
      <c r="A922" s="2"/>
      <c r="B922" s="27"/>
      <c r="C922" s="27"/>
      <c r="F922" s="1"/>
      <c r="G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9.5" customHeight="1">
      <c r="A923" s="2"/>
      <c r="B923" s="27"/>
      <c r="C923" s="27"/>
      <c r="F923" s="1"/>
      <c r="G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9.5" customHeight="1">
      <c r="A924" s="2"/>
      <c r="B924" s="27"/>
      <c r="C924" s="27"/>
      <c r="F924" s="1"/>
      <c r="G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9.5" customHeight="1">
      <c r="A925" s="2"/>
      <c r="B925" s="27"/>
      <c r="C925" s="27"/>
      <c r="F925" s="1"/>
      <c r="G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9.5" customHeight="1">
      <c r="A926" s="2"/>
      <c r="B926" s="27"/>
      <c r="C926" s="27"/>
      <c r="F926" s="1"/>
      <c r="G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9.5" customHeight="1">
      <c r="A927" s="2"/>
      <c r="B927" s="27"/>
      <c r="C927" s="27"/>
      <c r="F927" s="1"/>
      <c r="G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9.5" customHeight="1">
      <c r="A928" s="2"/>
      <c r="B928" s="27"/>
      <c r="C928" s="27"/>
      <c r="F928" s="1"/>
      <c r="G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9.5" customHeight="1">
      <c r="A929" s="2"/>
      <c r="B929" s="27"/>
      <c r="C929" s="27"/>
      <c r="F929" s="1"/>
      <c r="G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9.5" customHeight="1">
      <c r="A930" s="2"/>
      <c r="B930" s="27"/>
      <c r="C930" s="27"/>
      <c r="F930" s="1"/>
      <c r="G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9.5" customHeight="1">
      <c r="A931" s="2"/>
      <c r="B931" s="27"/>
      <c r="C931" s="27"/>
      <c r="F931" s="1"/>
      <c r="G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9.5" customHeight="1">
      <c r="A932" s="2"/>
      <c r="B932" s="27"/>
      <c r="C932" s="27"/>
      <c r="F932" s="1"/>
      <c r="G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9.5" customHeight="1">
      <c r="A933" s="2"/>
      <c r="B933" s="27"/>
      <c r="C933" s="27"/>
      <c r="F933" s="1"/>
      <c r="G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9.5" customHeight="1">
      <c r="A934" s="2"/>
      <c r="B934" s="27"/>
      <c r="C934" s="27"/>
      <c r="F934" s="1"/>
      <c r="G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9.5" customHeight="1">
      <c r="A935" s="2"/>
      <c r="B935" s="27"/>
      <c r="C935" s="27"/>
      <c r="F935" s="1"/>
      <c r="G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9.5" customHeight="1">
      <c r="A936" s="2"/>
      <c r="B936" s="27"/>
      <c r="C936" s="27"/>
      <c r="F936" s="1"/>
      <c r="G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9.5" customHeight="1">
      <c r="A937" s="2"/>
      <c r="B937" s="27"/>
      <c r="C937" s="27"/>
      <c r="F937" s="1"/>
      <c r="G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9.5" customHeight="1">
      <c r="A938" s="2"/>
      <c r="B938" s="27"/>
      <c r="C938" s="27"/>
      <c r="F938" s="1"/>
      <c r="G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9.5" customHeight="1">
      <c r="A939" s="2"/>
      <c r="B939" s="27"/>
      <c r="C939" s="27"/>
      <c r="F939" s="1"/>
      <c r="G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9.5" customHeight="1">
      <c r="A940" s="2"/>
      <c r="B940" s="27"/>
      <c r="C940" s="27"/>
      <c r="F940" s="1"/>
      <c r="G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9.5" customHeight="1">
      <c r="A941" s="2"/>
      <c r="B941" s="27"/>
      <c r="C941" s="27"/>
      <c r="F941" s="1"/>
      <c r="G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9.5" customHeight="1">
      <c r="A942" s="2"/>
      <c r="B942" s="27"/>
      <c r="C942" s="27"/>
      <c r="F942" s="1"/>
      <c r="G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9.5" customHeight="1">
      <c r="A943" s="2"/>
      <c r="B943" s="27"/>
      <c r="C943" s="27"/>
      <c r="F943" s="1"/>
      <c r="G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9.5" customHeight="1">
      <c r="A944" s="2"/>
      <c r="B944" s="27"/>
      <c r="C944" s="27"/>
      <c r="F944" s="1"/>
      <c r="G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9.5" customHeight="1">
      <c r="A945" s="2"/>
      <c r="B945" s="27"/>
      <c r="C945" s="27"/>
      <c r="F945" s="1"/>
      <c r="G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9.5" customHeight="1">
      <c r="A946" s="2"/>
      <c r="B946" s="27"/>
      <c r="C946" s="27"/>
      <c r="F946" s="1"/>
      <c r="G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9.5" customHeight="1">
      <c r="A947" s="2"/>
      <c r="B947" s="27"/>
      <c r="C947" s="27"/>
      <c r="F947" s="1"/>
      <c r="G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9.5" customHeight="1">
      <c r="A948" s="2"/>
      <c r="B948" s="27"/>
      <c r="C948" s="27"/>
      <c r="F948" s="1"/>
      <c r="G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9.5" customHeight="1">
      <c r="A949" s="2"/>
      <c r="B949" s="27"/>
      <c r="C949" s="27"/>
      <c r="F949" s="1"/>
      <c r="G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9.5" customHeight="1">
      <c r="A950" s="2"/>
      <c r="B950" s="27"/>
      <c r="C950" s="27"/>
      <c r="F950" s="1"/>
      <c r="G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9.5" customHeight="1">
      <c r="A951" s="2"/>
      <c r="B951" s="27"/>
      <c r="C951" s="27"/>
      <c r="F951" s="1"/>
      <c r="G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9.5" customHeight="1">
      <c r="A952" s="2"/>
      <c r="B952" s="27"/>
      <c r="C952" s="27"/>
      <c r="F952" s="1"/>
      <c r="G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9.5" customHeight="1">
      <c r="A953" s="2"/>
      <c r="B953" s="27"/>
      <c r="C953" s="27"/>
      <c r="F953" s="1"/>
      <c r="G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9.5" customHeight="1">
      <c r="A954" s="2"/>
      <c r="B954" s="27"/>
      <c r="C954" s="27"/>
      <c r="F954" s="1"/>
      <c r="G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9.5" customHeight="1">
      <c r="A955" s="2"/>
      <c r="B955" s="27"/>
      <c r="C955" s="27"/>
      <c r="F955" s="1"/>
      <c r="G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9.5" customHeight="1">
      <c r="A956" s="2"/>
      <c r="B956" s="27"/>
      <c r="C956" s="27"/>
      <c r="F956" s="1"/>
      <c r="G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9.5" customHeight="1">
      <c r="A957" s="2"/>
      <c r="B957" s="27"/>
      <c r="C957" s="27"/>
      <c r="F957" s="1"/>
      <c r="G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9.5" customHeight="1">
      <c r="A958" s="2"/>
      <c r="B958" s="27"/>
      <c r="C958" s="27"/>
      <c r="F958" s="1"/>
      <c r="G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9.5" customHeight="1">
      <c r="A959" s="2"/>
      <c r="B959" s="27"/>
      <c r="C959" s="27"/>
      <c r="F959" s="1"/>
      <c r="G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9.5" customHeight="1">
      <c r="A960" s="2"/>
      <c r="B960" s="27"/>
      <c r="C960" s="27"/>
      <c r="F960" s="1"/>
      <c r="G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9.5" customHeight="1">
      <c r="A961" s="2"/>
      <c r="B961" s="27"/>
      <c r="C961" s="27"/>
      <c r="F961" s="1"/>
      <c r="G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9.5" customHeight="1">
      <c r="A962" s="2"/>
      <c r="B962" s="27"/>
      <c r="C962" s="27"/>
      <c r="F962" s="1"/>
      <c r="G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9.5" customHeight="1">
      <c r="A963" s="2"/>
      <c r="B963" s="27"/>
      <c r="C963" s="27"/>
      <c r="F963" s="1"/>
      <c r="G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9.5" customHeight="1">
      <c r="A964" s="2"/>
      <c r="B964" s="27"/>
      <c r="C964" s="27"/>
      <c r="F964" s="1"/>
      <c r="G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9.5" customHeight="1">
      <c r="A965" s="2"/>
      <c r="B965" s="27"/>
      <c r="C965" s="27"/>
      <c r="F965" s="1"/>
      <c r="G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9.5" customHeight="1">
      <c r="A966" s="2"/>
      <c r="B966" s="27"/>
      <c r="C966" s="27"/>
      <c r="F966" s="1"/>
      <c r="G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9.5" customHeight="1">
      <c r="A967" s="2"/>
      <c r="B967" s="27"/>
      <c r="C967" s="27"/>
      <c r="F967" s="1"/>
      <c r="G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9.5" customHeight="1">
      <c r="A968" s="2"/>
      <c r="B968" s="27"/>
      <c r="C968" s="27"/>
      <c r="F968" s="1"/>
      <c r="G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9.5" customHeight="1">
      <c r="A969" s="2"/>
      <c r="B969" s="27"/>
      <c r="C969" s="27"/>
      <c r="F969" s="1"/>
      <c r="G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9.5" customHeight="1">
      <c r="A970" s="2"/>
      <c r="B970" s="27"/>
      <c r="C970" s="27"/>
      <c r="F970" s="1"/>
      <c r="G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9.5" customHeight="1">
      <c r="A971" s="2"/>
      <c r="B971" s="27"/>
      <c r="C971" s="27"/>
      <c r="F971" s="1"/>
      <c r="G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9.5" customHeight="1">
      <c r="A972" s="2"/>
      <c r="B972" s="27"/>
      <c r="C972" s="27"/>
      <c r="F972" s="1"/>
      <c r="G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9.5" customHeight="1">
      <c r="A973" s="2"/>
      <c r="B973" s="27"/>
      <c r="C973" s="27"/>
      <c r="F973" s="1"/>
      <c r="G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9.5" customHeight="1">
      <c r="A974" s="2"/>
      <c r="B974" s="27"/>
      <c r="C974" s="27"/>
      <c r="F974" s="1"/>
      <c r="G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9.5" customHeight="1">
      <c r="A975" s="2"/>
      <c r="B975" s="27"/>
      <c r="C975" s="27"/>
      <c r="F975" s="1"/>
      <c r="G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9.5" customHeight="1">
      <c r="A976" s="2"/>
      <c r="B976" s="27"/>
      <c r="C976" s="27"/>
      <c r="F976" s="1"/>
      <c r="G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9.5" customHeight="1">
      <c r="A977" s="2"/>
      <c r="B977" s="27"/>
      <c r="C977" s="27"/>
      <c r="F977" s="1"/>
      <c r="G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9.5" customHeight="1">
      <c r="A978" s="2"/>
      <c r="B978" s="27"/>
      <c r="C978" s="27"/>
      <c r="F978" s="1"/>
      <c r="G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9.5" customHeight="1">
      <c r="A979" s="2"/>
      <c r="B979" s="27"/>
      <c r="C979" s="27"/>
      <c r="F979" s="1"/>
      <c r="G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9.5" customHeight="1">
      <c r="A980" s="2"/>
      <c r="B980" s="27"/>
      <c r="C980" s="27"/>
      <c r="F980" s="1"/>
      <c r="G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9.5" customHeight="1">
      <c r="A981" s="2"/>
      <c r="B981" s="27"/>
      <c r="C981" s="27"/>
      <c r="F981" s="1"/>
      <c r="G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9.5" customHeight="1">
      <c r="A982" s="2"/>
      <c r="B982" s="27"/>
      <c r="C982" s="27"/>
      <c r="F982" s="1"/>
      <c r="G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9.5" customHeight="1">
      <c r="A983" s="2"/>
      <c r="B983" s="27"/>
      <c r="C983" s="27"/>
      <c r="F983" s="1"/>
      <c r="G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9.5" customHeight="1">
      <c r="A984" s="2"/>
      <c r="B984" s="27"/>
      <c r="C984" s="27"/>
      <c r="F984" s="1"/>
      <c r="G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9.5" customHeight="1">
      <c r="A985" s="2"/>
      <c r="B985" s="27"/>
      <c r="C985" s="27"/>
      <c r="F985" s="1"/>
      <c r="G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9.5" customHeight="1">
      <c r="A986" s="2"/>
      <c r="B986" s="27"/>
      <c r="C986" s="27"/>
      <c r="F986" s="1"/>
      <c r="G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9.5" customHeight="1">
      <c r="A987" s="2"/>
      <c r="B987" s="27"/>
      <c r="C987" s="27"/>
      <c r="F987" s="1"/>
      <c r="G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</sheetData>
  <mergeCells count="17">
    <mergeCell ref="D18:E18"/>
    <mergeCell ref="F3:G3"/>
    <mergeCell ref="H16:H17"/>
    <mergeCell ref="A15:A17"/>
    <mergeCell ref="B15:C15"/>
    <mergeCell ref="D15:E15"/>
    <mergeCell ref="F15:G15"/>
    <mergeCell ref="B17:C17"/>
    <mergeCell ref="D17:E17"/>
    <mergeCell ref="F17:G17"/>
    <mergeCell ref="A3:A4"/>
    <mergeCell ref="B3:C3"/>
    <mergeCell ref="D3:E3"/>
    <mergeCell ref="F1:G1"/>
    <mergeCell ref="D1:E1"/>
    <mergeCell ref="A1:B1"/>
    <mergeCell ref="H3:J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E7D4A-8923-F64E-88C6-6C2F4D0CC064}">
  <dimension ref="A1:X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customWidth="1"/>
    <col min="2" max="3" width="11.77734375" style="7" customWidth="1"/>
    <col min="4" max="4" width="11.77734375" style="19" customWidth="1"/>
    <col min="5" max="5" width="11.77734375" style="16" customWidth="1"/>
    <col min="6" max="7" width="11.77734375" customWidth="1"/>
    <col min="8" max="9" width="11.77734375" style="16" customWidth="1"/>
    <col min="10" max="10" width="15.44140625" customWidth="1"/>
    <col min="11" max="24" width="10.6640625" customWidth="1"/>
  </cols>
  <sheetData>
    <row r="1" spans="1:24" s="10" customFormat="1" ht="31.5" customHeight="1">
      <c r="A1" s="81">
        <v>45505</v>
      </c>
      <c r="B1" s="82"/>
      <c r="C1" s="60" t="str">
        <f>"Pumps: "&amp;COUNTA(I5:I12)</f>
        <v>Pumps: 8</v>
      </c>
      <c r="D1" s="84">
        <f>ROUNDUP(D17/8, 0)</f>
        <v>74</v>
      </c>
      <c r="E1" s="92"/>
      <c r="F1" s="93">
        <f>ROUNDDOWN(F17/8, 0)</f>
        <v>28</v>
      </c>
      <c r="G1" s="85"/>
      <c r="H1" s="49" t="s">
        <v>0</v>
      </c>
      <c r="I1" s="49" t="s">
        <v>1</v>
      </c>
      <c r="J1" s="49" t="s">
        <v>28</v>
      </c>
    </row>
    <row r="2" spans="1:24" s="10" customFormat="1" ht="31.5" customHeight="1">
      <c r="A2" s="11"/>
      <c r="B2" s="11"/>
      <c r="C2" s="58"/>
      <c r="D2" s="12"/>
      <c r="E2" s="12"/>
    </row>
    <row r="3" spans="1:24" s="1" customFormat="1" ht="42" customHeight="1">
      <c r="A3" s="87" t="s">
        <v>3</v>
      </c>
      <c r="B3" s="89" t="s">
        <v>4</v>
      </c>
      <c r="C3" s="91"/>
      <c r="D3" s="89" t="s">
        <v>5</v>
      </c>
      <c r="E3" s="91"/>
      <c r="F3" s="89" t="s">
        <v>6</v>
      </c>
      <c r="G3" s="108"/>
      <c r="H3" s="109" t="s">
        <v>7</v>
      </c>
      <c r="I3" s="109"/>
      <c r="J3" s="109"/>
    </row>
    <row r="4" spans="1:24" s="1" customFormat="1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38" t="s">
        <v>12</v>
      </c>
      <c r="I4" s="38" t="s">
        <v>6</v>
      </c>
      <c r="J4" s="38" t="s">
        <v>4</v>
      </c>
    </row>
    <row r="5" spans="1:24" ht="42" customHeight="1">
      <c r="A5" s="4">
        <v>45930</v>
      </c>
      <c r="B5" s="29"/>
      <c r="C5" s="29"/>
      <c r="D5" s="30"/>
      <c r="E5" s="30">
        <v>110</v>
      </c>
      <c r="F5" s="30" t="s">
        <v>41</v>
      </c>
      <c r="G5" s="30" t="s">
        <v>41</v>
      </c>
      <c r="H5" s="22">
        <v>6.25E-2</v>
      </c>
      <c r="I5" s="5" t="s">
        <v>41</v>
      </c>
      <c r="J5" s="2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2" customHeight="1">
      <c r="A6" s="4">
        <v>45930.125</v>
      </c>
      <c r="B6" s="29"/>
      <c r="C6" s="29"/>
      <c r="D6" s="30"/>
      <c r="E6" s="30"/>
      <c r="F6" s="30" t="s">
        <v>41</v>
      </c>
      <c r="G6" s="30" t="s">
        <v>41</v>
      </c>
      <c r="H6" s="23"/>
      <c r="I6" s="5" t="s">
        <v>41</v>
      </c>
      <c r="J6" s="2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42" customHeight="1">
      <c r="A7" s="4">
        <v>45930.25</v>
      </c>
      <c r="B7" s="29">
        <v>10</v>
      </c>
      <c r="C7" s="29">
        <v>15</v>
      </c>
      <c r="D7" s="30"/>
      <c r="E7" s="30">
        <v>90</v>
      </c>
      <c r="F7" s="30">
        <v>70</v>
      </c>
      <c r="G7" s="30">
        <v>80</v>
      </c>
      <c r="H7" s="23">
        <v>0.25</v>
      </c>
      <c r="I7" s="23">
        <v>0.25</v>
      </c>
      <c r="J7" s="2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42" customHeight="1">
      <c r="A8" s="4">
        <v>45930.375</v>
      </c>
      <c r="B8" s="29"/>
      <c r="C8" s="29"/>
      <c r="D8" s="30"/>
      <c r="E8" s="30">
        <v>100</v>
      </c>
      <c r="F8" s="30" t="s">
        <v>41</v>
      </c>
      <c r="G8" s="30" t="s">
        <v>41</v>
      </c>
      <c r="H8" s="23">
        <v>0.45833333333333331</v>
      </c>
      <c r="I8" s="5" t="s">
        <v>41</v>
      </c>
      <c r="J8" s="2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2" customHeight="1">
      <c r="A9" s="4">
        <v>45930.5</v>
      </c>
      <c r="B9" s="29"/>
      <c r="C9" s="29">
        <v>30</v>
      </c>
      <c r="D9" s="30">
        <v>40</v>
      </c>
      <c r="E9" s="34"/>
      <c r="F9" s="30">
        <v>60</v>
      </c>
      <c r="G9" s="30">
        <v>20</v>
      </c>
      <c r="H9" s="23">
        <v>0.5625</v>
      </c>
      <c r="I9" s="23">
        <v>0.5</v>
      </c>
      <c r="J9" s="2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42" customHeight="1">
      <c r="A10" s="4">
        <v>45930.625</v>
      </c>
      <c r="B10" s="29"/>
      <c r="C10" s="29"/>
      <c r="D10" s="30">
        <v>40</v>
      </c>
      <c r="E10" s="30"/>
      <c r="F10" s="30" t="s">
        <v>41</v>
      </c>
      <c r="G10" s="30" t="s">
        <v>41</v>
      </c>
      <c r="H10" s="23">
        <v>0.625</v>
      </c>
      <c r="I10" s="5" t="s">
        <v>41</v>
      </c>
      <c r="J10" s="2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42" customHeight="1">
      <c r="A11" s="4">
        <v>45930.75</v>
      </c>
      <c r="B11" s="29">
        <v>15</v>
      </c>
      <c r="C11" s="29"/>
      <c r="D11" s="30">
        <v>130</v>
      </c>
      <c r="E11" s="30"/>
      <c r="F11" s="30" t="s">
        <v>41</v>
      </c>
      <c r="G11" s="30" t="s">
        <v>41</v>
      </c>
      <c r="H11" s="23">
        <v>0.72916666666666663</v>
      </c>
      <c r="I11" s="5" t="s">
        <v>41</v>
      </c>
      <c r="J11" s="2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42" customHeight="1">
      <c r="A12" s="4">
        <v>45930.875</v>
      </c>
      <c r="B12" s="29"/>
      <c r="C12" s="29"/>
      <c r="D12" s="30">
        <v>75</v>
      </c>
      <c r="E12" s="30"/>
      <c r="F12" s="30" t="s">
        <v>41</v>
      </c>
      <c r="G12" s="30" t="s">
        <v>41</v>
      </c>
      <c r="H12" s="23">
        <v>0.875</v>
      </c>
      <c r="I12" s="5" t="s">
        <v>41</v>
      </c>
      <c r="J12" s="2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9.5" customHeight="1">
      <c r="A13" s="2"/>
      <c r="B13" s="27"/>
      <c r="C13" s="27"/>
      <c r="D13" s="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9.5" customHeight="1">
      <c r="A14" s="2"/>
      <c r="B14" s="27"/>
      <c r="C14" s="27"/>
      <c r="D14" s="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s="16" customFormat="1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24" s="16" customFormat="1" ht="19.5" customHeight="1">
      <c r="A16" s="66"/>
      <c r="B16" s="31">
        <f t="shared" ref="B16:G16" si="0">SUM(B5:B12)</f>
        <v>25</v>
      </c>
      <c r="C16" s="31">
        <f t="shared" si="0"/>
        <v>45</v>
      </c>
      <c r="D16" s="32">
        <f t="shared" si="0"/>
        <v>285</v>
      </c>
      <c r="E16" s="33">
        <f t="shared" si="0"/>
        <v>300</v>
      </c>
      <c r="F16" s="32">
        <f t="shared" si="0"/>
        <v>130</v>
      </c>
      <c r="G16" s="33">
        <f t="shared" si="0"/>
        <v>100</v>
      </c>
      <c r="H16" s="100">
        <f>D17-F17</f>
        <v>355</v>
      </c>
      <c r="I16" s="1"/>
    </row>
    <row r="17" spans="1:24" s="16" customFormat="1" ht="19.5" customHeight="1">
      <c r="A17" s="67"/>
      <c r="B17" s="101">
        <f>SUM(B16:C16)</f>
        <v>70</v>
      </c>
      <c r="C17" s="102"/>
      <c r="D17" s="78">
        <f>SUM(D16:E16)</f>
        <v>585</v>
      </c>
      <c r="E17" s="103"/>
      <c r="F17" s="78">
        <f>SUM(F16:G16)</f>
        <v>230</v>
      </c>
      <c r="G17" s="80"/>
      <c r="H17" s="75"/>
      <c r="I17" s="1"/>
    </row>
    <row r="18" spans="1:24" ht="19.5" customHeight="1">
      <c r="A18" s="2"/>
      <c r="B18" s="27"/>
      <c r="C18" s="27"/>
      <c r="D18" s="95"/>
      <c r="E18" s="95"/>
      <c r="F18" s="1"/>
      <c r="G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9.5" customHeight="1">
      <c r="A19" s="2"/>
      <c r="B19" s="27"/>
      <c r="C19" s="27"/>
      <c r="F19" s="1"/>
      <c r="G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9.5" customHeight="1">
      <c r="A20" s="2"/>
      <c r="B20" s="27"/>
      <c r="C20" s="27"/>
      <c r="F20" s="1"/>
      <c r="G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9.5" customHeight="1">
      <c r="A21" s="2"/>
      <c r="B21" s="27"/>
      <c r="C21" s="27"/>
      <c r="F21" s="1"/>
      <c r="G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9.5" customHeight="1">
      <c r="A22" s="2"/>
      <c r="B22" s="27"/>
      <c r="C22" s="27"/>
      <c r="F22" s="1"/>
      <c r="G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9.5" customHeight="1">
      <c r="A23" s="2"/>
      <c r="B23" s="27"/>
      <c r="C23" s="27"/>
      <c r="F23" s="1"/>
      <c r="G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9.5" customHeight="1">
      <c r="A24" s="2"/>
      <c r="B24" s="27"/>
      <c r="C24" s="27"/>
      <c r="F24" s="1"/>
      <c r="G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9.5" customHeight="1">
      <c r="A25" s="2"/>
      <c r="B25" s="27"/>
      <c r="C25" s="27"/>
      <c r="F25" s="1"/>
      <c r="G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9.5" customHeight="1">
      <c r="A26" s="2"/>
      <c r="B26" s="27"/>
      <c r="C26" s="27"/>
      <c r="F26" s="1"/>
      <c r="G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9.5" customHeight="1">
      <c r="A27" s="2"/>
      <c r="B27" s="27"/>
      <c r="C27" s="27"/>
      <c r="F27" s="1"/>
      <c r="G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9.5" customHeight="1">
      <c r="A28" s="2"/>
      <c r="B28" s="27"/>
      <c r="C28" s="27"/>
      <c r="F28" s="1"/>
      <c r="G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9.5" customHeight="1">
      <c r="A29" s="2"/>
      <c r="B29" s="27"/>
      <c r="C29" s="27"/>
      <c r="F29" s="1"/>
      <c r="G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9.5" customHeight="1">
      <c r="A30" s="2"/>
      <c r="B30" s="27"/>
      <c r="C30" s="27"/>
      <c r="F30" s="1"/>
      <c r="G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9.5" customHeight="1">
      <c r="A31" s="2"/>
      <c r="B31" s="27"/>
      <c r="C31" s="27"/>
      <c r="F31" s="1"/>
      <c r="G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9.5" customHeight="1">
      <c r="A32" s="2"/>
      <c r="B32" s="27"/>
      <c r="C32" s="27"/>
      <c r="F32" s="1"/>
      <c r="G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9.5" customHeight="1">
      <c r="A33" s="2"/>
      <c r="B33" s="27"/>
      <c r="C33" s="27"/>
      <c r="F33" s="1"/>
      <c r="G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9.5" customHeight="1">
      <c r="A34" s="2"/>
      <c r="B34" s="27"/>
      <c r="C34" s="27"/>
      <c r="F34" s="1"/>
      <c r="G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9.5" customHeight="1">
      <c r="A35" s="2"/>
      <c r="B35" s="27"/>
      <c r="C35" s="27"/>
      <c r="F35" s="1"/>
      <c r="G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9.5" customHeight="1">
      <c r="A36" s="2"/>
      <c r="B36" s="27"/>
      <c r="C36" s="27"/>
      <c r="F36" s="1"/>
      <c r="G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9.5" customHeight="1">
      <c r="A37" s="2"/>
      <c r="B37" s="27"/>
      <c r="C37" s="27"/>
      <c r="F37" s="1"/>
      <c r="G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9.5" customHeight="1">
      <c r="A38" s="2"/>
      <c r="B38" s="27"/>
      <c r="C38" s="27"/>
      <c r="F38" s="1"/>
      <c r="G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9.5" customHeight="1">
      <c r="A39" s="2"/>
      <c r="B39" s="27"/>
      <c r="C39" s="27"/>
      <c r="F39" s="1"/>
      <c r="G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9.5" customHeight="1">
      <c r="A40" s="2"/>
      <c r="B40" s="27"/>
      <c r="C40" s="27"/>
      <c r="F40" s="1"/>
      <c r="G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9.5" customHeight="1">
      <c r="A41" s="2"/>
      <c r="B41" s="27"/>
      <c r="C41" s="27"/>
      <c r="F41" s="1"/>
      <c r="G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9.5" customHeight="1">
      <c r="A42" s="2"/>
      <c r="B42" s="27"/>
      <c r="C42" s="27"/>
      <c r="F42" s="1"/>
      <c r="G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9.5" customHeight="1">
      <c r="A43" s="2"/>
      <c r="B43" s="27"/>
      <c r="C43" s="27"/>
      <c r="F43" s="1"/>
      <c r="G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9.5" customHeight="1">
      <c r="A44" s="2"/>
      <c r="B44" s="27"/>
      <c r="C44" s="27"/>
      <c r="F44" s="1"/>
      <c r="G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9.5" customHeight="1">
      <c r="A45" s="2"/>
      <c r="B45" s="27"/>
      <c r="C45" s="27"/>
      <c r="F45" s="1"/>
      <c r="G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9.5" customHeight="1">
      <c r="A46" s="2"/>
      <c r="B46" s="27"/>
      <c r="C46" s="27"/>
      <c r="F46" s="1"/>
      <c r="G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9.5" customHeight="1">
      <c r="A47" s="2"/>
      <c r="B47" s="27"/>
      <c r="C47" s="27"/>
      <c r="F47" s="1"/>
      <c r="G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9.5" customHeight="1">
      <c r="A48" s="2"/>
      <c r="B48" s="27"/>
      <c r="C48" s="27"/>
      <c r="F48" s="1"/>
      <c r="G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9.5" customHeight="1">
      <c r="A49" s="2"/>
      <c r="B49" s="27"/>
      <c r="C49" s="27"/>
      <c r="F49" s="1"/>
      <c r="G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9.5" customHeight="1">
      <c r="A50" s="2"/>
      <c r="B50" s="27"/>
      <c r="C50" s="27"/>
      <c r="F50" s="1"/>
      <c r="G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9.5" customHeight="1">
      <c r="A51" s="2"/>
      <c r="B51" s="27"/>
      <c r="C51" s="27"/>
      <c r="F51" s="1"/>
      <c r="G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9.5" customHeight="1">
      <c r="A52" s="2"/>
      <c r="B52" s="27"/>
      <c r="C52" s="27"/>
      <c r="F52" s="1"/>
      <c r="G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9.5" customHeight="1">
      <c r="A53" s="2"/>
      <c r="B53" s="27"/>
      <c r="C53" s="27"/>
      <c r="F53" s="1"/>
      <c r="G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9.5" customHeight="1">
      <c r="A54" s="2"/>
      <c r="B54" s="27"/>
      <c r="C54" s="27"/>
      <c r="F54" s="1"/>
      <c r="G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9.5" customHeight="1">
      <c r="A55" s="2"/>
      <c r="B55" s="27"/>
      <c r="C55" s="27"/>
      <c r="F55" s="1"/>
      <c r="G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9.5" customHeight="1">
      <c r="A56" s="2"/>
      <c r="B56" s="27"/>
      <c r="C56" s="27"/>
      <c r="F56" s="1"/>
      <c r="G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9.5" customHeight="1">
      <c r="A57" s="2"/>
      <c r="B57" s="27"/>
      <c r="C57" s="27"/>
      <c r="F57" s="1"/>
      <c r="G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9.5" customHeight="1">
      <c r="A58" s="2"/>
      <c r="B58" s="27"/>
      <c r="C58" s="27"/>
      <c r="F58" s="1"/>
      <c r="G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9.5" customHeight="1">
      <c r="A59" s="2"/>
      <c r="B59" s="27"/>
      <c r="C59" s="27"/>
      <c r="F59" s="1"/>
      <c r="G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9.5" customHeight="1">
      <c r="A60" s="2"/>
      <c r="B60" s="27"/>
      <c r="C60" s="27"/>
      <c r="F60" s="1"/>
      <c r="G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9.5" customHeight="1">
      <c r="A61" s="2"/>
      <c r="B61" s="27"/>
      <c r="C61" s="27"/>
      <c r="F61" s="1"/>
      <c r="G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9.5" customHeight="1">
      <c r="A62" s="2"/>
      <c r="B62" s="27"/>
      <c r="C62" s="27"/>
      <c r="F62" s="1"/>
      <c r="G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9.5" customHeight="1">
      <c r="A63" s="2"/>
      <c r="B63" s="27"/>
      <c r="C63" s="27"/>
      <c r="F63" s="1"/>
      <c r="G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9.5" customHeight="1">
      <c r="A64" s="2"/>
      <c r="B64" s="27"/>
      <c r="C64" s="27"/>
      <c r="F64" s="1"/>
      <c r="G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9.5" customHeight="1">
      <c r="A65" s="2"/>
      <c r="B65" s="27"/>
      <c r="C65" s="27"/>
      <c r="F65" s="1"/>
      <c r="G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9.5" customHeight="1">
      <c r="A66" s="2"/>
      <c r="B66" s="27"/>
      <c r="C66" s="27"/>
      <c r="F66" s="1"/>
      <c r="G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9.5" customHeight="1">
      <c r="A67" s="2"/>
      <c r="B67" s="27"/>
      <c r="C67" s="27"/>
      <c r="F67" s="1"/>
      <c r="G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9.5" customHeight="1">
      <c r="A68" s="2"/>
      <c r="B68" s="27"/>
      <c r="C68" s="27"/>
      <c r="F68" s="1"/>
      <c r="G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9.5" customHeight="1">
      <c r="A69" s="2"/>
      <c r="B69" s="27"/>
      <c r="C69" s="27"/>
      <c r="F69" s="1"/>
      <c r="G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9.5" customHeight="1">
      <c r="A70" s="2"/>
      <c r="B70" s="27"/>
      <c r="C70" s="27"/>
      <c r="F70" s="1"/>
      <c r="G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9.5" customHeight="1">
      <c r="A71" s="2"/>
      <c r="B71" s="27"/>
      <c r="C71" s="27"/>
      <c r="F71" s="1"/>
      <c r="G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9.5" customHeight="1">
      <c r="A72" s="2"/>
      <c r="B72" s="27"/>
      <c r="C72" s="27"/>
      <c r="F72" s="1"/>
      <c r="G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9.5" customHeight="1">
      <c r="A73" s="2"/>
      <c r="B73" s="27"/>
      <c r="C73" s="27"/>
      <c r="F73" s="1"/>
      <c r="G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9.5" customHeight="1">
      <c r="A74" s="2"/>
      <c r="B74" s="27"/>
      <c r="C74" s="27"/>
      <c r="F74" s="1"/>
      <c r="G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9.5" customHeight="1">
      <c r="A75" s="2"/>
      <c r="B75" s="27"/>
      <c r="C75" s="27"/>
      <c r="F75" s="1"/>
      <c r="G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9.5" customHeight="1">
      <c r="A76" s="2"/>
      <c r="B76" s="27"/>
      <c r="C76" s="27"/>
      <c r="F76" s="1"/>
      <c r="G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9.5" customHeight="1">
      <c r="A77" s="2"/>
      <c r="B77" s="27"/>
      <c r="C77" s="27"/>
      <c r="F77" s="1"/>
      <c r="G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9.5" customHeight="1">
      <c r="A78" s="2"/>
      <c r="B78" s="27"/>
      <c r="C78" s="27"/>
      <c r="F78" s="1"/>
      <c r="G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9.5" customHeight="1">
      <c r="A79" s="2"/>
      <c r="B79" s="27"/>
      <c r="C79" s="27"/>
      <c r="F79" s="1"/>
      <c r="G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9.5" customHeight="1">
      <c r="A80" s="2"/>
      <c r="B80" s="27"/>
      <c r="C80" s="27"/>
      <c r="F80" s="1"/>
      <c r="G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9.5" customHeight="1">
      <c r="A81" s="2"/>
      <c r="B81" s="27"/>
      <c r="C81" s="27"/>
      <c r="F81" s="1"/>
      <c r="G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9.5" customHeight="1">
      <c r="A82" s="2"/>
      <c r="B82" s="27"/>
      <c r="C82" s="27"/>
      <c r="F82" s="1"/>
      <c r="G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9.5" customHeight="1">
      <c r="A83" s="2"/>
      <c r="B83" s="27"/>
      <c r="C83" s="27"/>
      <c r="F83" s="1"/>
      <c r="G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9.5" customHeight="1">
      <c r="A84" s="2"/>
      <c r="B84" s="27"/>
      <c r="C84" s="27"/>
      <c r="F84" s="1"/>
      <c r="G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9.5" customHeight="1">
      <c r="A85" s="2"/>
      <c r="B85" s="27"/>
      <c r="C85" s="27"/>
      <c r="F85" s="1"/>
      <c r="G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9.5" customHeight="1">
      <c r="A86" s="2"/>
      <c r="B86" s="27"/>
      <c r="C86" s="27"/>
      <c r="F86" s="1"/>
      <c r="G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9.5" customHeight="1">
      <c r="A87" s="2"/>
      <c r="B87" s="27"/>
      <c r="C87" s="27"/>
      <c r="F87" s="1"/>
      <c r="G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9.5" customHeight="1">
      <c r="A88" s="2"/>
      <c r="B88" s="27"/>
      <c r="C88" s="27"/>
      <c r="F88" s="1"/>
      <c r="G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9.5" customHeight="1">
      <c r="A89" s="2"/>
      <c r="B89" s="27"/>
      <c r="C89" s="27"/>
      <c r="F89" s="1"/>
      <c r="G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9.5" customHeight="1">
      <c r="A90" s="2"/>
      <c r="B90" s="27"/>
      <c r="C90" s="27"/>
      <c r="F90" s="1"/>
      <c r="G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9.5" customHeight="1">
      <c r="A91" s="2"/>
      <c r="B91" s="27"/>
      <c r="C91" s="27"/>
      <c r="F91" s="1"/>
      <c r="G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9.5" customHeight="1">
      <c r="A92" s="2"/>
      <c r="B92" s="27"/>
      <c r="C92" s="27"/>
      <c r="F92" s="1"/>
      <c r="G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9.5" customHeight="1">
      <c r="A93" s="2"/>
      <c r="B93" s="27"/>
      <c r="C93" s="27"/>
      <c r="F93" s="1"/>
      <c r="G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9.5" customHeight="1">
      <c r="A94" s="2"/>
      <c r="B94" s="27"/>
      <c r="C94" s="27"/>
      <c r="F94" s="1"/>
      <c r="G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9.5" customHeight="1">
      <c r="A95" s="2"/>
      <c r="B95" s="27"/>
      <c r="C95" s="27"/>
      <c r="F95" s="1"/>
      <c r="G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9.5" customHeight="1">
      <c r="A96" s="2"/>
      <c r="B96" s="27"/>
      <c r="C96" s="27"/>
      <c r="F96" s="1"/>
      <c r="G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9.5" customHeight="1">
      <c r="A97" s="2"/>
      <c r="B97" s="27"/>
      <c r="C97" s="27"/>
      <c r="F97" s="1"/>
      <c r="G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9.5" customHeight="1">
      <c r="A98" s="2"/>
      <c r="B98" s="27"/>
      <c r="C98" s="27"/>
      <c r="F98" s="1"/>
      <c r="G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9.5" customHeight="1">
      <c r="A99" s="2"/>
      <c r="B99" s="27"/>
      <c r="C99" s="27"/>
      <c r="F99" s="1"/>
      <c r="G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9.5" customHeight="1">
      <c r="A100" s="2"/>
      <c r="B100" s="27"/>
      <c r="C100" s="27"/>
      <c r="F100" s="1"/>
      <c r="G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9.5" customHeight="1">
      <c r="A101" s="2"/>
      <c r="B101" s="27"/>
      <c r="C101" s="27"/>
      <c r="F101" s="1"/>
      <c r="G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9.5" customHeight="1">
      <c r="A102" s="2"/>
      <c r="B102" s="27"/>
      <c r="C102" s="27"/>
      <c r="F102" s="1"/>
      <c r="G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9.5" customHeight="1">
      <c r="A103" s="2"/>
      <c r="B103" s="27"/>
      <c r="C103" s="27"/>
      <c r="F103" s="1"/>
      <c r="G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9.5" customHeight="1">
      <c r="A104" s="2"/>
      <c r="B104" s="27"/>
      <c r="C104" s="27"/>
      <c r="F104" s="1"/>
      <c r="G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9.5" customHeight="1">
      <c r="A105" s="2"/>
      <c r="B105" s="27"/>
      <c r="C105" s="27"/>
      <c r="F105" s="1"/>
      <c r="G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9.5" customHeight="1">
      <c r="A106" s="2"/>
      <c r="B106" s="27"/>
      <c r="C106" s="27"/>
      <c r="F106" s="1"/>
      <c r="G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9.5" customHeight="1">
      <c r="A107" s="2"/>
      <c r="B107" s="27"/>
      <c r="C107" s="27"/>
      <c r="F107" s="1"/>
      <c r="G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9.5" customHeight="1">
      <c r="A108" s="2"/>
      <c r="B108" s="27"/>
      <c r="C108" s="27"/>
      <c r="F108" s="1"/>
      <c r="G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9.5" customHeight="1">
      <c r="A109" s="2"/>
      <c r="B109" s="27"/>
      <c r="C109" s="27"/>
      <c r="F109" s="1"/>
      <c r="G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9.5" customHeight="1">
      <c r="A110" s="2"/>
      <c r="B110" s="27"/>
      <c r="C110" s="27"/>
      <c r="F110" s="1"/>
      <c r="G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9.5" customHeight="1">
      <c r="A111" s="2"/>
      <c r="B111" s="27"/>
      <c r="C111" s="27"/>
      <c r="F111" s="1"/>
      <c r="G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9.5" customHeight="1">
      <c r="A112" s="2"/>
      <c r="B112" s="27"/>
      <c r="C112" s="27"/>
      <c r="F112" s="1"/>
      <c r="G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9.5" customHeight="1">
      <c r="A113" s="2"/>
      <c r="B113" s="27"/>
      <c r="C113" s="27"/>
      <c r="F113" s="1"/>
      <c r="G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9.5" customHeight="1">
      <c r="A114" s="2"/>
      <c r="B114" s="27"/>
      <c r="C114" s="27"/>
      <c r="F114" s="1"/>
      <c r="G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9.5" customHeight="1">
      <c r="A115" s="2"/>
      <c r="B115" s="27"/>
      <c r="C115" s="27"/>
      <c r="F115" s="1"/>
      <c r="G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9.5" customHeight="1">
      <c r="A116" s="2"/>
      <c r="B116" s="27"/>
      <c r="C116" s="27"/>
      <c r="F116" s="1"/>
      <c r="G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9.5" customHeight="1">
      <c r="A117" s="2"/>
      <c r="B117" s="27"/>
      <c r="C117" s="27"/>
      <c r="F117" s="1"/>
      <c r="G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9.5" customHeight="1">
      <c r="A118" s="2"/>
      <c r="B118" s="27"/>
      <c r="C118" s="27"/>
      <c r="F118" s="1"/>
      <c r="G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9.5" customHeight="1">
      <c r="A119" s="2"/>
      <c r="B119" s="27"/>
      <c r="C119" s="27"/>
      <c r="F119" s="1"/>
      <c r="G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9.5" customHeight="1">
      <c r="A120" s="2"/>
      <c r="B120" s="27"/>
      <c r="C120" s="27"/>
      <c r="F120" s="1"/>
      <c r="G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9.5" customHeight="1">
      <c r="A121" s="2"/>
      <c r="B121" s="27"/>
      <c r="C121" s="27"/>
      <c r="F121" s="1"/>
      <c r="G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9.5" customHeight="1">
      <c r="A122" s="2"/>
      <c r="B122" s="27"/>
      <c r="C122" s="27"/>
      <c r="F122" s="1"/>
      <c r="G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9.5" customHeight="1">
      <c r="A123" s="2"/>
      <c r="B123" s="27"/>
      <c r="C123" s="27"/>
      <c r="F123" s="1"/>
      <c r="G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9.5" customHeight="1">
      <c r="A124" s="2"/>
      <c r="B124" s="27"/>
      <c r="C124" s="27"/>
      <c r="F124" s="1"/>
      <c r="G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9.5" customHeight="1">
      <c r="A125" s="2"/>
      <c r="B125" s="27"/>
      <c r="C125" s="27"/>
      <c r="F125" s="1"/>
      <c r="G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9.5" customHeight="1">
      <c r="A126" s="2"/>
      <c r="B126" s="27"/>
      <c r="C126" s="27"/>
      <c r="F126" s="1"/>
      <c r="G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9.5" customHeight="1">
      <c r="A127" s="2"/>
      <c r="B127" s="27"/>
      <c r="C127" s="27"/>
      <c r="F127" s="1"/>
      <c r="G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9.5" customHeight="1">
      <c r="A128" s="2"/>
      <c r="B128" s="27"/>
      <c r="C128" s="27"/>
      <c r="F128" s="1"/>
      <c r="G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9.5" customHeight="1">
      <c r="A129" s="2"/>
      <c r="B129" s="27"/>
      <c r="C129" s="27"/>
      <c r="F129" s="1"/>
      <c r="G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9.5" customHeight="1">
      <c r="A130" s="2"/>
      <c r="B130" s="27"/>
      <c r="C130" s="27"/>
      <c r="F130" s="1"/>
      <c r="G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9.5" customHeight="1">
      <c r="A131" s="2"/>
      <c r="B131" s="27"/>
      <c r="C131" s="27"/>
      <c r="F131" s="1"/>
      <c r="G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9.5" customHeight="1">
      <c r="A132" s="2"/>
      <c r="B132" s="27"/>
      <c r="C132" s="27"/>
      <c r="F132" s="1"/>
      <c r="G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9.5" customHeight="1">
      <c r="A133" s="2"/>
      <c r="B133" s="27"/>
      <c r="C133" s="27"/>
      <c r="F133" s="1"/>
      <c r="G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9.5" customHeight="1">
      <c r="A134" s="2"/>
      <c r="B134" s="27"/>
      <c r="C134" s="27"/>
      <c r="F134" s="1"/>
      <c r="G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9.5" customHeight="1">
      <c r="A135" s="2"/>
      <c r="B135" s="27"/>
      <c r="C135" s="27"/>
      <c r="F135" s="1"/>
      <c r="G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9.5" customHeight="1">
      <c r="A136" s="2"/>
      <c r="B136" s="27"/>
      <c r="C136" s="27"/>
      <c r="F136" s="1"/>
      <c r="G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9.5" customHeight="1">
      <c r="A137" s="2"/>
      <c r="B137" s="27"/>
      <c r="C137" s="27"/>
      <c r="F137" s="1"/>
      <c r="G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9.5" customHeight="1">
      <c r="A138" s="2"/>
      <c r="B138" s="27"/>
      <c r="C138" s="27"/>
      <c r="F138" s="1"/>
      <c r="G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9.5" customHeight="1">
      <c r="A139" s="2"/>
      <c r="B139" s="27"/>
      <c r="C139" s="27"/>
      <c r="F139" s="1"/>
      <c r="G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9.5" customHeight="1">
      <c r="A140" s="2"/>
      <c r="B140" s="27"/>
      <c r="C140" s="27"/>
      <c r="F140" s="1"/>
      <c r="G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9.5" customHeight="1">
      <c r="A141" s="2"/>
      <c r="B141" s="27"/>
      <c r="C141" s="27"/>
      <c r="F141" s="1"/>
      <c r="G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9.5" customHeight="1">
      <c r="A142" s="2"/>
      <c r="B142" s="27"/>
      <c r="C142" s="27"/>
      <c r="F142" s="1"/>
      <c r="G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9.5" customHeight="1">
      <c r="A143" s="2"/>
      <c r="B143" s="27"/>
      <c r="C143" s="27"/>
      <c r="F143" s="1"/>
      <c r="G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9.5" customHeight="1">
      <c r="A144" s="2"/>
      <c r="B144" s="27"/>
      <c r="C144" s="27"/>
      <c r="F144" s="1"/>
      <c r="G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9.5" customHeight="1">
      <c r="A145" s="2"/>
      <c r="B145" s="27"/>
      <c r="C145" s="27"/>
      <c r="F145" s="1"/>
      <c r="G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9.5" customHeight="1">
      <c r="A146" s="2"/>
      <c r="B146" s="27"/>
      <c r="C146" s="27"/>
      <c r="F146" s="1"/>
      <c r="G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9.5" customHeight="1">
      <c r="A147" s="2"/>
      <c r="B147" s="27"/>
      <c r="C147" s="27"/>
      <c r="F147" s="1"/>
      <c r="G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9.5" customHeight="1">
      <c r="A148" s="2"/>
      <c r="B148" s="27"/>
      <c r="C148" s="27"/>
      <c r="F148" s="1"/>
      <c r="G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9.5" customHeight="1">
      <c r="A149" s="2"/>
      <c r="B149" s="27"/>
      <c r="C149" s="27"/>
      <c r="F149" s="1"/>
      <c r="G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9.5" customHeight="1">
      <c r="A150" s="2"/>
      <c r="B150" s="27"/>
      <c r="C150" s="27"/>
      <c r="F150" s="1"/>
      <c r="G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9.5" customHeight="1">
      <c r="A151" s="2"/>
      <c r="B151" s="27"/>
      <c r="C151" s="27"/>
      <c r="F151" s="1"/>
      <c r="G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9.5" customHeight="1">
      <c r="A152" s="2"/>
      <c r="B152" s="27"/>
      <c r="C152" s="27"/>
      <c r="F152" s="1"/>
      <c r="G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9.5" customHeight="1">
      <c r="A153" s="2"/>
      <c r="B153" s="27"/>
      <c r="C153" s="27"/>
      <c r="F153" s="1"/>
      <c r="G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9.5" customHeight="1">
      <c r="A154" s="2"/>
      <c r="B154" s="27"/>
      <c r="C154" s="27"/>
      <c r="F154" s="1"/>
      <c r="G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9.5" customHeight="1">
      <c r="A155" s="2"/>
      <c r="B155" s="27"/>
      <c r="C155" s="27"/>
      <c r="F155" s="1"/>
      <c r="G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9.5" customHeight="1">
      <c r="A156" s="2"/>
      <c r="B156" s="27"/>
      <c r="C156" s="27"/>
      <c r="F156" s="1"/>
      <c r="G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9.5" customHeight="1">
      <c r="A157" s="2"/>
      <c r="B157" s="27"/>
      <c r="C157" s="27"/>
      <c r="F157" s="1"/>
      <c r="G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9.5" customHeight="1">
      <c r="A158" s="2"/>
      <c r="B158" s="27"/>
      <c r="C158" s="27"/>
      <c r="F158" s="1"/>
      <c r="G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9.5" customHeight="1">
      <c r="A159" s="2"/>
      <c r="B159" s="27"/>
      <c r="C159" s="27"/>
      <c r="F159" s="1"/>
      <c r="G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9.5" customHeight="1">
      <c r="A160" s="2"/>
      <c r="B160" s="27"/>
      <c r="C160" s="27"/>
      <c r="F160" s="1"/>
      <c r="G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9.5" customHeight="1">
      <c r="A161" s="2"/>
      <c r="B161" s="27"/>
      <c r="C161" s="27"/>
      <c r="F161" s="1"/>
      <c r="G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9.5" customHeight="1">
      <c r="A162" s="2"/>
      <c r="B162" s="27"/>
      <c r="C162" s="27"/>
      <c r="F162" s="1"/>
      <c r="G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9.5" customHeight="1">
      <c r="A163" s="2"/>
      <c r="B163" s="27"/>
      <c r="C163" s="27"/>
      <c r="F163" s="1"/>
      <c r="G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9.5" customHeight="1">
      <c r="A164" s="2"/>
      <c r="B164" s="27"/>
      <c r="C164" s="27"/>
      <c r="F164" s="1"/>
      <c r="G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9.5" customHeight="1">
      <c r="A165" s="2"/>
      <c r="B165" s="27"/>
      <c r="C165" s="27"/>
      <c r="F165" s="1"/>
      <c r="G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9.5" customHeight="1">
      <c r="A166" s="2"/>
      <c r="B166" s="27"/>
      <c r="C166" s="27"/>
      <c r="F166" s="1"/>
      <c r="G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9.5" customHeight="1">
      <c r="A167" s="2"/>
      <c r="B167" s="27"/>
      <c r="C167" s="27"/>
      <c r="F167" s="1"/>
      <c r="G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9.5" customHeight="1">
      <c r="A168" s="2"/>
      <c r="B168" s="27"/>
      <c r="C168" s="27"/>
      <c r="F168" s="1"/>
      <c r="G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9.5" customHeight="1">
      <c r="A169" s="2"/>
      <c r="B169" s="27"/>
      <c r="C169" s="27"/>
      <c r="F169" s="1"/>
      <c r="G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9.5" customHeight="1">
      <c r="A170" s="2"/>
      <c r="B170" s="27"/>
      <c r="C170" s="27"/>
      <c r="F170" s="1"/>
      <c r="G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9.5" customHeight="1">
      <c r="A171" s="2"/>
      <c r="B171" s="27"/>
      <c r="C171" s="27"/>
      <c r="F171" s="1"/>
      <c r="G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9.5" customHeight="1">
      <c r="A172" s="2"/>
      <c r="B172" s="27"/>
      <c r="C172" s="27"/>
      <c r="F172" s="1"/>
      <c r="G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9.5" customHeight="1">
      <c r="A173" s="2"/>
      <c r="B173" s="27"/>
      <c r="C173" s="27"/>
      <c r="F173" s="1"/>
      <c r="G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9.5" customHeight="1">
      <c r="A174" s="2"/>
      <c r="B174" s="27"/>
      <c r="C174" s="27"/>
      <c r="F174" s="1"/>
      <c r="G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9.5" customHeight="1">
      <c r="A175" s="2"/>
      <c r="B175" s="27"/>
      <c r="C175" s="27"/>
      <c r="F175" s="1"/>
      <c r="G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9.5" customHeight="1">
      <c r="A176" s="2"/>
      <c r="B176" s="27"/>
      <c r="C176" s="27"/>
      <c r="F176" s="1"/>
      <c r="G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9.5" customHeight="1">
      <c r="A177" s="2"/>
      <c r="B177" s="27"/>
      <c r="C177" s="27"/>
      <c r="F177" s="1"/>
      <c r="G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9.5" customHeight="1">
      <c r="A178" s="2"/>
      <c r="B178" s="27"/>
      <c r="C178" s="27"/>
      <c r="F178" s="1"/>
      <c r="G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9.5" customHeight="1">
      <c r="A179" s="2"/>
      <c r="B179" s="27"/>
      <c r="C179" s="27"/>
      <c r="F179" s="1"/>
      <c r="G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9.5" customHeight="1">
      <c r="A180" s="2"/>
      <c r="B180" s="27"/>
      <c r="C180" s="27"/>
      <c r="F180" s="1"/>
      <c r="G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9.5" customHeight="1">
      <c r="A181" s="2"/>
      <c r="B181" s="27"/>
      <c r="C181" s="27"/>
      <c r="F181" s="1"/>
      <c r="G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9.5" customHeight="1">
      <c r="A182" s="2"/>
      <c r="B182" s="27"/>
      <c r="C182" s="27"/>
      <c r="F182" s="1"/>
      <c r="G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9.5" customHeight="1">
      <c r="A183" s="2"/>
      <c r="B183" s="27"/>
      <c r="C183" s="27"/>
      <c r="F183" s="1"/>
      <c r="G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9.5" customHeight="1">
      <c r="A184" s="2"/>
      <c r="B184" s="27"/>
      <c r="C184" s="27"/>
      <c r="F184" s="1"/>
      <c r="G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9.5" customHeight="1">
      <c r="A185" s="2"/>
      <c r="B185" s="27"/>
      <c r="C185" s="27"/>
      <c r="F185" s="1"/>
      <c r="G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9.5" customHeight="1">
      <c r="A186" s="2"/>
      <c r="B186" s="27"/>
      <c r="C186" s="27"/>
      <c r="F186" s="1"/>
      <c r="G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9.5" customHeight="1">
      <c r="A187" s="2"/>
      <c r="B187" s="27"/>
      <c r="C187" s="27"/>
      <c r="F187" s="1"/>
      <c r="G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9.5" customHeight="1">
      <c r="A188" s="2"/>
      <c r="B188" s="27"/>
      <c r="C188" s="27"/>
      <c r="F188" s="1"/>
      <c r="G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9.5" customHeight="1">
      <c r="A189" s="2"/>
      <c r="B189" s="27"/>
      <c r="C189" s="27"/>
      <c r="F189" s="1"/>
      <c r="G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9.5" customHeight="1">
      <c r="A190" s="2"/>
      <c r="B190" s="27"/>
      <c r="C190" s="27"/>
      <c r="F190" s="1"/>
      <c r="G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9.5" customHeight="1">
      <c r="A191" s="2"/>
      <c r="B191" s="27"/>
      <c r="C191" s="27"/>
      <c r="F191" s="1"/>
      <c r="G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9.5" customHeight="1">
      <c r="A192" s="2"/>
      <c r="B192" s="27"/>
      <c r="C192" s="27"/>
      <c r="F192" s="1"/>
      <c r="G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9.5" customHeight="1">
      <c r="A193" s="2"/>
      <c r="B193" s="27"/>
      <c r="C193" s="27"/>
      <c r="F193" s="1"/>
      <c r="G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9.5" customHeight="1">
      <c r="A194" s="2"/>
      <c r="B194" s="27"/>
      <c r="C194" s="27"/>
      <c r="F194" s="1"/>
      <c r="G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9.5" customHeight="1">
      <c r="A195" s="2"/>
      <c r="B195" s="27"/>
      <c r="C195" s="27"/>
      <c r="F195" s="1"/>
      <c r="G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9.5" customHeight="1">
      <c r="A196" s="2"/>
      <c r="B196" s="27"/>
      <c r="C196" s="27"/>
      <c r="F196" s="1"/>
      <c r="G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9.5" customHeight="1">
      <c r="A197" s="2"/>
      <c r="B197" s="27"/>
      <c r="C197" s="27"/>
      <c r="F197" s="1"/>
      <c r="G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9.5" customHeight="1">
      <c r="A198" s="2"/>
      <c r="B198" s="27"/>
      <c r="C198" s="27"/>
      <c r="F198" s="1"/>
      <c r="G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9.5" customHeight="1">
      <c r="A199" s="2"/>
      <c r="B199" s="27"/>
      <c r="C199" s="27"/>
      <c r="F199" s="1"/>
      <c r="G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9.5" customHeight="1">
      <c r="A200" s="2"/>
      <c r="B200" s="27"/>
      <c r="C200" s="27"/>
      <c r="F200" s="1"/>
      <c r="G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9.5" customHeight="1">
      <c r="A201" s="2"/>
      <c r="B201" s="27"/>
      <c r="C201" s="27"/>
      <c r="F201" s="1"/>
      <c r="G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9.5" customHeight="1">
      <c r="A202" s="2"/>
      <c r="B202" s="27"/>
      <c r="C202" s="27"/>
      <c r="F202" s="1"/>
      <c r="G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9.5" customHeight="1">
      <c r="A203" s="2"/>
      <c r="B203" s="27"/>
      <c r="C203" s="27"/>
      <c r="F203" s="1"/>
      <c r="G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9.5" customHeight="1">
      <c r="A204" s="2"/>
      <c r="B204" s="27"/>
      <c r="C204" s="27"/>
      <c r="F204" s="1"/>
      <c r="G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9.5" customHeight="1">
      <c r="A205" s="2"/>
      <c r="B205" s="27"/>
      <c r="C205" s="27"/>
      <c r="F205" s="1"/>
      <c r="G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9.5" customHeight="1">
      <c r="A206" s="2"/>
      <c r="B206" s="27"/>
      <c r="C206" s="27"/>
      <c r="F206" s="1"/>
      <c r="G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9.5" customHeight="1">
      <c r="A207" s="2"/>
      <c r="B207" s="27"/>
      <c r="C207" s="27"/>
      <c r="F207" s="1"/>
      <c r="G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9.5" customHeight="1">
      <c r="A208" s="2"/>
      <c r="B208" s="27"/>
      <c r="C208" s="27"/>
      <c r="F208" s="1"/>
      <c r="G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9.5" customHeight="1">
      <c r="A209" s="2"/>
      <c r="B209" s="27"/>
      <c r="C209" s="27"/>
      <c r="F209" s="1"/>
      <c r="G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9.5" customHeight="1">
      <c r="A210" s="2"/>
      <c r="B210" s="27"/>
      <c r="C210" s="27"/>
      <c r="F210" s="1"/>
      <c r="G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9.5" customHeight="1">
      <c r="A211" s="2"/>
      <c r="B211" s="27"/>
      <c r="C211" s="27"/>
      <c r="F211" s="1"/>
      <c r="G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9.5" customHeight="1">
      <c r="A212" s="2"/>
      <c r="B212" s="27"/>
      <c r="C212" s="27"/>
      <c r="F212" s="1"/>
      <c r="G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9.5" customHeight="1">
      <c r="A213" s="2"/>
      <c r="B213" s="27"/>
      <c r="C213" s="27"/>
      <c r="F213" s="1"/>
      <c r="G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9.5" customHeight="1">
      <c r="A214" s="2"/>
      <c r="B214" s="27"/>
      <c r="C214" s="27"/>
      <c r="F214" s="1"/>
      <c r="G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9.5" customHeight="1">
      <c r="A215" s="2"/>
      <c r="B215" s="27"/>
      <c r="C215" s="27"/>
      <c r="F215" s="1"/>
      <c r="G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9.5" customHeight="1">
      <c r="A216" s="2"/>
      <c r="B216" s="27"/>
      <c r="C216" s="27"/>
      <c r="F216" s="1"/>
      <c r="G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9.5" customHeight="1">
      <c r="A217" s="2"/>
      <c r="B217" s="27"/>
      <c r="C217" s="27"/>
      <c r="F217" s="1"/>
      <c r="G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9.5" customHeight="1">
      <c r="A218" s="2"/>
      <c r="B218" s="27"/>
      <c r="C218" s="27"/>
      <c r="F218" s="1"/>
      <c r="G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9.5" customHeight="1">
      <c r="A219" s="2"/>
      <c r="B219" s="27"/>
      <c r="C219" s="27"/>
      <c r="F219" s="1"/>
      <c r="G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9.5" customHeight="1">
      <c r="A220" s="2"/>
      <c r="B220" s="27"/>
      <c r="C220" s="27"/>
      <c r="F220" s="1"/>
      <c r="G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9.5" customHeight="1">
      <c r="A221" s="2"/>
      <c r="B221" s="27"/>
      <c r="C221" s="27"/>
      <c r="F221" s="1"/>
      <c r="G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9.5" customHeight="1">
      <c r="A222" s="2"/>
      <c r="B222" s="27"/>
      <c r="C222" s="27"/>
      <c r="F222" s="1"/>
      <c r="G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9.5" customHeight="1">
      <c r="A223" s="2"/>
      <c r="B223" s="27"/>
      <c r="C223" s="27"/>
      <c r="F223" s="1"/>
      <c r="G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9.5" customHeight="1">
      <c r="A224" s="2"/>
      <c r="B224" s="27"/>
      <c r="C224" s="27"/>
      <c r="F224" s="1"/>
      <c r="G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9.5" customHeight="1">
      <c r="A225" s="2"/>
      <c r="B225" s="27"/>
      <c r="C225" s="27"/>
      <c r="F225" s="1"/>
      <c r="G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9.5" customHeight="1">
      <c r="A226" s="2"/>
      <c r="B226" s="27"/>
      <c r="C226" s="27"/>
      <c r="F226" s="1"/>
      <c r="G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9.5" customHeight="1">
      <c r="A227" s="2"/>
      <c r="B227" s="27"/>
      <c r="C227" s="27"/>
      <c r="F227" s="1"/>
      <c r="G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9.5" customHeight="1">
      <c r="A228" s="2"/>
      <c r="B228" s="27"/>
      <c r="C228" s="27"/>
      <c r="F228" s="1"/>
      <c r="G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9.5" customHeight="1">
      <c r="A229" s="2"/>
      <c r="B229" s="27"/>
      <c r="C229" s="27"/>
      <c r="F229" s="1"/>
      <c r="G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9.5" customHeight="1">
      <c r="A230" s="2"/>
      <c r="B230" s="27"/>
      <c r="C230" s="27"/>
      <c r="F230" s="1"/>
      <c r="G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9.5" customHeight="1">
      <c r="A231" s="2"/>
      <c r="B231" s="27"/>
      <c r="C231" s="27"/>
      <c r="F231" s="1"/>
      <c r="G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9.5" customHeight="1">
      <c r="A232" s="2"/>
      <c r="B232" s="27"/>
      <c r="C232" s="27"/>
      <c r="F232" s="1"/>
      <c r="G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9.5" customHeight="1">
      <c r="A233" s="2"/>
      <c r="B233" s="27"/>
      <c r="C233" s="27"/>
      <c r="F233" s="1"/>
      <c r="G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9.5" customHeight="1">
      <c r="A234" s="2"/>
      <c r="B234" s="27"/>
      <c r="C234" s="27"/>
      <c r="F234" s="1"/>
      <c r="G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9.5" customHeight="1">
      <c r="A235" s="2"/>
      <c r="B235" s="27"/>
      <c r="C235" s="27"/>
      <c r="F235" s="1"/>
      <c r="G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9.5" customHeight="1">
      <c r="A236" s="2"/>
      <c r="B236" s="27"/>
      <c r="C236" s="27"/>
      <c r="F236" s="1"/>
      <c r="G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9.5" customHeight="1">
      <c r="A237" s="2"/>
      <c r="B237" s="27"/>
      <c r="C237" s="27"/>
      <c r="F237" s="1"/>
      <c r="G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9.5" customHeight="1">
      <c r="A238" s="2"/>
      <c r="B238" s="27"/>
      <c r="C238" s="27"/>
      <c r="F238" s="1"/>
      <c r="G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9.5" customHeight="1">
      <c r="A239" s="2"/>
      <c r="B239" s="27"/>
      <c r="C239" s="27"/>
      <c r="F239" s="1"/>
      <c r="G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9.5" customHeight="1">
      <c r="A240" s="2"/>
      <c r="B240" s="27"/>
      <c r="C240" s="27"/>
      <c r="F240" s="1"/>
      <c r="G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9.5" customHeight="1">
      <c r="A241" s="2"/>
      <c r="B241" s="27"/>
      <c r="C241" s="27"/>
      <c r="F241" s="1"/>
      <c r="G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9.5" customHeight="1">
      <c r="A242" s="2"/>
      <c r="B242" s="27"/>
      <c r="C242" s="27"/>
      <c r="F242" s="1"/>
      <c r="G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9.5" customHeight="1">
      <c r="A243" s="2"/>
      <c r="B243" s="27"/>
      <c r="C243" s="27"/>
      <c r="F243" s="1"/>
      <c r="G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9.5" customHeight="1">
      <c r="A244" s="2"/>
      <c r="B244" s="27"/>
      <c r="C244" s="27"/>
      <c r="F244" s="1"/>
      <c r="G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9.5" customHeight="1">
      <c r="A245" s="2"/>
      <c r="B245" s="27"/>
      <c r="C245" s="27"/>
      <c r="F245" s="1"/>
      <c r="G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9.5" customHeight="1">
      <c r="A246" s="2"/>
      <c r="B246" s="27"/>
      <c r="C246" s="27"/>
      <c r="F246" s="1"/>
      <c r="G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9.5" customHeight="1">
      <c r="A247" s="2"/>
      <c r="B247" s="27"/>
      <c r="C247" s="27"/>
      <c r="F247" s="1"/>
      <c r="G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9.5" customHeight="1">
      <c r="A248" s="2"/>
      <c r="B248" s="27"/>
      <c r="C248" s="27"/>
      <c r="F248" s="1"/>
      <c r="G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9.5" customHeight="1">
      <c r="A249" s="2"/>
      <c r="B249" s="27"/>
      <c r="C249" s="27"/>
      <c r="F249" s="1"/>
      <c r="G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9.5" customHeight="1">
      <c r="A250" s="2"/>
      <c r="B250" s="27"/>
      <c r="C250" s="27"/>
      <c r="F250" s="1"/>
      <c r="G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9.5" customHeight="1">
      <c r="A251" s="2"/>
      <c r="B251" s="27"/>
      <c r="C251" s="27"/>
      <c r="F251" s="1"/>
      <c r="G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9.5" customHeight="1">
      <c r="A252" s="2"/>
      <c r="B252" s="27"/>
      <c r="C252" s="27"/>
      <c r="F252" s="1"/>
      <c r="G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9.5" customHeight="1">
      <c r="A253" s="2"/>
      <c r="B253" s="27"/>
      <c r="C253" s="27"/>
      <c r="F253" s="1"/>
      <c r="G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9.5" customHeight="1">
      <c r="A254" s="2"/>
      <c r="B254" s="27"/>
      <c r="C254" s="27"/>
      <c r="F254" s="1"/>
      <c r="G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9.5" customHeight="1">
      <c r="A255" s="2"/>
      <c r="B255" s="27"/>
      <c r="C255" s="27"/>
      <c r="F255" s="1"/>
      <c r="G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9.5" customHeight="1">
      <c r="A256" s="2"/>
      <c r="B256" s="27"/>
      <c r="C256" s="27"/>
      <c r="F256" s="1"/>
      <c r="G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9.5" customHeight="1">
      <c r="A257" s="2"/>
      <c r="B257" s="27"/>
      <c r="C257" s="27"/>
      <c r="F257" s="1"/>
      <c r="G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9.5" customHeight="1">
      <c r="A258" s="2"/>
      <c r="B258" s="27"/>
      <c r="C258" s="27"/>
      <c r="F258" s="1"/>
      <c r="G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9.5" customHeight="1">
      <c r="A259" s="2"/>
      <c r="B259" s="27"/>
      <c r="C259" s="27"/>
      <c r="F259" s="1"/>
      <c r="G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9.5" customHeight="1">
      <c r="A260" s="2"/>
      <c r="B260" s="27"/>
      <c r="C260" s="27"/>
      <c r="F260" s="1"/>
      <c r="G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9.5" customHeight="1">
      <c r="A261" s="2"/>
      <c r="B261" s="27"/>
      <c r="C261" s="27"/>
      <c r="F261" s="1"/>
      <c r="G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9.5" customHeight="1">
      <c r="A262" s="2"/>
      <c r="B262" s="27"/>
      <c r="C262" s="27"/>
      <c r="F262" s="1"/>
      <c r="G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9.5" customHeight="1">
      <c r="A263" s="2"/>
      <c r="B263" s="27"/>
      <c r="C263" s="27"/>
      <c r="F263" s="1"/>
      <c r="G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9.5" customHeight="1">
      <c r="A264" s="2"/>
      <c r="B264" s="27"/>
      <c r="C264" s="27"/>
      <c r="F264" s="1"/>
      <c r="G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9.5" customHeight="1">
      <c r="A265" s="2"/>
      <c r="B265" s="27"/>
      <c r="C265" s="27"/>
      <c r="F265" s="1"/>
      <c r="G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9.5" customHeight="1">
      <c r="A266" s="2"/>
      <c r="B266" s="27"/>
      <c r="C266" s="27"/>
      <c r="F266" s="1"/>
      <c r="G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9.5" customHeight="1">
      <c r="A267" s="2"/>
      <c r="B267" s="27"/>
      <c r="C267" s="27"/>
      <c r="F267" s="1"/>
      <c r="G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9.5" customHeight="1">
      <c r="A268" s="2"/>
      <c r="B268" s="27"/>
      <c r="C268" s="27"/>
      <c r="F268" s="1"/>
      <c r="G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9.5" customHeight="1">
      <c r="A269" s="2"/>
      <c r="B269" s="27"/>
      <c r="C269" s="27"/>
      <c r="F269" s="1"/>
      <c r="G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9.5" customHeight="1">
      <c r="A270" s="2"/>
      <c r="B270" s="27"/>
      <c r="C270" s="27"/>
      <c r="F270" s="1"/>
      <c r="G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9.5" customHeight="1">
      <c r="A271" s="2"/>
      <c r="B271" s="27"/>
      <c r="C271" s="27"/>
      <c r="F271" s="1"/>
      <c r="G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9.5" customHeight="1">
      <c r="A272" s="2"/>
      <c r="B272" s="27"/>
      <c r="C272" s="27"/>
      <c r="F272" s="1"/>
      <c r="G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9.5" customHeight="1">
      <c r="A273" s="2"/>
      <c r="B273" s="27"/>
      <c r="C273" s="27"/>
      <c r="F273" s="1"/>
      <c r="G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9.5" customHeight="1">
      <c r="A274" s="2"/>
      <c r="B274" s="27"/>
      <c r="C274" s="27"/>
      <c r="F274" s="1"/>
      <c r="G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9.5" customHeight="1">
      <c r="A275" s="2"/>
      <c r="B275" s="27"/>
      <c r="C275" s="27"/>
      <c r="F275" s="1"/>
      <c r="G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9.5" customHeight="1">
      <c r="A276" s="2"/>
      <c r="B276" s="27"/>
      <c r="C276" s="27"/>
      <c r="F276" s="1"/>
      <c r="G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9.5" customHeight="1">
      <c r="A277" s="2"/>
      <c r="B277" s="27"/>
      <c r="C277" s="27"/>
      <c r="F277" s="1"/>
      <c r="G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9.5" customHeight="1">
      <c r="A278" s="2"/>
      <c r="B278" s="27"/>
      <c r="C278" s="27"/>
      <c r="F278" s="1"/>
      <c r="G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9.5" customHeight="1">
      <c r="A279" s="2"/>
      <c r="B279" s="27"/>
      <c r="C279" s="27"/>
      <c r="F279" s="1"/>
      <c r="G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9.5" customHeight="1">
      <c r="A280" s="2"/>
      <c r="B280" s="27"/>
      <c r="C280" s="27"/>
      <c r="F280" s="1"/>
      <c r="G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9.5" customHeight="1">
      <c r="A281" s="2"/>
      <c r="B281" s="27"/>
      <c r="C281" s="27"/>
      <c r="F281" s="1"/>
      <c r="G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9.5" customHeight="1">
      <c r="A282" s="2"/>
      <c r="B282" s="27"/>
      <c r="C282" s="27"/>
      <c r="F282" s="1"/>
      <c r="G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9.5" customHeight="1">
      <c r="A283" s="2"/>
      <c r="B283" s="27"/>
      <c r="C283" s="27"/>
      <c r="F283" s="1"/>
      <c r="G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9.5" customHeight="1">
      <c r="A284" s="2"/>
      <c r="B284" s="27"/>
      <c r="C284" s="27"/>
      <c r="F284" s="1"/>
      <c r="G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9.5" customHeight="1">
      <c r="A285" s="2"/>
      <c r="B285" s="27"/>
      <c r="C285" s="27"/>
      <c r="F285" s="1"/>
      <c r="G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9.5" customHeight="1">
      <c r="A286" s="2"/>
      <c r="B286" s="27"/>
      <c r="C286" s="27"/>
      <c r="F286" s="1"/>
      <c r="G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9.5" customHeight="1">
      <c r="A287" s="2"/>
      <c r="B287" s="27"/>
      <c r="C287" s="27"/>
      <c r="F287" s="1"/>
      <c r="G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9.5" customHeight="1">
      <c r="A288" s="2"/>
      <c r="B288" s="27"/>
      <c r="C288" s="27"/>
      <c r="F288" s="1"/>
      <c r="G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9.5" customHeight="1">
      <c r="A289" s="2"/>
      <c r="B289" s="27"/>
      <c r="C289" s="27"/>
      <c r="F289" s="1"/>
      <c r="G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9.5" customHeight="1">
      <c r="A290" s="2"/>
      <c r="B290" s="27"/>
      <c r="C290" s="27"/>
      <c r="F290" s="1"/>
      <c r="G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9.5" customHeight="1">
      <c r="A291" s="2"/>
      <c r="B291" s="27"/>
      <c r="C291" s="27"/>
      <c r="F291" s="1"/>
      <c r="G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9.5" customHeight="1">
      <c r="A292" s="2"/>
      <c r="B292" s="27"/>
      <c r="C292" s="27"/>
      <c r="F292" s="1"/>
      <c r="G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9.5" customHeight="1">
      <c r="A293" s="2"/>
      <c r="B293" s="27"/>
      <c r="C293" s="27"/>
      <c r="F293" s="1"/>
      <c r="G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9.5" customHeight="1">
      <c r="A294" s="2"/>
      <c r="B294" s="27"/>
      <c r="C294" s="27"/>
      <c r="F294" s="1"/>
      <c r="G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9.5" customHeight="1">
      <c r="A295" s="2"/>
      <c r="B295" s="27"/>
      <c r="C295" s="27"/>
      <c r="F295" s="1"/>
      <c r="G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9.5" customHeight="1">
      <c r="A296" s="2"/>
      <c r="B296" s="27"/>
      <c r="C296" s="27"/>
      <c r="F296" s="1"/>
      <c r="G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9.5" customHeight="1">
      <c r="A297" s="2"/>
      <c r="B297" s="27"/>
      <c r="C297" s="27"/>
      <c r="F297" s="1"/>
      <c r="G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9.5" customHeight="1">
      <c r="A298" s="2"/>
      <c r="B298" s="27"/>
      <c r="C298" s="27"/>
      <c r="F298" s="1"/>
      <c r="G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9.5" customHeight="1">
      <c r="A299" s="2"/>
      <c r="B299" s="27"/>
      <c r="C299" s="27"/>
      <c r="F299" s="1"/>
      <c r="G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9.5" customHeight="1">
      <c r="A300" s="2"/>
      <c r="B300" s="27"/>
      <c r="C300" s="27"/>
      <c r="F300" s="1"/>
      <c r="G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9.5" customHeight="1">
      <c r="A301" s="2"/>
      <c r="B301" s="27"/>
      <c r="C301" s="27"/>
      <c r="F301" s="1"/>
      <c r="G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9.5" customHeight="1">
      <c r="A302" s="2"/>
      <c r="B302" s="27"/>
      <c r="C302" s="27"/>
      <c r="F302" s="1"/>
      <c r="G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9.5" customHeight="1">
      <c r="A303" s="2"/>
      <c r="B303" s="27"/>
      <c r="C303" s="27"/>
      <c r="F303" s="1"/>
      <c r="G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9.5" customHeight="1">
      <c r="A304" s="2"/>
      <c r="B304" s="27"/>
      <c r="C304" s="27"/>
      <c r="F304" s="1"/>
      <c r="G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9.5" customHeight="1">
      <c r="A305" s="2"/>
      <c r="B305" s="27"/>
      <c r="C305" s="27"/>
      <c r="F305" s="1"/>
      <c r="G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9.5" customHeight="1">
      <c r="A306" s="2"/>
      <c r="B306" s="27"/>
      <c r="C306" s="27"/>
      <c r="F306" s="1"/>
      <c r="G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9.5" customHeight="1">
      <c r="A307" s="2"/>
      <c r="B307" s="27"/>
      <c r="C307" s="27"/>
      <c r="F307" s="1"/>
      <c r="G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9.5" customHeight="1">
      <c r="A308" s="2"/>
      <c r="B308" s="27"/>
      <c r="C308" s="27"/>
      <c r="F308" s="1"/>
      <c r="G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9.5" customHeight="1">
      <c r="A309" s="2"/>
      <c r="B309" s="27"/>
      <c r="C309" s="27"/>
      <c r="F309" s="1"/>
      <c r="G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9.5" customHeight="1">
      <c r="A310" s="2"/>
      <c r="B310" s="27"/>
      <c r="C310" s="27"/>
      <c r="F310" s="1"/>
      <c r="G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9.5" customHeight="1">
      <c r="A311" s="2"/>
      <c r="B311" s="27"/>
      <c r="C311" s="27"/>
      <c r="F311" s="1"/>
      <c r="G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9.5" customHeight="1">
      <c r="A312" s="2"/>
      <c r="B312" s="27"/>
      <c r="C312" s="27"/>
      <c r="F312" s="1"/>
      <c r="G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9.5" customHeight="1">
      <c r="A313" s="2"/>
      <c r="B313" s="27"/>
      <c r="C313" s="27"/>
      <c r="F313" s="1"/>
      <c r="G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9.5" customHeight="1">
      <c r="A314" s="2"/>
      <c r="B314" s="27"/>
      <c r="C314" s="27"/>
      <c r="F314" s="1"/>
      <c r="G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9.5" customHeight="1">
      <c r="A315" s="2"/>
      <c r="B315" s="27"/>
      <c r="C315" s="27"/>
      <c r="F315" s="1"/>
      <c r="G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9.5" customHeight="1">
      <c r="A316" s="2"/>
      <c r="B316" s="27"/>
      <c r="C316" s="27"/>
      <c r="F316" s="1"/>
      <c r="G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9.5" customHeight="1">
      <c r="A317" s="2"/>
      <c r="B317" s="27"/>
      <c r="C317" s="27"/>
      <c r="F317" s="1"/>
      <c r="G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9.5" customHeight="1">
      <c r="A318" s="2"/>
      <c r="B318" s="27"/>
      <c r="C318" s="27"/>
      <c r="F318" s="1"/>
      <c r="G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9.5" customHeight="1">
      <c r="A319" s="2"/>
      <c r="B319" s="27"/>
      <c r="C319" s="27"/>
      <c r="F319" s="1"/>
      <c r="G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9.5" customHeight="1">
      <c r="A320" s="2"/>
      <c r="B320" s="27"/>
      <c r="C320" s="27"/>
      <c r="F320" s="1"/>
      <c r="G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9.5" customHeight="1">
      <c r="A321" s="2"/>
      <c r="B321" s="27"/>
      <c r="C321" s="27"/>
      <c r="F321" s="1"/>
      <c r="G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9.5" customHeight="1">
      <c r="A322" s="2"/>
      <c r="B322" s="27"/>
      <c r="C322" s="27"/>
      <c r="F322" s="1"/>
      <c r="G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9.5" customHeight="1">
      <c r="A323" s="2"/>
      <c r="B323" s="27"/>
      <c r="C323" s="27"/>
      <c r="F323" s="1"/>
      <c r="G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9.5" customHeight="1">
      <c r="A324" s="2"/>
      <c r="B324" s="27"/>
      <c r="C324" s="27"/>
      <c r="F324" s="1"/>
      <c r="G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9.5" customHeight="1">
      <c r="A325" s="2"/>
      <c r="B325" s="27"/>
      <c r="C325" s="27"/>
      <c r="F325" s="1"/>
      <c r="G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9.5" customHeight="1">
      <c r="A326" s="2"/>
      <c r="B326" s="27"/>
      <c r="C326" s="27"/>
      <c r="F326" s="1"/>
      <c r="G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9.5" customHeight="1">
      <c r="A327" s="2"/>
      <c r="B327" s="27"/>
      <c r="C327" s="27"/>
      <c r="F327" s="1"/>
      <c r="G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9.5" customHeight="1">
      <c r="A328" s="2"/>
      <c r="B328" s="27"/>
      <c r="C328" s="27"/>
      <c r="F328" s="1"/>
      <c r="G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9.5" customHeight="1">
      <c r="A329" s="2"/>
      <c r="B329" s="27"/>
      <c r="C329" s="27"/>
      <c r="F329" s="1"/>
      <c r="G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9.5" customHeight="1">
      <c r="A330" s="2"/>
      <c r="B330" s="27"/>
      <c r="C330" s="27"/>
      <c r="F330" s="1"/>
      <c r="G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9.5" customHeight="1">
      <c r="A331" s="2"/>
      <c r="B331" s="27"/>
      <c r="C331" s="27"/>
      <c r="F331" s="1"/>
      <c r="G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9.5" customHeight="1">
      <c r="A332" s="2"/>
      <c r="B332" s="27"/>
      <c r="C332" s="27"/>
      <c r="F332" s="1"/>
      <c r="G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9.5" customHeight="1">
      <c r="A333" s="2"/>
      <c r="B333" s="27"/>
      <c r="C333" s="27"/>
      <c r="F333" s="1"/>
      <c r="G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9.5" customHeight="1">
      <c r="A334" s="2"/>
      <c r="B334" s="27"/>
      <c r="C334" s="27"/>
      <c r="F334" s="1"/>
      <c r="G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9.5" customHeight="1">
      <c r="A335" s="2"/>
      <c r="B335" s="27"/>
      <c r="C335" s="27"/>
      <c r="F335" s="1"/>
      <c r="G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9.5" customHeight="1">
      <c r="A336" s="2"/>
      <c r="B336" s="27"/>
      <c r="C336" s="27"/>
      <c r="F336" s="1"/>
      <c r="G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9.5" customHeight="1">
      <c r="A337" s="2"/>
      <c r="B337" s="27"/>
      <c r="C337" s="27"/>
      <c r="F337" s="1"/>
      <c r="G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9.5" customHeight="1">
      <c r="A338" s="2"/>
      <c r="B338" s="27"/>
      <c r="C338" s="27"/>
      <c r="F338" s="1"/>
      <c r="G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9.5" customHeight="1">
      <c r="A339" s="2"/>
      <c r="B339" s="27"/>
      <c r="C339" s="27"/>
      <c r="F339" s="1"/>
      <c r="G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9.5" customHeight="1">
      <c r="A340" s="2"/>
      <c r="B340" s="27"/>
      <c r="C340" s="27"/>
      <c r="F340" s="1"/>
      <c r="G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9.5" customHeight="1">
      <c r="A341" s="2"/>
      <c r="B341" s="27"/>
      <c r="C341" s="27"/>
      <c r="F341" s="1"/>
      <c r="G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9.5" customHeight="1">
      <c r="A342" s="2"/>
      <c r="B342" s="27"/>
      <c r="C342" s="27"/>
      <c r="F342" s="1"/>
      <c r="G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9.5" customHeight="1">
      <c r="A343" s="2"/>
      <c r="B343" s="27"/>
      <c r="C343" s="27"/>
      <c r="F343" s="1"/>
      <c r="G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9.5" customHeight="1">
      <c r="A344" s="2"/>
      <c r="B344" s="27"/>
      <c r="C344" s="27"/>
      <c r="F344" s="1"/>
      <c r="G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9.5" customHeight="1">
      <c r="A345" s="2"/>
      <c r="B345" s="27"/>
      <c r="C345" s="27"/>
      <c r="F345" s="1"/>
      <c r="G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9.5" customHeight="1">
      <c r="A346" s="2"/>
      <c r="B346" s="27"/>
      <c r="C346" s="27"/>
      <c r="F346" s="1"/>
      <c r="G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9.5" customHeight="1">
      <c r="A347" s="2"/>
      <c r="B347" s="27"/>
      <c r="C347" s="27"/>
      <c r="F347" s="1"/>
      <c r="G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9.5" customHeight="1">
      <c r="A348" s="2"/>
      <c r="B348" s="27"/>
      <c r="C348" s="27"/>
      <c r="F348" s="1"/>
      <c r="G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9.5" customHeight="1">
      <c r="A349" s="2"/>
      <c r="B349" s="27"/>
      <c r="C349" s="27"/>
      <c r="F349" s="1"/>
      <c r="G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9.5" customHeight="1">
      <c r="A350" s="2"/>
      <c r="B350" s="27"/>
      <c r="C350" s="27"/>
      <c r="F350" s="1"/>
      <c r="G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9.5" customHeight="1">
      <c r="A351" s="2"/>
      <c r="B351" s="27"/>
      <c r="C351" s="27"/>
      <c r="F351" s="1"/>
      <c r="G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9.5" customHeight="1">
      <c r="A352" s="2"/>
      <c r="B352" s="27"/>
      <c r="C352" s="27"/>
      <c r="F352" s="1"/>
      <c r="G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9.5" customHeight="1">
      <c r="A353" s="2"/>
      <c r="B353" s="27"/>
      <c r="C353" s="27"/>
      <c r="F353" s="1"/>
      <c r="G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9.5" customHeight="1">
      <c r="A354" s="2"/>
      <c r="B354" s="27"/>
      <c r="C354" s="27"/>
      <c r="F354" s="1"/>
      <c r="G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9.5" customHeight="1">
      <c r="A355" s="2"/>
      <c r="B355" s="27"/>
      <c r="C355" s="27"/>
      <c r="F355" s="1"/>
      <c r="G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9.5" customHeight="1">
      <c r="A356" s="2"/>
      <c r="B356" s="27"/>
      <c r="C356" s="27"/>
      <c r="F356" s="1"/>
      <c r="G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9.5" customHeight="1">
      <c r="A357" s="2"/>
      <c r="B357" s="27"/>
      <c r="C357" s="27"/>
      <c r="F357" s="1"/>
      <c r="G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9.5" customHeight="1">
      <c r="A358" s="2"/>
      <c r="B358" s="27"/>
      <c r="C358" s="27"/>
      <c r="F358" s="1"/>
      <c r="G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9.5" customHeight="1">
      <c r="A359" s="2"/>
      <c r="B359" s="27"/>
      <c r="C359" s="27"/>
      <c r="F359" s="1"/>
      <c r="G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9.5" customHeight="1">
      <c r="A360" s="2"/>
      <c r="B360" s="27"/>
      <c r="C360" s="27"/>
      <c r="F360" s="1"/>
      <c r="G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9.5" customHeight="1">
      <c r="A361" s="2"/>
      <c r="B361" s="27"/>
      <c r="C361" s="27"/>
      <c r="F361" s="1"/>
      <c r="G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9.5" customHeight="1">
      <c r="A362" s="2"/>
      <c r="B362" s="27"/>
      <c r="C362" s="27"/>
      <c r="F362" s="1"/>
      <c r="G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9.5" customHeight="1">
      <c r="A363" s="2"/>
      <c r="B363" s="27"/>
      <c r="C363" s="27"/>
      <c r="F363" s="1"/>
      <c r="G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9.5" customHeight="1">
      <c r="A364" s="2"/>
      <c r="B364" s="27"/>
      <c r="C364" s="27"/>
      <c r="F364" s="1"/>
      <c r="G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9.5" customHeight="1">
      <c r="A365" s="2"/>
      <c r="B365" s="27"/>
      <c r="C365" s="27"/>
      <c r="F365" s="1"/>
      <c r="G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9.5" customHeight="1">
      <c r="A366" s="2"/>
      <c r="B366" s="27"/>
      <c r="C366" s="27"/>
      <c r="F366" s="1"/>
      <c r="G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9.5" customHeight="1">
      <c r="A367" s="2"/>
      <c r="B367" s="27"/>
      <c r="C367" s="27"/>
      <c r="F367" s="1"/>
      <c r="G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9.5" customHeight="1">
      <c r="A368" s="2"/>
      <c r="B368" s="27"/>
      <c r="C368" s="27"/>
      <c r="F368" s="1"/>
      <c r="G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9.5" customHeight="1">
      <c r="A369" s="2"/>
      <c r="B369" s="27"/>
      <c r="C369" s="27"/>
      <c r="F369" s="1"/>
      <c r="G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9.5" customHeight="1">
      <c r="A370" s="2"/>
      <c r="B370" s="27"/>
      <c r="C370" s="27"/>
      <c r="F370" s="1"/>
      <c r="G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9.5" customHeight="1">
      <c r="A371" s="2"/>
      <c r="B371" s="27"/>
      <c r="C371" s="27"/>
      <c r="F371" s="1"/>
      <c r="G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9.5" customHeight="1">
      <c r="A372" s="2"/>
      <c r="B372" s="27"/>
      <c r="C372" s="27"/>
      <c r="F372" s="1"/>
      <c r="G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9.5" customHeight="1">
      <c r="A373" s="2"/>
      <c r="B373" s="27"/>
      <c r="C373" s="27"/>
      <c r="F373" s="1"/>
      <c r="G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9.5" customHeight="1">
      <c r="A374" s="2"/>
      <c r="B374" s="27"/>
      <c r="C374" s="27"/>
      <c r="F374" s="1"/>
      <c r="G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9.5" customHeight="1">
      <c r="A375" s="2"/>
      <c r="B375" s="27"/>
      <c r="C375" s="27"/>
      <c r="F375" s="1"/>
      <c r="G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9.5" customHeight="1">
      <c r="A376" s="2"/>
      <c r="B376" s="27"/>
      <c r="C376" s="27"/>
      <c r="F376" s="1"/>
      <c r="G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9.5" customHeight="1">
      <c r="A377" s="2"/>
      <c r="B377" s="27"/>
      <c r="C377" s="27"/>
      <c r="F377" s="1"/>
      <c r="G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9.5" customHeight="1">
      <c r="A378" s="2"/>
      <c r="B378" s="27"/>
      <c r="C378" s="27"/>
      <c r="F378" s="1"/>
      <c r="G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9.5" customHeight="1">
      <c r="A379" s="2"/>
      <c r="B379" s="27"/>
      <c r="C379" s="27"/>
      <c r="F379" s="1"/>
      <c r="G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9.5" customHeight="1">
      <c r="A380" s="2"/>
      <c r="B380" s="27"/>
      <c r="C380" s="27"/>
      <c r="F380" s="1"/>
      <c r="G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9.5" customHeight="1">
      <c r="A381" s="2"/>
      <c r="B381" s="27"/>
      <c r="C381" s="27"/>
      <c r="F381" s="1"/>
      <c r="G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9.5" customHeight="1">
      <c r="A382" s="2"/>
      <c r="B382" s="27"/>
      <c r="C382" s="27"/>
      <c r="F382" s="1"/>
      <c r="G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9.5" customHeight="1">
      <c r="A383" s="2"/>
      <c r="B383" s="27"/>
      <c r="C383" s="27"/>
      <c r="F383" s="1"/>
      <c r="G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9.5" customHeight="1">
      <c r="A384" s="2"/>
      <c r="B384" s="27"/>
      <c r="C384" s="27"/>
      <c r="F384" s="1"/>
      <c r="G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9.5" customHeight="1">
      <c r="A385" s="2"/>
      <c r="B385" s="27"/>
      <c r="C385" s="27"/>
      <c r="F385" s="1"/>
      <c r="G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9.5" customHeight="1">
      <c r="A386" s="2"/>
      <c r="B386" s="27"/>
      <c r="C386" s="27"/>
      <c r="F386" s="1"/>
      <c r="G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9.5" customHeight="1">
      <c r="A387" s="2"/>
      <c r="B387" s="27"/>
      <c r="C387" s="27"/>
      <c r="F387" s="1"/>
      <c r="G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9.5" customHeight="1">
      <c r="A388" s="2"/>
      <c r="B388" s="27"/>
      <c r="C388" s="27"/>
      <c r="F388" s="1"/>
      <c r="G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9.5" customHeight="1">
      <c r="A389" s="2"/>
      <c r="B389" s="27"/>
      <c r="C389" s="27"/>
      <c r="F389" s="1"/>
      <c r="G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9.5" customHeight="1">
      <c r="A390" s="2"/>
      <c r="B390" s="27"/>
      <c r="C390" s="27"/>
      <c r="F390" s="1"/>
      <c r="G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9.5" customHeight="1">
      <c r="A391" s="2"/>
      <c r="B391" s="27"/>
      <c r="C391" s="27"/>
      <c r="F391" s="1"/>
      <c r="G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9.5" customHeight="1">
      <c r="A392" s="2"/>
      <c r="B392" s="27"/>
      <c r="C392" s="27"/>
      <c r="F392" s="1"/>
      <c r="G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9.5" customHeight="1">
      <c r="A393" s="2"/>
      <c r="B393" s="27"/>
      <c r="C393" s="27"/>
      <c r="F393" s="1"/>
      <c r="G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9.5" customHeight="1">
      <c r="A394" s="2"/>
      <c r="B394" s="27"/>
      <c r="C394" s="27"/>
      <c r="F394" s="1"/>
      <c r="G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9.5" customHeight="1">
      <c r="A395" s="2"/>
      <c r="B395" s="27"/>
      <c r="C395" s="27"/>
      <c r="F395" s="1"/>
      <c r="G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9.5" customHeight="1">
      <c r="A396" s="2"/>
      <c r="B396" s="27"/>
      <c r="C396" s="27"/>
      <c r="F396" s="1"/>
      <c r="G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9.5" customHeight="1">
      <c r="A397" s="2"/>
      <c r="B397" s="27"/>
      <c r="C397" s="27"/>
      <c r="F397" s="1"/>
      <c r="G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9.5" customHeight="1">
      <c r="A398" s="2"/>
      <c r="B398" s="27"/>
      <c r="C398" s="27"/>
      <c r="F398" s="1"/>
      <c r="G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9.5" customHeight="1">
      <c r="A399" s="2"/>
      <c r="B399" s="27"/>
      <c r="C399" s="27"/>
      <c r="F399" s="1"/>
      <c r="G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9.5" customHeight="1">
      <c r="A400" s="2"/>
      <c r="B400" s="27"/>
      <c r="C400" s="27"/>
      <c r="F400" s="1"/>
      <c r="G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9.5" customHeight="1">
      <c r="A401" s="2"/>
      <c r="B401" s="27"/>
      <c r="C401" s="27"/>
      <c r="F401" s="1"/>
      <c r="G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9.5" customHeight="1">
      <c r="A402" s="2"/>
      <c r="B402" s="27"/>
      <c r="C402" s="27"/>
      <c r="F402" s="1"/>
      <c r="G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9.5" customHeight="1">
      <c r="A403" s="2"/>
      <c r="B403" s="27"/>
      <c r="C403" s="27"/>
      <c r="F403" s="1"/>
      <c r="G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9.5" customHeight="1">
      <c r="A404" s="2"/>
      <c r="B404" s="27"/>
      <c r="C404" s="27"/>
      <c r="F404" s="1"/>
      <c r="G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9.5" customHeight="1">
      <c r="A405" s="2"/>
      <c r="B405" s="27"/>
      <c r="C405" s="27"/>
      <c r="F405" s="1"/>
      <c r="G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9.5" customHeight="1">
      <c r="A406" s="2"/>
      <c r="B406" s="27"/>
      <c r="C406" s="27"/>
      <c r="F406" s="1"/>
      <c r="G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9.5" customHeight="1">
      <c r="A407" s="2"/>
      <c r="B407" s="27"/>
      <c r="C407" s="27"/>
      <c r="F407" s="1"/>
      <c r="G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9.5" customHeight="1">
      <c r="A408" s="2"/>
      <c r="B408" s="27"/>
      <c r="C408" s="27"/>
      <c r="F408" s="1"/>
      <c r="G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9.5" customHeight="1">
      <c r="A409" s="2"/>
      <c r="B409" s="27"/>
      <c r="C409" s="27"/>
      <c r="F409" s="1"/>
      <c r="G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9.5" customHeight="1">
      <c r="A410" s="2"/>
      <c r="B410" s="27"/>
      <c r="C410" s="27"/>
      <c r="F410" s="1"/>
      <c r="G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9.5" customHeight="1">
      <c r="A411" s="2"/>
      <c r="B411" s="27"/>
      <c r="C411" s="27"/>
      <c r="F411" s="1"/>
      <c r="G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9.5" customHeight="1">
      <c r="A412" s="2"/>
      <c r="B412" s="27"/>
      <c r="C412" s="27"/>
      <c r="F412" s="1"/>
      <c r="G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9.5" customHeight="1">
      <c r="A413" s="2"/>
      <c r="B413" s="27"/>
      <c r="C413" s="27"/>
      <c r="F413" s="1"/>
      <c r="G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9.5" customHeight="1">
      <c r="A414" s="2"/>
      <c r="B414" s="27"/>
      <c r="C414" s="27"/>
      <c r="F414" s="1"/>
      <c r="G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9.5" customHeight="1">
      <c r="A415" s="2"/>
      <c r="B415" s="27"/>
      <c r="C415" s="27"/>
      <c r="F415" s="1"/>
      <c r="G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9.5" customHeight="1">
      <c r="A416" s="2"/>
      <c r="B416" s="27"/>
      <c r="C416" s="27"/>
      <c r="F416" s="1"/>
      <c r="G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9.5" customHeight="1">
      <c r="A417" s="2"/>
      <c r="B417" s="27"/>
      <c r="C417" s="27"/>
      <c r="F417" s="1"/>
      <c r="G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9.5" customHeight="1">
      <c r="A418" s="2"/>
      <c r="B418" s="27"/>
      <c r="C418" s="27"/>
      <c r="F418" s="1"/>
      <c r="G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9.5" customHeight="1">
      <c r="A419" s="2"/>
      <c r="B419" s="27"/>
      <c r="C419" s="27"/>
      <c r="F419" s="1"/>
      <c r="G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9.5" customHeight="1">
      <c r="A420" s="2"/>
      <c r="B420" s="27"/>
      <c r="C420" s="27"/>
      <c r="F420" s="1"/>
      <c r="G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9.5" customHeight="1">
      <c r="A421" s="2"/>
      <c r="B421" s="27"/>
      <c r="C421" s="27"/>
      <c r="F421" s="1"/>
      <c r="G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9.5" customHeight="1">
      <c r="A422" s="2"/>
      <c r="B422" s="27"/>
      <c r="C422" s="27"/>
      <c r="F422" s="1"/>
      <c r="G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9.5" customHeight="1">
      <c r="A423" s="2"/>
      <c r="B423" s="27"/>
      <c r="C423" s="27"/>
      <c r="F423" s="1"/>
      <c r="G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9.5" customHeight="1">
      <c r="A424" s="2"/>
      <c r="B424" s="27"/>
      <c r="C424" s="27"/>
      <c r="F424" s="1"/>
      <c r="G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9.5" customHeight="1">
      <c r="A425" s="2"/>
      <c r="B425" s="27"/>
      <c r="C425" s="27"/>
      <c r="F425" s="1"/>
      <c r="G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9.5" customHeight="1">
      <c r="A426" s="2"/>
      <c r="B426" s="27"/>
      <c r="C426" s="27"/>
      <c r="F426" s="1"/>
      <c r="G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9.5" customHeight="1">
      <c r="A427" s="2"/>
      <c r="B427" s="27"/>
      <c r="C427" s="27"/>
      <c r="F427" s="1"/>
      <c r="G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9.5" customHeight="1">
      <c r="A428" s="2"/>
      <c r="B428" s="27"/>
      <c r="C428" s="27"/>
      <c r="F428" s="1"/>
      <c r="G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9.5" customHeight="1">
      <c r="A429" s="2"/>
      <c r="B429" s="27"/>
      <c r="C429" s="27"/>
      <c r="F429" s="1"/>
      <c r="G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9.5" customHeight="1">
      <c r="A430" s="2"/>
      <c r="B430" s="27"/>
      <c r="C430" s="27"/>
      <c r="F430" s="1"/>
      <c r="G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9.5" customHeight="1">
      <c r="A431" s="2"/>
      <c r="B431" s="27"/>
      <c r="C431" s="27"/>
      <c r="F431" s="1"/>
      <c r="G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9.5" customHeight="1">
      <c r="A432" s="2"/>
      <c r="B432" s="27"/>
      <c r="C432" s="27"/>
      <c r="F432" s="1"/>
      <c r="G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9.5" customHeight="1">
      <c r="A433" s="2"/>
      <c r="B433" s="27"/>
      <c r="C433" s="27"/>
      <c r="F433" s="1"/>
      <c r="G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9.5" customHeight="1">
      <c r="A434" s="2"/>
      <c r="B434" s="27"/>
      <c r="C434" s="27"/>
      <c r="F434" s="1"/>
      <c r="G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9.5" customHeight="1">
      <c r="A435" s="2"/>
      <c r="B435" s="27"/>
      <c r="C435" s="27"/>
      <c r="F435" s="1"/>
      <c r="G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9.5" customHeight="1">
      <c r="A436" s="2"/>
      <c r="B436" s="27"/>
      <c r="C436" s="27"/>
      <c r="F436" s="1"/>
      <c r="G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9.5" customHeight="1">
      <c r="A437" s="2"/>
      <c r="B437" s="27"/>
      <c r="C437" s="27"/>
      <c r="F437" s="1"/>
      <c r="G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9.5" customHeight="1">
      <c r="A438" s="2"/>
      <c r="B438" s="27"/>
      <c r="C438" s="27"/>
      <c r="F438" s="1"/>
      <c r="G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9.5" customHeight="1">
      <c r="A439" s="2"/>
      <c r="B439" s="27"/>
      <c r="C439" s="27"/>
      <c r="F439" s="1"/>
      <c r="G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9.5" customHeight="1">
      <c r="A440" s="2"/>
      <c r="B440" s="27"/>
      <c r="C440" s="27"/>
      <c r="F440" s="1"/>
      <c r="G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9.5" customHeight="1">
      <c r="A441" s="2"/>
      <c r="B441" s="27"/>
      <c r="C441" s="27"/>
      <c r="F441" s="1"/>
      <c r="G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9.5" customHeight="1">
      <c r="A442" s="2"/>
      <c r="B442" s="27"/>
      <c r="C442" s="27"/>
      <c r="F442" s="1"/>
      <c r="G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9.5" customHeight="1">
      <c r="A443" s="2"/>
      <c r="B443" s="27"/>
      <c r="C443" s="27"/>
      <c r="F443" s="1"/>
      <c r="G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9.5" customHeight="1">
      <c r="A444" s="2"/>
      <c r="B444" s="27"/>
      <c r="C444" s="27"/>
      <c r="F444" s="1"/>
      <c r="G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9.5" customHeight="1">
      <c r="A445" s="2"/>
      <c r="B445" s="27"/>
      <c r="C445" s="27"/>
      <c r="F445" s="1"/>
      <c r="G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9.5" customHeight="1">
      <c r="A446" s="2"/>
      <c r="B446" s="27"/>
      <c r="C446" s="27"/>
      <c r="F446" s="1"/>
      <c r="G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9.5" customHeight="1">
      <c r="A447" s="2"/>
      <c r="B447" s="27"/>
      <c r="C447" s="27"/>
      <c r="F447" s="1"/>
      <c r="G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9.5" customHeight="1">
      <c r="A448" s="2"/>
      <c r="B448" s="27"/>
      <c r="C448" s="27"/>
      <c r="F448" s="1"/>
      <c r="G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9.5" customHeight="1">
      <c r="A449" s="2"/>
      <c r="B449" s="27"/>
      <c r="C449" s="27"/>
      <c r="F449" s="1"/>
      <c r="G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9.5" customHeight="1">
      <c r="A450" s="2"/>
      <c r="B450" s="27"/>
      <c r="C450" s="27"/>
      <c r="F450" s="1"/>
      <c r="G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9.5" customHeight="1">
      <c r="A451" s="2"/>
      <c r="B451" s="27"/>
      <c r="C451" s="27"/>
      <c r="F451" s="1"/>
      <c r="G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9.5" customHeight="1">
      <c r="A452" s="2"/>
      <c r="B452" s="27"/>
      <c r="C452" s="27"/>
      <c r="F452" s="1"/>
      <c r="G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9.5" customHeight="1">
      <c r="A453" s="2"/>
      <c r="B453" s="27"/>
      <c r="C453" s="27"/>
      <c r="F453" s="1"/>
      <c r="G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9.5" customHeight="1">
      <c r="A454" s="2"/>
      <c r="B454" s="27"/>
      <c r="C454" s="27"/>
      <c r="F454" s="1"/>
      <c r="G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9.5" customHeight="1">
      <c r="A455" s="2"/>
      <c r="B455" s="27"/>
      <c r="C455" s="27"/>
      <c r="F455" s="1"/>
      <c r="G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9.5" customHeight="1">
      <c r="A456" s="2"/>
      <c r="B456" s="27"/>
      <c r="C456" s="27"/>
      <c r="F456" s="1"/>
      <c r="G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9.5" customHeight="1">
      <c r="A457" s="2"/>
      <c r="B457" s="27"/>
      <c r="C457" s="27"/>
      <c r="F457" s="1"/>
      <c r="G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9.5" customHeight="1">
      <c r="A458" s="2"/>
      <c r="B458" s="27"/>
      <c r="C458" s="27"/>
      <c r="F458" s="1"/>
      <c r="G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9.5" customHeight="1">
      <c r="A459" s="2"/>
      <c r="B459" s="27"/>
      <c r="C459" s="27"/>
      <c r="F459" s="1"/>
      <c r="G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9.5" customHeight="1">
      <c r="A460" s="2"/>
      <c r="B460" s="27"/>
      <c r="C460" s="27"/>
      <c r="F460" s="1"/>
      <c r="G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9.5" customHeight="1">
      <c r="A461" s="2"/>
      <c r="B461" s="27"/>
      <c r="C461" s="27"/>
      <c r="F461" s="1"/>
      <c r="G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9.5" customHeight="1">
      <c r="A462" s="2"/>
      <c r="B462" s="27"/>
      <c r="C462" s="27"/>
      <c r="F462" s="1"/>
      <c r="G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9.5" customHeight="1">
      <c r="A463" s="2"/>
      <c r="B463" s="27"/>
      <c r="C463" s="27"/>
      <c r="F463" s="1"/>
      <c r="G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9.5" customHeight="1">
      <c r="A464" s="2"/>
      <c r="B464" s="27"/>
      <c r="C464" s="27"/>
      <c r="F464" s="1"/>
      <c r="G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9.5" customHeight="1">
      <c r="A465" s="2"/>
      <c r="B465" s="27"/>
      <c r="C465" s="27"/>
      <c r="F465" s="1"/>
      <c r="G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9.5" customHeight="1">
      <c r="A466" s="2"/>
      <c r="B466" s="27"/>
      <c r="C466" s="27"/>
      <c r="F466" s="1"/>
      <c r="G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9.5" customHeight="1">
      <c r="A467" s="2"/>
      <c r="B467" s="27"/>
      <c r="C467" s="27"/>
      <c r="F467" s="1"/>
      <c r="G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9.5" customHeight="1">
      <c r="A468" s="2"/>
      <c r="B468" s="27"/>
      <c r="C468" s="27"/>
      <c r="F468" s="1"/>
      <c r="G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9.5" customHeight="1">
      <c r="A469" s="2"/>
      <c r="B469" s="27"/>
      <c r="C469" s="27"/>
      <c r="F469" s="1"/>
      <c r="G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9.5" customHeight="1">
      <c r="A470" s="2"/>
      <c r="B470" s="27"/>
      <c r="C470" s="27"/>
      <c r="F470" s="1"/>
      <c r="G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9.5" customHeight="1">
      <c r="A471" s="2"/>
      <c r="B471" s="27"/>
      <c r="C471" s="27"/>
      <c r="F471" s="1"/>
      <c r="G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9.5" customHeight="1">
      <c r="A472" s="2"/>
      <c r="B472" s="27"/>
      <c r="C472" s="27"/>
      <c r="F472" s="1"/>
      <c r="G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9.5" customHeight="1">
      <c r="A473" s="2"/>
      <c r="B473" s="27"/>
      <c r="C473" s="27"/>
      <c r="F473" s="1"/>
      <c r="G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9.5" customHeight="1">
      <c r="A474" s="2"/>
      <c r="B474" s="27"/>
      <c r="C474" s="27"/>
      <c r="F474" s="1"/>
      <c r="G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9.5" customHeight="1">
      <c r="A475" s="2"/>
      <c r="B475" s="27"/>
      <c r="C475" s="27"/>
      <c r="F475" s="1"/>
      <c r="G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9.5" customHeight="1">
      <c r="A476" s="2"/>
      <c r="B476" s="27"/>
      <c r="C476" s="27"/>
      <c r="F476" s="1"/>
      <c r="G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9.5" customHeight="1">
      <c r="A477" s="2"/>
      <c r="B477" s="27"/>
      <c r="C477" s="27"/>
      <c r="F477" s="1"/>
      <c r="G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9.5" customHeight="1">
      <c r="A478" s="2"/>
      <c r="B478" s="27"/>
      <c r="C478" s="27"/>
      <c r="F478" s="1"/>
      <c r="G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9.5" customHeight="1">
      <c r="A479" s="2"/>
      <c r="B479" s="27"/>
      <c r="C479" s="27"/>
      <c r="F479" s="1"/>
      <c r="G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9.5" customHeight="1">
      <c r="A480" s="2"/>
      <c r="B480" s="27"/>
      <c r="C480" s="27"/>
      <c r="F480" s="1"/>
      <c r="G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9.5" customHeight="1">
      <c r="A481" s="2"/>
      <c r="B481" s="27"/>
      <c r="C481" s="27"/>
      <c r="F481" s="1"/>
      <c r="G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9.5" customHeight="1">
      <c r="A482" s="2"/>
      <c r="B482" s="27"/>
      <c r="C482" s="27"/>
      <c r="F482" s="1"/>
      <c r="G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9.5" customHeight="1">
      <c r="A483" s="2"/>
      <c r="B483" s="27"/>
      <c r="C483" s="27"/>
      <c r="F483" s="1"/>
      <c r="G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9.5" customHeight="1">
      <c r="A484" s="2"/>
      <c r="B484" s="27"/>
      <c r="C484" s="27"/>
      <c r="F484" s="1"/>
      <c r="G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9.5" customHeight="1">
      <c r="A485" s="2"/>
      <c r="B485" s="27"/>
      <c r="C485" s="27"/>
      <c r="F485" s="1"/>
      <c r="G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9.5" customHeight="1">
      <c r="A486" s="2"/>
      <c r="B486" s="27"/>
      <c r="C486" s="27"/>
      <c r="F486" s="1"/>
      <c r="G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9.5" customHeight="1">
      <c r="A487" s="2"/>
      <c r="B487" s="27"/>
      <c r="C487" s="27"/>
      <c r="F487" s="1"/>
      <c r="G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9.5" customHeight="1">
      <c r="A488" s="2"/>
      <c r="B488" s="27"/>
      <c r="C488" s="27"/>
      <c r="F488" s="1"/>
      <c r="G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9.5" customHeight="1">
      <c r="A489" s="2"/>
      <c r="B489" s="27"/>
      <c r="C489" s="27"/>
      <c r="F489" s="1"/>
      <c r="G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9.5" customHeight="1">
      <c r="A490" s="2"/>
      <c r="B490" s="27"/>
      <c r="C490" s="27"/>
      <c r="F490" s="1"/>
      <c r="G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9.5" customHeight="1">
      <c r="A491" s="2"/>
      <c r="B491" s="27"/>
      <c r="C491" s="27"/>
      <c r="F491" s="1"/>
      <c r="G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9.5" customHeight="1">
      <c r="A492" s="2"/>
      <c r="B492" s="27"/>
      <c r="C492" s="27"/>
      <c r="F492" s="1"/>
      <c r="G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9.5" customHeight="1">
      <c r="A493" s="2"/>
      <c r="B493" s="27"/>
      <c r="C493" s="27"/>
      <c r="F493" s="1"/>
      <c r="G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9.5" customHeight="1">
      <c r="A494" s="2"/>
      <c r="B494" s="27"/>
      <c r="C494" s="27"/>
      <c r="F494" s="1"/>
      <c r="G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9.5" customHeight="1">
      <c r="A495" s="2"/>
      <c r="B495" s="27"/>
      <c r="C495" s="27"/>
      <c r="F495" s="1"/>
      <c r="G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9.5" customHeight="1">
      <c r="A496" s="2"/>
      <c r="B496" s="27"/>
      <c r="C496" s="27"/>
      <c r="F496" s="1"/>
      <c r="G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9.5" customHeight="1">
      <c r="A497" s="2"/>
      <c r="B497" s="27"/>
      <c r="C497" s="27"/>
      <c r="F497" s="1"/>
      <c r="G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9.5" customHeight="1">
      <c r="A498" s="2"/>
      <c r="B498" s="27"/>
      <c r="C498" s="27"/>
      <c r="F498" s="1"/>
      <c r="G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9.5" customHeight="1">
      <c r="A499" s="2"/>
      <c r="B499" s="27"/>
      <c r="C499" s="27"/>
      <c r="F499" s="1"/>
      <c r="G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9.5" customHeight="1">
      <c r="A500" s="2"/>
      <c r="B500" s="27"/>
      <c r="C500" s="27"/>
      <c r="F500" s="1"/>
      <c r="G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9.5" customHeight="1">
      <c r="A501" s="2"/>
      <c r="B501" s="27"/>
      <c r="C501" s="27"/>
      <c r="F501" s="1"/>
      <c r="G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9.5" customHeight="1">
      <c r="A502" s="2"/>
      <c r="B502" s="27"/>
      <c r="C502" s="27"/>
      <c r="F502" s="1"/>
      <c r="G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9.5" customHeight="1">
      <c r="A503" s="2"/>
      <c r="B503" s="27"/>
      <c r="C503" s="27"/>
      <c r="F503" s="1"/>
      <c r="G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9.5" customHeight="1">
      <c r="A504" s="2"/>
      <c r="B504" s="27"/>
      <c r="C504" s="27"/>
      <c r="F504" s="1"/>
      <c r="G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9.5" customHeight="1">
      <c r="A505" s="2"/>
      <c r="B505" s="27"/>
      <c r="C505" s="27"/>
      <c r="F505" s="1"/>
      <c r="G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9.5" customHeight="1">
      <c r="A506" s="2"/>
      <c r="B506" s="27"/>
      <c r="C506" s="27"/>
      <c r="F506" s="1"/>
      <c r="G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9.5" customHeight="1">
      <c r="A507" s="2"/>
      <c r="B507" s="27"/>
      <c r="C507" s="27"/>
      <c r="F507" s="1"/>
      <c r="G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9.5" customHeight="1">
      <c r="A508" s="2"/>
      <c r="B508" s="27"/>
      <c r="C508" s="27"/>
      <c r="F508" s="1"/>
      <c r="G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9.5" customHeight="1">
      <c r="A509" s="2"/>
      <c r="B509" s="27"/>
      <c r="C509" s="27"/>
      <c r="F509" s="1"/>
      <c r="G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9.5" customHeight="1">
      <c r="A510" s="2"/>
      <c r="B510" s="27"/>
      <c r="C510" s="27"/>
      <c r="F510" s="1"/>
      <c r="G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9.5" customHeight="1">
      <c r="A511" s="2"/>
      <c r="B511" s="27"/>
      <c r="C511" s="27"/>
      <c r="F511" s="1"/>
      <c r="G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9.5" customHeight="1">
      <c r="A512" s="2"/>
      <c r="B512" s="27"/>
      <c r="C512" s="27"/>
      <c r="F512" s="1"/>
      <c r="G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9.5" customHeight="1">
      <c r="A513" s="2"/>
      <c r="B513" s="27"/>
      <c r="C513" s="27"/>
      <c r="F513" s="1"/>
      <c r="G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9.5" customHeight="1">
      <c r="A514" s="2"/>
      <c r="B514" s="27"/>
      <c r="C514" s="27"/>
      <c r="F514" s="1"/>
      <c r="G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9.5" customHeight="1">
      <c r="A515" s="2"/>
      <c r="B515" s="27"/>
      <c r="C515" s="27"/>
      <c r="F515" s="1"/>
      <c r="G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9.5" customHeight="1">
      <c r="A516" s="2"/>
      <c r="B516" s="27"/>
      <c r="C516" s="27"/>
      <c r="F516" s="1"/>
      <c r="G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9.5" customHeight="1">
      <c r="A517" s="2"/>
      <c r="B517" s="27"/>
      <c r="C517" s="27"/>
      <c r="F517" s="1"/>
      <c r="G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9.5" customHeight="1">
      <c r="A518" s="2"/>
      <c r="B518" s="27"/>
      <c r="C518" s="27"/>
      <c r="F518" s="1"/>
      <c r="G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9.5" customHeight="1">
      <c r="A519" s="2"/>
      <c r="B519" s="27"/>
      <c r="C519" s="27"/>
      <c r="F519" s="1"/>
      <c r="G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9.5" customHeight="1">
      <c r="A520" s="2"/>
      <c r="B520" s="27"/>
      <c r="C520" s="27"/>
      <c r="F520" s="1"/>
      <c r="G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9.5" customHeight="1">
      <c r="A521" s="2"/>
      <c r="B521" s="27"/>
      <c r="C521" s="27"/>
      <c r="F521" s="1"/>
      <c r="G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9.5" customHeight="1">
      <c r="A522" s="2"/>
      <c r="B522" s="27"/>
      <c r="C522" s="27"/>
      <c r="F522" s="1"/>
      <c r="G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9.5" customHeight="1">
      <c r="A523" s="2"/>
      <c r="B523" s="27"/>
      <c r="C523" s="27"/>
      <c r="F523" s="1"/>
      <c r="G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9.5" customHeight="1">
      <c r="A524" s="2"/>
      <c r="B524" s="27"/>
      <c r="C524" s="27"/>
      <c r="F524" s="1"/>
      <c r="G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9.5" customHeight="1">
      <c r="A525" s="2"/>
      <c r="B525" s="27"/>
      <c r="C525" s="27"/>
      <c r="F525" s="1"/>
      <c r="G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9.5" customHeight="1">
      <c r="A526" s="2"/>
      <c r="B526" s="27"/>
      <c r="C526" s="27"/>
      <c r="F526" s="1"/>
      <c r="G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9.5" customHeight="1">
      <c r="A527" s="2"/>
      <c r="B527" s="27"/>
      <c r="C527" s="27"/>
      <c r="F527" s="1"/>
      <c r="G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9.5" customHeight="1">
      <c r="A528" s="2"/>
      <c r="B528" s="27"/>
      <c r="C528" s="27"/>
      <c r="F528" s="1"/>
      <c r="G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9.5" customHeight="1">
      <c r="A529" s="2"/>
      <c r="B529" s="27"/>
      <c r="C529" s="27"/>
      <c r="F529" s="1"/>
      <c r="G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9.5" customHeight="1">
      <c r="A530" s="2"/>
      <c r="B530" s="27"/>
      <c r="C530" s="27"/>
      <c r="F530" s="1"/>
      <c r="G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9.5" customHeight="1">
      <c r="A531" s="2"/>
      <c r="B531" s="27"/>
      <c r="C531" s="27"/>
      <c r="F531" s="1"/>
      <c r="G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9.5" customHeight="1">
      <c r="A532" s="2"/>
      <c r="B532" s="27"/>
      <c r="C532" s="27"/>
      <c r="F532" s="1"/>
      <c r="G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9.5" customHeight="1">
      <c r="A533" s="2"/>
      <c r="B533" s="27"/>
      <c r="C533" s="27"/>
      <c r="F533" s="1"/>
      <c r="G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9.5" customHeight="1">
      <c r="A534" s="2"/>
      <c r="B534" s="27"/>
      <c r="C534" s="27"/>
      <c r="F534" s="1"/>
      <c r="G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9.5" customHeight="1">
      <c r="A535" s="2"/>
      <c r="B535" s="27"/>
      <c r="C535" s="27"/>
      <c r="F535" s="1"/>
      <c r="G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9.5" customHeight="1">
      <c r="A536" s="2"/>
      <c r="B536" s="27"/>
      <c r="C536" s="27"/>
      <c r="F536" s="1"/>
      <c r="G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9.5" customHeight="1">
      <c r="A537" s="2"/>
      <c r="B537" s="27"/>
      <c r="C537" s="27"/>
      <c r="F537" s="1"/>
      <c r="G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9.5" customHeight="1">
      <c r="A538" s="2"/>
      <c r="B538" s="27"/>
      <c r="C538" s="27"/>
      <c r="F538" s="1"/>
      <c r="G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9.5" customHeight="1">
      <c r="A539" s="2"/>
      <c r="B539" s="27"/>
      <c r="C539" s="27"/>
      <c r="F539" s="1"/>
      <c r="G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9.5" customHeight="1">
      <c r="A540" s="2"/>
      <c r="B540" s="27"/>
      <c r="C540" s="27"/>
      <c r="F540" s="1"/>
      <c r="G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9.5" customHeight="1">
      <c r="A541" s="2"/>
      <c r="B541" s="27"/>
      <c r="C541" s="27"/>
      <c r="F541" s="1"/>
      <c r="G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9.5" customHeight="1">
      <c r="A542" s="2"/>
      <c r="B542" s="27"/>
      <c r="C542" s="27"/>
      <c r="F542" s="1"/>
      <c r="G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9.5" customHeight="1">
      <c r="A543" s="2"/>
      <c r="B543" s="27"/>
      <c r="C543" s="27"/>
      <c r="F543" s="1"/>
      <c r="G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9.5" customHeight="1">
      <c r="A544" s="2"/>
      <c r="B544" s="27"/>
      <c r="C544" s="27"/>
      <c r="F544" s="1"/>
      <c r="G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9.5" customHeight="1">
      <c r="A545" s="2"/>
      <c r="B545" s="27"/>
      <c r="C545" s="27"/>
      <c r="F545" s="1"/>
      <c r="G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9.5" customHeight="1">
      <c r="A546" s="2"/>
      <c r="B546" s="27"/>
      <c r="C546" s="27"/>
      <c r="F546" s="1"/>
      <c r="G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9.5" customHeight="1">
      <c r="A547" s="2"/>
      <c r="B547" s="27"/>
      <c r="C547" s="27"/>
      <c r="F547" s="1"/>
      <c r="G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9.5" customHeight="1">
      <c r="A548" s="2"/>
      <c r="B548" s="27"/>
      <c r="C548" s="27"/>
      <c r="F548" s="1"/>
      <c r="G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9.5" customHeight="1">
      <c r="A549" s="2"/>
      <c r="B549" s="27"/>
      <c r="C549" s="27"/>
      <c r="F549" s="1"/>
      <c r="G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9.5" customHeight="1">
      <c r="A550" s="2"/>
      <c r="B550" s="27"/>
      <c r="C550" s="27"/>
      <c r="F550" s="1"/>
      <c r="G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9.5" customHeight="1">
      <c r="A551" s="2"/>
      <c r="B551" s="27"/>
      <c r="C551" s="27"/>
      <c r="F551" s="1"/>
      <c r="G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9.5" customHeight="1">
      <c r="A552" s="2"/>
      <c r="B552" s="27"/>
      <c r="C552" s="27"/>
      <c r="F552" s="1"/>
      <c r="G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9.5" customHeight="1">
      <c r="A553" s="2"/>
      <c r="B553" s="27"/>
      <c r="C553" s="27"/>
      <c r="F553" s="1"/>
      <c r="G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9.5" customHeight="1">
      <c r="A554" s="2"/>
      <c r="B554" s="27"/>
      <c r="C554" s="27"/>
      <c r="F554" s="1"/>
      <c r="G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9.5" customHeight="1">
      <c r="A555" s="2"/>
      <c r="B555" s="27"/>
      <c r="C555" s="27"/>
      <c r="F555" s="1"/>
      <c r="G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9.5" customHeight="1">
      <c r="A556" s="2"/>
      <c r="B556" s="27"/>
      <c r="C556" s="27"/>
      <c r="F556" s="1"/>
      <c r="G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9.5" customHeight="1">
      <c r="A557" s="2"/>
      <c r="B557" s="27"/>
      <c r="C557" s="27"/>
      <c r="F557" s="1"/>
      <c r="G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9.5" customHeight="1">
      <c r="A558" s="2"/>
      <c r="B558" s="27"/>
      <c r="C558" s="27"/>
      <c r="F558" s="1"/>
      <c r="G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9.5" customHeight="1">
      <c r="A559" s="2"/>
      <c r="B559" s="27"/>
      <c r="C559" s="27"/>
      <c r="F559" s="1"/>
      <c r="G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9.5" customHeight="1">
      <c r="A560" s="2"/>
      <c r="B560" s="27"/>
      <c r="C560" s="27"/>
      <c r="F560" s="1"/>
      <c r="G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9.5" customHeight="1">
      <c r="A561" s="2"/>
      <c r="B561" s="27"/>
      <c r="C561" s="27"/>
      <c r="F561" s="1"/>
      <c r="G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9.5" customHeight="1">
      <c r="A562" s="2"/>
      <c r="B562" s="27"/>
      <c r="C562" s="27"/>
      <c r="F562" s="1"/>
      <c r="G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9.5" customHeight="1">
      <c r="A563" s="2"/>
      <c r="B563" s="27"/>
      <c r="C563" s="27"/>
      <c r="F563" s="1"/>
      <c r="G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9.5" customHeight="1">
      <c r="A564" s="2"/>
      <c r="B564" s="27"/>
      <c r="C564" s="27"/>
      <c r="F564" s="1"/>
      <c r="G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9.5" customHeight="1">
      <c r="A565" s="2"/>
      <c r="B565" s="27"/>
      <c r="C565" s="27"/>
      <c r="F565" s="1"/>
      <c r="G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9.5" customHeight="1">
      <c r="A566" s="2"/>
      <c r="B566" s="27"/>
      <c r="C566" s="27"/>
      <c r="F566" s="1"/>
      <c r="G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9.5" customHeight="1">
      <c r="A567" s="2"/>
      <c r="B567" s="27"/>
      <c r="C567" s="27"/>
      <c r="F567" s="1"/>
      <c r="G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9.5" customHeight="1">
      <c r="A568" s="2"/>
      <c r="B568" s="27"/>
      <c r="C568" s="27"/>
      <c r="F568" s="1"/>
      <c r="G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9.5" customHeight="1">
      <c r="A569" s="2"/>
      <c r="B569" s="27"/>
      <c r="C569" s="27"/>
      <c r="F569" s="1"/>
      <c r="G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9.5" customHeight="1">
      <c r="A570" s="2"/>
      <c r="B570" s="27"/>
      <c r="C570" s="27"/>
      <c r="F570" s="1"/>
      <c r="G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9.5" customHeight="1">
      <c r="A571" s="2"/>
      <c r="B571" s="27"/>
      <c r="C571" s="27"/>
      <c r="F571" s="1"/>
      <c r="G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9.5" customHeight="1">
      <c r="A572" s="2"/>
      <c r="B572" s="27"/>
      <c r="C572" s="27"/>
      <c r="F572" s="1"/>
      <c r="G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9.5" customHeight="1">
      <c r="A573" s="2"/>
      <c r="B573" s="27"/>
      <c r="C573" s="27"/>
      <c r="F573" s="1"/>
      <c r="G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9.5" customHeight="1">
      <c r="A574" s="2"/>
      <c r="B574" s="27"/>
      <c r="C574" s="27"/>
      <c r="F574" s="1"/>
      <c r="G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9.5" customHeight="1">
      <c r="A575" s="2"/>
      <c r="B575" s="27"/>
      <c r="C575" s="27"/>
      <c r="F575" s="1"/>
      <c r="G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9.5" customHeight="1">
      <c r="A576" s="2"/>
      <c r="B576" s="27"/>
      <c r="C576" s="27"/>
      <c r="F576" s="1"/>
      <c r="G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9.5" customHeight="1">
      <c r="A577" s="2"/>
      <c r="B577" s="27"/>
      <c r="C577" s="27"/>
      <c r="F577" s="1"/>
      <c r="G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9.5" customHeight="1">
      <c r="A578" s="2"/>
      <c r="B578" s="27"/>
      <c r="C578" s="27"/>
      <c r="F578" s="1"/>
      <c r="G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9.5" customHeight="1">
      <c r="A579" s="2"/>
      <c r="B579" s="27"/>
      <c r="C579" s="27"/>
      <c r="F579" s="1"/>
      <c r="G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9.5" customHeight="1">
      <c r="A580" s="2"/>
      <c r="B580" s="27"/>
      <c r="C580" s="27"/>
      <c r="F580" s="1"/>
      <c r="G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9.5" customHeight="1">
      <c r="A581" s="2"/>
      <c r="B581" s="27"/>
      <c r="C581" s="27"/>
      <c r="F581" s="1"/>
      <c r="G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9.5" customHeight="1">
      <c r="A582" s="2"/>
      <c r="B582" s="27"/>
      <c r="C582" s="27"/>
      <c r="F582" s="1"/>
      <c r="G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9.5" customHeight="1">
      <c r="A583" s="2"/>
      <c r="B583" s="27"/>
      <c r="C583" s="27"/>
      <c r="F583" s="1"/>
      <c r="G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9.5" customHeight="1">
      <c r="A584" s="2"/>
      <c r="B584" s="27"/>
      <c r="C584" s="27"/>
      <c r="F584" s="1"/>
      <c r="G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9.5" customHeight="1">
      <c r="A585" s="2"/>
      <c r="B585" s="27"/>
      <c r="C585" s="27"/>
      <c r="F585" s="1"/>
      <c r="G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9.5" customHeight="1">
      <c r="A586" s="2"/>
      <c r="B586" s="27"/>
      <c r="C586" s="27"/>
      <c r="F586" s="1"/>
      <c r="G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9.5" customHeight="1">
      <c r="A587" s="2"/>
      <c r="B587" s="27"/>
      <c r="C587" s="27"/>
      <c r="F587" s="1"/>
      <c r="G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9.5" customHeight="1">
      <c r="A588" s="2"/>
      <c r="B588" s="27"/>
      <c r="C588" s="27"/>
      <c r="F588" s="1"/>
      <c r="G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9.5" customHeight="1">
      <c r="A589" s="2"/>
      <c r="B589" s="27"/>
      <c r="C589" s="27"/>
      <c r="F589" s="1"/>
      <c r="G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9.5" customHeight="1">
      <c r="A590" s="2"/>
      <c r="B590" s="27"/>
      <c r="C590" s="27"/>
      <c r="F590" s="1"/>
      <c r="G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9.5" customHeight="1">
      <c r="A591" s="2"/>
      <c r="B591" s="27"/>
      <c r="C591" s="27"/>
      <c r="F591" s="1"/>
      <c r="G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9.5" customHeight="1">
      <c r="A592" s="2"/>
      <c r="B592" s="27"/>
      <c r="C592" s="27"/>
      <c r="F592" s="1"/>
      <c r="G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9.5" customHeight="1">
      <c r="A593" s="2"/>
      <c r="B593" s="27"/>
      <c r="C593" s="27"/>
      <c r="F593" s="1"/>
      <c r="G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9.5" customHeight="1">
      <c r="A594" s="2"/>
      <c r="B594" s="27"/>
      <c r="C594" s="27"/>
      <c r="F594" s="1"/>
      <c r="G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9.5" customHeight="1">
      <c r="A595" s="2"/>
      <c r="B595" s="27"/>
      <c r="C595" s="27"/>
      <c r="F595" s="1"/>
      <c r="G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9.5" customHeight="1">
      <c r="A596" s="2"/>
      <c r="B596" s="27"/>
      <c r="C596" s="27"/>
      <c r="F596" s="1"/>
      <c r="G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9.5" customHeight="1">
      <c r="A597" s="2"/>
      <c r="B597" s="27"/>
      <c r="C597" s="27"/>
      <c r="F597" s="1"/>
      <c r="G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9.5" customHeight="1">
      <c r="A598" s="2"/>
      <c r="B598" s="27"/>
      <c r="C598" s="27"/>
      <c r="F598" s="1"/>
      <c r="G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9.5" customHeight="1">
      <c r="A599" s="2"/>
      <c r="B599" s="27"/>
      <c r="C599" s="27"/>
      <c r="F599" s="1"/>
      <c r="G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9.5" customHeight="1">
      <c r="A600" s="2"/>
      <c r="B600" s="27"/>
      <c r="C600" s="27"/>
      <c r="F600" s="1"/>
      <c r="G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9.5" customHeight="1">
      <c r="A601" s="2"/>
      <c r="B601" s="27"/>
      <c r="C601" s="27"/>
      <c r="F601" s="1"/>
      <c r="G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9.5" customHeight="1">
      <c r="A602" s="2"/>
      <c r="B602" s="27"/>
      <c r="C602" s="27"/>
      <c r="F602" s="1"/>
      <c r="G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9.5" customHeight="1">
      <c r="A603" s="2"/>
      <c r="B603" s="27"/>
      <c r="C603" s="27"/>
      <c r="F603" s="1"/>
      <c r="G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9.5" customHeight="1">
      <c r="A604" s="2"/>
      <c r="B604" s="27"/>
      <c r="C604" s="27"/>
      <c r="F604" s="1"/>
      <c r="G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9.5" customHeight="1">
      <c r="A605" s="2"/>
      <c r="B605" s="27"/>
      <c r="C605" s="27"/>
      <c r="F605" s="1"/>
      <c r="G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9.5" customHeight="1">
      <c r="A606" s="2"/>
      <c r="B606" s="27"/>
      <c r="C606" s="27"/>
      <c r="F606" s="1"/>
      <c r="G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9.5" customHeight="1">
      <c r="A607" s="2"/>
      <c r="B607" s="27"/>
      <c r="C607" s="27"/>
      <c r="F607" s="1"/>
      <c r="G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9.5" customHeight="1">
      <c r="A608" s="2"/>
      <c r="B608" s="27"/>
      <c r="C608" s="27"/>
      <c r="F608" s="1"/>
      <c r="G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9.5" customHeight="1">
      <c r="A609" s="2"/>
      <c r="B609" s="27"/>
      <c r="C609" s="27"/>
      <c r="F609" s="1"/>
      <c r="G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9.5" customHeight="1">
      <c r="A610" s="2"/>
      <c r="B610" s="27"/>
      <c r="C610" s="27"/>
      <c r="F610" s="1"/>
      <c r="G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9.5" customHeight="1">
      <c r="A611" s="2"/>
      <c r="B611" s="27"/>
      <c r="C611" s="27"/>
      <c r="F611" s="1"/>
      <c r="G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9.5" customHeight="1">
      <c r="A612" s="2"/>
      <c r="B612" s="27"/>
      <c r="C612" s="27"/>
      <c r="F612" s="1"/>
      <c r="G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9.5" customHeight="1">
      <c r="A613" s="2"/>
      <c r="B613" s="27"/>
      <c r="C613" s="27"/>
      <c r="F613" s="1"/>
      <c r="G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9.5" customHeight="1">
      <c r="A614" s="2"/>
      <c r="B614" s="27"/>
      <c r="C614" s="27"/>
      <c r="F614" s="1"/>
      <c r="G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9.5" customHeight="1">
      <c r="A615" s="2"/>
      <c r="B615" s="27"/>
      <c r="C615" s="27"/>
      <c r="F615" s="1"/>
      <c r="G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9.5" customHeight="1">
      <c r="A616" s="2"/>
      <c r="B616" s="27"/>
      <c r="C616" s="27"/>
      <c r="F616" s="1"/>
      <c r="G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9.5" customHeight="1">
      <c r="A617" s="2"/>
      <c r="B617" s="27"/>
      <c r="C617" s="27"/>
      <c r="F617" s="1"/>
      <c r="G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9.5" customHeight="1">
      <c r="A618" s="2"/>
      <c r="B618" s="27"/>
      <c r="C618" s="27"/>
      <c r="F618" s="1"/>
      <c r="G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9.5" customHeight="1">
      <c r="A619" s="2"/>
      <c r="B619" s="27"/>
      <c r="C619" s="27"/>
      <c r="F619" s="1"/>
      <c r="G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9.5" customHeight="1">
      <c r="A620" s="2"/>
      <c r="B620" s="27"/>
      <c r="C620" s="27"/>
      <c r="F620" s="1"/>
      <c r="G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9.5" customHeight="1">
      <c r="A621" s="2"/>
      <c r="B621" s="27"/>
      <c r="C621" s="27"/>
      <c r="F621" s="1"/>
      <c r="G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9.5" customHeight="1">
      <c r="A622" s="2"/>
      <c r="B622" s="27"/>
      <c r="C622" s="27"/>
      <c r="F622" s="1"/>
      <c r="G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9.5" customHeight="1">
      <c r="A623" s="2"/>
      <c r="B623" s="27"/>
      <c r="C623" s="27"/>
      <c r="F623" s="1"/>
      <c r="G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9.5" customHeight="1">
      <c r="A624" s="2"/>
      <c r="B624" s="27"/>
      <c r="C624" s="27"/>
      <c r="F624" s="1"/>
      <c r="G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9.5" customHeight="1">
      <c r="A625" s="2"/>
      <c r="B625" s="27"/>
      <c r="C625" s="27"/>
      <c r="F625" s="1"/>
      <c r="G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9.5" customHeight="1">
      <c r="A626" s="2"/>
      <c r="B626" s="27"/>
      <c r="C626" s="27"/>
      <c r="F626" s="1"/>
      <c r="G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9.5" customHeight="1">
      <c r="A627" s="2"/>
      <c r="B627" s="27"/>
      <c r="C627" s="27"/>
      <c r="F627" s="1"/>
      <c r="G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9.5" customHeight="1">
      <c r="A628" s="2"/>
      <c r="B628" s="27"/>
      <c r="C628" s="27"/>
      <c r="F628" s="1"/>
      <c r="G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9.5" customHeight="1">
      <c r="A629" s="2"/>
      <c r="B629" s="27"/>
      <c r="C629" s="27"/>
      <c r="F629" s="1"/>
      <c r="G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9.5" customHeight="1">
      <c r="A630" s="2"/>
      <c r="B630" s="27"/>
      <c r="C630" s="27"/>
      <c r="F630" s="1"/>
      <c r="G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9.5" customHeight="1">
      <c r="A631" s="2"/>
      <c r="B631" s="27"/>
      <c r="C631" s="27"/>
      <c r="F631" s="1"/>
      <c r="G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9.5" customHeight="1">
      <c r="A632" s="2"/>
      <c r="B632" s="27"/>
      <c r="C632" s="27"/>
      <c r="F632" s="1"/>
      <c r="G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9.5" customHeight="1">
      <c r="A633" s="2"/>
      <c r="B633" s="27"/>
      <c r="C633" s="27"/>
      <c r="F633" s="1"/>
      <c r="G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9.5" customHeight="1">
      <c r="A634" s="2"/>
      <c r="B634" s="27"/>
      <c r="C634" s="27"/>
      <c r="F634" s="1"/>
      <c r="G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9.5" customHeight="1">
      <c r="A635" s="2"/>
      <c r="B635" s="27"/>
      <c r="C635" s="27"/>
      <c r="F635" s="1"/>
      <c r="G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9.5" customHeight="1">
      <c r="A636" s="2"/>
      <c r="B636" s="27"/>
      <c r="C636" s="27"/>
      <c r="F636" s="1"/>
      <c r="G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9.5" customHeight="1">
      <c r="A637" s="2"/>
      <c r="B637" s="27"/>
      <c r="C637" s="27"/>
      <c r="F637" s="1"/>
      <c r="G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9.5" customHeight="1">
      <c r="A638" s="2"/>
      <c r="B638" s="27"/>
      <c r="C638" s="27"/>
      <c r="F638" s="1"/>
      <c r="G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9.5" customHeight="1">
      <c r="A639" s="2"/>
      <c r="B639" s="27"/>
      <c r="C639" s="27"/>
      <c r="F639" s="1"/>
      <c r="G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9.5" customHeight="1">
      <c r="A640" s="2"/>
      <c r="B640" s="27"/>
      <c r="C640" s="27"/>
      <c r="F640" s="1"/>
      <c r="G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9.5" customHeight="1">
      <c r="A641" s="2"/>
      <c r="B641" s="27"/>
      <c r="C641" s="27"/>
      <c r="F641" s="1"/>
      <c r="G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9.5" customHeight="1">
      <c r="A642" s="2"/>
      <c r="B642" s="27"/>
      <c r="C642" s="27"/>
      <c r="F642" s="1"/>
      <c r="G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9.5" customHeight="1">
      <c r="A643" s="2"/>
      <c r="B643" s="27"/>
      <c r="C643" s="27"/>
      <c r="F643" s="1"/>
      <c r="G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9.5" customHeight="1">
      <c r="A644" s="2"/>
      <c r="B644" s="27"/>
      <c r="C644" s="27"/>
      <c r="F644" s="1"/>
      <c r="G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9.5" customHeight="1">
      <c r="A645" s="2"/>
      <c r="B645" s="27"/>
      <c r="C645" s="27"/>
      <c r="F645" s="1"/>
      <c r="G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9.5" customHeight="1">
      <c r="A646" s="2"/>
      <c r="B646" s="27"/>
      <c r="C646" s="27"/>
      <c r="F646" s="1"/>
      <c r="G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9.5" customHeight="1">
      <c r="A647" s="2"/>
      <c r="B647" s="27"/>
      <c r="C647" s="27"/>
      <c r="F647" s="1"/>
      <c r="G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9.5" customHeight="1">
      <c r="A648" s="2"/>
      <c r="B648" s="27"/>
      <c r="C648" s="27"/>
      <c r="F648" s="1"/>
      <c r="G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9.5" customHeight="1">
      <c r="A649" s="2"/>
      <c r="B649" s="27"/>
      <c r="C649" s="27"/>
      <c r="F649" s="1"/>
      <c r="G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9.5" customHeight="1">
      <c r="A650" s="2"/>
      <c r="B650" s="27"/>
      <c r="C650" s="27"/>
      <c r="F650" s="1"/>
      <c r="G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9.5" customHeight="1">
      <c r="A651" s="2"/>
      <c r="B651" s="27"/>
      <c r="C651" s="27"/>
      <c r="F651" s="1"/>
      <c r="G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9.5" customHeight="1">
      <c r="A652" s="2"/>
      <c r="B652" s="27"/>
      <c r="C652" s="27"/>
      <c r="F652" s="1"/>
      <c r="G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9.5" customHeight="1">
      <c r="A653" s="2"/>
      <c r="B653" s="27"/>
      <c r="C653" s="27"/>
      <c r="F653" s="1"/>
      <c r="G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9.5" customHeight="1">
      <c r="A654" s="2"/>
      <c r="B654" s="27"/>
      <c r="C654" s="27"/>
      <c r="F654" s="1"/>
      <c r="G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9.5" customHeight="1">
      <c r="A655" s="2"/>
      <c r="B655" s="27"/>
      <c r="C655" s="27"/>
      <c r="F655" s="1"/>
      <c r="G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9.5" customHeight="1">
      <c r="A656" s="2"/>
      <c r="B656" s="27"/>
      <c r="C656" s="27"/>
      <c r="F656" s="1"/>
      <c r="G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9.5" customHeight="1">
      <c r="A657" s="2"/>
      <c r="B657" s="27"/>
      <c r="C657" s="27"/>
      <c r="F657" s="1"/>
      <c r="G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9.5" customHeight="1">
      <c r="A658" s="2"/>
      <c r="B658" s="27"/>
      <c r="C658" s="27"/>
      <c r="F658" s="1"/>
      <c r="G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9.5" customHeight="1">
      <c r="A659" s="2"/>
      <c r="B659" s="27"/>
      <c r="C659" s="27"/>
      <c r="F659" s="1"/>
      <c r="G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9.5" customHeight="1">
      <c r="A660" s="2"/>
      <c r="B660" s="27"/>
      <c r="C660" s="27"/>
      <c r="F660" s="1"/>
      <c r="G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9.5" customHeight="1">
      <c r="A661" s="2"/>
      <c r="B661" s="27"/>
      <c r="C661" s="27"/>
      <c r="F661" s="1"/>
      <c r="G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9.5" customHeight="1">
      <c r="A662" s="2"/>
      <c r="B662" s="27"/>
      <c r="C662" s="27"/>
      <c r="F662" s="1"/>
      <c r="G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9.5" customHeight="1">
      <c r="A663" s="2"/>
      <c r="B663" s="27"/>
      <c r="C663" s="27"/>
      <c r="F663" s="1"/>
      <c r="G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9.5" customHeight="1">
      <c r="A664" s="2"/>
      <c r="B664" s="27"/>
      <c r="C664" s="27"/>
      <c r="F664" s="1"/>
      <c r="G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9.5" customHeight="1">
      <c r="A665" s="2"/>
      <c r="B665" s="27"/>
      <c r="C665" s="27"/>
      <c r="F665" s="1"/>
      <c r="G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9.5" customHeight="1">
      <c r="A666" s="2"/>
      <c r="B666" s="27"/>
      <c r="C666" s="27"/>
      <c r="F666" s="1"/>
      <c r="G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9.5" customHeight="1">
      <c r="A667" s="2"/>
      <c r="B667" s="27"/>
      <c r="C667" s="27"/>
      <c r="F667" s="1"/>
      <c r="G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9.5" customHeight="1">
      <c r="A668" s="2"/>
      <c r="B668" s="27"/>
      <c r="C668" s="27"/>
      <c r="F668" s="1"/>
      <c r="G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9.5" customHeight="1">
      <c r="A669" s="2"/>
      <c r="B669" s="27"/>
      <c r="C669" s="27"/>
      <c r="F669" s="1"/>
      <c r="G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9.5" customHeight="1">
      <c r="A670" s="2"/>
      <c r="B670" s="27"/>
      <c r="C670" s="27"/>
      <c r="F670" s="1"/>
      <c r="G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9.5" customHeight="1">
      <c r="A671" s="2"/>
      <c r="B671" s="27"/>
      <c r="C671" s="27"/>
      <c r="F671" s="1"/>
      <c r="G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9.5" customHeight="1">
      <c r="A672" s="2"/>
      <c r="B672" s="27"/>
      <c r="C672" s="27"/>
      <c r="F672" s="1"/>
      <c r="G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9.5" customHeight="1">
      <c r="A673" s="2"/>
      <c r="B673" s="27"/>
      <c r="C673" s="27"/>
      <c r="F673" s="1"/>
      <c r="G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9.5" customHeight="1">
      <c r="A674" s="2"/>
      <c r="B674" s="27"/>
      <c r="C674" s="27"/>
      <c r="F674" s="1"/>
      <c r="G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9.5" customHeight="1">
      <c r="A675" s="2"/>
      <c r="B675" s="27"/>
      <c r="C675" s="27"/>
      <c r="F675" s="1"/>
      <c r="G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9.5" customHeight="1">
      <c r="A676" s="2"/>
      <c r="B676" s="27"/>
      <c r="C676" s="27"/>
      <c r="F676" s="1"/>
      <c r="G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9.5" customHeight="1">
      <c r="A677" s="2"/>
      <c r="B677" s="27"/>
      <c r="C677" s="27"/>
      <c r="F677" s="1"/>
      <c r="G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9.5" customHeight="1">
      <c r="A678" s="2"/>
      <c r="B678" s="27"/>
      <c r="C678" s="27"/>
      <c r="F678" s="1"/>
      <c r="G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9.5" customHeight="1">
      <c r="A679" s="2"/>
      <c r="B679" s="27"/>
      <c r="C679" s="27"/>
      <c r="F679" s="1"/>
      <c r="G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9.5" customHeight="1">
      <c r="A680" s="2"/>
      <c r="B680" s="27"/>
      <c r="C680" s="27"/>
      <c r="F680" s="1"/>
      <c r="G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9.5" customHeight="1">
      <c r="A681" s="2"/>
      <c r="B681" s="27"/>
      <c r="C681" s="27"/>
      <c r="F681" s="1"/>
      <c r="G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9.5" customHeight="1">
      <c r="A682" s="2"/>
      <c r="B682" s="27"/>
      <c r="C682" s="27"/>
      <c r="F682" s="1"/>
      <c r="G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9.5" customHeight="1">
      <c r="A683" s="2"/>
      <c r="B683" s="27"/>
      <c r="C683" s="27"/>
      <c r="F683" s="1"/>
      <c r="G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9.5" customHeight="1">
      <c r="A684" s="2"/>
      <c r="B684" s="27"/>
      <c r="C684" s="27"/>
      <c r="F684" s="1"/>
      <c r="G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9.5" customHeight="1">
      <c r="A685" s="2"/>
      <c r="B685" s="27"/>
      <c r="C685" s="27"/>
      <c r="F685" s="1"/>
      <c r="G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9.5" customHeight="1">
      <c r="A686" s="2"/>
      <c r="B686" s="27"/>
      <c r="C686" s="27"/>
      <c r="F686" s="1"/>
      <c r="G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9.5" customHeight="1">
      <c r="A687" s="2"/>
      <c r="B687" s="27"/>
      <c r="C687" s="27"/>
      <c r="F687" s="1"/>
      <c r="G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9.5" customHeight="1">
      <c r="A688" s="2"/>
      <c r="B688" s="27"/>
      <c r="C688" s="27"/>
      <c r="F688" s="1"/>
      <c r="G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9.5" customHeight="1">
      <c r="A689" s="2"/>
      <c r="B689" s="27"/>
      <c r="C689" s="27"/>
      <c r="F689" s="1"/>
      <c r="G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9.5" customHeight="1">
      <c r="A690" s="2"/>
      <c r="B690" s="27"/>
      <c r="C690" s="27"/>
      <c r="F690" s="1"/>
      <c r="G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9.5" customHeight="1">
      <c r="A691" s="2"/>
      <c r="B691" s="27"/>
      <c r="C691" s="27"/>
      <c r="F691" s="1"/>
      <c r="G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9.5" customHeight="1">
      <c r="A692" s="2"/>
      <c r="B692" s="27"/>
      <c r="C692" s="27"/>
      <c r="F692" s="1"/>
      <c r="G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9.5" customHeight="1">
      <c r="A693" s="2"/>
      <c r="B693" s="27"/>
      <c r="C693" s="27"/>
      <c r="F693" s="1"/>
      <c r="G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9.5" customHeight="1">
      <c r="A694" s="2"/>
      <c r="B694" s="27"/>
      <c r="C694" s="27"/>
      <c r="F694" s="1"/>
      <c r="G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9.5" customHeight="1">
      <c r="A695" s="2"/>
      <c r="B695" s="27"/>
      <c r="C695" s="27"/>
      <c r="F695" s="1"/>
      <c r="G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9.5" customHeight="1">
      <c r="A696" s="2"/>
      <c r="B696" s="27"/>
      <c r="C696" s="27"/>
      <c r="F696" s="1"/>
      <c r="G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9.5" customHeight="1">
      <c r="A697" s="2"/>
      <c r="B697" s="27"/>
      <c r="C697" s="27"/>
      <c r="F697" s="1"/>
      <c r="G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9.5" customHeight="1">
      <c r="A698" s="2"/>
      <c r="B698" s="27"/>
      <c r="C698" s="27"/>
      <c r="F698" s="1"/>
      <c r="G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9.5" customHeight="1">
      <c r="A699" s="2"/>
      <c r="B699" s="27"/>
      <c r="C699" s="27"/>
      <c r="F699" s="1"/>
      <c r="G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9.5" customHeight="1">
      <c r="A700" s="2"/>
      <c r="B700" s="27"/>
      <c r="C700" s="27"/>
      <c r="F700" s="1"/>
      <c r="G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9.5" customHeight="1">
      <c r="A701" s="2"/>
      <c r="B701" s="27"/>
      <c r="C701" s="27"/>
      <c r="F701" s="1"/>
      <c r="G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9.5" customHeight="1">
      <c r="A702" s="2"/>
      <c r="B702" s="27"/>
      <c r="C702" s="27"/>
      <c r="F702" s="1"/>
      <c r="G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9.5" customHeight="1">
      <c r="A703" s="2"/>
      <c r="B703" s="27"/>
      <c r="C703" s="27"/>
      <c r="F703" s="1"/>
      <c r="G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9.5" customHeight="1">
      <c r="A704" s="2"/>
      <c r="B704" s="27"/>
      <c r="C704" s="27"/>
      <c r="F704" s="1"/>
      <c r="G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9.5" customHeight="1">
      <c r="A705" s="2"/>
      <c r="B705" s="27"/>
      <c r="C705" s="27"/>
      <c r="F705" s="1"/>
      <c r="G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9.5" customHeight="1">
      <c r="A706" s="2"/>
      <c r="B706" s="27"/>
      <c r="C706" s="27"/>
      <c r="F706" s="1"/>
      <c r="G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9.5" customHeight="1">
      <c r="A707" s="2"/>
      <c r="B707" s="27"/>
      <c r="C707" s="27"/>
      <c r="F707" s="1"/>
      <c r="G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9.5" customHeight="1">
      <c r="A708" s="2"/>
      <c r="B708" s="27"/>
      <c r="C708" s="27"/>
      <c r="F708" s="1"/>
      <c r="G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9.5" customHeight="1">
      <c r="A709" s="2"/>
      <c r="B709" s="27"/>
      <c r="C709" s="27"/>
      <c r="F709" s="1"/>
      <c r="G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9.5" customHeight="1">
      <c r="A710" s="2"/>
      <c r="B710" s="27"/>
      <c r="C710" s="27"/>
      <c r="F710" s="1"/>
      <c r="G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9.5" customHeight="1">
      <c r="A711" s="2"/>
      <c r="B711" s="27"/>
      <c r="C711" s="27"/>
      <c r="F711" s="1"/>
      <c r="G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9.5" customHeight="1">
      <c r="A712" s="2"/>
      <c r="B712" s="27"/>
      <c r="C712" s="27"/>
      <c r="F712" s="1"/>
      <c r="G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9.5" customHeight="1">
      <c r="A713" s="2"/>
      <c r="B713" s="27"/>
      <c r="C713" s="27"/>
      <c r="F713" s="1"/>
      <c r="G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9.5" customHeight="1">
      <c r="A714" s="2"/>
      <c r="B714" s="27"/>
      <c r="C714" s="27"/>
      <c r="F714" s="1"/>
      <c r="G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9.5" customHeight="1">
      <c r="A715" s="2"/>
      <c r="B715" s="27"/>
      <c r="C715" s="27"/>
      <c r="F715" s="1"/>
      <c r="G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9.5" customHeight="1">
      <c r="A716" s="2"/>
      <c r="B716" s="27"/>
      <c r="C716" s="27"/>
      <c r="F716" s="1"/>
      <c r="G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9.5" customHeight="1">
      <c r="A717" s="2"/>
      <c r="B717" s="27"/>
      <c r="C717" s="27"/>
      <c r="F717" s="1"/>
      <c r="G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9.5" customHeight="1">
      <c r="A718" s="2"/>
      <c r="B718" s="27"/>
      <c r="C718" s="27"/>
      <c r="F718" s="1"/>
      <c r="G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9.5" customHeight="1">
      <c r="A719" s="2"/>
      <c r="B719" s="27"/>
      <c r="C719" s="27"/>
      <c r="F719" s="1"/>
      <c r="G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9.5" customHeight="1">
      <c r="A720" s="2"/>
      <c r="B720" s="27"/>
      <c r="C720" s="27"/>
      <c r="F720" s="1"/>
      <c r="G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9.5" customHeight="1">
      <c r="A721" s="2"/>
      <c r="B721" s="27"/>
      <c r="C721" s="27"/>
      <c r="F721" s="1"/>
      <c r="G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9.5" customHeight="1">
      <c r="A722" s="2"/>
      <c r="B722" s="27"/>
      <c r="C722" s="27"/>
      <c r="F722" s="1"/>
      <c r="G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9.5" customHeight="1">
      <c r="A723" s="2"/>
      <c r="B723" s="27"/>
      <c r="C723" s="27"/>
      <c r="F723" s="1"/>
      <c r="G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9.5" customHeight="1">
      <c r="A724" s="2"/>
      <c r="B724" s="27"/>
      <c r="C724" s="27"/>
      <c r="F724" s="1"/>
      <c r="G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9.5" customHeight="1">
      <c r="A725" s="2"/>
      <c r="B725" s="27"/>
      <c r="C725" s="27"/>
      <c r="F725" s="1"/>
      <c r="G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9.5" customHeight="1">
      <c r="A726" s="2"/>
      <c r="B726" s="27"/>
      <c r="C726" s="27"/>
      <c r="F726" s="1"/>
      <c r="G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9.5" customHeight="1">
      <c r="A727" s="2"/>
      <c r="B727" s="27"/>
      <c r="C727" s="27"/>
      <c r="F727" s="1"/>
      <c r="G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9.5" customHeight="1">
      <c r="A728" s="2"/>
      <c r="B728" s="27"/>
      <c r="C728" s="27"/>
      <c r="F728" s="1"/>
      <c r="G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9.5" customHeight="1">
      <c r="A729" s="2"/>
      <c r="B729" s="27"/>
      <c r="C729" s="27"/>
      <c r="F729" s="1"/>
      <c r="G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9.5" customHeight="1">
      <c r="A730" s="2"/>
      <c r="B730" s="27"/>
      <c r="C730" s="27"/>
      <c r="F730" s="1"/>
      <c r="G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9.5" customHeight="1">
      <c r="A731" s="2"/>
      <c r="B731" s="27"/>
      <c r="C731" s="27"/>
      <c r="F731" s="1"/>
      <c r="G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9.5" customHeight="1">
      <c r="A732" s="2"/>
      <c r="B732" s="27"/>
      <c r="C732" s="27"/>
      <c r="F732" s="1"/>
      <c r="G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9.5" customHeight="1">
      <c r="A733" s="2"/>
      <c r="B733" s="27"/>
      <c r="C733" s="27"/>
      <c r="F733" s="1"/>
      <c r="G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9.5" customHeight="1">
      <c r="A734" s="2"/>
      <c r="B734" s="27"/>
      <c r="C734" s="27"/>
      <c r="F734" s="1"/>
      <c r="G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9.5" customHeight="1">
      <c r="A735" s="2"/>
      <c r="B735" s="27"/>
      <c r="C735" s="27"/>
      <c r="F735" s="1"/>
      <c r="G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9.5" customHeight="1">
      <c r="A736" s="2"/>
      <c r="B736" s="27"/>
      <c r="C736" s="27"/>
      <c r="F736" s="1"/>
      <c r="G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9.5" customHeight="1">
      <c r="A737" s="2"/>
      <c r="B737" s="27"/>
      <c r="C737" s="27"/>
      <c r="F737" s="1"/>
      <c r="G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9.5" customHeight="1">
      <c r="A738" s="2"/>
      <c r="B738" s="27"/>
      <c r="C738" s="27"/>
      <c r="F738" s="1"/>
      <c r="G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9.5" customHeight="1">
      <c r="A739" s="2"/>
      <c r="B739" s="27"/>
      <c r="C739" s="27"/>
      <c r="F739" s="1"/>
      <c r="G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9.5" customHeight="1">
      <c r="A740" s="2"/>
      <c r="B740" s="27"/>
      <c r="C740" s="27"/>
      <c r="F740" s="1"/>
      <c r="G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9.5" customHeight="1">
      <c r="A741" s="2"/>
      <c r="B741" s="27"/>
      <c r="C741" s="27"/>
      <c r="F741" s="1"/>
      <c r="G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9.5" customHeight="1">
      <c r="A742" s="2"/>
      <c r="B742" s="27"/>
      <c r="C742" s="27"/>
      <c r="F742" s="1"/>
      <c r="G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9.5" customHeight="1">
      <c r="A743" s="2"/>
      <c r="B743" s="27"/>
      <c r="C743" s="27"/>
      <c r="F743" s="1"/>
      <c r="G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9.5" customHeight="1">
      <c r="A744" s="2"/>
      <c r="B744" s="27"/>
      <c r="C744" s="27"/>
      <c r="F744" s="1"/>
      <c r="G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9.5" customHeight="1">
      <c r="A745" s="2"/>
      <c r="B745" s="27"/>
      <c r="C745" s="27"/>
      <c r="F745" s="1"/>
      <c r="G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9.5" customHeight="1">
      <c r="A746" s="2"/>
      <c r="B746" s="27"/>
      <c r="C746" s="27"/>
      <c r="F746" s="1"/>
      <c r="G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9.5" customHeight="1">
      <c r="A747" s="2"/>
      <c r="B747" s="27"/>
      <c r="C747" s="27"/>
      <c r="F747" s="1"/>
      <c r="G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9.5" customHeight="1">
      <c r="A748" s="2"/>
      <c r="B748" s="27"/>
      <c r="C748" s="27"/>
      <c r="F748" s="1"/>
      <c r="G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9.5" customHeight="1">
      <c r="A749" s="2"/>
      <c r="B749" s="27"/>
      <c r="C749" s="27"/>
      <c r="F749" s="1"/>
      <c r="G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9.5" customHeight="1">
      <c r="A750" s="2"/>
      <c r="B750" s="27"/>
      <c r="C750" s="27"/>
      <c r="F750" s="1"/>
      <c r="G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9.5" customHeight="1">
      <c r="A751" s="2"/>
      <c r="B751" s="27"/>
      <c r="C751" s="27"/>
      <c r="F751" s="1"/>
      <c r="G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9.5" customHeight="1">
      <c r="A752" s="2"/>
      <c r="B752" s="27"/>
      <c r="C752" s="27"/>
      <c r="F752" s="1"/>
      <c r="G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9.5" customHeight="1">
      <c r="A753" s="2"/>
      <c r="B753" s="27"/>
      <c r="C753" s="27"/>
      <c r="F753" s="1"/>
      <c r="G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9.5" customHeight="1">
      <c r="A754" s="2"/>
      <c r="B754" s="27"/>
      <c r="C754" s="27"/>
      <c r="F754" s="1"/>
      <c r="G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9.5" customHeight="1">
      <c r="A755" s="2"/>
      <c r="B755" s="27"/>
      <c r="C755" s="27"/>
      <c r="F755" s="1"/>
      <c r="G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9.5" customHeight="1">
      <c r="A756" s="2"/>
      <c r="B756" s="27"/>
      <c r="C756" s="27"/>
      <c r="F756" s="1"/>
      <c r="G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9.5" customHeight="1">
      <c r="A757" s="2"/>
      <c r="B757" s="27"/>
      <c r="C757" s="27"/>
      <c r="F757" s="1"/>
      <c r="G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9.5" customHeight="1">
      <c r="A758" s="2"/>
      <c r="B758" s="27"/>
      <c r="C758" s="27"/>
      <c r="F758" s="1"/>
      <c r="G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9.5" customHeight="1">
      <c r="A759" s="2"/>
      <c r="B759" s="27"/>
      <c r="C759" s="27"/>
      <c r="F759" s="1"/>
      <c r="G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9.5" customHeight="1">
      <c r="A760" s="2"/>
      <c r="B760" s="27"/>
      <c r="C760" s="27"/>
      <c r="F760" s="1"/>
      <c r="G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9.5" customHeight="1">
      <c r="A761" s="2"/>
      <c r="B761" s="27"/>
      <c r="C761" s="27"/>
      <c r="F761" s="1"/>
      <c r="G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9.5" customHeight="1">
      <c r="A762" s="2"/>
      <c r="B762" s="27"/>
      <c r="C762" s="27"/>
      <c r="F762" s="1"/>
      <c r="G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9.5" customHeight="1">
      <c r="A763" s="2"/>
      <c r="B763" s="27"/>
      <c r="C763" s="27"/>
      <c r="F763" s="1"/>
      <c r="G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9.5" customHeight="1">
      <c r="A764" s="2"/>
      <c r="B764" s="27"/>
      <c r="C764" s="27"/>
      <c r="F764" s="1"/>
      <c r="G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9.5" customHeight="1">
      <c r="A765" s="2"/>
      <c r="B765" s="27"/>
      <c r="C765" s="27"/>
      <c r="F765" s="1"/>
      <c r="G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9.5" customHeight="1">
      <c r="A766" s="2"/>
      <c r="B766" s="27"/>
      <c r="C766" s="27"/>
      <c r="F766" s="1"/>
      <c r="G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9.5" customHeight="1">
      <c r="A767" s="2"/>
      <c r="B767" s="27"/>
      <c r="C767" s="27"/>
      <c r="F767" s="1"/>
      <c r="G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9.5" customHeight="1">
      <c r="A768" s="2"/>
      <c r="B768" s="27"/>
      <c r="C768" s="27"/>
      <c r="F768" s="1"/>
      <c r="G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9.5" customHeight="1">
      <c r="A769" s="2"/>
      <c r="B769" s="27"/>
      <c r="C769" s="27"/>
      <c r="F769" s="1"/>
      <c r="G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9.5" customHeight="1">
      <c r="A770" s="2"/>
      <c r="B770" s="27"/>
      <c r="C770" s="27"/>
      <c r="F770" s="1"/>
      <c r="G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9.5" customHeight="1">
      <c r="A771" s="2"/>
      <c r="B771" s="27"/>
      <c r="C771" s="27"/>
      <c r="F771" s="1"/>
      <c r="G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9.5" customHeight="1">
      <c r="A772" s="2"/>
      <c r="B772" s="27"/>
      <c r="C772" s="27"/>
      <c r="F772" s="1"/>
      <c r="G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9.5" customHeight="1">
      <c r="A773" s="2"/>
      <c r="B773" s="27"/>
      <c r="C773" s="27"/>
      <c r="F773" s="1"/>
      <c r="G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9.5" customHeight="1">
      <c r="A774" s="2"/>
      <c r="B774" s="27"/>
      <c r="C774" s="27"/>
      <c r="F774" s="1"/>
      <c r="G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9.5" customHeight="1">
      <c r="A775" s="2"/>
      <c r="B775" s="27"/>
      <c r="C775" s="27"/>
      <c r="F775" s="1"/>
      <c r="G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9.5" customHeight="1">
      <c r="A776" s="2"/>
      <c r="B776" s="27"/>
      <c r="C776" s="27"/>
      <c r="F776" s="1"/>
      <c r="G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9.5" customHeight="1">
      <c r="A777" s="2"/>
      <c r="B777" s="27"/>
      <c r="C777" s="27"/>
      <c r="F777" s="1"/>
      <c r="G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9.5" customHeight="1">
      <c r="A778" s="2"/>
      <c r="B778" s="27"/>
      <c r="C778" s="27"/>
      <c r="F778" s="1"/>
      <c r="G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9.5" customHeight="1">
      <c r="A779" s="2"/>
      <c r="B779" s="27"/>
      <c r="C779" s="27"/>
      <c r="F779" s="1"/>
      <c r="G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9.5" customHeight="1">
      <c r="A780" s="2"/>
      <c r="B780" s="27"/>
      <c r="C780" s="27"/>
      <c r="F780" s="1"/>
      <c r="G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9.5" customHeight="1">
      <c r="A781" s="2"/>
      <c r="B781" s="27"/>
      <c r="C781" s="27"/>
      <c r="F781" s="1"/>
      <c r="G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9.5" customHeight="1">
      <c r="A782" s="2"/>
      <c r="B782" s="27"/>
      <c r="C782" s="27"/>
      <c r="F782" s="1"/>
      <c r="G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9.5" customHeight="1">
      <c r="A783" s="2"/>
      <c r="B783" s="27"/>
      <c r="C783" s="27"/>
      <c r="F783" s="1"/>
      <c r="G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9.5" customHeight="1">
      <c r="A784" s="2"/>
      <c r="B784" s="27"/>
      <c r="C784" s="27"/>
      <c r="F784" s="1"/>
      <c r="G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9.5" customHeight="1">
      <c r="A785" s="2"/>
      <c r="B785" s="27"/>
      <c r="C785" s="27"/>
      <c r="F785" s="1"/>
      <c r="G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9.5" customHeight="1">
      <c r="A786" s="2"/>
      <c r="B786" s="27"/>
      <c r="C786" s="27"/>
      <c r="F786" s="1"/>
      <c r="G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9.5" customHeight="1">
      <c r="A787" s="2"/>
      <c r="B787" s="27"/>
      <c r="C787" s="27"/>
      <c r="F787" s="1"/>
      <c r="G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9.5" customHeight="1">
      <c r="A788" s="2"/>
      <c r="B788" s="27"/>
      <c r="C788" s="27"/>
      <c r="F788" s="1"/>
      <c r="G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9.5" customHeight="1">
      <c r="A789" s="2"/>
      <c r="B789" s="27"/>
      <c r="C789" s="27"/>
      <c r="F789" s="1"/>
      <c r="G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9.5" customHeight="1">
      <c r="A790" s="2"/>
      <c r="B790" s="27"/>
      <c r="C790" s="27"/>
      <c r="F790" s="1"/>
      <c r="G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9.5" customHeight="1">
      <c r="A791" s="2"/>
      <c r="B791" s="27"/>
      <c r="C791" s="27"/>
      <c r="F791" s="1"/>
      <c r="G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9.5" customHeight="1">
      <c r="A792" s="2"/>
      <c r="B792" s="27"/>
      <c r="C792" s="27"/>
      <c r="F792" s="1"/>
      <c r="G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9.5" customHeight="1">
      <c r="A793" s="2"/>
      <c r="B793" s="27"/>
      <c r="C793" s="27"/>
      <c r="F793" s="1"/>
      <c r="G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9.5" customHeight="1">
      <c r="A794" s="2"/>
      <c r="B794" s="27"/>
      <c r="C794" s="27"/>
      <c r="F794" s="1"/>
      <c r="G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9.5" customHeight="1">
      <c r="A795" s="2"/>
      <c r="B795" s="27"/>
      <c r="C795" s="27"/>
      <c r="F795" s="1"/>
      <c r="G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9.5" customHeight="1">
      <c r="A796" s="2"/>
      <c r="B796" s="27"/>
      <c r="C796" s="27"/>
      <c r="F796" s="1"/>
      <c r="G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9.5" customHeight="1">
      <c r="A797" s="2"/>
      <c r="B797" s="27"/>
      <c r="C797" s="27"/>
      <c r="F797" s="1"/>
      <c r="G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9.5" customHeight="1">
      <c r="A798" s="2"/>
      <c r="B798" s="27"/>
      <c r="C798" s="27"/>
      <c r="F798" s="1"/>
      <c r="G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9.5" customHeight="1">
      <c r="A799" s="2"/>
      <c r="B799" s="27"/>
      <c r="C799" s="27"/>
      <c r="F799" s="1"/>
      <c r="G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9.5" customHeight="1">
      <c r="A800" s="2"/>
      <c r="B800" s="27"/>
      <c r="C800" s="27"/>
      <c r="F800" s="1"/>
      <c r="G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9.5" customHeight="1">
      <c r="A801" s="2"/>
      <c r="B801" s="27"/>
      <c r="C801" s="27"/>
      <c r="F801" s="1"/>
      <c r="G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9.5" customHeight="1">
      <c r="A802" s="2"/>
      <c r="B802" s="27"/>
      <c r="C802" s="27"/>
      <c r="F802" s="1"/>
      <c r="G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9.5" customHeight="1">
      <c r="A803" s="2"/>
      <c r="B803" s="27"/>
      <c r="C803" s="27"/>
      <c r="F803" s="1"/>
      <c r="G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9.5" customHeight="1">
      <c r="A804" s="2"/>
      <c r="B804" s="27"/>
      <c r="C804" s="27"/>
      <c r="F804" s="1"/>
      <c r="G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9.5" customHeight="1">
      <c r="A805" s="2"/>
      <c r="B805" s="27"/>
      <c r="C805" s="27"/>
      <c r="F805" s="1"/>
      <c r="G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9.5" customHeight="1">
      <c r="A806" s="2"/>
      <c r="B806" s="27"/>
      <c r="C806" s="27"/>
      <c r="F806" s="1"/>
      <c r="G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9.5" customHeight="1">
      <c r="A807" s="2"/>
      <c r="B807" s="27"/>
      <c r="C807" s="27"/>
      <c r="F807" s="1"/>
      <c r="G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9.5" customHeight="1">
      <c r="A808" s="2"/>
      <c r="B808" s="27"/>
      <c r="C808" s="27"/>
      <c r="F808" s="1"/>
      <c r="G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9.5" customHeight="1">
      <c r="A809" s="2"/>
      <c r="B809" s="27"/>
      <c r="C809" s="27"/>
      <c r="F809" s="1"/>
      <c r="G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9.5" customHeight="1">
      <c r="A810" s="2"/>
      <c r="B810" s="27"/>
      <c r="C810" s="27"/>
      <c r="F810" s="1"/>
      <c r="G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9.5" customHeight="1">
      <c r="A811" s="2"/>
      <c r="B811" s="27"/>
      <c r="C811" s="27"/>
      <c r="F811" s="1"/>
      <c r="G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9.5" customHeight="1">
      <c r="A812" s="2"/>
      <c r="B812" s="27"/>
      <c r="C812" s="27"/>
      <c r="F812" s="1"/>
      <c r="G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9.5" customHeight="1">
      <c r="A813" s="2"/>
      <c r="B813" s="27"/>
      <c r="C813" s="27"/>
      <c r="F813" s="1"/>
      <c r="G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9.5" customHeight="1">
      <c r="A814" s="2"/>
      <c r="B814" s="27"/>
      <c r="C814" s="27"/>
      <c r="F814" s="1"/>
      <c r="G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9.5" customHeight="1">
      <c r="A815" s="2"/>
      <c r="B815" s="27"/>
      <c r="C815" s="27"/>
      <c r="F815" s="1"/>
      <c r="G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9.5" customHeight="1">
      <c r="A816" s="2"/>
      <c r="B816" s="27"/>
      <c r="C816" s="27"/>
      <c r="F816" s="1"/>
      <c r="G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9.5" customHeight="1">
      <c r="A817" s="2"/>
      <c r="B817" s="27"/>
      <c r="C817" s="27"/>
      <c r="F817" s="1"/>
      <c r="G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9.5" customHeight="1">
      <c r="A818" s="2"/>
      <c r="B818" s="27"/>
      <c r="C818" s="27"/>
      <c r="F818" s="1"/>
      <c r="G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9.5" customHeight="1">
      <c r="A819" s="2"/>
      <c r="B819" s="27"/>
      <c r="C819" s="27"/>
      <c r="F819" s="1"/>
      <c r="G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9.5" customHeight="1">
      <c r="A820" s="2"/>
      <c r="B820" s="27"/>
      <c r="C820" s="27"/>
      <c r="F820" s="1"/>
      <c r="G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9.5" customHeight="1">
      <c r="A821" s="2"/>
      <c r="B821" s="27"/>
      <c r="C821" s="27"/>
      <c r="F821" s="1"/>
      <c r="G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9.5" customHeight="1">
      <c r="A822" s="2"/>
      <c r="B822" s="27"/>
      <c r="C822" s="27"/>
      <c r="F822" s="1"/>
      <c r="G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9.5" customHeight="1">
      <c r="A823" s="2"/>
      <c r="B823" s="27"/>
      <c r="C823" s="27"/>
      <c r="F823" s="1"/>
      <c r="G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9.5" customHeight="1">
      <c r="A824" s="2"/>
      <c r="B824" s="27"/>
      <c r="C824" s="27"/>
      <c r="F824" s="1"/>
      <c r="G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9.5" customHeight="1">
      <c r="A825" s="2"/>
      <c r="B825" s="27"/>
      <c r="C825" s="27"/>
      <c r="F825" s="1"/>
      <c r="G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9.5" customHeight="1">
      <c r="A826" s="2"/>
      <c r="B826" s="27"/>
      <c r="C826" s="27"/>
      <c r="F826" s="1"/>
      <c r="G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9.5" customHeight="1">
      <c r="A827" s="2"/>
      <c r="B827" s="27"/>
      <c r="C827" s="27"/>
      <c r="F827" s="1"/>
      <c r="G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9.5" customHeight="1">
      <c r="A828" s="2"/>
      <c r="B828" s="27"/>
      <c r="C828" s="27"/>
      <c r="F828" s="1"/>
      <c r="G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9.5" customHeight="1">
      <c r="A829" s="2"/>
      <c r="B829" s="27"/>
      <c r="C829" s="27"/>
      <c r="F829" s="1"/>
      <c r="G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9.5" customHeight="1">
      <c r="A830" s="2"/>
      <c r="B830" s="27"/>
      <c r="C830" s="27"/>
      <c r="F830" s="1"/>
      <c r="G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9.5" customHeight="1">
      <c r="A831" s="2"/>
      <c r="B831" s="27"/>
      <c r="C831" s="27"/>
      <c r="F831" s="1"/>
      <c r="G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9.5" customHeight="1">
      <c r="A832" s="2"/>
      <c r="B832" s="27"/>
      <c r="C832" s="27"/>
      <c r="F832" s="1"/>
      <c r="G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9.5" customHeight="1">
      <c r="A833" s="2"/>
      <c r="B833" s="27"/>
      <c r="C833" s="27"/>
      <c r="F833" s="1"/>
      <c r="G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9.5" customHeight="1">
      <c r="A834" s="2"/>
      <c r="B834" s="27"/>
      <c r="C834" s="27"/>
      <c r="F834" s="1"/>
      <c r="G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9.5" customHeight="1">
      <c r="A835" s="2"/>
      <c r="B835" s="27"/>
      <c r="C835" s="27"/>
      <c r="F835" s="1"/>
      <c r="G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9.5" customHeight="1">
      <c r="A836" s="2"/>
      <c r="B836" s="27"/>
      <c r="C836" s="27"/>
      <c r="F836" s="1"/>
      <c r="G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9.5" customHeight="1">
      <c r="A837" s="2"/>
      <c r="B837" s="27"/>
      <c r="C837" s="27"/>
      <c r="F837" s="1"/>
      <c r="G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9.5" customHeight="1">
      <c r="A838" s="2"/>
      <c r="B838" s="27"/>
      <c r="C838" s="27"/>
      <c r="F838" s="1"/>
      <c r="G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9.5" customHeight="1">
      <c r="A839" s="2"/>
      <c r="B839" s="27"/>
      <c r="C839" s="27"/>
      <c r="F839" s="1"/>
      <c r="G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9.5" customHeight="1">
      <c r="A840" s="2"/>
      <c r="B840" s="27"/>
      <c r="C840" s="27"/>
      <c r="F840" s="1"/>
      <c r="G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9.5" customHeight="1">
      <c r="A841" s="2"/>
      <c r="B841" s="27"/>
      <c r="C841" s="27"/>
      <c r="F841" s="1"/>
      <c r="G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9.5" customHeight="1">
      <c r="A842" s="2"/>
      <c r="B842" s="27"/>
      <c r="C842" s="27"/>
      <c r="F842" s="1"/>
      <c r="G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9.5" customHeight="1">
      <c r="A843" s="2"/>
      <c r="B843" s="27"/>
      <c r="C843" s="27"/>
      <c r="F843" s="1"/>
      <c r="G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9.5" customHeight="1">
      <c r="A844" s="2"/>
      <c r="B844" s="27"/>
      <c r="C844" s="27"/>
      <c r="F844" s="1"/>
      <c r="G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9.5" customHeight="1">
      <c r="A845" s="2"/>
      <c r="B845" s="27"/>
      <c r="C845" s="27"/>
      <c r="F845" s="1"/>
      <c r="G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9.5" customHeight="1">
      <c r="A846" s="2"/>
      <c r="B846" s="27"/>
      <c r="C846" s="27"/>
      <c r="F846" s="1"/>
      <c r="G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9.5" customHeight="1">
      <c r="A847" s="2"/>
      <c r="B847" s="27"/>
      <c r="C847" s="27"/>
      <c r="F847" s="1"/>
      <c r="G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9.5" customHeight="1">
      <c r="A848" s="2"/>
      <c r="B848" s="27"/>
      <c r="C848" s="27"/>
      <c r="F848" s="1"/>
      <c r="G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9.5" customHeight="1">
      <c r="A849" s="2"/>
      <c r="B849" s="27"/>
      <c r="C849" s="27"/>
      <c r="F849" s="1"/>
      <c r="G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9.5" customHeight="1">
      <c r="A850" s="2"/>
      <c r="B850" s="27"/>
      <c r="C850" s="27"/>
      <c r="F850" s="1"/>
      <c r="G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9.5" customHeight="1">
      <c r="A851" s="2"/>
      <c r="B851" s="27"/>
      <c r="C851" s="27"/>
      <c r="F851" s="1"/>
      <c r="G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9.5" customHeight="1">
      <c r="A852" s="2"/>
      <c r="B852" s="27"/>
      <c r="C852" s="27"/>
      <c r="F852" s="1"/>
      <c r="G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9.5" customHeight="1">
      <c r="A853" s="2"/>
      <c r="B853" s="27"/>
      <c r="C853" s="27"/>
      <c r="F853" s="1"/>
      <c r="G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9.5" customHeight="1">
      <c r="A854" s="2"/>
      <c r="B854" s="27"/>
      <c r="C854" s="27"/>
      <c r="F854" s="1"/>
      <c r="G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9.5" customHeight="1">
      <c r="A855" s="2"/>
      <c r="B855" s="27"/>
      <c r="C855" s="27"/>
      <c r="F855" s="1"/>
      <c r="G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9.5" customHeight="1">
      <c r="A856" s="2"/>
      <c r="B856" s="27"/>
      <c r="C856" s="27"/>
      <c r="F856" s="1"/>
      <c r="G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9.5" customHeight="1">
      <c r="A857" s="2"/>
      <c r="B857" s="27"/>
      <c r="C857" s="27"/>
      <c r="F857" s="1"/>
      <c r="G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9.5" customHeight="1">
      <c r="A858" s="2"/>
      <c r="B858" s="27"/>
      <c r="C858" s="27"/>
      <c r="F858" s="1"/>
      <c r="G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9.5" customHeight="1">
      <c r="A859" s="2"/>
      <c r="B859" s="27"/>
      <c r="C859" s="27"/>
      <c r="F859" s="1"/>
      <c r="G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9.5" customHeight="1">
      <c r="A860" s="2"/>
      <c r="B860" s="27"/>
      <c r="C860" s="27"/>
      <c r="F860" s="1"/>
      <c r="G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9.5" customHeight="1">
      <c r="A861" s="2"/>
      <c r="B861" s="27"/>
      <c r="C861" s="27"/>
      <c r="F861" s="1"/>
      <c r="G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9.5" customHeight="1">
      <c r="A862" s="2"/>
      <c r="B862" s="27"/>
      <c r="C862" s="27"/>
      <c r="F862" s="1"/>
      <c r="G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9.5" customHeight="1">
      <c r="A863" s="2"/>
      <c r="B863" s="27"/>
      <c r="C863" s="27"/>
      <c r="F863" s="1"/>
      <c r="G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9.5" customHeight="1">
      <c r="A864" s="2"/>
      <c r="B864" s="27"/>
      <c r="C864" s="27"/>
      <c r="F864" s="1"/>
      <c r="G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9.5" customHeight="1">
      <c r="A865" s="2"/>
      <c r="B865" s="27"/>
      <c r="C865" s="27"/>
      <c r="F865" s="1"/>
      <c r="G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9.5" customHeight="1">
      <c r="A866" s="2"/>
      <c r="B866" s="27"/>
      <c r="C866" s="27"/>
      <c r="F866" s="1"/>
      <c r="G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9.5" customHeight="1">
      <c r="A867" s="2"/>
      <c r="B867" s="27"/>
      <c r="C867" s="27"/>
      <c r="F867" s="1"/>
      <c r="G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9.5" customHeight="1">
      <c r="A868" s="2"/>
      <c r="B868" s="27"/>
      <c r="C868" s="27"/>
      <c r="F868" s="1"/>
      <c r="G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9.5" customHeight="1">
      <c r="A869" s="2"/>
      <c r="B869" s="27"/>
      <c r="C869" s="27"/>
      <c r="F869" s="1"/>
      <c r="G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9.5" customHeight="1">
      <c r="A870" s="2"/>
      <c r="B870" s="27"/>
      <c r="C870" s="27"/>
      <c r="F870" s="1"/>
      <c r="G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9.5" customHeight="1">
      <c r="A871" s="2"/>
      <c r="B871" s="27"/>
      <c r="C871" s="27"/>
      <c r="F871" s="1"/>
      <c r="G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9.5" customHeight="1">
      <c r="A872" s="2"/>
      <c r="B872" s="27"/>
      <c r="C872" s="27"/>
      <c r="F872" s="1"/>
      <c r="G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9.5" customHeight="1">
      <c r="A873" s="2"/>
      <c r="B873" s="27"/>
      <c r="C873" s="27"/>
      <c r="F873" s="1"/>
      <c r="G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9.5" customHeight="1">
      <c r="A874" s="2"/>
      <c r="B874" s="27"/>
      <c r="C874" s="27"/>
      <c r="F874" s="1"/>
      <c r="G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9.5" customHeight="1">
      <c r="A875" s="2"/>
      <c r="B875" s="27"/>
      <c r="C875" s="27"/>
      <c r="F875" s="1"/>
      <c r="G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9.5" customHeight="1">
      <c r="A876" s="2"/>
      <c r="B876" s="27"/>
      <c r="C876" s="27"/>
      <c r="F876" s="1"/>
      <c r="G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9.5" customHeight="1">
      <c r="A877" s="2"/>
      <c r="B877" s="27"/>
      <c r="C877" s="27"/>
      <c r="F877" s="1"/>
      <c r="G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9.5" customHeight="1">
      <c r="A878" s="2"/>
      <c r="B878" s="27"/>
      <c r="C878" s="27"/>
      <c r="F878" s="1"/>
      <c r="G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9.5" customHeight="1">
      <c r="A879" s="2"/>
      <c r="B879" s="27"/>
      <c r="C879" s="27"/>
      <c r="F879" s="1"/>
      <c r="G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9.5" customHeight="1">
      <c r="A880" s="2"/>
      <c r="B880" s="27"/>
      <c r="C880" s="27"/>
      <c r="F880" s="1"/>
      <c r="G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9.5" customHeight="1">
      <c r="A881" s="2"/>
      <c r="B881" s="27"/>
      <c r="C881" s="27"/>
      <c r="F881" s="1"/>
      <c r="G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9.5" customHeight="1">
      <c r="A882" s="2"/>
      <c r="B882" s="27"/>
      <c r="C882" s="27"/>
      <c r="F882" s="1"/>
      <c r="G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9.5" customHeight="1">
      <c r="A883" s="2"/>
      <c r="B883" s="27"/>
      <c r="C883" s="27"/>
      <c r="F883" s="1"/>
      <c r="G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9.5" customHeight="1">
      <c r="A884" s="2"/>
      <c r="B884" s="27"/>
      <c r="C884" s="27"/>
      <c r="F884" s="1"/>
      <c r="G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9.5" customHeight="1">
      <c r="A885" s="2"/>
      <c r="B885" s="27"/>
      <c r="C885" s="27"/>
      <c r="F885" s="1"/>
      <c r="G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9.5" customHeight="1">
      <c r="A886" s="2"/>
      <c r="B886" s="27"/>
      <c r="C886" s="27"/>
      <c r="F886" s="1"/>
      <c r="G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9.5" customHeight="1">
      <c r="A887" s="2"/>
      <c r="B887" s="27"/>
      <c r="C887" s="27"/>
      <c r="F887" s="1"/>
      <c r="G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9.5" customHeight="1">
      <c r="A888" s="2"/>
      <c r="B888" s="27"/>
      <c r="C888" s="27"/>
      <c r="F888" s="1"/>
      <c r="G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9.5" customHeight="1">
      <c r="A889" s="2"/>
      <c r="B889" s="27"/>
      <c r="C889" s="27"/>
      <c r="F889" s="1"/>
      <c r="G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9.5" customHeight="1">
      <c r="A890" s="2"/>
      <c r="B890" s="27"/>
      <c r="C890" s="27"/>
      <c r="F890" s="1"/>
      <c r="G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9.5" customHeight="1">
      <c r="A891" s="2"/>
      <c r="B891" s="27"/>
      <c r="C891" s="27"/>
      <c r="F891" s="1"/>
      <c r="G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9.5" customHeight="1">
      <c r="A892" s="2"/>
      <c r="B892" s="27"/>
      <c r="C892" s="27"/>
      <c r="F892" s="1"/>
      <c r="G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9.5" customHeight="1">
      <c r="A893" s="2"/>
      <c r="B893" s="27"/>
      <c r="C893" s="27"/>
      <c r="F893" s="1"/>
      <c r="G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9.5" customHeight="1">
      <c r="A894" s="2"/>
      <c r="B894" s="27"/>
      <c r="C894" s="27"/>
      <c r="F894" s="1"/>
      <c r="G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9.5" customHeight="1">
      <c r="A895" s="2"/>
      <c r="B895" s="27"/>
      <c r="C895" s="27"/>
      <c r="F895" s="1"/>
      <c r="G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9.5" customHeight="1">
      <c r="A896" s="2"/>
      <c r="B896" s="27"/>
      <c r="C896" s="27"/>
      <c r="F896" s="1"/>
      <c r="G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9.5" customHeight="1">
      <c r="A897" s="2"/>
      <c r="B897" s="27"/>
      <c r="C897" s="27"/>
      <c r="F897" s="1"/>
      <c r="G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9.5" customHeight="1">
      <c r="A898" s="2"/>
      <c r="B898" s="27"/>
      <c r="C898" s="27"/>
      <c r="F898" s="1"/>
      <c r="G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9.5" customHeight="1">
      <c r="A899" s="2"/>
      <c r="B899" s="27"/>
      <c r="C899" s="27"/>
      <c r="F899" s="1"/>
      <c r="G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9.5" customHeight="1">
      <c r="A900" s="2"/>
      <c r="B900" s="27"/>
      <c r="C900" s="27"/>
      <c r="F900" s="1"/>
      <c r="G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9.5" customHeight="1">
      <c r="A901" s="2"/>
      <c r="B901" s="27"/>
      <c r="C901" s="27"/>
      <c r="F901" s="1"/>
      <c r="G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9.5" customHeight="1">
      <c r="A902" s="2"/>
      <c r="B902" s="27"/>
      <c r="C902" s="27"/>
      <c r="F902" s="1"/>
      <c r="G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9.5" customHeight="1">
      <c r="A903" s="2"/>
      <c r="B903" s="27"/>
      <c r="C903" s="27"/>
      <c r="F903" s="1"/>
      <c r="G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9.5" customHeight="1">
      <c r="A904" s="2"/>
      <c r="B904" s="27"/>
      <c r="C904" s="27"/>
      <c r="F904" s="1"/>
      <c r="G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9.5" customHeight="1">
      <c r="A905" s="2"/>
      <c r="B905" s="27"/>
      <c r="C905" s="27"/>
      <c r="F905" s="1"/>
      <c r="G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9.5" customHeight="1">
      <c r="A906" s="2"/>
      <c r="B906" s="27"/>
      <c r="C906" s="27"/>
      <c r="F906" s="1"/>
      <c r="G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9.5" customHeight="1">
      <c r="A907" s="2"/>
      <c r="B907" s="27"/>
      <c r="C907" s="27"/>
      <c r="F907" s="1"/>
      <c r="G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9.5" customHeight="1">
      <c r="A908" s="2"/>
      <c r="B908" s="27"/>
      <c r="C908" s="27"/>
      <c r="F908" s="1"/>
      <c r="G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9.5" customHeight="1">
      <c r="A909" s="2"/>
      <c r="B909" s="27"/>
      <c r="C909" s="27"/>
      <c r="F909" s="1"/>
      <c r="G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9.5" customHeight="1">
      <c r="A910" s="2"/>
      <c r="B910" s="27"/>
      <c r="C910" s="27"/>
      <c r="F910" s="1"/>
      <c r="G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9.5" customHeight="1">
      <c r="A911" s="2"/>
      <c r="B911" s="27"/>
      <c r="C911" s="27"/>
      <c r="F911" s="1"/>
      <c r="G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9.5" customHeight="1">
      <c r="A912" s="2"/>
      <c r="B912" s="27"/>
      <c r="C912" s="27"/>
      <c r="F912" s="1"/>
      <c r="G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9.5" customHeight="1">
      <c r="A913" s="2"/>
      <c r="B913" s="27"/>
      <c r="C913" s="27"/>
      <c r="F913" s="1"/>
      <c r="G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9.5" customHeight="1">
      <c r="A914" s="2"/>
      <c r="B914" s="27"/>
      <c r="C914" s="27"/>
      <c r="F914" s="1"/>
      <c r="G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9.5" customHeight="1">
      <c r="A915" s="2"/>
      <c r="B915" s="27"/>
      <c r="C915" s="27"/>
      <c r="F915" s="1"/>
      <c r="G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9.5" customHeight="1">
      <c r="A916" s="2"/>
      <c r="B916" s="27"/>
      <c r="C916" s="27"/>
      <c r="F916" s="1"/>
      <c r="G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9.5" customHeight="1">
      <c r="A917" s="2"/>
      <c r="B917" s="27"/>
      <c r="C917" s="27"/>
      <c r="F917" s="1"/>
      <c r="G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9.5" customHeight="1">
      <c r="A918" s="2"/>
      <c r="B918" s="27"/>
      <c r="C918" s="27"/>
      <c r="F918" s="1"/>
      <c r="G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9.5" customHeight="1">
      <c r="A919" s="2"/>
      <c r="B919" s="27"/>
      <c r="C919" s="27"/>
      <c r="F919" s="1"/>
      <c r="G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9.5" customHeight="1">
      <c r="A920" s="2"/>
      <c r="B920" s="27"/>
      <c r="C920" s="27"/>
      <c r="F920" s="1"/>
      <c r="G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9.5" customHeight="1">
      <c r="A921" s="2"/>
      <c r="B921" s="27"/>
      <c r="C921" s="27"/>
      <c r="F921" s="1"/>
      <c r="G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9.5" customHeight="1">
      <c r="A922" s="2"/>
      <c r="B922" s="27"/>
      <c r="C922" s="27"/>
      <c r="F922" s="1"/>
      <c r="G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9.5" customHeight="1">
      <c r="A923" s="2"/>
      <c r="B923" s="27"/>
      <c r="C923" s="27"/>
      <c r="F923" s="1"/>
      <c r="G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9.5" customHeight="1">
      <c r="A924" s="2"/>
      <c r="B924" s="27"/>
      <c r="C924" s="27"/>
      <c r="F924" s="1"/>
      <c r="G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9.5" customHeight="1">
      <c r="A925" s="2"/>
      <c r="B925" s="27"/>
      <c r="C925" s="27"/>
      <c r="F925" s="1"/>
      <c r="G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9.5" customHeight="1">
      <c r="A926" s="2"/>
      <c r="B926" s="27"/>
      <c r="C926" s="27"/>
      <c r="F926" s="1"/>
      <c r="G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9.5" customHeight="1">
      <c r="A927" s="2"/>
      <c r="B927" s="27"/>
      <c r="C927" s="27"/>
      <c r="F927" s="1"/>
      <c r="G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9.5" customHeight="1">
      <c r="A928" s="2"/>
      <c r="B928" s="27"/>
      <c r="C928" s="27"/>
      <c r="F928" s="1"/>
      <c r="G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9.5" customHeight="1">
      <c r="A929" s="2"/>
      <c r="B929" s="27"/>
      <c r="C929" s="27"/>
      <c r="F929" s="1"/>
      <c r="G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9.5" customHeight="1">
      <c r="A930" s="2"/>
      <c r="B930" s="27"/>
      <c r="C930" s="27"/>
      <c r="F930" s="1"/>
      <c r="G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9.5" customHeight="1">
      <c r="A931" s="2"/>
      <c r="B931" s="27"/>
      <c r="C931" s="27"/>
      <c r="F931" s="1"/>
      <c r="G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9.5" customHeight="1">
      <c r="A932" s="2"/>
      <c r="B932" s="27"/>
      <c r="C932" s="27"/>
      <c r="F932" s="1"/>
      <c r="G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9.5" customHeight="1">
      <c r="A933" s="2"/>
      <c r="B933" s="27"/>
      <c r="C933" s="27"/>
      <c r="F933" s="1"/>
      <c r="G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9.5" customHeight="1">
      <c r="A934" s="2"/>
      <c r="B934" s="27"/>
      <c r="C934" s="27"/>
      <c r="F934" s="1"/>
      <c r="G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9.5" customHeight="1">
      <c r="A935" s="2"/>
      <c r="B935" s="27"/>
      <c r="C935" s="27"/>
      <c r="F935" s="1"/>
      <c r="G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9.5" customHeight="1">
      <c r="A936" s="2"/>
      <c r="B936" s="27"/>
      <c r="C936" s="27"/>
      <c r="F936" s="1"/>
      <c r="G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9.5" customHeight="1">
      <c r="A937" s="2"/>
      <c r="B937" s="27"/>
      <c r="C937" s="27"/>
      <c r="F937" s="1"/>
      <c r="G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9.5" customHeight="1">
      <c r="A938" s="2"/>
      <c r="B938" s="27"/>
      <c r="C938" s="27"/>
      <c r="F938" s="1"/>
      <c r="G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9.5" customHeight="1">
      <c r="A939" s="2"/>
      <c r="B939" s="27"/>
      <c r="C939" s="27"/>
      <c r="F939" s="1"/>
      <c r="G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9.5" customHeight="1">
      <c r="A940" s="2"/>
      <c r="B940" s="27"/>
      <c r="C940" s="27"/>
      <c r="F940" s="1"/>
      <c r="G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9.5" customHeight="1">
      <c r="A941" s="2"/>
      <c r="B941" s="27"/>
      <c r="C941" s="27"/>
      <c r="F941" s="1"/>
      <c r="G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9.5" customHeight="1">
      <c r="A942" s="2"/>
      <c r="B942" s="27"/>
      <c r="C942" s="27"/>
      <c r="F942" s="1"/>
      <c r="G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9.5" customHeight="1">
      <c r="A943" s="2"/>
      <c r="B943" s="27"/>
      <c r="C943" s="27"/>
      <c r="F943" s="1"/>
      <c r="G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9.5" customHeight="1">
      <c r="A944" s="2"/>
      <c r="B944" s="27"/>
      <c r="C944" s="27"/>
      <c r="F944" s="1"/>
      <c r="G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9.5" customHeight="1">
      <c r="A945" s="2"/>
      <c r="B945" s="27"/>
      <c r="C945" s="27"/>
      <c r="F945" s="1"/>
      <c r="G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9.5" customHeight="1">
      <c r="A946" s="2"/>
      <c r="B946" s="27"/>
      <c r="C946" s="27"/>
      <c r="F946" s="1"/>
      <c r="G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9.5" customHeight="1">
      <c r="A947" s="2"/>
      <c r="B947" s="27"/>
      <c r="C947" s="27"/>
      <c r="F947" s="1"/>
      <c r="G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9.5" customHeight="1">
      <c r="A948" s="2"/>
      <c r="B948" s="27"/>
      <c r="C948" s="27"/>
      <c r="F948" s="1"/>
      <c r="G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9.5" customHeight="1">
      <c r="A949" s="2"/>
      <c r="B949" s="27"/>
      <c r="C949" s="27"/>
      <c r="F949" s="1"/>
      <c r="G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9.5" customHeight="1">
      <c r="A950" s="2"/>
      <c r="B950" s="27"/>
      <c r="C950" s="27"/>
      <c r="F950" s="1"/>
      <c r="G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9.5" customHeight="1">
      <c r="A951" s="2"/>
      <c r="B951" s="27"/>
      <c r="C951" s="27"/>
      <c r="F951" s="1"/>
      <c r="G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9.5" customHeight="1">
      <c r="A952" s="2"/>
      <c r="B952" s="27"/>
      <c r="C952" s="27"/>
      <c r="F952" s="1"/>
      <c r="G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9.5" customHeight="1">
      <c r="A953" s="2"/>
      <c r="B953" s="27"/>
      <c r="C953" s="27"/>
      <c r="F953" s="1"/>
      <c r="G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9.5" customHeight="1">
      <c r="A954" s="2"/>
      <c r="B954" s="27"/>
      <c r="C954" s="27"/>
      <c r="F954" s="1"/>
      <c r="G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9.5" customHeight="1">
      <c r="A955" s="2"/>
      <c r="B955" s="27"/>
      <c r="C955" s="27"/>
      <c r="F955" s="1"/>
      <c r="G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9.5" customHeight="1">
      <c r="A956" s="2"/>
      <c r="B956" s="27"/>
      <c r="C956" s="27"/>
      <c r="F956" s="1"/>
      <c r="G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9.5" customHeight="1">
      <c r="A957" s="2"/>
      <c r="B957" s="27"/>
      <c r="C957" s="27"/>
      <c r="F957" s="1"/>
      <c r="G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9.5" customHeight="1">
      <c r="A958" s="2"/>
      <c r="B958" s="27"/>
      <c r="C958" s="27"/>
      <c r="F958" s="1"/>
      <c r="G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9.5" customHeight="1">
      <c r="A959" s="2"/>
      <c r="B959" s="27"/>
      <c r="C959" s="27"/>
      <c r="F959" s="1"/>
      <c r="G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9.5" customHeight="1">
      <c r="A960" s="2"/>
      <c r="B960" s="27"/>
      <c r="C960" s="27"/>
      <c r="F960" s="1"/>
      <c r="G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9.5" customHeight="1">
      <c r="A961" s="2"/>
      <c r="B961" s="27"/>
      <c r="C961" s="27"/>
      <c r="F961" s="1"/>
      <c r="G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9.5" customHeight="1">
      <c r="A962" s="2"/>
      <c r="B962" s="27"/>
      <c r="C962" s="27"/>
      <c r="F962" s="1"/>
      <c r="G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9.5" customHeight="1">
      <c r="A963" s="2"/>
      <c r="B963" s="27"/>
      <c r="C963" s="27"/>
      <c r="F963" s="1"/>
      <c r="G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9.5" customHeight="1">
      <c r="A964" s="2"/>
      <c r="B964" s="27"/>
      <c r="C964" s="27"/>
      <c r="F964" s="1"/>
      <c r="G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9.5" customHeight="1">
      <c r="A965" s="2"/>
      <c r="B965" s="27"/>
      <c r="C965" s="27"/>
      <c r="F965" s="1"/>
      <c r="G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9.5" customHeight="1">
      <c r="A966" s="2"/>
      <c r="B966" s="27"/>
      <c r="C966" s="27"/>
      <c r="F966" s="1"/>
      <c r="G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9.5" customHeight="1">
      <c r="A967" s="2"/>
      <c r="B967" s="27"/>
      <c r="C967" s="27"/>
      <c r="F967" s="1"/>
      <c r="G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9.5" customHeight="1">
      <c r="A968" s="2"/>
      <c r="B968" s="27"/>
      <c r="C968" s="27"/>
      <c r="F968" s="1"/>
      <c r="G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9.5" customHeight="1">
      <c r="A969" s="2"/>
      <c r="B969" s="27"/>
      <c r="C969" s="27"/>
      <c r="F969" s="1"/>
      <c r="G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9.5" customHeight="1">
      <c r="A970" s="2"/>
      <c r="B970" s="27"/>
      <c r="C970" s="27"/>
      <c r="F970" s="1"/>
      <c r="G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9.5" customHeight="1">
      <c r="A971" s="2"/>
      <c r="B971" s="27"/>
      <c r="C971" s="27"/>
      <c r="F971" s="1"/>
      <c r="G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9.5" customHeight="1">
      <c r="A972" s="2"/>
      <c r="B972" s="27"/>
      <c r="C972" s="27"/>
      <c r="F972" s="1"/>
      <c r="G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9.5" customHeight="1">
      <c r="A973" s="2"/>
      <c r="B973" s="27"/>
      <c r="C973" s="27"/>
      <c r="F973" s="1"/>
      <c r="G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9.5" customHeight="1">
      <c r="A974" s="2"/>
      <c r="B974" s="27"/>
      <c r="C974" s="27"/>
      <c r="F974" s="1"/>
      <c r="G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9.5" customHeight="1">
      <c r="A975" s="2"/>
      <c r="B975" s="27"/>
      <c r="C975" s="27"/>
      <c r="F975" s="1"/>
      <c r="G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9.5" customHeight="1">
      <c r="A976" s="2"/>
      <c r="B976" s="27"/>
      <c r="C976" s="27"/>
      <c r="F976" s="1"/>
      <c r="G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9.5" customHeight="1">
      <c r="A977" s="2"/>
      <c r="B977" s="27"/>
      <c r="C977" s="27"/>
      <c r="F977" s="1"/>
      <c r="G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9.5" customHeight="1">
      <c r="A978" s="2"/>
      <c r="B978" s="27"/>
      <c r="C978" s="27"/>
      <c r="F978" s="1"/>
      <c r="G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9.5" customHeight="1">
      <c r="A979" s="2"/>
      <c r="B979" s="27"/>
      <c r="C979" s="27"/>
      <c r="F979" s="1"/>
      <c r="G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9.5" customHeight="1">
      <c r="A980" s="2"/>
      <c r="B980" s="27"/>
      <c r="C980" s="27"/>
      <c r="F980" s="1"/>
      <c r="G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9.5" customHeight="1">
      <c r="A981" s="2"/>
      <c r="B981" s="27"/>
      <c r="C981" s="27"/>
      <c r="F981" s="1"/>
      <c r="G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9.5" customHeight="1">
      <c r="A982" s="2"/>
      <c r="B982" s="27"/>
      <c r="C982" s="27"/>
      <c r="F982" s="1"/>
      <c r="G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9.5" customHeight="1">
      <c r="A983" s="2"/>
      <c r="B983" s="27"/>
      <c r="C983" s="27"/>
      <c r="F983" s="1"/>
      <c r="G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9.5" customHeight="1">
      <c r="A984" s="2"/>
      <c r="B984" s="27"/>
      <c r="C984" s="27"/>
      <c r="F984" s="1"/>
      <c r="G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9.5" customHeight="1">
      <c r="A985" s="2"/>
      <c r="B985" s="27"/>
      <c r="C985" s="27"/>
      <c r="F985" s="1"/>
      <c r="G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9.5" customHeight="1">
      <c r="A986" s="2"/>
      <c r="B986" s="27"/>
      <c r="C986" s="27"/>
      <c r="F986" s="1"/>
      <c r="G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9.5" customHeight="1">
      <c r="A987" s="2"/>
      <c r="B987" s="27"/>
      <c r="C987" s="27"/>
      <c r="F987" s="1"/>
      <c r="G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</sheetData>
  <mergeCells count="17">
    <mergeCell ref="A15:A17"/>
    <mergeCell ref="B15:C15"/>
    <mergeCell ref="D15:E15"/>
    <mergeCell ref="F15:G15"/>
    <mergeCell ref="B17:C17"/>
    <mergeCell ref="D17:E17"/>
    <mergeCell ref="F17:G17"/>
    <mergeCell ref="A3:A4"/>
    <mergeCell ref="B3:C3"/>
    <mergeCell ref="D3:E3"/>
    <mergeCell ref="D1:E1"/>
    <mergeCell ref="A1:B1"/>
    <mergeCell ref="D18:E18"/>
    <mergeCell ref="F3:G3"/>
    <mergeCell ref="H16:H17"/>
    <mergeCell ref="H3:J3"/>
    <mergeCell ref="F1:G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C56A-1FB3-0648-91F5-92C6B5D4151C}">
  <dimension ref="A1:X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customWidth="1"/>
    <col min="2" max="3" width="11.77734375" style="7" customWidth="1"/>
    <col min="4" max="4" width="11.77734375" style="19" customWidth="1"/>
    <col min="5" max="5" width="11.77734375" style="16" customWidth="1"/>
    <col min="6" max="7" width="11.77734375" customWidth="1"/>
    <col min="8" max="9" width="11.77734375" style="16" customWidth="1"/>
    <col min="10" max="10" width="15.44140625" customWidth="1"/>
    <col min="11" max="24" width="10.6640625" customWidth="1"/>
  </cols>
  <sheetData>
    <row r="1" spans="1:24" s="10" customFormat="1" ht="31.5" customHeight="1">
      <c r="A1" s="81">
        <v>45504</v>
      </c>
      <c r="B1" s="82"/>
      <c r="C1" s="60" t="str">
        <f>"Pumps: "&amp;COUNTA(I5:I12)</f>
        <v>Pumps: 8</v>
      </c>
      <c r="D1" s="84">
        <f>ROUNDUP(D17/8, 0)</f>
        <v>74</v>
      </c>
      <c r="E1" s="92"/>
      <c r="F1" s="93">
        <f>ROUNDDOWN(F17/8, 0)</f>
        <v>30</v>
      </c>
      <c r="G1" s="85"/>
      <c r="H1" s="49" t="s">
        <v>0</v>
      </c>
      <c r="I1" s="49" t="s">
        <v>1</v>
      </c>
      <c r="J1" s="49" t="s">
        <v>28</v>
      </c>
    </row>
    <row r="2" spans="1:24" s="10" customFormat="1" ht="31.5" customHeight="1">
      <c r="A2" s="11"/>
      <c r="B2" s="11"/>
      <c r="C2" s="58"/>
      <c r="D2" s="12"/>
      <c r="E2" s="12"/>
    </row>
    <row r="3" spans="1:24" s="1" customFormat="1" ht="42" customHeight="1">
      <c r="A3" s="87" t="s">
        <v>3</v>
      </c>
      <c r="B3" s="89" t="s">
        <v>4</v>
      </c>
      <c r="C3" s="91"/>
      <c r="D3" s="89" t="s">
        <v>5</v>
      </c>
      <c r="E3" s="91"/>
      <c r="F3" s="89" t="s">
        <v>6</v>
      </c>
      <c r="G3" s="108"/>
      <c r="H3" s="109" t="s">
        <v>7</v>
      </c>
      <c r="I3" s="109"/>
      <c r="J3" s="109"/>
    </row>
    <row r="4" spans="1:24" s="1" customFormat="1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38" t="s">
        <v>12</v>
      </c>
      <c r="I4" s="38" t="s">
        <v>6</v>
      </c>
      <c r="J4" s="38" t="s">
        <v>4</v>
      </c>
    </row>
    <row r="5" spans="1:24" ht="42" customHeight="1">
      <c r="A5" s="4">
        <v>45930</v>
      </c>
      <c r="B5" s="29"/>
      <c r="C5" s="29"/>
      <c r="D5" s="30"/>
      <c r="E5" s="30">
        <v>90</v>
      </c>
      <c r="F5" s="30" t="s">
        <v>41</v>
      </c>
      <c r="G5" s="30" t="s">
        <v>41</v>
      </c>
      <c r="H5" s="22">
        <v>6.25E-2</v>
      </c>
      <c r="I5" s="5" t="s">
        <v>41</v>
      </c>
      <c r="J5" s="2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2" customHeight="1">
      <c r="A6" s="4">
        <v>45930.125</v>
      </c>
      <c r="B6" s="29"/>
      <c r="C6" s="29"/>
      <c r="D6" s="30"/>
      <c r="E6" s="30"/>
      <c r="F6" s="30" t="s">
        <v>41</v>
      </c>
      <c r="G6" s="30" t="s">
        <v>41</v>
      </c>
      <c r="H6" s="23"/>
      <c r="I6" s="5" t="s">
        <v>41</v>
      </c>
      <c r="J6" s="2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42" customHeight="1">
      <c r="A7" s="4">
        <v>45930.25</v>
      </c>
      <c r="B7" s="29"/>
      <c r="C7" s="29"/>
      <c r="D7" s="30"/>
      <c r="E7" s="30">
        <v>100</v>
      </c>
      <c r="F7" s="30">
        <v>50</v>
      </c>
      <c r="G7" s="30">
        <v>80</v>
      </c>
      <c r="H7" s="23">
        <v>0.1875</v>
      </c>
      <c r="I7" s="23">
        <v>0.25</v>
      </c>
      <c r="J7" s="2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42" customHeight="1">
      <c r="A8" s="4">
        <v>45930.375</v>
      </c>
      <c r="B8" s="29"/>
      <c r="C8" s="29"/>
      <c r="D8" s="30"/>
      <c r="E8" s="30">
        <v>120</v>
      </c>
      <c r="F8" s="30" t="s">
        <v>41</v>
      </c>
      <c r="G8" s="30" t="s">
        <v>41</v>
      </c>
      <c r="H8" s="23">
        <v>0.33333333333333331</v>
      </c>
      <c r="I8" s="5" t="s">
        <v>41</v>
      </c>
      <c r="J8" s="2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2" customHeight="1">
      <c r="A9" s="4">
        <v>45930.5</v>
      </c>
      <c r="B9" s="29">
        <v>10</v>
      </c>
      <c r="C9" s="29">
        <v>10</v>
      </c>
      <c r="D9" s="30"/>
      <c r="E9" s="30">
        <v>60</v>
      </c>
      <c r="F9" s="30" t="s">
        <v>41</v>
      </c>
      <c r="G9" s="30" t="s">
        <v>41</v>
      </c>
      <c r="H9" s="23">
        <v>0.5</v>
      </c>
      <c r="I9" s="5" t="s">
        <v>41</v>
      </c>
      <c r="J9" s="2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42" customHeight="1">
      <c r="A10" s="4">
        <v>45930.625</v>
      </c>
      <c r="B10" s="29"/>
      <c r="C10" s="29"/>
      <c r="D10" s="30">
        <v>75</v>
      </c>
      <c r="E10" s="30"/>
      <c r="F10" s="30">
        <v>35</v>
      </c>
      <c r="G10" s="30">
        <v>40</v>
      </c>
      <c r="H10" s="23">
        <v>0.625</v>
      </c>
      <c r="I10" s="23">
        <v>0.625</v>
      </c>
      <c r="J10" s="2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42" customHeight="1">
      <c r="A11" s="4">
        <v>45930.75</v>
      </c>
      <c r="B11" s="29"/>
      <c r="C11" s="29"/>
      <c r="D11" s="30">
        <v>40</v>
      </c>
      <c r="E11" s="30"/>
      <c r="F11" s="30" t="s">
        <v>41</v>
      </c>
      <c r="G11" s="30" t="s">
        <v>41</v>
      </c>
      <c r="H11" s="23">
        <v>0.75</v>
      </c>
      <c r="I11" s="5" t="s">
        <v>41</v>
      </c>
      <c r="J11" s="2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42" customHeight="1">
      <c r="A12" s="4">
        <v>45930.875</v>
      </c>
      <c r="B12" s="29">
        <v>15</v>
      </c>
      <c r="C12" s="29">
        <v>15</v>
      </c>
      <c r="D12" s="30">
        <v>100</v>
      </c>
      <c r="E12" s="30"/>
      <c r="F12" s="30">
        <v>20</v>
      </c>
      <c r="G12" s="30">
        <v>20</v>
      </c>
      <c r="H12" s="23">
        <v>0.91666666666666663</v>
      </c>
      <c r="I12" s="23">
        <v>0.875</v>
      </c>
      <c r="J12" s="2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9.5" customHeight="1">
      <c r="A13" s="2"/>
      <c r="B13" s="27"/>
      <c r="C13" s="27"/>
      <c r="D13" s="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9.5" customHeight="1">
      <c r="A14" s="2"/>
      <c r="B14" s="27"/>
      <c r="C14" s="27"/>
      <c r="D14" s="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s="16" customFormat="1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24" s="16" customFormat="1" ht="19.5" customHeight="1">
      <c r="A16" s="66"/>
      <c r="B16" s="31">
        <f t="shared" ref="B16:G16" si="0">SUM(B5:B12)</f>
        <v>25</v>
      </c>
      <c r="C16" s="31">
        <f t="shared" si="0"/>
        <v>25</v>
      </c>
      <c r="D16" s="32">
        <f t="shared" si="0"/>
        <v>215</v>
      </c>
      <c r="E16" s="33">
        <f t="shared" si="0"/>
        <v>370</v>
      </c>
      <c r="F16" s="32">
        <f t="shared" si="0"/>
        <v>105</v>
      </c>
      <c r="G16" s="33">
        <f t="shared" si="0"/>
        <v>140</v>
      </c>
      <c r="H16" s="100">
        <f>D17-F17</f>
        <v>340</v>
      </c>
      <c r="I16" s="1"/>
    </row>
    <row r="17" spans="1:24" s="16" customFormat="1" ht="19.5" customHeight="1">
      <c r="A17" s="67"/>
      <c r="B17" s="101">
        <f>SUM(B16:C16)</f>
        <v>50</v>
      </c>
      <c r="C17" s="102"/>
      <c r="D17" s="78">
        <f>SUM(D16:E16)</f>
        <v>585</v>
      </c>
      <c r="E17" s="103"/>
      <c r="F17" s="78">
        <f>SUM(F16:G16)</f>
        <v>245</v>
      </c>
      <c r="G17" s="80"/>
      <c r="H17" s="75"/>
      <c r="I17" s="1"/>
    </row>
    <row r="18" spans="1:24" ht="19.5" customHeight="1">
      <c r="A18" s="2"/>
      <c r="B18" s="27"/>
      <c r="C18" s="27"/>
      <c r="D18" s="95"/>
      <c r="E18" s="95"/>
      <c r="F18" s="1"/>
      <c r="G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9.5" customHeight="1">
      <c r="A19" s="2"/>
      <c r="B19" s="27"/>
      <c r="C19" s="27"/>
      <c r="F19" s="1"/>
      <c r="G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9.5" customHeight="1">
      <c r="A20" s="2"/>
      <c r="B20" s="27"/>
      <c r="C20" s="27"/>
      <c r="F20" s="1"/>
      <c r="G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9.5" customHeight="1">
      <c r="A21" s="2"/>
      <c r="B21" s="27"/>
      <c r="C21" s="27"/>
      <c r="F21" s="1"/>
      <c r="G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9.5" customHeight="1">
      <c r="A22" s="2"/>
      <c r="B22" s="27"/>
      <c r="C22" s="27"/>
      <c r="F22" s="1"/>
      <c r="G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9.5" customHeight="1">
      <c r="A23" s="2"/>
      <c r="B23" s="27"/>
      <c r="C23" s="27"/>
      <c r="F23" s="1"/>
      <c r="G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9.5" customHeight="1">
      <c r="A24" s="2"/>
      <c r="B24" s="27"/>
      <c r="C24" s="27"/>
      <c r="F24" s="1"/>
      <c r="G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9.5" customHeight="1">
      <c r="A25" s="2"/>
      <c r="B25" s="27"/>
      <c r="C25" s="27"/>
      <c r="F25" s="1"/>
      <c r="G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9.5" customHeight="1">
      <c r="A26" s="2"/>
      <c r="B26" s="27"/>
      <c r="C26" s="27"/>
      <c r="F26" s="1"/>
      <c r="G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9.5" customHeight="1">
      <c r="A27" s="2"/>
      <c r="B27" s="27"/>
      <c r="C27" s="27"/>
      <c r="F27" s="1"/>
      <c r="G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9.5" customHeight="1">
      <c r="A28" s="2"/>
      <c r="B28" s="27"/>
      <c r="C28" s="27"/>
      <c r="F28" s="1"/>
      <c r="G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9.5" customHeight="1">
      <c r="A29" s="2"/>
      <c r="B29" s="27"/>
      <c r="C29" s="27"/>
      <c r="F29" s="1"/>
      <c r="G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9.5" customHeight="1">
      <c r="A30" s="2"/>
      <c r="B30" s="27"/>
      <c r="C30" s="27"/>
      <c r="F30" s="1"/>
      <c r="G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9.5" customHeight="1">
      <c r="A31" s="2"/>
      <c r="B31" s="27"/>
      <c r="C31" s="27"/>
      <c r="F31" s="1"/>
      <c r="G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9.5" customHeight="1">
      <c r="A32" s="2"/>
      <c r="B32" s="27"/>
      <c r="C32" s="27"/>
      <c r="F32" s="1"/>
      <c r="G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9.5" customHeight="1">
      <c r="A33" s="2"/>
      <c r="B33" s="27"/>
      <c r="C33" s="27"/>
      <c r="F33" s="1"/>
      <c r="G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9.5" customHeight="1">
      <c r="A34" s="2"/>
      <c r="B34" s="27"/>
      <c r="C34" s="27"/>
      <c r="F34" s="1"/>
      <c r="G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9.5" customHeight="1">
      <c r="A35" s="2"/>
      <c r="B35" s="27"/>
      <c r="C35" s="27"/>
      <c r="F35" s="1"/>
      <c r="G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9.5" customHeight="1">
      <c r="A36" s="2"/>
      <c r="B36" s="27"/>
      <c r="C36" s="27"/>
      <c r="F36" s="1"/>
      <c r="G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9.5" customHeight="1">
      <c r="A37" s="2"/>
      <c r="B37" s="27"/>
      <c r="C37" s="27"/>
      <c r="F37" s="1"/>
      <c r="G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9.5" customHeight="1">
      <c r="A38" s="2"/>
      <c r="B38" s="27"/>
      <c r="C38" s="27"/>
      <c r="F38" s="1"/>
      <c r="G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9.5" customHeight="1">
      <c r="A39" s="2"/>
      <c r="B39" s="27"/>
      <c r="C39" s="27"/>
      <c r="F39" s="1"/>
      <c r="G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9.5" customHeight="1">
      <c r="A40" s="2"/>
      <c r="B40" s="27"/>
      <c r="C40" s="27"/>
      <c r="F40" s="1"/>
      <c r="G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9.5" customHeight="1">
      <c r="A41" s="2"/>
      <c r="B41" s="27"/>
      <c r="C41" s="27"/>
      <c r="F41" s="1"/>
      <c r="G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9.5" customHeight="1">
      <c r="A42" s="2"/>
      <c r="B42" s="27"/>
      <c r="C42" s="27"/>
      <c r="F42" s="1"/>
      <c r="G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9.5" customHeight="1">
      <c r="A43" s="2"/>
      <c r="B43" s="27"/>
      <c r="C43" s="27"/>
      <c r="F43" s="1"/>
      <c r="G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9.5" customHeight="1">
      <c r="A44" s="2"/>
      <c r="B44" s="27"/>
      <c r="C44" s="27"/>
      <c r="F44" s="1"/>
      <c r="G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9.5" customHeight="1">
      <c r="A45" s="2"/>
      <c r="B45" s="27"/>
      <c r="C45" s="27"/>
      <c r="F45" s="1"/>
      <c r="G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9.5" customHeight="1">
      <c r="A46" s="2"/>
      <c r="B46" s="27"/>
      <c r="C46" s="27"/>
      <c r="F46" s="1"/>
      <c r="G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9.5" customHeight="1">
      <c r="A47" s="2"/>
      <c r="B47" s="27"/>
      <c r="C47" s="27"/>
      <c r="F47" s="1"/>
      <c r="G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9.5" customHeight="1">
      <c r="A48" s="2"/>
      <c r="B48" s="27"/>
      <c r="C48" s="27"/>
      <c r="F48" s="1"/>
      <c r="G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9.5" customHeight="1">
      <c r="A49" s="2"/>
      <c r="B49" s="27"/>
      <c r="C49" s="27"/>
      <c r="F49" s="1"/>
      <c r="G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9.5" customHeight="1">
      <c r="A50" s="2"/>
      <c r="B50" s="27"/>
      <c r="C50" s="27"/>
      <c r="F50" s="1"/>
      <c r="G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9.5" customHeight="1">
      <c r="A51" s="2"/>
      <c r="B51" s="27"/>
      <c r="C51" s="27"/>
      <c r="F51" s="1"/>
      <c r="G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9.5" customHeight="1">
      <c r="A52" s="2"/>
      <c r="B52" s="27"/>
      <c r="C52" s="27"/>
      <c r="F52" s="1"/>
      <c r="G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9.5" customHeight="1">
      <c r="A53" s="2"/>
      <c r="B53" s="27"/>
      <c r="C53" s="27"/>
      <c r="F53" s="1"/>
      <c r="G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9.5" customHeight="1">
      <c r="A54" s="2"/>
      <c r="B54" s="27"/>
      <c r="C54" s="27"/>
      <c r="F54" s="1"/>
      <c r="G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9.5" customHeight="1">
      <c r="A55" s="2"/>
      <c r="B55" s="27"/>
      <c r="C55" s="27"/>
      <c r="F55" s="1"/>
      <c r="G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9.5" customHeight="1">
      <c r="A56" s="2"/>
      <c r="B56" s="27"/>
      <c r="C56" s="27"/>
      <c r="F56" s="1"/>
      <c r="G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9.5" customHeight="1">
      <c r="A57" s="2"/>
      <c r="B57" s="27"/>
      <c r="C57" s="27"/>
      <c r="F57" s="1"/>
      <c r="G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9.5" customHeight="1">
      <c r="A58" s="2"/>
      <c r="B58" s="27"/>
      <c r="C58" s="27"/>
      <c r="F58" s="1"/>
      <c r="G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9.5" customHeight="1">
      <c r="A59" s="2"/>
      <c r="B59" s="27"/>
      <c r="C59" s="27"/>
      <c r="F59" s="1"/>
      <c r="G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9.5" customHeight="1">
      <c r="A60" s="2"/>
      <c r="B60" s="27"/>
      <c r="C60" s="27"/>
      <c r="F60" s="1"/>
      <c r="G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9.5" customHeight="1">
      <c r="A61" s="2"/>
      <c r="B61" s="27"/>
      <c r="C61" s="27"/>
      <c r="F61" s="1"/>
      <c r="G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9.5" customHeight="1">
      <c r="A62" s="2"/>
      <c r="B62" s="27"/>
      <c r="C62" s="27"/>
      <c r="F62" s="1"/>
      <c r="G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9.5" customHeight="1">
      <c r="A63" s="2"/>
      <c r="B63" s="27"/>
      <c r="C63" s="27"/>
      <c r="F63" s="1"/>
      <c r="G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9.5" customHeight="1">
      <c r="A64" s="2"/>
      <c r="B64" s="27"/>
      <c r="C64" s="27"/>
      <c r="F64" s="1"/>
      <c r="G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9.5" customHeight="1">
      <c r="A65" s="2"/>
      <c r="B65" s="27"/>
      <c r="C65" s="27"/>
      <c r="F65" s="1"/>
      <c r="G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9.5" customHeight="1">
      <c r="A66" s="2"/>
      <c r="B66" s="27"/>
      <c r="C66" s="27"/>
      <c r="F66" s="1"/>
      <c r="G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9.5" customHeight="1">
      <c r="A67" s="2"/>
      <c r="B67" s="27"/>
      <c r="C67" s="27"/>
      <c r="F67" s="1"/>
      <c r="G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9.5" customHeight="1">
      <c r="A68" s="2"/>
      <c r="B68" s="27"/>
      <c r="C68" s="27"/>
      <c r="F68" s="1"/>
      <c r="G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9.5" customHeight="1">
      <c r="A69" s="2"/>
      <c r="B69" s="27"/>
      <c r="C69" s="27"/>
      <c r="F69" s="1"/>
      <c r="G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9.5" customHeight="1">
      <c r="A70" s="2"/>
      <c r="B70" s="27"/>
      <c r="C70" s="27"/>
      <c r="F70" s="1"/>
      <c r="G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9.5" customHeight="1">
      <c r="A71" s="2"/>
      <c r="B71" s="27"/>
      <c r="C71" s="27"/>
      <c r="F71" s="1"/>
      <c r="G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9.5" customHeight="1">
      <c r="A72" s="2"/>
      <c r="B72" s="27"/>
      <c r="C72" s="27"/>
      <c r="F72" s="1"/>
      <c r="G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9.5" customHeight="1">
      <c r="A73" s="2"/>
      <c r="B73" s="27"/>
      <c r="C73" s="27"/>
      <c r="F73" s="1"/>
      <c r="G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9.5" customHeight="1">
      <c r="A74" s="2"/>
      <c r="B74" s="27"/>
      <c r="C74" s="27"/>
      <c r="F74" s="1"/>
      <c r="G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9.5" customHeight="1">
      <c r="A75" s="2"/>
      <c r="B75" s="27"/>
      <c r="C75" s="27"/>
      <c r="F75" s="1"/>
      <c r="G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9.5" customHeight="1">
      <c r="A76" s="2"/>
      <c r="B76" s="27"/>
      <c r="C76" s="27"/>
      <c r="F76" s="1"/>
      <c r="G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9.5" customHeight="1">
      <c r="A77" s="2"/>
      <c r="B77" s="27"/>
      <c r="C77" s="27"/>
      <c r="F77" s="1"/>
      <c r="G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9.5" customHeight="1">
      <c r="A78" s="2"/>
      <c r="B78" s="27"/>
      <c r="C78" s="27"/>
      <c r="F78" s="1"/>
      <c r="G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9.5" customHeight="1">
      <c r="A79" s="2"/>
      <c r="B79" s="27"/>
      <c r="C79" s="27"/>
      <c r="F79" s="1"/>
      <c r="G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9.5" customHeight="1">
      <c r="A80" s="2"/>
      <c r="B80" s="27"/>
      <c r="C80" s="27"/>
      <c r="F80" s="1"/>
      <c r="G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9.5" customHeight="1">
      <c r="A81" s="2"/>
      <c r="B81" s="27"/>
      <c r="C81" s="27"/>
      <c r="F81" s="1"/>
      <c r="G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9.5" customHeight="1">
      <c r="A82" s="2"/>
      <c r="B82" s="27"/>
      <c r="C82" s="27"/>
      <c r="F82" s="1"/>
      <c r="G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9.5" customHeight="1">
      <c r="A83" s="2"/>
      <c r="B83" s="27"/>
      <c r="C83" s="27"/>
      <c r="F83" s="1"/>
      <c r="G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9.5" customHeight="1">
      <c r="A84" s="2"/>
      <c r="B84" s="27"/>
      <c r="C84" s="27"/>
      <c r="F84" s="1"/>
      <c r="G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9.5" customHeight="1">
      <c r="A85" s="2"/>
      <c r="B85" s="27"/>
      <c r="C85" s="27"/>
      <c r="F85" s="1"/>
      <c r="G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9.5" customHeight="1">
      <c r="A86" s="2"/>
      <c r="B86" s="27"/>
      <c r="C86" s="27"/>
      <c r="F86" s="1"/>
      <c r="G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9.5" customHeight="1">
      <c r="A87" s="2"/>
      <c r="B87" s="27"/>
      <c r="C87" s="27"/>
      <c r="F87" s="1"/>
      <c r="G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9.5" customHeight="1">
      <c r="A88" s="2"/>
      <c r="B88" s="27"/>
      <c r="C88" s="27"/>
      <c r="F88" s="1"/>
      <c r="G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9.5" customHeight="1">
      <c r="A89" s="2"/>
      <c r="B89" s="27"/>
      <c r="C89" s="27"/>
      <c r="F89" s="1"/>
      <c r="G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9.5" customHeight="1">
      <c r="A90" s="2"/>
      <c r="B90" s="27"/>
      <c r="C90" s="27"/>
      <c r="F90" s="1"/>
      <c r="G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9.5" customHeight="1">
      <c r="A91" s="2"/>
      <c r="B91" s="27"/>
      <c r="C91" s="27"/>
      <c r="F91" s="1"/>
      <c r="G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9.5" customHeight="1">
      <c r="A92" s="2"/>
      <c r="B92" s="27"/>
      <c r="C92" s="27"/>
      <c r="F92" s="1"/>
      <c r="G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9.5" customHeight="1">
      <c r="A93" s="2"/>
      <c r="B93" s="27"/>
      <c r="C93" s="27"/>
      <c r="F93" s="1"/>
      <c r="G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9.5" customHeight="1">
      <c r="A94" s="2"/>
      <c r="B94" s="27"/>
      <c r="C94" s="27"/>
      <c r="F94" s="1"/>
      <c r="G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9.5" customHeight="1">
      <c r="A95" s="2"/>
      <c r="B95" s="27"/>
      <c r="C95" s="27"/>
      <c r="F95" s="1"/>
      <c r="G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9.5" customHeight="1">
      <c r="A96" s="2"/>
      <c r="B96" s="27"/>
      <c r="C96" s="27"/>
      <c r="F96" s="1"/>
      <c r="G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9.5" customHeight="1">
      <c r="A97" s="2"/>
      <c r="B97" s="27"/>
      <c r="C97" s="27"/>
      <c r="F97" s="1"/>
      <c r="G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9.5" customHeight="1">
      <c r="A98" s="2"/>
      <c r="B98" s="27"/>
      <c r="C98" s="27"/>
      <c r="F98" s="1"/>
      <c r="G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9.5" customHeight="1">
      <c r="A99" s="2"/>
      <c r="B99" s="27"/>
      <c r="C99" s="27"/>
      <c r="F99" s="1"/>
      <c r="G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9.5" customHeight="1">
      <c r="A100" s="2"/>
      <c r="B100" s="27"/>
      <c r="C100" s="27"/>
      <c r="F100" s="1"/>
      <c r="G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9.5" customHeight="1">
      <c r="A101" s="2"/>
      <c r="B101" s="27"/>
      <c r="C101" s="27"/>
      <c r="F101" s="1"/>
      <c r="G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9.5" customHeight="1">
      <c r="A102" s="2"/>
      <c r="B102" s="27"/>
      <c r="C102" s="27"/>
      <c r="F102" s="1"/>
      <c r="G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9.5" customHeight="1">
      <c r="A103" s="2"/>
      <c r="B103" s="27"/>
      <c r="C103" s="27"/>
      <c r="F103" s="1"/>
      <c r="G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9.5" customHeight="1">
      <c r="A104" s="2"/>
      <c r="B104" s="27"/>
      <c r="C104" s="27"/>
      <c r="F104" s="1"/>
      <c r="G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9.5" customHeight="1">
      <c r="A105" s="2"/>
      <c r="B105" s="27"/>
      <c r="C105" s="27"/>
      <c r="F105" s="1"/>
      <c r="G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9.5" customHeight="1">
      <c r="A106" s="2"/>
      <c r="B106" s="27"/>
      <c r="C106" s="27"/>
      <c r="F106" s="1"/>
      <c r="G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9.5" customHeight="1">
      <c r="A107" s="2"/>
      <c r="B107" s="27"/>
      <c r="C107" s="27"/>
      <c r="F107" s="1"/>
      <c r="G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9.5" customHeight="1">
      <c r="A108" s="2"/>
      <c r="B108" s="27"/>
      <c r="C108" s="27"/>
      <c r="F108" s="1"/>
      <c r="G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9.5" customHeight="1">
      <c r="A109" s="2"/>
      <c r="B109" s="27"/>
      <c r="C109" s="27"/>
      <c r="F109" s="1"/>
      <c r="G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9.5" customHeight="1">
      <c r="A110" s="2"/>
      <c r="B110" s="27"/>
      <c r="C110" s="27"/>
      <c r="F110" s="1"/>
      <c r="G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9.5" customHeight="1">
      <c r="A111" s="2"/>
      <c r="B111" s="27"/>
      <c r="C111" s="27"/>
      <c r="F111" s="1"/>
      <c r="G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9.5" customHeight="1">
      <c r="A112" s="2"/>
      <c r="B112" s="27"/>
      <c r="C112" s="27"/>
      <c r="F112" s="1"/>
      <c r="G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9.5" customHeight="1">
      <c r="A113" s="2"/>
      <c r="B113" s="27"/>
      <c r="C113" s="27"/>
      <c r="F113" s="1"/>
      <c r="G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9.5" customHeight="1">
      <c r="A114" s="2"/>
      <c r="B114" s="27"/>
      <c r="C114" s="27"/>
      <c r="F114" s="1"/>
      <c r="G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9.5" customHeight="1">
      <c r="A115" s="2"/>
      <c r="B115" s="27"/>
      <c r="C115" s="27"/>
      <c r="F115" s="1"/>
      <c r="G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9.5" customHeight="1">
      <c r="A116" s="2"/>
      <c r="B116" s="27"/>
      <c r="C116" s="27"/>
      <c r="F116" s="1"/>
      <c r="G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9.5" customHeight="1">
      <c r="A117" s="2"/>
      <c r="B117" s="27"/>
      <c r="C117" s="27"/>
      <c r="F117" s="1"/>
      <c r="G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9.5" customHeight="1">
      <c r="A118" s="2"/>
      <c r="B118" s="27"/>
      <c r="C118" s="27"/>
      <c r="F118" s="1"/>
      <c r="G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9.5" customHeight="1">
      <c r="A119" s="2"/>
      <c r="B119" s="27"/>
      <c r="C119" s="27"/>
      <c r="F119" s="1"/>
      <c r="G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9.5" customHeight="1">
      <c r="A120" s="2"/>
      <c r="B120" s="27"/>
      <c r="C120" s="27"/>
      <c r="F120" s="1"/>
      <c r="G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9.5" customHeight="1">
      <c r="A121" s="2"/>
      <c r="B121" s="27"/>
      <c r="C121" s="27"/>
      <c r="F121" s="1"/>
      <c r="G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9.5" customHeight="1">
      <c r="A122" s="2"/>
      <c r="B122" s="27"/>
      <c r="C122" s="27"/>
      <c r="F122" s="1"/>
      <c r="G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9.5" customHeight="1">
      <c r="A123" s="2"/>
      <c r="B123" s="27"/>
      <c r="C123" s="27"/>
      <c r="F123" s="1"/>
      <c r="G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9.5" customHeight="1">
      <c r="A124" s="2"/>
      <c r="B124" s="27"/>
      <c r="C124" s="27"/>
      <c r="F124" s="1"/>
      <c r="G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9.5" customHeight="1">
      <c r="A125" s="2"/>
      <c r="B125" s="27"/>
      <c r="C125" s="27"/>
      <c r="F125" s="1"/>
      <c r="G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9.5" customHeight="1">
      <c r="A126" s="2"/>
      <c r="B126" s="27"/>
      <c r="C126" s="27"/>
      <c r="F126" s="1"/>
      <c r="G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9.5" customHeight="1">
      <c r="A127" s="2"/>
      <c r="B127" s="27"/>
      <c r="C127" s="27"/>
      <c r="F127" s="1"/>
      <c r="G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9.5" customHeight="1">
      <c r="A128" s="2"/>
      <c r="B128" s="27"/>
      <c r="C128" s="27"/>
      <c r="F128" s="1"/>
      <c r="G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9.5" customHeight="1">
      <c r="A129" s="2"/>
      <c r="B129" s="27"/>
      <c r="C129" s="27"/>
      <c r="F129" s="1"/>
      <c r="G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9.5" customHeight="1">
      <c r="A130" s="2"/>
      <c r="B130" s="27"/>
      <c r="C130" s="27"/>
      <c r="F130" s="1"/>
      <c r="G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9.5" customHeight="1">
      <c r="A131" s="2"/>
      <c r="B131" s="27"/>
      <c r="C131" s="27"/>
      <c r="F131" s="1"/>
      <c r="G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9.5" customHeight="1">
      <c r="A132" s="2"/>
      <c r="B132" s="27"/>
      <c r="C132" s="27"/>
      <c r="F132" s="1"/>
      <c r="G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9.5" customHeight="1">
      <c r="A133" s="2"/>
      <c r="B133" s="27"/>
      <c r="C133" s="27"/>
      <c r="F133" s="1"/>
      <c r="G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9.5" customHeight="1">
      <c r="A134" s="2"/>
      <c r="B134" s="27"/>
      <c r="C134" s="27"/>
      <c r="F134" s="1"/>
      <c r="G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9.5" customHeight="1">
      <c r="A135" s="2"/>
      <c r="B135" s="27"/>
      <c r="C135" s="27"/>
      <c r="F135" s="1"/>
      <c r="G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9.5" customHeight="1">
      <c r="A136" s="2"/>
      <c r="B136" s="27"/>
      <c r="C136" s="27"/>
      <c r="F136" s="1"/>
      <c r="G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9.5" customHeight="1">
      <c r="A137" s="2"/>
      <c r="B137" s="27"/>
      <c r="C137" s="27"/>
      <c r="F137" s="1"/>
      <c r="G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9.5" customHeight="1">
      <c r="A138" s="2"/>
      <c r="B138" s="27"/>
      <c r="C138" s="27"/>
      <c r="F138" s="1"/>
      <c r="G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9.5" customHeight="1">
      <c r="A139" s="2"/>
      <c r="B139" s="27"/>
      <c r="C139" s="27"/>
      <c r="F139" s="1"/>
      <c r="G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9.5" customHeight="1">
      <c r="A140" s="2"/>
      <c r="B140" s="27"/>
      <c r="C140" s="27"/>
      <c r="F140" s="1"/>
      <c r="G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9.5" customHeight="1">
      <c r="A141" s="2"/>
      <c r="B141" s="27"/>
      <c r="C141" s="27"/>
      <c r="F141" s="1"/>
      <c r="G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9.5" customHeight="1">
      <c r="A142" s="2"/>
      <c r="B142" s="27"/>
      <c r="C142" s="27"/>
      <c r="F142" s="1"/>
      <c r="G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9.5" customHeight="1">
      <c r="A143" s="2"/>
      <c r="B143" s="27"/>
      <c r="C143" s="27"/>
      <c r="F143" s="1"/>
      <c r="G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9.5" customHeight="1">
      <c r="A144" s="2"/>
      <c r="B144" s="27"/>
      <c r="C144" s="27"/>
      <c r="F144" s="1"/>
      <c r="G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9.5" customHeight="1">
      <c r="A145" s="2"/>
      <c r="B145" s="27"/>
      <c r="C145" s="27"/>
      <c r="F145" s="1"/>
      <c r="G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9.5" customHeight="1">
      <c r="A146" s="2"/>
      <c r="B146" s="27"/>
      <c r="C146" s="27"/>
      <c r="F146" s="1"/>
      <c r="G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9.5" customHeight="1">
      <c r="A147" s="2"/>
      <c r="B147" s="27"/>
      <c r="C147" s="27"/>
      <c r="F147" s="1"/>
      <c r="G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9.5" customHeight="1">
      <c r="A148" s="2"/>
      <c r="B148" s="27"/>
      <c r="C148" s="27"/>
      <c r="F148" s="1"/>
      <c r="G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9.5" customHeight="1">
      <c r="A149" s="2"/>
      <c r="B149" s="27"/>
      <c r="C149" s="27"/>
      <c r="F149" s="1"/>
      <c r="G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9.5" customHeight="1">
      <c r="A150" s="2"/>
      <c r="B150" s="27"/>
      <c r="C150" s="27"/>
      <c r="F150" s="1"/>
      <c r="G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9.5" customHeight="1">
      <c r="A151" s="2"/>
      <c r="B151" s="27"/>
      <c r="C151" s="27"/>
      <c r="F151" s="1"/>
      <c r="G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9.5" customHeight="1">
      <c r="A152" s="2"/>
      <c r="B152" s="27"/>
      <c r="C152" s="27"/>
      <c r="F152" s="1"/>
      <c r="G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9.5" customHeight="1">
      <c r="A153" s="2"/>
      <c r="B153" s="27"/>
      <c r="C153" s="27"/>
      <c r="F153" s="1"/>
      <c r="G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9.5" customHeight="1">
      <c r="A154" s="2"/>
      <c r="B154" s="27"/>
      <c r="C154" s="27"/>
      <c r="F154" s="1"/>
      <c r="G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9.5" customHeight="1">
      <c r="A155" s="2"/>
      <c r="B155" s="27"/>
      <c r="C155" s="27"/>
      <c r="F155" s="1"/>
      <c r="G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9.5" customHeight="1">
      <c r="A156" s="2"/>
      <c r="B156" s="27"/>
      <c r="C156" s="27"/>
      <c r="F156" s="1"/>
      <c r="G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9.5" customHeight="1">
      <c r="A157" s="2"/>
      <c r="B157" s="27"/>
      <c r="C157" s="27"/>
      <c r="F157" s="1"/>
      <c r="G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9.5" customHeight="1">
      <c r="A158" s="2"/>
      <c r="B158" s="27"/>
      <c r="C158" s="27"/>
      <c r="F158" s="1"/>
      <c r="G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9.5" customHeight="1">
      <c r="A159" s="2"/>
      <c r="B159" s="27"/>
      <c r="C159" s="27"/>
      <c r="F159" s="1"/>
      <c r="G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9.5" customHeight="1">
      <c r="A160" s="2"/>
      <c r="B160" s="27"/>
      <c r="C160" s="27"/>
      <c r="F160" s="1"/>
      <c r="G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9.5" customHeight="1">
      <c r="A161" s="2"/>
      <c r="B161" s="27"/>
      <c r="C161" s="27"/>
      <c r="F161" s="1"/>
      <c r="G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9.5" customHeight="1">
      <c r="A162" s="2"/>
      <c r="B162" s="27"/>
      <c r="C162" s="27"/>
      <c r="F162" s="1"/>
      <c r="G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9.5" customHeight="1">
      <c r="A163" s="2"/>
      <c r="B163" s="27"/>
      <c r="C163" s="27"/>
      <c r="F163" s="1"/>
      <c r="G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9.5" customHeight="1">
      <c r="A164" s="2"/>
      <c r="B164" s="27"/>
      <c r="C164" s="27"/>
      <c r="F164" s="1"/>
      <c r="G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9.5" customHeight="1">
      <c r="A165" s="2"/>
      <c r="B165" s="27"/>
      <c r="C165" s="27"/>
      <c r="F165" s="1"/>
      <c r="G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9.5" customHeight="1">
      <c r="A166" s="2"/>
      <c r="B166" s="27"/>
      <c r="C166" s="27"/>
      <c r="F166" s="1"/>
      <c r="G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9.5" customHeight="1">
      <c r="A167" s="2"/>
      <c r="B167" s="27"/>
      <c r="C167" s="27"/>
      <c r="F167" s="1"/>
      <c r="G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9.5" customHeight="1">
      <c r="A168" s="2"/>
      <c r="B168" s="27"/>
      <c r="C168" s="27"/>
      <c r="F168" s="1"/>
      <c r="G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9.5" customHeight="1">
      <c r="A169" s="2"/>
      <c r="B169" s="27"/>
      <c r="C169" s="27"/>
      <c r="F169" s="1"/>
      <c r="G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9.5" customHeight="1">
      <c r="A170" s="2"/>
      <c r="B170" s="27"/>
      <c r="C170" s="27"/>
      <c r="F170" s="1"/>
      <c r="G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9.5" customHeight="1">
      <c r="A171" s="2"/>
      <c r="B171" s="27"/>
      <c r="C171" s="27"/>
      <c r="F171" s="1"/>
      <c r="G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9.5" customHeight="1">
      <c r="A172" s="2"/>
      <c r="B172" s="27"/>
      <c r="C172" s="27"/>
      <c r="F172" s="1"/>
      <c r="G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9.5" customHeight="1">
      <c r="A173" s="2"/>
      <c r="B173" s="27"/>
      <c r="C173" s="27"/>
      <c r="F173" s="1"/>
      <c r="G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9.5" customHeight="1">
      <c r="A174" s="2"/>
      <c r="B174" s="27"/>
      <c r="C174" s="27"/>
      <c r="F174" s="1"/>
      <c r="G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9.5" customHeight="1">
      <c r="A175" s="2"/>
      <c r="B175" s="27"/>
      <c r="C175" s="27"/>
      <c r="F175" s="1"/>
      <c r="G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9.5" customHeight="1">
      <c r="A176" s="2"/>
      <c r="B176" s="27"/>
      <c r="C176" s="27"/>
      <c r="F176" s="1"/>
      <c r="G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9.5" customHeight="1">
      <c r="A177" s="2"/>
      <c r="B177" s="27"/>
      <c r="C177" s="27"/>
      <c r="F177" s="1"/>
      <c r="G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9.5" customHeight="1">
      <c r="A178" s="2"/>
      <c r="B178" s="27"/>
      <c r="C178" s="27"/>
      <c r="F178" s="1"/>
      <c r="G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9.5" customHeight="1">
      <c r="A179" s="2"/>
      <c r="B179" s="27"/>
      <c r="C179" s="27"/>
      <c r="F179" s="1"/>
      <c r="G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9.5" customHeight="1">
      <c r="A180" s="2"/>
      <c r="B180" s="27"/>
      <c r="C180" s="27"/>
      <c r="F180" s="1"/>
      <c r="G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9.5" customHeight="1">
      <c r="A181" s="2"/>
      <c r="B181" s="27"/>
      <c r="C181" s="27"/>
      <c r="F181" s="1"/>
      <c r="G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9.5" customHeight="1">
      <c r="A182" s="2"/>
      <c r="B182" s="27"/>
      <c r="C182" s="27"/>
      <c r="F182" s="1"/>
      <c r="G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9.5" customHeight="1">
      <c r="A183" s="2"/>
      <c r="B183" s="27"/>
      <c r="C183" s="27"/>
      <c r="F183" s="1"/>
      <c r="G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9.5" customHeight="1">
      <c r="A184" s="2"/>
      <c r="B184" s="27"/>
      <c r="C184" s="27"/>
      <c r="F184" s="1"/>
      <c r="G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9.5" customHeight="1">
      <c r="A185" s="2"/>
      <c r="B185" s="27"/>
      <c r="C185" s="27"/>
      <c r="F185" s="1"/>
      <c r="G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9.5" customHeight="1">
      <c r="A186" s="2"/>
      <c r="B186" s="27"/>
      <c r="C186" s="27"/>
      <c r="F186" s="1"/>
      <c r="G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9.5" customHeight="1">
      <c r="A187" s="2"/>
      <c r="B187" s="27"/>
      <c r="C187" s="27"/>
      <c r="F187" s="1"/>
      <c r="G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9.5" customHeight="1">
      <c r="A188" s="2"/>
      <c r="B188" s="27"/>
      <c r="C188" s="27"/>
      <c r="F188" s="1"/>
      <c r="G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9.5" customHeight="1">
      <c r="A189" s="2"/>
      <c r="B189" s="27"/>
      <c r="C189" s="27"/>
      <c r="F189" s="1"/>
      <c r="G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9.5" customHeight="1">
      <c r="A190" s="2"/>
      <c r="B190" s="27"/>
      <c r="C190" s="27"/>
      <c r="F190" s="1"/>
      <c r="G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9.5" customHeight="1">
      <c r="A191" s="2"/>
      <c r="B191" s="27"/>
      <c r="C191" s="27"/>
      <c r="F191" s="1"/>
      <c r="G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9.5" customHeight="1">
      <c r="A192" s="2"/>
      <c r="B192" s="27"/>
      <c r="C192" s="27"/>
      <c r="F192" s="1"/>
      <c r="G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9.5" customHeight="1">
      <c r="A193" s="2"/>
      <c r="B193" s="27"/>
      <c r="C193" s="27"/>
      <c r="F193" s="1"/>
      <c r="G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9.5" customHeight="1">
      <c r="A194" s="2"/>
      <c r="B194" s="27"/>
      <c r="C194" s="27"/>
      <c r="F194" s="1"/>
      <c r="G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9.5" customHeight="1">
      <c r="A195" s="2"/>
      <c r="B195" s="27"/>
      <c r="C195" s="27"/>
      <c r="F195" s="1"/>
      <c r="G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9.5" customHeight="1">
      <c r="A196" s="2"/>
      <c r="B196" s="27"/>
      <c r="C196" s="27"/>
      <c r="F196" s="1"/>
      <c r="G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9.5" customHeight="1">
      <c r="A197" s="2"/>
      <c r="B197" s="27"/>
      <c r="C197" s="27"/>
      <c r="F197" s="1"/>
      <c r="G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9.5" customHeight="1">
      <c r="A198" s="2"/>
      <c r="B198" s="27"/>
      <c r="C198" s="27"/>
      <c r="F198" s="1"/>
      <c r="G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9.5" customHeight="1">
      <c r="A199" s="2"/>
      <c r="B199" s="27"/>
      <c r="C199" s="27"/>
      <c r="F199" s="1"/>
      <c r="G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9.5" customHeight="1">
      <c r="A200" s="2"/>
      <c r="B200" s="27"/>
      <c r="C200" s="27"/>
      <c r="F200" s="1"/>
      <c r="G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9.5" customHeight="1">
      <c r="A201" s="2"/>
      <c r="B201" s="27"/>
      <c r="C201" s="27"/>
      <c r="F201" s="1"/>
      <c r="G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9.5" customHeight="1">
      <c r="A202" s="2"/>
      <c r="B202" s="27"/>
      <c r="C202" s="27"/>
      <c r="F202" s="1"/>
      <c r="G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9.5" customHeight="1">
      <c r="A203" s="2"/>
      <c r="B203" s="27"/>
      <c r="C203" s="27"/>
      <c r="F203" s="1"/>
      <c r="G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9.5" customHeight="1">
      <c r="A204" s="2"/>
      <c r="B204" s="27"/>
      <c r="C204" s="27"/>
      <c r="F204" s="1"/>
      <c r="G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9.5" customHeight="1">
      <c r="A205" s="2"/>
      <c r="B205" s="27"/>
      <c r="C205" s="27"/>
      <c r="F205" s="1"/>
      <c r="G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9.5" customHeight="1">
      <c r="A206" s="2"/>
      <c r="B206" s="27"/>
      <c r="C206" s="27"/>
      <c r="F206" s="1"/>
      <c r="G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9.5" customHeight="1">
      <c r="A207" s="2"/>
      <c r="B207" s="27"/>
      <c r="C207" s="27"/>
      <c r="F207" s="1"/>
      <c r="G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9.5" customHeight="1">
      <c r="A208" s="2"/>
      <c r="B208" s="27"/>
      <c r="C208" s="27"/>
      <c r="F208" s="1"/>
      <c r="G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9.5" customHeight="1">
      <c r="A209" s="2"/>
      <c r="B209" s="27"/>
      <c r="C209" s="27"/>
      <c r="F209" s="1"/>
      <c r="G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9.5" customHeight="1">
      <c r="A210" s="2"/>
      <c r="B210" s="27"/>
      <c r="C210" s="27"/>
      <c r="F210" s="1"/>
      <c r="G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9.5" customHeight="1">
      <c r="A211" s="2"/>
      <c r="B211" s="27"/>
      <c r="C211" s="27"/>
      <c r="F211" s="1"/>
      <c r="G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9.5" customHeight="1">
      <c r="A212" s="2"/>
      <c r="B212" s="27"/>
      <c r="C212" s="27"/>
      <c r="F212" s="1"/>
      <c r="G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9.5" customHeight="1">
      <c r="A213" s="2"/>
      <c r="B213" s="27"/>
      <c r="C213" s="27"/>
      <c r="F213" s="1"/>
      <c r="G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9.5" customHeight="1">
      <c r="A214" s="2"/>
      <c r="B214" s="27"/>
      <c r="C214" s="27"/>
      <c r="F214" s="1"/>
      <c r="G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9.5" customHeight="1">
      <c r="A215" s="2"/>
      <c r="B215" s="27"/>
      <c r="C215" s="27"/>
      <c r="F215" s="1"/>
      <c r="G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9.5" customHeight="1">
      <c r="A216" s="2"/>
      <c r="B216" s="27"/>
      <c r="C216" s="27"/>
      <c r="F216" s="1"/>
      <c r="G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9.5" customHeight="1">
      <c r="A217" s="2"/>
      <c r="B217" s="27"/>
      <c r="C217" s="27"/>
      <c r="F217" s="1"/>
      <c r="G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9.5" customHeight="1">
      <c r="A218" s="2"/>
      <c r="B218" s="27"/>
      <c r="C218" s="27"/>
      <c r="F218" s="1"/>
      <c r="G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9.5" customHeight="1">
      <c r="A219" s="2"/>
      <c r="B219" s="27"/>
      <c r="C219" s="27"/>
      <c r="F219" s="1"/>
      <c r="G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9.5" customHeight="1">
      <c r="A220" s="2"/>
      <c r="B220" s="27"/>
      <c r="C220" s="27"/>
      <c r="F220" s="1"/>
      <c r="G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9.5" customHeight="1">
      <c r="A221" s="2"/>
      <c r="B221" s="27"/>
      <c r="C221" s="27"/>
      <c r="F221" s="1"/>
      <c r="G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9.5" customHeight="1">
      <c r="A222" s="2"/>
      <c r="B222" s="27"/>
      <c r="C222" s="27"/>
      <c r="F222" s="1"/>
      <c r="G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9.5" customHeight="1">
      <c r="A223" s="2"/>
      <c r="B223" s="27"/>
      <c r="C223" s="27"/>
      <c r="F223" s="1"/>
      <c r="G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9.5" customHeight="1">
      <c r="A224" s="2"/>
      <c r="B224" s="27"/>
      <c r="C224" s="27"/>
      <c r="F224" s="1"/>
      <c r="G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9.5" customHeight="1">
      <c r="A225" s="2"/>
      <c r="B225" s="27"/>
      <c r="C225" s="27"/>
      <c r="F225" s="1"/>
      <c r="G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9.5" customHeight="1">
      <c r="A226" s="2"/>
      <c r="B226" s="27"/>
      <c r="C226" s="27"/>
      <c r="F226" s="1"/>
      <c r="G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9.5" customHeight="1">
      <c r="A227" s="2"/>
      <c r="B227" s="27"/>
      <c r="C227" s="27"/>
      <c r="F227" s="1"/>
      <c r="G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9.5" customHeight="1">
      <c r="A228" s="2"/>
      <c r="B228" s="27"/>
      <c r="C228" s="27"/>
      <c r="F228" s="1"/>
      <c r="G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9.5" customHeight="1">
      <c r="A229" s="2"/>
      <c r="B229" s="27"/>
      <c r="C229" s="27"/>
      <c r="F229" s="1"/>
      <c r="G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9.5" customHeight="1">
      <c r="A230" s="2"/>
      <c r="B230" s="27"/>
      <c r="C230" s="27"/>
      <c r="F230" s="1"/>
      <c r="G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9.5" customHeight="1">
      <c r="A231" s="2"/>
      <c r="B231" s="27"/>
      <c r="C231" s="27"/>
      <c r="F231" s="1"/>
      <c r="G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9.5" customHeight="1">
      <c r="A232" s="2"/>
      <c r="B232" s="27"/>
      <c r="C232" s="27"/>
      <c r="F232" s="1"/>
      <c r="G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9.5" customHeight="1">
      <c r="A233" s="2"/>
      <c r="B233" s="27"/>
      <c r="C233" s="27"/>
      <c r="F233" s="1"/>
      <c r="G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9.5" customHeight="1">
      <c r="A234" s="2"/>
      <c r="B234" s="27"/>
      <c r="C234" s="27"/>
      <c r="F234" s="1"/>
      <c r="G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9.5" customHeight="1">
      <c r="A235" s="2"/>
      <c r="B235" s="27"/>
      <c r="C235" s="27"/>
      <c r="F235" s="1"/>
      <c r="G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9.5" customHeight="1">
      <c r="A236" s="2"/>
      <c r="B236" s="27"/>
      <c r="C236" s="27"/>
      <c r="F236" s="1"/>
      <c r="G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9.5" customHeight="1">
      <c r="A237" s="2"/>
      <c r="B237" s="27"/>
      <c r="C237" s="27"/>
      <c r="F237" s="1"/>
      <c r="G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9.5" customHeight="1">
      <c r="A238" s="2"/>
      <c r="B238" s="27"/>
      <c r="C238" s="27"/>
      <c r="F238" s="1"/>
      <c r="G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9.5" customHeight="1">
      <c r="A239" s="2"/>
      <c r="B239" s="27"/>
      <c r="C239" s="27"/>
      <c r="F239" s="1"/>
      <c r="G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9.5" customHeight="1">
      <c r="A240" s="2"/>
      <c r="B240" s="27"/>
      <c r="C240" s="27"/>
      <c r="F240" s="1"/>
      <c r="G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9.5" customHeight="1">
      <c r="A241" s="2"/>
      <c r="B241" s="27"/>
      <c r="C241" s="27"/>
      <c r="F241" s="1"/>
      <c r="G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9.5" customHeight="1">
      <c r="A242" s="2"/>
      <c r="B242" s="27"/>
      <c r="C242" s="27"/>
      <c r="F242" s="1"/>
      <c r="G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9.5" customHeight="1">
      <c r="A243" s="2"/>
      <c r="B243" s="27"/>
      <c r="C243" s="27"/>
      <c r="F243" s="1"/>
      <c r="G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9.5" customHeight="1">
      <c r="A244" s="2"/>
      <c r="B244" s="27"/>
      <c r="C244" s="27"/>
      <c r="F244" s="1"/>
      <c r="G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9.5" customHeight="1">
      <c r="A245" s="2"/>
      <c r="B245" s="27"/>
      <c r="C245" s="27"/>
      <c r="F245" s="1"/>
      <c r="G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9.5" customHeight="1">
      <c r="A246" s="2"/>
      <c r="B246" s="27"/>
      <c r="C246" s="27"/>
      <c r="F246" s="1"/>
      <c r="G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9.5" customHeight="1">
      <c r="A247" s="2"/>
      <c r="B247" s="27"/>
      <c r="C247" s="27"/>
      <c r="F247" s="1"/>
      <c r="G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9.5" customHeight="1">
      <c r="A248" s="2"/>
      <c r="B248" s="27"/>
      <c r="C248" s="27"/>
      <c r="F248" s="1"/>
      <c r="G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9.5" customHeight="1">
      <c r="A249" s="2"/>
      <c r="B249" s="27"/>
      <c r="C249" s="27"/>
      <c r="F249" s="1"/>
      <c r="G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9.5" customHeight="1">
      <c r="A250" s="2"/>
      <c r="B250" s="27"/>
      <c r="C250" s="27"/>
      <c r="F250" s="1"/>
      <c r="G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9.5" customHeight="1">
      <c r="A251" s="2"/>
      <c r="B251" s="27"/>
      <c r="C251" s="27"/>
      <c r="F251" s="1"/>
      <c r="G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9.5" customHeight="1">
      <c r="A252" s="2"/>
      <c r="B252" s="27"/>
      <c r="C252" s="27"/>
      <c r="F252" s="1"/>
      <c r="G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9.5" customHeight="1">
      <c r="A253" s="2"/>
      <c r="B253" s="27"/>
      <c r="C253" s="27"/>
      <c r="F253" s="1"/>
      <c r="G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9.5" customHeight="1">
      <c r="A254" s="2"/>
      <c r="B254" s="27"/>
      <c r="C254" s="27"/>
      <c r="F254" s="1"/>
      <c r="G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9.5" customHeight="1">
      <c r="A255" s="2"/>
      <c r="B255" s="27"/>
      <c r="C255" s="27"/>
      <c r="F255" s="1"/>
      <c r="G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9.5" customHeight="1">
      <c r="A256" s="2"/>
      <c r="B256" s="27"/>
      <c r="C256" s="27"/>
      <c r="F256" s="1"/>
      <c r="G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9.5" customHeight="1">
      <c r="A257" s="2"/>
      <c r="B257" s="27"/>
      <c r="C257" s="27"/>
      <c r="F257" s="1"/>
      <c r="G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9.5" customHeight="1">
      <c r="A258" s="2"/>
      <c r="B258" s="27"/>
      <c r="C258" s="27"/>
      <c r="F258" s="1"/>
      <c r="G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9.5" customHeight="1">
      <c r="A259" s="2"/>
      <c r="B259" s="27"/>
      <c r="C259" s="27"/>
      <c r="F259" s="1"/>
      <c r="G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9.5" customHeight="1">
      <c r="A260" s="2"/>
      <c r="B260" s="27"/>
      <c r="C260" s="27"/>
      <c r="F260" s="1"/>
      <c r="G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9.5" customHeight="1">
      <c r="A261" s="2"/>
      <c r="B261" s="27"/>
      <c r="C261" s="27"/>
      <c r="F261" s="1"/>
      <c r="G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9.5" customHeight="1">
      <c r="A262" s="2"/>
      <c r="B262" s="27"/>
      <c r="C262" s="27"/>
      <c r="F262" s="1"/>
      <c r="G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9.5" customHeight="1">
      <c r="A263" s="2"/>
      <c r="B263" s="27"/>
      <c r="C263" s="27"/>
      <c r="F263" s="1"/>
      <c r="G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9.5" customHeight="1">
      <c r="A264" s="2"/>
      <c r="B264" s="27"/>
      <c r="C264" s="27"/>
      <c r="F264" s="1"/>
      <c r="G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9.5" customHeight="1">
      <c r="A265" s="2"/>
      <c r="B265" s="27"/>
      <c r="C265" s="27"/>
      <c r="F265" s="1"/>
      <c r="G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9.5" customHeight="1">
      <c r="A266" s="2"/>
      <c r="B266" s="27"/>
      <c r="C266" s="27"/>
      <c r="F266" s="1"/>
      <c r="G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9.5" customHeight="1">
      <c r="A267" s="2"/>
      <c r="B267" s="27"/>
      <c r="C267" s="27"/>
      <c r="F267" s="1"/>
      <c r="G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9.5" customHeight="1">
      <c r="A268" s="2"/>
      <c r="B268" s="27"/>
      <c r="C268" s="27"/>
      <c r="F268" s="1"/>
      <c r="G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9.5" customHeight="1">
      <c r="A269" s="2"/>
      <c r="B269" s="27"/>
      <c r="C269" s="27"/>
      <c r="F269" s="1"/>
      <c r="G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9.5" customHeight="1">
      <c r="A270" s="2"/>
      <c r="B270" s="27"/>
      <c r="C270" s="27"/>
      <c r="F270" s="1"/>
      <c r="G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9.5" customHeight="1">
      <c r="A271" s="2"/>
      <c r="B271" s="27"/>
      <c r="C271" s="27"/>
      <c r="F271" s="1"/>
      <c r="G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9.5" customHeight="1">
      <c r="A272" s="2"/>
      <c r="B272" s="27"/>
      <c r="C272" s="27"/>
      <c r="F272" s="1"/>
      <c r="G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9.5" customHeight="1">
      <c r="A273" s="2"/>
      <c r="B273" s="27"/>
      <c r="C273" s="27"/>
      <c r="F273" s="1"/>
      <c r="G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9.5" customHeight="1">
      <c r="A274" s="2"/>
      <c r="B274" s="27"/>
      <c r="C274" s="27"/>
      <c r="F274" s="1"/>
      <c r="G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9.5" customHeight="1">
      <c r="A275" s="2"/>
      <c r="B275" s="27"/>
      <c r="C275" s="27"/>
      <c r="F275" s="1"/>
      <c r="G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9.5" customHeight="1">
      <c r="A276" s="2"/>
      <c r="B276" s="27"/>
      <c r="C276" s="27"/>
      <c r="F276" s="1"/>
      <c r="G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9.5" customHeight="1">
      <c r="A277" s="2"/>
      <c r="B277" s="27"/>
      <c r="C277" s="27"/>
      <c r="F277" s="1"/>
      <c r="G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9.5" customHeight="1">
      <c r="A278" s="2"/>
      <c r="B278" s="27"/>
      <c r="C278" s="27"/>
      <c r="F278" s="1"/>
      <c r="G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9.5" customHeight="1">
      <c r="A279" s="2"/>
      <c r="B279" s="27"/>
      <c r="C279" s="27"/>
      <c r="F279" s="1"/>
      <c r="G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9.5" customHeight="1">
      <c r="A280" s="2"/>
      <c r="B280" s="27"/>
      <c r="C280" s="27"/>
      <c r="F280" s="1"/>
      <c r="G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9.5" customHeight="1">
      <c r="A281" s="2"/>
      <c r="B281" s="27"/>
      <c r="C281" s="27"/>
      <c r="F281" s="1"/>
      <c r="G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9.5" customHeight="1">
      <c r="A282" s="2"/>
      <c r="B282" s="27"/>
      <c r="C282" s="27"/>
      <c r="F282" s="1"/>
      <c r="G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9.5" customHeight="1">
      <c r="A283" s="2"/>
      <c r="B283" s="27"/>
      <c r="C283" s="27"/>
      <c r="F283" s="1"/>
      <c r="G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9.5" customHeight="1">
      <c r="A284" s="2"/>
      <c r="B284" s="27"/>
      <c r="C284" s="27"/>
      <c r="F284" s="1"/>
      <c r="G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9.5" customHeight="1">
      <c r="A285" s="2"/>
      <c r="B285" s="27"/>
      <c r="C285" s="27"/>
      <c r="F285" s="1"/>
      <c r="G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9.5" customHeight="1">
      <c r="A286" s="2"/>
      <c r="B286" s="27"/>
      <c r="C286" s="27"/>
      <c r="F286" s="1"/>
      <c r="G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9.5" customHeight="1">
      <c r="A287" s="2"/>
      <c r="B287" s="27"/>
      <c r="C287" s="27"/>
      <c r="F287" s="1"/>
      <c r="G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9.5" customHeight="1">
      <c r="A288" s="2"/>
      <c r="B288" s="27"/>
      <c r="C288" s="27"/>
      <c r="F288" s="1"/>
      <c r="G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9.5" customHeight="1">
      <c r="A289" s="2"/>
      <c r="B289" s="27"/>
      <c r="C289" s="27"/>
      <c r="F289" s="1"/>
      <c r="G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9.5" customHeight="1">
      <c r="A290" s="2"/>
      <c r="B290" s="27"/>
      <c r="C290" s="27"/>
      <c r="F290" s="1"/>
      <c r="G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9.5" customHeight="1">
      <c r="A291" s="2"/>
      <c r="B291" s="27"/>
      <c r="C291" s="27"/>
      <c r="F291" s="1"/>
      <c r="G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9.5" customHeight="1">
      <c r="A292" s="2"/>
      <c r="B292" s="27"/>
      <c r="C292" s="27"/>
      <c r="F292" s="1"/>
      <c r="G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9.5" customHeight="1">
      <c r="A293" s="2"/>
      <c r="B293" s="27"/>
      <c r="C293" s="27"/>
      <c r="F293" s="1"/>
      <c r="G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9.5" customHeight="1">
      <c r="A294" s="2"/>
      <c r="B294" s="27"/>
      <c r="C294" s="27"/>
      <c r="F294" s="1"/>
      <c r="G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9.5" customHeight="1">
      <c r="A295" s="2"/>
      <c r="B295" s="27"/>
      <c r="C295" s="27"/>
      <c r="F295" s="1"/>
      <c r="G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9.5" customHeight="1">
      <c r="A296" s="2"/>
      <c r="B296" s="27"/>
      <c r="C296" s="27"/>
      <c r="F296" s="1"/>
      <c r="G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9.5" customHeight="1">
      <c r="A297" s="2"/>
      <c r="B297" s="27"/>
      <c r="C297" s="27"/>
      <c r="F297" s="1"/>
      <c r="G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9.5" customHeight="1">
      <c r="A298" s="2"/>
      <c r="B298" s="27"/>
      <c r="C298" s="27"/>
      <c r="F298" s="1"/>
      <c r="G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9.5" customHeight="1">
      <c r="A299" s="2"/>
      <c r="B299" s="27"/>
      <c r="C299" s="27"/>
      <c r="F299" s="1"/>
      <c r="G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9.5" customHeight="1">
      <c r="A300" s="2"/>
      <c r="B300" s="27"/>
      <c r="C300" s="27"/>
      <c r="F300" s="1"/>
      <c r="G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9.5" customHeight="1">
      <c r="A301" s="2"/>
      <c r="B301" s="27"/>
      <c r="C301" s="27"/>
      <c r="F301" s="1"/>
      <c r="G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9.5" customHeight="1">
      <c r="A302" s="2"/>
      <c r="B302" s="27"/>
      <c r="C302" s="27"/>
      <c r="F302" s="1"/>
      <c r="G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9.5" customHeight="1">
      <c r="A303" s="2"/>
      <c r="B303" s="27"/>
      <c r="C303" s="27"/>
      <c r="F303" s="1"/>
      <c r="G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9.5" customHeight="1">
      <c r="A304" s="2"/>
      <c r="B304" s="27"/>
      <c r="C304" s="27"/>
      <c r="F304" s="1"/>
      <c r="G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9.5" customHeight="1">
      <c r="A305" s="2"/>
      <c r="B305" s="27"/>
      <c r="C305" s="27"/>
      <c r="F305" s="1"/>
      <c r="G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9.5" customHeight="1">
      <c r="A306" s="2"/>
      <c r="B306" s="27"/>
      <c r="C306" s="27"/>
      <c r="F306" s="1"/>
      <c r="G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9.5" customHeight="1">
      <c r="A307" s="2"/>
      <c r="B307" s="27"/>
      <c r="C307" s="27"/>
      <c r="F307" s="1"/>
      <c r="G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9.5" customHeight="1">
      <c r="A308" s="2"/>
      <c r="B308" s="27"/>
      <c r="C308" s="27"/>
      <c r="F308" s="1"/>
      <c r="G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9.5" customHeight="1">
      <c r="A309" s="2"/>
      <c r="B309" s="27"/>
      <c r="C309" s="27"/>
      <c r="F309" s="1"/>
      <c r="G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9.5" customHeight="1">
      <c r="A310" s="2"/>
      <c r="B310" s="27"/>
      <c r="C310" s="27"/>
      <c r="F310" s="1"/>
      <c r="G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9.5" customHeight="1">
      <c r="A311" s="2"/>
      <c r="B311" s="27"/>
      <c r="C311" s="27"/>
      <c r="F311" s="1"/>
      <c r="G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9.5" customHeight="1">
      <c r="A312" s="2"/>
      <c r="B312" s="27"/>
      <c r="C312" s="27"/>
      <c r="F312" s="1"/>
      <c r="G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9.5" customHeight="1">
      <c r="A313" s="2"/>
      <c r="B313" s="27"/>
      <c r="C313" s="27"/>
      <c r="F313" s="1"/>
      <c r="G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9.5" customHeight="1">
      <c r="A314" s="2"/>
      <c r="B314" s="27"/>
      <c r="C314" s="27"/>
      <c r="F314" s="1"/>
      <c r="G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9.5" customHeight="1">
      <c r="A315" s="2"/>
      <c r="B315" s="27"/>
      <c r="C315" s="27"/>
      <c r="F315" s="1"/>
      <c r="G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9.5" customHeight="1">
      <c r="A316" s="2"/>
      <c r="B316" s="27"/>
      <c r="C316" s="27"/>
      <c r="F316" s="1"/>
      <c r="G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9.5" customHeight="1">
      <c r="A317" s="2"/>
      <c r="B317" s="27"/>
      <c r="C317" s="27"/>
      <c r="F317" s="1"/>
      <c r="G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9.5" customHeight="1">
      <c r="A318" s="2"/>
      <c r="B318" s="27"/>
      <c r="C318" s="27"/>
      <c r="F318" s="1"/>
      <c r="G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9.5" customHeight="1">
      <c r="A319" s="2"/>
      <c r="B319" s="27"/>
      <c r="C319" s="27"/>
      <c r="F319" s="1"/>
      <c r="G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9.5" customHeight="1">
      <c r="A320" s="2"/>
      <c r="B320" s="27"/>
      <c r="C320" s="27"/>
      <c r="F320" s="1"/>
      <c r="G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9.5" customHeight="1">
      <c r="A321" s="2"/>
      <c r="B321" s="27"/>
      <c r="C321" s="27"/>
      <c r="F321" s="1"/>
      <c r="G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9.5" customHeight="1">
      <c r="A322" s="2"/>
      <c r="B322" s="27"/>
      <c r="C322" s="27"/>
      <c r="F322" s="1"/>
      <c r="G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9.5" customHeight="1">
      <c r="A323" s="2"/>
      <c r="B323" s="27"/>
      <c r="C323" s="27"/>
      <c r="F323" s="1"/>
      <c r="G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9.5" customHeight="1">
      <c r="A324" s="2"/>
      <c r="B324" s="27"/>
      <c r="C324" s="27"/>
      <c r="F324" s="1"/>
      <c r="G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9.5" customHeight="1">
      <c r="A325" s="2"/>
      <c r="B325" s="27"/>
      <c r="C325" s="27"/>
      <c r="F325" s="1"/>
      <c r="G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9.5" customHeight="1">
      <c r="A326" s="2"/>
      <c r="B326" s="27"/>
      <c r="C326" s="27"/>
      <c r="F326" s="1"/>
      <c r="G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9.5" customHeight="1">
      <c r="A327" s="2"/>
      <c r="B327" s="27"/>
      <c r="C327" s="27"/>
      <c r="F327" s="1"/>
      <c r="G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9.5" customHeight="1">
      <c r="A328" s="2"/>
      <c r="B328" s="27"/>
      <c r="C328" s="27"/>
      <c r="F328" s="1"/>
      <c r="G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9.5" customHeight="1">
      <c r="A329" s="2"/>
      <c r="B329" s="27"/>
      <c r="C329" s="27"/>
      <c r="F329" s="1"/>
      <c r="G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9.5" customHeight="1">
      <c r="A330" s="2"/>
      <c r="B330" s="27"/>
      <c r="C330" s="27"/>
      <c r="F330" s="1"/>
      <c r="G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9.5" customHeight="1">
      <c r="A331" s="2"/>
      <c r="B331" s="27"/>
      <c r="C331" s="27"/>
      <c r="F331" s="1"/>
      <c r="G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9.5" customHeight="1">
      <c r="A332" s="2"/>
      <c r="B332" s="27"/>
      <c r="C332" s="27"/>
      <c r="F332" s="1"/>
      <c r="G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9.5" customHeight="1">
      <c r="A333" s="2"/>
      <c r="B333" s="27"/>
      <c r="C333" s="27"/>
      <c r="F333" s="1"/>
      <c r="G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9.5" customHeight="1">
      <c r="A334" s="2"/>
      <c r="B334" s="27"/>
      <c r="C334" s="27"/>
      <c r="F334" s="1"/>
      <c r="G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9.5" customHeight="1">
      <c r="A335" s="2"/>
      <c r="B335" s="27"/>
      <c r="C335" s="27"/>
      <c r="F335" s="1"/>
      <c r="G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9.5" customHeight="1">
      <c r="A336" s="2"/>
      <c r="B336" s="27"/>
      <c r="C336" s="27"/>
      <c r="F336" s="1"/>
      <c r="G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9.5" customHeight="1">
      <c r="A337" s="2"/>
      <c r="B337" s="27"/>
      <c r="C337" s="27"/>
      <c r="F337" s="1"/>
      <c r="G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9.5" customHeight="1">
      <c r="A338" s="2"/>
      <c r="B338" s="27"/>
      <c r="C338" s="27"/>
      <c r="F338" s="1"/>
      <c r="G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9.5" customHeight="1">
      <c r="A339" s="2"/>
      <c r="B339" s="27"/>
      <c r="C339" s="27"/>
      <c r="F339" s="1"/>
      <c r="G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9.5" customHeight="1">
      <c r="A340" s="2"/>
      <c r="B340" s="27"/>
      <c r="C340" s="27"/>
      <c r="F340" s="1"/>
      <c r="G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9.5" customHeight="1">
      <c r="A341" s="2"/>
      <c r="B341" s="27"/>
      <c r="C341" s="27"/>
      <c r="F341" s="1"/>
      <c r="G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9.5" customHeight="1">
      <c r="A342" s="2"/>
      <c r="B342" s="27"/>
      <c r="C342" s="27"/>
      <c r="F342" s="1"/>
      <c r="G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9.5" customHeight="1">
      <c r="A343" s="2"/>
      <c r="B343" s="27"/>
      <c r="C343" s="27"/>
      <c r="F343" s="1"/>
      <c r="G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9.5" customHeight="1">
      <c r="A344" s="2"/>
      <c r="B344" s="27"/>
      <c r="C344" s="27"/>
      <c r="F344" s="1"/>
      <c r="G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9.5" customHeight="1">
      <c r="A345" s="2"/>
      <c r="B345" s="27"/>
      <c r="C345" s="27"/>
      <c r="F345" s="1"/>
      <c r="G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9.5" customHeight="1">
      <c r="A346" s="2"/>
      <c r="B346" s="27"/>
      <c r="C346" s="27"/>
      <c r="F346" s="1"/>
      <c r="G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9.5" customHeight="1">
      <c r="A347" s="2"/>
      <c r="B347" s="27"/>
      <c r="C347" s="27"/>
      <c r="F347" s="1"/>
      <c r="G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9.5" customHeight="1">
      <c r="A348" s="2"/>
      <c r="B348" s="27"/>
      <c r="C348" s="27"/>
      <c r="F348" s="1"/>
      <c r="G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9.5" customHeight="1">
      <c r="A349" s="2"/>
      <c r="B349" s="27"/>
      <c r="C349" s="27"/>
      <c r="F349" s="1"/>
      <c r="G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9.5" customHeight="1">
      <c r="A350" s="2"/>
      <c r="B350" s="27"/>
      <c r="C350" s="27"/>
      <c r="F350" s="1"/>
      <c r="G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9.5" customHeight="1">
      <c r="A351" s="2"/>
      <c r="B351" s="27"/>
      <c r="C351" s="27"/>
      <c r="F351" s="1"/>
      <c r="G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9.5" customHeight="1">
      <c r="A352" s="2"/>
      <c r="B352" s="27"/>
      <c r="C352" s="27"/>
      <c r="F352" s="1"/>
      <c r="G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9.5" customHeight="1">
      <c r="A353" s="2"/>
      <c r="B353" s="27"/>
      <c r="C353" s="27"/>
      <c r="F353" s="1"/>
      <c r="G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9.5" customHeight="1">
      <c r="A354" s="2"/>
      <c r="B354" s="27"/>
      <c r="C354" s="27"/>
      <c r="F354" s="1"/>
      <c r="G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9.5" customHeight="1">
      <c r="A355" s="2"/>
      <c r="B355" s="27"/>
      <c r="C355" s="27"/>
      <c r="F355" s="1"/>
      <c r="G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9.5" customHeight="1">
      <c r="A356" s="2"/>
      <c r="B356" s="27"/>
      <c r="C356" s="27"/>
      <c r="F356" s="1"/>
      <c r="G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9.5" customHeight="1">
      <c r="A357" s="2"/>
      <c r="B357" s="27"/>
      <c r="C357" s="27"/>
      <c r="F357" s="1"/>
      <c r="G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9.5" customHeight="1">
      <c r="A358" s="2"/>
      <c r="B358" s="27"/>
      <c r="C358" s="27"/>
      <c r="F358" s="1"/>
      <c r="G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9.5" customHeight="1">
      <c r="A359" s="2"/>
      <c r="B359" s="27"/>
      <c r="C359" s="27"/>
      <c r="F359" s="1"/>
      <c r="G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9.5" customHeight="1">
      <c r="A360" s="2"/>
      <c r="B360" s="27"/>
      <c r="C360" s="27"/>
      <c r="F360" s="1"/>
      <c r="G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9.5" customHeight="1">
      <c r="A361" s="2"/>
      <c r="B361" s="27"/>
      <c r="C361" s="27"/>
      <c r="F361" s="1"/>
      <c r="G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9.5" customHeight="1">
      <c r="A362" s="2"/>
      <c r="B362" s="27"/>
      <c r="C362" s="27"/>
      <c r="F362" s="1"/>
      <c r="G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9.5" customHeight="1">
      <c r="A363" s="2"/>
      <c r="B363" s="27"/>
      <c r="C363" s="27"/>
      <c r="F363" s="1"/>
      <c r="G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9.5" customHeight="1">
      <c r="A364" s="2"/>
      <c r="B364" s="27"/>
      <c r="C364" s="27"/>
      <c r="F364" s="1"/>
      <c r="G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9.5" customHeight="1">
      <c r="A365" s="2"/>
      <c r="B365" s="27"/>
      <c r="C365" s="27"/>
      <c r="F365" s="1"/>
      <c r="G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9.5" customHeight="1">
      <c r="A366" s="2"/>
      <c r="B366" s="27"/>
      <c r="C366" s="27"/>
      <c r="F366" s="1"/>
      <c r="G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9.5" customHeight="1">
      <c r="A367" s="2"/>
      <c r="B367" s="27"/>
      <c r="C367" s="27"/>
      <c r="F367" s="1"/>
      <c r="G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9.5" customHeight="1">
      <c r="A368" s="2"/>
      <c r="B368" s="27"/>
      <c r="C368" s="27"/>
      <c r="F368" s="1"/>
      <c r="G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9.5" customHeight="1">
      <c r="A369" s="2"/>
      <c r="B369" s="27"/>
      <c r="C369" s="27"/>
      <c r="F369" s="1"/>
      <c r="G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9.5" customHeight="1">
      <c r="A370" s="2"/>
      <c r="B370" s="27"/>
      <c r="C370" s="27"/>
      <c r="F370" s="1"/>
      <c r="G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9.5" customHeight="1">
      <c r="A371" s="2"/>
      <c r="B371" s="27"/>
      <c r="C371" s="27"/>
      <c r="F371" s="1"/>
      <c r="G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9.5" customHeight="1">
      <c r="A372" s="2"/>
      <c r="B372" s="27"/>
      <c r="C372" s="27"/>
      <c r="F372" s="1"/>
      <c r="G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9.5" customHeight="1">
      <c r="A373" s="2"/>
      <c r="B373" s="27"/>
      <c r="C373" s="27"/>
      <c r="F373" s="1"/>
      <c r="G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9.5" customHeight="1">
      <c r="A374" s="2"/>
      <c r="B374" s="27"/>
      <c r="C374" s="27"/>
      <c r="F374" s="1"/>
      <c r="G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9.5" customHeight="1">
      <c r="A375" s="2"/>
      <c r="B375" s="27"/>
      <c r="C375" s="27"/>
      <c r="F375" s="1"/>
      <c r="G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9.5" customHeight="1">
      <c r="A376" s="2"/>
      <c r="B376" s="27"/>
      <c r="C376" s="27"/>
      <c r="F376" s="1"/>
      <c r="G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9.5" customHeight="1">
      <c r="A377" s="2"/>
      <c r="B377" s="27"/>
      <c r="C377" s="27"/>
      <c r="F377" s="1"/>
      <c r="G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9.5" customHeight="1">
      <c r="A378" s="2"/>
      <c r="B378" s="27"/>
      <c r="C378" s="27"/>
      <c r="F378" s="1"/>
      <c r="G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9.5" customHeight="1">
      <c r="A379" s="2"/>
      <c r="B379" s="27"/>
      <c r="C379" s="27"/>
      <c r="F379" s="1"/>
      <c r="G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9.5" customHeight="1">
      <c r="A380" s="2"/>
      <c r="B380" s="27"/>
      <c r="C380" s="27"/>
      <c r="F380" s="1"/>
      <c r="G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9.5" customHeight="1">
      <c r="A381" s="2"/>
      <c r="B381" s="27"/>
      <c r="C381" s="27"/>
      <c r="F381" s="1"/>
      <c r="G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9.5" customHeight="1">
      <c r="A382" s="2"/>
      <c r="B382" s="27"/>
      <c r="C382" s="27"/>
      <c r="F382" s="1"/>
      <c r="G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9.5" customHeight="1">
      <c r="A383" s="2"/>
      <c r="B383" s="27"/>
      <c r="C383" s="27"/>
      <c r="F383" s="1"/>
      <c r="G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9.5" customHeight="1">
      <c r="A384" s="2"/>
      <c r="B384" s="27"/>
      <c r="C384" s="27"/>
      <c r="F384" s="1"/>
      <c r="G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9.5" customHeight="1">
      <c r="A385" s="2"/>
      <c r="B385" s="27"/>
      <c r="C385" s="27"/>
      <c r="F385" s="1"/>
      <c r="G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9.5" customHeight="1">
      <c r="A386" s="2"/>
      <c r="B386" s="27"/>
      <c r="C386" s="27"/>
      <c r="F386" s="1"/>
      <c r="G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9.5" customHeight="1">
      <c r="A387" s="2"/>
      <c r="B387" s="27"/>
      <c r="C387" s="27"/>
      <c r="F387" s="1"/>
      <c r="G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9.5" customHeight="1">
      <c r="A388" s="2"/>
      <c r="B388" s="27"/>
      <c r="C388" s="27"/>
      <c r="F388" s="1"/>
      <c r="G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9.5" customHeight="1">
      <c r="A389" s="2"/>
      <c r="B389" s="27"/>
      <c r="C389" s="27"/>
      <c r="F389" s="1"/>
      <c r="G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9.5" customHeight="1">
      <c r="A390" s="2"/>
      <c r="B390" s="27"/>
      <c r="C390" s="27"/>
      <c r="F390" s="1"/>
      <c r="G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9.5" customHeight="1">
      <c r="A391" s="2"/>
      <c r="B391" s="27"/>
      <c r="C391" s="27"/>
      <c r="F391" s="1"/>
      <c r="G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9.5" customHeight="1">
      <c r="A392" s="2"/>
      <c r="B392" s="27"/>
      <c r="C392" s="27"/>
      <c r="F392" s="1"/>
      <c r="G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9.5" customHeight="1">
      <c r="A393" s="2"/>
      <c r="B393" s="27"/>
      <c r="C393" s="27"/>
      <c r="F393" s="1"/>
      <c r="G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9.5" customHeight="1">
      <c r="A394" s="2"/>
      <c r="B394" s="27"/>
      <c r="C394" s="27"/>
      <c r="F394" s="1"/>
      <c r="G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9.5" customHeight="1">
      <c r="A395" s="2"/>
      <c r="B395" s="27"/>
      <c r="C395" s="27"/>
      <c r="F395" s="1"/>
      <c r="G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9.5" customHeight="1">
      <c r="A396" s="2"/>
      <c r="B396" s="27"/>
      <c r="C396" s="27"/>
      <c r="F396" s="1"/>
      <c r="G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9.5" customHeight="1">
      <c r="A397" s="2"/>
      <c r="B397" s="27"/>
      <c r="C397" s="27"/>
      <c r="F397" s="1"/>
      <c r="G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9.5" customHeight="1">
      <c r="A398" s="2"/>
      <c r="B398" s="27"/>
      <c r="C398" s="27"/>
      <c r="F398" s="1"/>
      <c r="G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9.5" customHeight="1">
      <c r="A399" s="2"/>
      <c r="B399" s="27"/>
      <c r="C399" s="27"/>
      <c r="F399" s="1"/>
      <c r="G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9.5" customHeight="1">
      <c r="A400" s="2"/>
      <c r="B400" s="27"/>
      <c r="C400" s="27"/>
      <c r="F400" s="1"/>
      <c r="G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9.5" customHeight="1">
      <c r="A401" s="2"/>
      <c r="B401" s="27"/>
      <c r="C401" s="27"/>
      <c r="F401" s="1"/>
      <c r="G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9.5" customHeight="1">
      <c r="A402" s="2"/>
      <c r="B402" s="27"/>
      <c r="C402" s="27"/>
      <c r="F402" s="1"/>
      <c r="G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9.5" customHeight="1">
      <c r="A403" s="2"/>
      <c r="B403" s="27"/>
      <c r="C403" s="27"/>
      <c r="F403" s="1"/>
      <c r="G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9.5" customHeight="1">
      <c r="A404" s="2"/>
      <c r="B404" s="27"/>
      <c r="C404" s="27"/>
      <c r="F404" s="1"/>
      <c r="G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9.5" customHeight="1">
      <c r="A405" s="2"/>
      <c r="B405" s="27"/>
      <c r="C405" s="27"/>
      <c r="F405" s="1"/>
      <c r="G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9.5" customHeight="1">
      <c r="A406" s="2"/>
      <c r="B406" s="27"/>
      <c r="C406" s="27"/>
      <c r="F406" s="1"/>
      <c r="G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9.5" customHeight="1">
      <c r="A407" s="2"/>
      <c r="B407" s="27"/>
      <c r="C407" s="27"/>
      <c r="F407" s="1"/>
      <c r="G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9.5" customHeight="1">
      <c r="A408" s="2"/>
      <c r="B408" s="27"/>
      <c r="C408" s="27"/>
      <c r="F408" s="1"/>
      <c r="G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9.5" customHeight="1">
      <c r="A409" s="2"/>
      <c r="B409" s="27"/>
      <c r="C409" s="27"/>
      <c r="F409" s="1"/>
      <c r="G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9.5" customHeight="1">
      <c r="A410" s="2"/>
      <c r="B410" s="27"/>
      <c r="C410" s="27"/>
      <c r="F410" s="1"/>
      <c r="G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9.5" customHeight="1">
      <c r="A411" s="2"/>
      <c r="B411" s="27"/>
      <c r="C411" s="27"/>
      <c r="F411" s="1"/>
      <c r="G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9.5" customHeight="1">
      <c r="A412" s="2"/>
      <c r="B412" s="27"/>
      <c r="C412" s="27"/>
      <c r="F412" s="1"/>
      <c r="G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9.5" customHeight="1">
      <c r="A413" s="2"/>
      <c r="B413" s="27"/>
      <c r="C413" s="27"/>
      <c r="F413" s="1"/>
      <c r="G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9.5" customHeight="1">
      <c r="A414" s="2"/>
      <c r="B414" s="27"/>
      <c r="C414" s="27"/>
      <c r="F414" s="1"/>
      <c r="G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9.5" customHeight="1">
      <c r="A415" s="2"/>
      <c r="B415" s="27"/>
      <c r="C415" s="27"/>
      <c r="F415" s="1"/>
      <c r="G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9.5" customHeight="1">
      <c r="A416" s="2"/>
      <c r="B416" s="27"/>
      <c r="C416" s="27"/>
      <c r="F416" s="1"/>
      <c r="G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9.5" customHeight="1">
      <c r="A417" s="2"/>
      <c r="B417" s="27"/>
      <c r="C417" s="27"/>
      <c r="F417" s="1"/>
      <c r="G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9.5" customHeight="1">
      <c r="A418" s="2"/>
      <c r="B418" s="27"/>
      <c r="C418" s="27"/>
      <c r="F418" s="1"/>
      <c r="G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9.5" customHeight="1">
      <c r="A419" s="2"/>
      <c r="B419" s="27"/>
      <c r="C419" s="27"/>
      <c r="F419" s="1"/>
      <c r="G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9.5" customHeight="1">
      <c r="A420" s="2"/>
      <c r="B420" s="27"/>
      <c r="C420" s="27"/>
      <c r="F420" s="1"/>
      <c r="G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9.5" customHeight="1">
      <c r="A421" s="2"/>
      <c r="B421" s="27"/>
      <c r="C421" s="27"/>
      <c r="F421" s="1"/>
      <c r="G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9.5" customHeight="1">
      <c r="A422" s="2"/>
      <c r="B422" s="27"/>
      <c r="C422" s="27"/>
      <c r="F422" s="1"/>
      <c r="G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9.5" customHeight="1">
      <c r="A423" s="2"/>
      <c r="B423" s="27"/>
      <c r="C423" s="27"/>
      <c r="F423" s="1"/>
      <c r="G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9.5" customHeight="1">
      <c r="A424" s="2"/>
      <c r="B424" s="27"/>
      <c r="C424" s="27"/>
      <c r="F424" s="1"/>
      <c r="G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9.5" customHeight="1">
      <c r="A425" s="2"/>
      <c r="B425" s="27"/>
      <c r="C425" s="27"/>
      <c r="F425" s="1"/>
      <c r="G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9.5" customHeight="1">
      <c r="A426" s="2"/>
      <c r="B426" s="27"/>
      <c r="C426" s="27"/>
      <c r="F426" s="1"/>
      <c r="G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9.5" customHeight="1">
      <c r="A427" s="2"/>
      <c r="B427" s="27"/>
      <c r="C427" s="27"/>
      <c r="F427" s="1"/>
      <c r="G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9.5" customHeight="1">
      <c r="A428" s="2"/>
      <c r="B428" s="27"/>
      <c r="C428" s="27"/>
      <c r="F428" s="1"/>
      <c r="G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9.5" customHeight="1">
      <c r="A429" s="2"/>
      <c r="B429" s="27"/>
      <c r="C429" s="27"/>
      <c r="F429" s="1"/>
      <c r="G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9.5" customHeight="1">
      <c r="A430" s="2"/>
      <c r="B430" s="27"/>
      <c r="C430" s="27"/>
      <c r="F430" s="1"/>
      <c r="G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9.5" customHeight="1">
      <c r="A431" s="2"/>
      <c r="B431" s="27"/>
      <c r="C431" s="27"/>
      <c r="F431" s="1"/>
      <c r="G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9.5" customHeight="1">
      <c r="A432" s="2"/>
      <c r="B432" s="27"/>
      <c r="C432" s="27"/>
      <c r="F432" s="1"/>
      <c r="G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9.5" customHeight="1">
      <c r="A433" s="2"/>
      <c r="B433" s="27"/>
      <c r="C433" s="27"/>
      <c r="F433" s="1"/>
      <c r="G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9.5" customHeight="1">
      <c r="A434" s="2"/>
      <c r="B434" s="27"/>
      <c r="C434" s="27"/>
      <c r="F434" s="1"/>
      <c r="G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9.5" customHeight="1">
      <c r="A435" s="2"/>
      <c r="B435" s="27"/>
      <c r="C435" s="27"/>
      <c r="F435" s="1"/>
      <c r="G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9.5" customHeight="1">
      <c r="A436" s="2"/>
      <c r="B436" s="27"/>
      <c r="C436" s="27"/>
      <c r="F436" s="1"/>
      <c r="G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9.5" customHeight="1">
      <c r="A437" s="2"/>
      <c r="B437" s="27"/>
      <c r="C437" s="27"/>
      <c r="F437" s="1"/>
      <c r="G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9.5" customHeight="1">
      <c r="A438" s="2"/>
      <c r="B438" s="27"/>
      <c r="C438" s="27"/>
      <c r="F438" s="1"/>
      <c r="G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9.5" customHeight="1">
      <c r="A439" s="2"/>
      <c r="B439" s="27"/>
      <c r="C439" s="27"/>
      <c r="F439" s="1"/>
      <c r="G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9.5" customHeight="1">
      <c r="A440" s="2"/>
      <c r="B440" s="27"/>
      <c r="C440" s="27"/>
      <c r="F440" s="1"/>
      <c r="G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9.5" customHeight="1">
      <c r="A441" s="2"/>
      <c r="B441" s="27"/>
      <c r="C441" s="27"/>
      <c r="F441" s="1"/>
      <c r="G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9.5" customHeight="1">
      <c r="A442" s="2"/>
      <c r="B442" s="27"/>
      <c r="C442" s="27"/>
      <c r="F442" s="1"/>
      <c r="G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9.5" customHeight="1">
      <c r="A443" s="2"/>
      <c r="B443" s="27"/>
      <c r="C443" s="27"/>
      <c r="F443" s="1"/>
      <c r="G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9.5" customHeight="1">
      <c r="A444" s="2"/>
      <c r="B444" s="27"/>
      <c r="C444" s="27"/>
      <c r="F444" s="1"/>
      <c r="G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9.5" customHeight="1">
      <c r="A445" s="2"/>
      <c r="B445" s="27"/>
      <c r="C445" s="27"/>
      <c r="F445" s="1"/>
      <c r="G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9.5" customHeight="1">
      <c r="A446" s="2"/>
      <c r="B446" s="27"/>
      <c r="C446" s="27"/>
      <c r="F446" s="1"/>
      <c r="G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9.5" customHeight="1">
      <c r="A447" s="2"/>
      <c r="B447" s="27"/>
      <c r="C447" s="27"/>
      <c r="F447" s="1"/>
      <c r="G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9.5" customHeight="1">
      <c r="A448" s="2"/>
      <c r="B448" s="27"/>
      <c r="C448" s="27"/>
      <c r="F448" s="1"/>
      <c r="G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9.5" customHeight="1">
      <c r="A449" s="2"/>
      <c r="B449" s="27"/>
      <c r="C449" s="27"/>
      <c r="F449" s="1"/>
      <c r="G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9.5" customHeight="1">
      <c r="A450" s="2"/>
      <c r="B450" s="27"/>
      <c r="C450" s="27"/>
      <c r="F450" s="1"/>
      <c r="G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9.5" customHeight="1">
      <c r="A451" s="2"/>
      <c r="B451" s="27"/>
      <c r="C451" s="27"/>
      <c r="F451" s="1"/>
      <c r="G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9.5" customHeight="1">
      <c r="A452" s="2"/>
      <c r="B452" s="27"/>
      <c r="C452" s="27"/>
      <c r="F452" s="1"/>
      <c r="G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9.5" customHeight="1">
      <c r="A453" s="2"/>
      <c r="B453" s="27"/>
      <c r="C453" s="27"/>
      <c r="F453" s="1"/>
      <c r="G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9.5" customHeight="1">
      <c r="A454" s="2"/>
      <c r="B454" s="27"/>
      <c r="C454" s="27"/>
      <c r="F454" s="1"/>
      <c r="G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9.5" customHeight="1">
      <c r="A455" s="2"/>
      <c r="B455" s="27"/>
      <c r="C455" s="27"/>
      <c r="F455" s="1"/>
      <c r="G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9.5" customHeight="1">
      <c r="A456" s="2"/>
      <c r="B456" s="27"/>
      <c r="C456" s="27"/>
      <c r="F456" s="1"/>
      <c r="G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9.5" customHeight="1">
      <c r="A457" s="2"/>
      <c r="B457" s="27"/>
      <c r="C457" s="27"/>
      <c r="F457" s="1"/>
      <c r="G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9.5" customHeight="1">
      <c r="A458" s="2"/>
      <c r="B458" s="27"/>
      <c r="C458" s="27"/>
      <c r="F458" s="1"/>
      <c r="G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9.5" customHeight="1">
      <c r="A459" s="2"/>
      <c r="B459" s="27"/>
      <c r="C459" s="27"/>
      <c r="F459" s="1"/>
      <c r="G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9.5" customHeight="1">
      <c r="A460" s="2"/>
      <c r="B460" s="27"/>
      <c r="C460" s="27"/>
      <c r="F460" s="1"/>
      <c r="G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9.5" customHeight="1">
      <c r="A461" s="2"/>
      <c r="B461" s="27"/>
      <c r="C461" s="27"/>
      <c r="F461" s="1"/>
      <c r="G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9.5" customHeight="1">
      <c r="A462" s="2"/>
      <c r="B462" s="27"/>
      <c r="C462" s="27"/>
      <c r="F462" s="1"/>
      <c r="G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9.5" customHeight="1">
      <c r="A463" s="2"/>
      <c r="B463" s="27"/>
      <c r="C463" s="27"/>
      <c r="F463" s="1"/>
      <c r="G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9.5" customHeight="1">
      <c r="A464" s="2"/>
      <c r="B464" s="27"/>
      <c r="C464" s="27"/>
      <c r="F464" s="1"/>
      <c r="G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9.5" customHeight="1">
      <c r="A465" s="2"/>
      <c r="B465" s="27"/>
      <c r="C465" s="27"/>
      <c r="F465" s="1"/>
      <c r="G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9.5" customHeight="1">
      <c r="A466" s="2"/>
      <c r="B466" s="27"/>
      <c r="C466" s="27"/>
      <c r="F466" s="1"/>
      <c r="G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9.5" customHeight="1">
      <c r="A467" s="2"/>
      <c r="B467" s="27"/>
      <c r="C467" s="27"/>
      <c r="F467" s="1"/>
      <c r="G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9.5" customHeight="1">
      <c r="A468" s="2"/>
      <c r="B468" s="27"/>
      <c r="C468" s="27"/>
      <c r="F468" s="1"/>
      <c r="G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9.5" customHeight="1">
      <c r="A469" s="2"/>
      <c r="B469" s="27"/>
      <c r="C469" s="27"/>
      <c r="F469" s="1"/>
      <c r="G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9.5" customHeight="1">
      <c r="A470" s="2"/>
      <c r="B470" s="27"/>
      <c r="C470" s="27"/>
      <c r="F470" s="1"/>
      <c r="G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9.5" customHeight="1">
      <c r="A471" s="2"/>
      <c r="B471" s="27"/>
      <c r="C471" s="27"/>
      <c r="F471" s="1"/>
      <c r="G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9.5" customHeight="1">
      <c r="A472" s="2"/>
      <c r="B472" s="27"/>
      <c r="C472" s="27"/>
      <c r="F472" s="1"/>
      <c r="G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9.5" customHeight="1">
      <c r="A473" s="2"/>
      <c r="B473" s="27"/>
      <c r="C473" s="27"/>
      <c r="F473" s="1"/>
      <c r="G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9.5" customHeight="1">
      <c r="A474" s="2"/>
      <c r="B474" s="27"/>
      <c r="C474" s="27"/>
      <c r="F474" s="1"/>
      <c r="G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9.5" customHeight="1">
      <c r="A475" s="2"/>
      <c r="B475" s="27"/>
      <c r="C475" s="27"/>
      <c r="F475" s="1"/>
      <c r="G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9.5" customHeight="1">
      <c r="A476" s="2"/>
      <c r="B476" s="27"/>
      <c r="C476" s="27"/>
      <c r="F476" s="1"/>
      <c r="G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9.5" customHeight="1">
      <c r="A477" s="2"/>
      <c r="B477" s="27"/>
      <c r="C477" s="27"/>
      <c r="F477" s="1"/>
      <c r="G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9.5" customHeight="1">
      <c r="A478" s="2"/>
      <c r="B478" s="27"/>
      <c r="C478" s="27"/>
      <c r="F478" s="1"/>
      <c r="G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9.5" customHeight="1">
      <c r="A479" s="2"/>
      <c r="B479" s="27"/>
      <c r="C479" s="27"/>
      <c r="F479" s="1"/>
      <c r="G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9.5" customHeight="1">
      <c r="A480" s="2"/>
      <c r="B480" s="27"/>
      <c r="C480" s="27"/>
      <c r="F480" s="1"/>
      <c r="G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9.5" customHeight="1">
      <c r="A481" s="2"/>
      <c r="B481" s="27"/>
      <c r="C481" s="27"/>
      <c r="F481" s="1"/>
      <c r="G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9.5" customHeight="1">
      <c r="A482" s="2"/>
      <c r="B482" s="27"/>
      <c r="C482" s="27"/>
      <c r="F482" s="1"/>
      <c r="G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9.5" customHeight="1">
      <c r="A483" s="2"/>
      <c r="B483" s="27"/>
      <c r="C483" s="27"/>
      <c r="F483" s="1"/>
      <c r="G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9.5" customHeight="1">
      <c r="A484" s="2"/>
      <c r="B484" s="27"/>
      <c r="C484" s="27"/>
      <c r="F484" s="1"/>
      <c r="G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9.5" customHeight="1">
      <c r="A485" s="2"/>
      <c r="B485" s="27"/>
      <c r="C485" s="27"/>
      <c r="F485" s="1"/>
      <c r="G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9.5" customHeight="1">
      <c r="A486" s="2"/>
      <c r="B486" s="27"/>
      <c r="C486" s="27"/>
      <c r="F486" s="1"/>
      <c r="G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9.5" customHeight="1">
      <c r="A487" s="2"/>
      <c r="B487" s="27"/>
      <c r="C487" s="27"/>
      <c r="F487" s="1"/>
      <c r="G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9.5" customHeight="1">
      <c r="A488" s="2"/>
      <c r="B488" s="27"/>
      <c r="C488" s="27"/>
      <c r="F488" s="1"/>
      <c r="G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9.5" customHeight="1">
      <c r="A489" s="2"/>
      <c r="B489" s="27"/>
      <c r="C489" s="27"/>
      <c r="F489" s="1"/>
      <c r="G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9.5" customHeight="1">
      <c r="A490" s="2"/>
      <c r="B490" s="27"/>
      <c r="C490" s="27"/>
      <c r="F490" s="1"/>
      <c r="G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9.5" customHeight="1">
      <c r="A491" s="2"/>
      <c r="B491" s="27"/>
      <c r="C491" s="27"/>
      <c r="F491" s="1"/>
      <c r="G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9.5" customHeight="1">
      <c r="A492" s="2"/>
      <c r="B492" s="27"/>
      <c r="C492" s="27"/>
      <c r="F492" s="1"/>
      <c r="G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9.5" customHeight="1">
      <c r="A493" s="2"/>
      <c r="B493" s="27"/>
      <c r="C493" s="27"/>
      <c r="F493" s="1"/>
      <c r="G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9.5" customHeight="1">
      <c r="A494" s="2"/>
      <c r="B494" s="27"/>
      <c r="C494" s="27"/>
      <c r="F494" s="1"/>
      <c r="G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9.5" customHeight="1">
      <c r="A495" s="2"/>
      <c r="B495" s="27"/>
      <c r="C495" s="27"/>
      <c r="F495" s="1"/>
      <c r="G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9.5" customHeight="1">
      <c r="A496" s="2"/>
      <c r="B496" s="27"/>
      <c r="C496" s="27"/>
      <c r="F496" s="1"/>
      <c r="G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9.5" customHeight="1">
      <c r="A497" s="2"/>
      <c r="B497" s="27"/>
      <c r="C497" s="27"/>
      <c r="F497" s="1"/>
      <c r="G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9.5" customHeight="1">
      <c r="A498" s="2"/>
      <c r="B498" s="27"/>
      <c r="C498" s="27"/>
      <c r="F498" s="1"/>
      <c r="G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9.5" customHeight="1">
      <c r="A499" s="2"/>
      <c r="B499" s="27"/>
      <c r="C499" s="27"/>
      <c r="F499" s="1"/>
      <c r="G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9.5" customHeight="1">
      <c r="A500" s="2"/>
      <c r="B500" s="27"/>
      <c r="C500" s="27"/>
      <c r="F500" s="1"/>
      <c r="G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9.5" customHeight="1">
      <c r="A501" s="2"/>
      <c r="B501" s="27"/>
      <c r="C501" s="27"/>
      <c r="F501" s="1"/>
      <c r="G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9.5" customHeight="1">
      <c r="A502" s="2"/>
      <c r="B502" s="27"/>
      <c r="C502" s="27"/>
      <c r="F502" s="1"/>
      <c r="G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9.5" customHeight="1">
      <c r="A503" s="2"/>
      <c r="B503" s="27"/>
      <c r="C503" s="27"/>
      <c r="F503" s="1"/>
      <c r="G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9.5" customHeight="1">
      <c r="A504" s="2"/>
      <c r="B504" s="27"/>
      <c r="C504" s="27"/>
      <c r="F504" s="1"/>
      <c r="G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9.5" customHeight="1">
      <c r="A505" s="2"/>
      <c r="B505" s="27"/>
      <c r="C505" s="27"/>
      <c r="F505" s="1"/>
      <c r="G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9.5" customHeight="1">
      <c r="A506" s="2"/>
      <c r="B506" s="27"/>
      <c r="C506" s="27"/>
      <c r="F506" s="1"/>
      <c r="G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9.5" customHeight="1">
      <c r="A507" s="2"/>
      <c r="B507" s="27"/>
      <c r="C507" s="27"/>
      <c r="F507" s="1"/>
      <c r="G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9.5" customHeight="1">
      <c r="A508" s="2"/>
      <c r="B508" s="27"/>
      <c r="C508" s="27"/>
      <c r="F508" s="1"/>
      <c r="G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9.5" customHeight="1">
      <c r="A509" s="2"/>
      <c r="B509" s="27"/>
      <c r="C509" s="27"/>
      <c r="F509" s="1"/>
      <c r="G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9.5" customHeight="1">
      <c r="A510" s="2"/>
      <c r="B510" s="27"/>
      <c r="C510" s="27"/>
      <c r="F510" s="1"/>
      <c r="G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9.5" customHeight="1">
      <c r="A511" s="2"/>
      <c r="B511" s="27"/>
      <c r="C511" s="27"/>
      <c r="F511" s="1"/>
      <c r="G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9.5" customHeight="1">
      <c r="A512" s="2"/>
      <c r="B512" s="27"/>
      <c r="C512" s="27"/>
      <c r="F512" s="1"/>
      <c r="G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9.5" customHeight="1">
      <c r="A513" s="2"/>
      <c r="B513" s="27"/>
      <c r="C513" s="27"/>
      <c r="F513" s="1"/>
      <c r="G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9.5" customHeight="1">
      <c r="A514" s="2"/>
      <c r="B514" s="27"/>
      <c r="C514" s="27"/>
      <c r="F514" s="1"/>
      <c r="G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9.5" customHeight="1">
      <c r="A515" s="2"/>
      <c r="B515" s="27"/>
      <c r="C515" s="27"/>
      <c r="F515" s="1"/>
      <c r="G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9.5" customHeight="1">
      <c r="A516" s="2"/>
      <c r="B516" s="27"/>
      <c r="C516" s="27"/>
      <c r="F516" s="1"/>
      <c r="G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9.5" customHeight="1">
      <c r="A517" s="2"/>
      <c r="B517" s="27"/>
      <c r="C517" s="27"/>
      <c r="F517" s="1"/>
      <c r="G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9.5" customHeight="1">
      <c r="A518" s="2"/>
      <c r="B518" s="27"/>
      <c r="C518" s="27"/>
      <c r="F518" s="1"/>
      <c r="G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9.5" customHeight="1">
      <c r="A519" s="2"/>
      <c r="B519" s="27"/>
      <c r="C519" s="27"/>
      <c r="F519" s="1"/>
      <c r="G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9.5" customHeight="1">
      <c r="A520" s="2"/>
      <c r="B520" s="27"/>
      <c r="C520" s="27"/>
      <c r="F520" s="1"/>
      <c r="G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9.5" customHeight="1">
      <c r="A521" s="2"/>
      <c r="B521" s="27"/>
      <c r="C521" s="27"/>
      <c r="F521" s="1"/>
      <c r="G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9.5" customHeight="1">
      <c r="A522" s="2"/>
      <c r="B522" s="27"/>
      <c r="C522" s="27"/>
      <c r="F522" s="1"/>
      <c r="G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9.5" customHeight="1">
      <c r="A523" s="2"/>
      <c r="B523" s="27"/>
      <c r="C523" s="27"/>
      <c r="F523" s="1"/>
      <c r="G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9.5" customHeight="1">
      <c r="A524" s="2"/>
      <c r="B524" s="27"/>
      <c r="C524" s="27"/>
      <c r="F524" s="1"/>
      <c r="G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9.5" customHeight="1">
      <c r="A525" s="2"/>
      <c r="B525" s="27"/>
      <c r="C525" s="27"/>
      <c r="F525" s="1"/>
      <c r="G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9.5" customHeight="1">
      <c r="A526" s="2"/>
      <c r="B526" s="27"/>
      <c r="C526" s="27"/>
      <c r="F526" s="1"/>
      <c r="G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9.5" customHeight="1">
      <c r="A527" s="2"/>
      <c r="B527" s="27"/>
      <c r="C527" s="27"/>
      <c r="F527" s="1"/>
      <c r="G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9.5" customHeight="1">
      <c r="A528" s="2"/>
      <c r="B528" s="27"/>
      <c r="C528" s="27"/>
      <c r="F528" s="1"/>
      <c r="G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9.5" customHeight="1">
      <c r="A529" s="2"/>
      <c r="B529" s="27"/>
      <c r="C529" s="27"/>
      <c r="F529" s="1"/>
      <c r="G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9.5" customHeight="1">
      <c r="A530" s="2"/>
      <c r="B530" s="27"/>
      <c r="C530" s="27"/>
      <c r="F530" s="1"/>
      <c r="G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9.5" customHeight="1">
      <c r="A531" s="2"/>
      <c r="B531" s="27"/>
      <c r="C531" s="27"/>
      <c r="F531" s="1"/>
      <c r="G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9.5" customHeight="1">
      <c r="A532" s="2"/>
      <c r="B532" s="27"/>
      <c r="C532" s="27"/>
      <c r="F532" s="1"/>
      <c r="G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9.5" customHeight="1">
      <c r="A533" s="2"/>
      <c r="B533" s="27"/>
      <c r="C533" s="27"/>
      <c r="F533" s="1"/>
      <c r="G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9.5" customHeight="1">
      <c r="A534" s="2"/>
      <c r="B534" s="27"/>
      <c r="C534" s="27"/>
      <c r="F534" s="1"/>
      <c r="G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9.5" customHeight="1">
      <c r="A535" s="2"/>
      <c r="B535" s="27"/>
      <c r="C535" s="27"/>
      <c r="F535" s="1"/>
      <c r="G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9.5" customHeight="1">
      <c r="A536" s="2"/>
      <c r="B536" s="27"/>
      <c r="C536" s="27"/>
      <c r="F536" s="1"/>
      <c r="G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9.5" customHeight="1">
      <c r="A537" s="2"/>
      <c r="B537" s="27"/>
      <c r="C537" s="27"/>
      <c r="F537" s="1"/>
      <c r="G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9.5" customHeight="1">
      <c r="A538" s="2"/>
      <c r="B538" s="27"/>
      <c r="C538" s="27"/>
      <c r="F538" s="1"/>
      <c r="G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9.5" customHeight="1">
      <c r="A539" s="2"/>
      <c r="B539" s="27"/>
      <c r="C539" s="27"/>
      <c r="F539" s="1"/>
      <c r="G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9.5" customHeight="1">
      <c r="A540" s="2"/>
      <c r="B540" s="27"/>
      <c r="C540" s="27"/>
      <c r="F540" s="1"/>
      <c r="G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9.5" customHeight="1">
      <c r="A541" s="2"/>
      <c r="B541" s="27"/>
      <c r="C541" s="27"/>
      <c r="F541" s="1"/>
      <c r="G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9.5" customHeight="1">
      <c r="A542" s="2"/>
      <c r="B542" s="27"/>
      <c r="C542" s="27"/>
      <c r="F542" s="1"/>
      <c r="G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9.5" customHeight="1">
      <c r="A543" s="2"/>
      <c r="B543" s="27"/>
      <c r="C543" s="27"/>
      <c r="F543" s="1"/>
      <c r="G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9.5" customHeight="1">
      <c r="A544" s="2"/>
      <c r="B544" s="27"/>
      <c r="C544" s="27"/>
      <c r="F544" s="1"/>
      <c r="G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9.5" customHeight="1">
      <c r="A545" s="2"/>
      <c r="B545" s="27"/>
      <c r="C545" s="27"/>
      <c r="F545" s="1"/>
      <c r="G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9.5" customHeight="1">
      <c r="A546" s="2"/>
      <c r="B546" s="27"/>
      <c r="C546" s="27"/>
      <c r="F546" s="1"/>
      <c r="G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9.5" customHeight="1">
      <c r="A547" s="2"/>
      <c r="B547" s="27"/>
      <c r="C547" s="27"/>
      <c r="F547" s="1"/>
      <c r="G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9.5" customHeight="1">
      <c r="A548" s="2"/>
      <c r="B548" s="27"/>
      <c r="C548" s="27"/>
      <c r="F548" s="1"/>
      <c r="G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9.5" customHeight="1">
      <c r="A549" s="2"/>
      <c r="B549" s="27"/>
      <c r="C549" s="27"/>
      <c r="F549" s="1"/>
      <c r="G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9.5" customHeight="1">
      <c r="A550" s="2"/>
      <c r="B550" s="27"/>
      <c r="C550" s="27"/>
      <c r="F550" s="1"/>
      <c r="G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9.5" customHeight="1">
      <c r="A551" s="2"/>
      <c r="B551" s="27"/>
      <c r="C551" s="27"/>
      <c r="F551" s="1"/>
      <c r="G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9.5" customHeight="1">
      <c r="A552" s="2"/>
      <c r="B552" s="27"/>
      <c r="C552" s="27"/>
      <c r="F552" s="1"/>
      <c r="G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9.5" customHeight="1">
      <c r="A553" s="2"/>
      <c r="B553" s="27"/>
      <c r="C553" s="27"/>
      <c r="F553" s="1"/>
      <c r="G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9.5" customHeight="1">
      <c r="A554" s="2"/>
      <c r="B554" s="27"/>
      <c r="C554" s="27"/>
      <c r="F554" s="1"/>
      <c r="G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9.5" customHeight="1">
      <c r="A555" s="2"/>
      <c r="B555" s="27"/>
      <c r="C555" s="27"/>
      <c r="F555" s="1"/>
      <c r="G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9.5" customHeight="1">
      <c r="A556" s="2"/>
      <c r="B556" s="27"/>
      <c r="C556" s="27"/>
      <c r="F556" s="1"/>
      <c r="G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9.5" customHeight="1">
      <c r="A557" s="2"/>
      <c r="B557" s="27"/>
      <c r="C557" s="27"/>
      <c r="F557" s="1"/>
      <c r="G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9.5" customHeight="1">
      <c r="A558" s="2"/>
      <c r="B558" s="27"/>
      <c r="C558" s="27"/>
      <c r="F558" s="1"/>
      <c r="G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9.5" customHeight="1">
      <c r="A559" s="2"/>
      <c r="B559" s="27"/>
      <c r="C559" s="27"/>
      <c r="F559" s="1"/>
      <c r="G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9.5" customHeight="1">
      <c r="A560" s="2"/>
      <c r="B560" s="27"/>
      <c r="C560" s="27"/>
      <c r="F560" s="1"/>
      <c r="G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9.5" customHeight="1">
      <c r="A561" s="2"/>
      <c r="B561" s="27"/>
      <c r="C561" s="27"/>
      <c r="F561" s="1"/>
      <c r="G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9.5" customHeight="1">
      <c r="A562" s="2"/>
      <c r="B562" s="27"/>
      <c r="C562" s="27"/>
      <c r="F562" s="1"/>
      <c r="G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9.5" customHeight="1">
      <c r="A563" s="2"/>
      <c r="B563" s="27"/>
      <c r="C563" s="27"/>
      <c r="F563" s="1"/>
      <c r="G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9.5" customHeight="1">
      <c r="A564" s="2"/>
      <c r="B564" s="27"/>
      <c r="C564" s="27"/>
      <c r="F564" s="1"/>
      <c r="G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9.5" customHeight="1">
      <c r="A565" s="2"/>
      <c r="B565" s="27"/>
      <c r="C565" s="27"/>
      <c r="F565" s="1"/>
      <c r="G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9.5" customHeight="1">
      <c r="A566" s="2"/>
      <c r="B566" s="27"/>
      <c r="C566" s="27"/>
      <c r="F566" s="1"/>
      <c r="G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9.5" customHeight="1">
      <c r="A567" s="2"/>
      <c r="B567" s="27"/>
      <c r="C567" s="27"/>
      <c r="F567" s="1"/>
      <c r="G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9.5" customHeight="1">
      <c r="A568" s="2"/>
      <c r="B568" s="27"/>
      <c r="C568" s="27"/>
      <c r="F568" s="1"/>
      <c r="G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9.5" customHeight="1">
      <c r="A569" s="2"/>
      <c r="B569" s="27"/>
      <c r="C569" s="27"/>
      <c r="F569" s="1"/>
      <c r="G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9.5" customHeight="1">
      <c r="A570" s="2"/>
      <c r="B570" s="27"/>
      <c r="C570" s="27"/>
      <c r="F570" s="1"/>
      <c r="G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9.5" customHeight="1">
      <c r="A571" s="2"/>
      <c r="B571" s="27"/>
      <c r="C571" s="27"/>
      <c r="F571" s="1"/>
      <c r="G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9.5" customHeight="1">
      <c r="A572" s="2"/>
      <c r="B572" s="27"/>
      <c r="C572" s="27"/>
      <c r="F572" s="1"/>
      <c r="G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9.5" customHeight="1">
      <c r="A573" s="2"/>
      <c r="B573" s="27"/>
      <c r="C573" s="27"/>
      <c r="F573" s="1"/>
      <c r="G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9.5" customHeight="1">
      <c r="A574" s="2"/>
      <c r="B574" s="27"/>
      <c r="C574" s="27"/>
      <c r="F574" s="1"/>
      <c r="G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9.5" customHeight="1">
      <c r="A575" s="2"/>
      <c r="B575" s="27"/>
      <c r="C575" s="27"/>
      <c r="F575" s="1"/>
      <c r="G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9.5" customHeight="1">
      <c r="A576" s="2"/>
      <c r="B576" s="27"/>
      <c r="C576" s="27"/>
      <c r="F576" s="1"/>
      <c r="G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9.5" customHeight="1">
      <c r="A577" s="2"/>
      <c r="B577" s="27"/>
      <c r="C577" s="27"/>
      <c r="F577" s="1"/>
      <c r="G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9.5" customHeight="1">
      <c r="A578" s="2"/>
      <c r="B578" s="27"/>
      <c r="C578" s="27"/>
      <c r="F578" s="1"/>
      <c r="G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9.5" customHeight="1">
      <c r="A579" s="2"/>
      <c r="B579" s="27"/>
      <c r="C579" s="27"/>
      <c r="F579" s="1"/>
      <c r="G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9.5" customHeight="1">
      <c r="A580" s="2"/>
      <c r="B580" s="27"/>
      <c r="C580" s="27"/>
      <c r="F580" s="1"/>
      <c r="G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9.5" customHeight="1">
      <c r="A581" s="2"/>
      <c r="B581" s="27"/>
      <c r="C581" s="27"/>
      <c r="F581" s="1"/>
      <c r="G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9.5" customHeight="1">
      <c r="A582" s="2"/>
      <c r="B582" s="27"/>
      <c r="C582" s="27"/>
      <c r="F582" s="1"/>
      <c r="G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9.5" customHeight="1">
      <c r="A583" s="2"/>
      <c r="B583" s="27"/>
      <c r="C583" s="27"/>
      <c r="F583" s="1"/>
      <c r="G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9.5" customHeight="1">
      <c r="A584" s="2"/>
      <c r="B584" s="27"/>
      <c r="C584" s="27"/>
      <c r="F584" s="1"/>
      <c r="G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9.5" customHeight="1">
      <c r="A585" s="2"/>
      <c r="B585" s="27"/>
      <c r="C585" s="27"/>
      <c r="F585" s="1"/>
      <c r="G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9.5" customHeight="1">
      <c r="A586" s="2"/>
      <c r="B586" s="27"/>
      <c r="C586" s="27"/>
      <c r="F586" s="1"/>
      <c r="G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9.5" customHeight="1">
      <c r="A587" s="2"/>
      <c r="B587" s="27"/>
      <c r="C587" s="27"/>
      <c r="F587" s="1"/>
      <c r="G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9.5" customHeight="1">
      <c r="A588" s="2"/>
      <c r="B588" s="27"/>
      <c r="C588" s="27"/>
      <c r="F588" s="1"/>
      <c r="G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9.5" customHeight="1">
      <c r="A589" s="2"/>
      <c r="B589" s="27"/>
      <c r="C589" s="27"/>
      <c r="F589" s="1"/>
      <c r="G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9.5" customHeight="1">
      <c r="A590" s="2"/>
      <c r="B590" s="27"/>
      <c r="C590" s="27"/>
      <c r="F590" s="1"/>
      <c r="G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9.5" customHeight="1">
      <c r="A591" s="2"/>
      <c r="B591" s="27"/>
      <c r="C591" s="27"/>
      <c r="F591" s="1"/>
      <c r="G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9.5" customHeight="1">
      <c r="A592" s="2"/>
      <c r="B592" s="27"/>
      <c r="C592" s="27"/>
      <c r="F592" s="1"/>
      <c r="G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9.5" customHeight="1">
      <c r="A593" s="2"/>
      <c r="B593" s="27"/>
      <c r="C593" s="27"/>
      <c r="F593" s="1"/>
      <c r="G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9.5" customHeight="1">
      <c r="A594" s="2"/>
      <c r="B594" s="27"/>
      <c r="C594" s="27"/>
      <c r="F594" s="1"/>
      <c r="G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9.5" customHeight="1">
      <c r="A595" s="2"/>
      <c r="B595" s="27"/>
      <c r="C595" s="27"/>
      <c r="F595" s="1"/>
      <c r="G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9.5" customHeight="1">
      <c r="A596" s="2"/>
      <c r="B596" s="27"/>
      <c r="C596" s="27"/>
      <c r="F596" s="1"/>
      <c r="G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9.5" customHeight="1">
      <c r="A597" s="2"/>
      <c r="B597" s="27"/>
      <c r="C597" s="27"/>
      <c r="F597" s="1"/>
      <c r="G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9.5" customHeight="1">
      <c r="A598" s="2"/>
      <c r="B598" s="27"/>
      <c r="C598" s="27"/>
      <c r="F598" s="1"/>
      <c r="G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9.5" customHeight="1">
      <c r="A599" s="2"/>
      <c r="B599" s="27"/>
      <c r="C599" s="27"/>
      <c r="F599" s="1"/>
      <c r="G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9.5" customHeight="1">
      <c r="A600" s="2"/>
      <c r="B600" s="27"/>
      <c r="C600" s="27"/>
      <c r="F600" s="1"/>
      <c r="G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9.5" customHeight="1">
      <c r="A601" s="2"/>
      <c r="B601" s="27"/>
      <c r="C601" s="27"/>
      <c r="F601" s="1"/>
      <c r="G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9.5" customHeight="1">
      <c r="A602" s="2"/>
      <c r="B602" s="27"/>
      <c r="C602" s="27"/>
      <c r="F602" s="1"/>
      <c r="G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9.5" customHeight="1">
      <c r="A603" s="2"/>
      <c r="B603" s="27"/>
      <c r="C603" s="27"/>
      <c r="F603" s="1"/>
      <c r="G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9.5" customHeight="1">
      <c r="A604" s="2"/>
      <c r="B604" s="27"/>
      <c r="C604" s="27"/>
      <c r="F604" s="1"/>
      <c r="G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9.5" customHeight="1">
      <c r="A605" s="2"/>
      <c r="B605" s="27"/>
      <c r="C605" s="27"/>
      <c r="F605" s="1"/>
      <c r="G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9.5" customHeight="1">
      <c r="A606" s="2"/>
      <c r="B606" s="27"/>
      <c r="C606" s="27"/>
      <c r="F606" s="1"/>
      <c r="G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9.5" customHeight="1">
      <c r="A607" s="2"/>
      <c r="B607" s="27"/>
      <c r="C607" s="27"/>
      <c r="F607" s="1"/>
      <c r="G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9.5" customHeight="1">
      <c r="A608" s="2"/>
      <c r="B608" s="27"/>
      <c r="C608" s="27"/>
      <c r="F608" s="1"/>
      <c r="G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9.5" customHeight="1">
      <c r="A609" s="2"/>
      <c r="B609" s="27"/>
      <c r="C609" s="27"/>
      <c r="F609" s="1"/>
      <c r="G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9.5" customHeight="1">
      <c r="A610" s="2"/>
      <c r="B610" s="27"/>
      <c r="C610" s="27"/>
      <c r="F610" s="1"/>
      <c r="G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9.5" customHeight="1">
      <c r="A611" s="2"/>
      <c r="B611" s="27"/>
      <c r="C611" s="27"/>
      <c r="F611" s="1"/>
      <c r="G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9.5" customHeight="1">
      <c r="A612" s="2"/>
      <c r="B612" s="27"/>
      <c r="C612" s="27"/>
      <c r="F612" s="1"/>
      <c r="G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9.5" customHeight="1">
      <c r="A613" s="2"/>
      <c r="B613" s="27"/>
      <c r="C613" s="27"/>
      <c r="F613" s="1"/>
      <c r="G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9.5" customHeight="1">
      <c r="A614" s="2"/>
      <c r="B614" s="27"/>
      <c r="C614" s="27"/>
      <c r="F614" s="1"/>
      <c r="G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9.5" customHeight="1">
      <c r="A615" s="2"/>
      <c r="B615" s="27"/>
      <c r="C615" s="27"/>
      <c r="F615" s="1"/>
      <c r="G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9.5" customHeight="1">
      <c r="A616" s="2"/>
      <c r="B616" s="27"/>
      <c r="C616" s="27"/>
      <c r="F616" s="1"/>
      <c r="G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9.5" customHeight="1">
      <c r="A617" s="2"/>
      <c r="B617" s="27"/>
      <c r="C617" s="27"/>
      <c r="F617" s="1"/>
      <c r="G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9.5" customHeight="1">
      <c r="A618" s="2"/>
      <c r="B618" s="27"/>
      <c r="C618" s="27"/>
      <c r="F618" s="1"/>
      <c r="G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9.5" customHeight="1">
      <c r="A619" s="2"/>
      <c r="B619" s="27"/>
      <c r="C619" s="27"/>
      <c r="F619" s="1"/>
      <c r="G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9.5" customHeight="1">
      <c r="A620" s="2"/>
      <c r="B620" s="27"/>
      <c r="C620" s="27"/>
      <c r="F620" s="1"/>
      <c r="G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9.5" customHeight="1">
      <c r="A621" s="2"/>
      <c r="B621" s="27"/>
      <c r="C621" s="27"/>
      <c r="F621" s="1"/>
      <c r="G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9.5" customHeight="1">
      <c r="A622" s="2"/>
      <c r="B622" s="27"/>
      <c r="C622" s="27"/>
      <c r="F622" s="1"/>
      <c r="G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9.5" customHeight="1">
      <c r="A623" s="2"/>
      <c r="B623" s="27"/>
      <c r="C623" s="27"/>
      <c r="F623" s="1"/>
      <c r="G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9.5" customHeight="1">
      <c r="A624" s="2"/>
      <c r="B624" s="27"/>
      <c r="C624" s="27"/>
      <c r="F624" s="1"/>
      <c r="G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9.5" customHeight="1">
      <c r="A625" s="2"/>
      <c r="B625" s="27"/>
      <c r="C625" s="27"/>
      <c r="F625" s="1"/>
      <c r="G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9.5" customHeight="1">
      <c r="A626" s="2"/>
      <c r="B626" s="27"/>
      <c r="C626" s="27"/>
      <c r="F626" s="1"/>
      <c r="G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9.5" customHeight="1">
      <c r="A627" s="2"/>
      <c r="B627" s="27"/>
      <c r="C627" s="27"/>
      <c r="F627" s="1"/>
      <c r="G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9.5" customHeight="1">
      <c r="A628" s="2"/>
      <c r="B628" s="27"/>
      <c r="C628" s="27"/>
      <c r="F628" s="1"/>
      <c r="G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9.5" customHeight="1">
      <c r="A629" s="2"/>
      <c r="B629" s="27"/>
      <c r="C629" s="27"/>
      <c r="F629" s="1"/>
      <c r="G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9.5" customHeight="1">
      <c r="A630" s="2"/>
      <c r="B630" s="27"/>
      <c r="C630" s="27"/>
      <c r="F630" s="1"/>
      <c r="G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9.5" customHeight="1">
      <c r="A631" s="2"/>
      <c r="B631" s="27"/>
      <c r="C631" s="27"/>
      <c r="F631" s="1"/>
      <c r="G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9.5" customHeight="1">
      <c r="A632" s="2"/>
      <c r="B632" s="27"/>
      <c r="C632" s="27"/>
      <c r="F632" s="1"/>
      <c r="G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9.5" customHeight="1">
      <c r="A633" s="2"/>
      <c r="B633" s="27"/>
      <c r="C633" s="27"/>
      <c r="F633" s="1"/>
      <c r="G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9.5" customHeight="1">
      <c r="A634" s="2"/>
      <c r="B634" s="27"/>
      <c r="C634" s="27"/>
      <c r="F634" s="1"/>
      <c r="G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9.5" customHeight="1">
      <c r="A635" s="2"/>
      <c r="B635" s="27"/>
      <c r="C635" s="27"/>
      <c r="F635" s="1"/>
      <c r="G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9.5" customHeight="1">
      <c r="A636" s="2"/>
      <c r="B636" s="27"/>
      <c r="C636" s="27"/>
      <c r="F636" s="1"/>
      <c r="G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9.5" customHeight="1">
      <c r="A637" s="2"/>
      <c r="B637" s="27"/>
      <c r="C637" s="27"/>
      <c r="F637" s="1"/>
      <c r="G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9.5" customHeight="1">
      <c r="A638" s="2"/>
      <c r="B638" s="27"/>
      <c r="C638" s="27"/>
      <c r="F638" s="1"/>
      <c r="G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9.5" customHeight="1">
      <c r="A639" s="2"/>
      <c r="B639" s="27"/>
      <c r="C639" s="27"/>
      <c r="F639" s="1"/>
      <c r="G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9.5" customHeight="1">
      <c r="A640" s="2"/>
      <c r="B640" s="27"/>
      <c r="C640" s="27"/>
      <c r="F640" s="1"/>
      <c r="G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9.5" customHeight="1">
      <c r="A641" s="2"/>
      <c r="B641" s="27"/>
      <c r="C641" s="27"/>
      <c r="F641" s="1"/>
      <c r="G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9.5" customHeight="1">
      <c r="A642" s="2"/>
      <c r="B642" s="27"/>
      <c r="C642" s="27"/>
      <c r="F642" s="1"/>
      <c r="G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9.5" customHeight="1">
      <c r="A643" s="2"/>
      <c r="B643" s="27"/>
      <c r="C643" s="27"/>
      <c r="F643" s="1"/>
      <c r="G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9.5" customHeight="1">
      <c r="A644" s="2"/>
      <c r="B644" s="27"/>
      <c r="C644" s="27"/>
      <c r="F644" s="1"/>
      <c r="G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9.5" customHeight="1">
      <c r="A645" s="2"/>
      <c r="B645" s="27"/>
      <c r="C645" s="27"/>
      <c r="F645" s="1"/>
      <c r="G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9.5" customHeight="1">
      <c r="A646" s="2"/>
      <c r="B646" s="27"/>
      <c r="C646" s="27"/>
      <c r="F646" s="1"/>
      <c r="G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9.5" customHeight="1">
      <c r="A647" s="2"/>
      <c r="B647" s="27"/>
      <c r="C647" s="27"/>
      <c r="F647" s="1"/>
      <c r="G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9.5" customHeight="1">
      <c r="A648" s="2"/>
      <c r="B648" s="27"/>
      <c r="C648" s="27"/>
      <c r="F648" s="1"/>
      <c r="G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9.5" customHeight="1">
      <c r="A649" s="2"/>
      <c r="B649" s="27"/>
      <c r="C649" s="27"/>
      <c r="F649" s="1"/>
      <c r="G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9.5" customHeight="1">
      <c r="A650" s="2"/>
      <c r="B650" s="27"/>
      <c r="C650" s="27"/>
      <c r="F650" s="1"/>
      <c r="G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9.5" customHeight="1">
      <c r="A651" s="2"/>
      <c r="B651" s="27"/>
      <c r="C651" s="27"/>
      <c r="F651" s="1"/>
      <c r="G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9.5" customHeight="1">
      <c r="A652" s="2"/>
      <c r="B652" s="27"/>
      <c r="C652" s="27"/>
      <c r="F652" s="1"/>
      <c r="G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9.5" customHeight="1">
      <c r="A653" s="2"/>
      <c r="B653" s="27"/>
      <c r="C653" s="27"/>
      <c r="F653" s="1"/>
      <c r="G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9.5" customHeight="1">
      <c r="A654" s="2"/>
      <c r="B654" s="27"/>
      <c r="C654" s="27"/>
      <c r="F654" s="1"/>
      <c r="G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9.5" customHeight="1">
      <c r="A655" s="2"/>
      <c r="B655" s="27"/>
      <c r="C655" s="27"/>
      <c r="F655" s="1"/>
      <c r="G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9.5" customHeight="1">
      <c r="A656" s="2"/>
      <c r="B656" s="27"/>
      <c r="C656" s="27"/>
      <c r="F656" s="1"/>
      <c r="G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9.5" customHeight="1">
      <c r="A657" s="2"/>
      <c r="B657" s="27"/>
      <c r="C657" s="27"/>
      <c r="F657" s="1"/>
      <c r="G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9.5" customHeight="1">
      <c r="A658" s="2"/>
      <c r="B658" s="27"/>
      <c r="C658" s="27"/>
      <c r="F658" s="1"/>
      <c r="G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9.5" customHeight="1">
      <c r="A659" s="2"/>
      <c r="B659" s="27"/>
      <c r="C659" s="27"/>
      <c r="F659" s="1"/>
      <c r="G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9.5" customHeight="1">
      <c r="A660" s="2"/>
      <c r="B660" s="27"/>
      <c r="C660" s="27"/>
      <c r="F660" s="1"/>
      <c r="G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9.5" customHeight="1">
      <c r="A661" s="2"/>
      <c r="B661" s="27"/>
      <c r="C661" s="27"/>
      <c r="F661" s="1"/>
      <c r="G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9.5" customHeight="1">
      <c r="A662" s="2"/>
      <c r="B662" s="27"/>
      <c r="C662" s="27"/>
      <c r="F662" s="1"/>
      <c r="G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9.5" customHeight="1">
      <c r="A663" s="2"/>
      <c r="B663" s="27"/>
      <c r="C663" s="27"/>
      <c r="F663" s="1"/>
      <c r="G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9.5" customHeight="1">
      <c r="A664" s="2"/>
      <c r="B664" s="27"/>
      <c r="C664" s="27"/>
      <c r="F664" s="1"/>
      <c r="G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9.5" customHeight="1">
      <c r="A665" s="2"/>
      <c r="B665" s="27"/>
      <c r="C665" s="27"/>
      <c r="F665" s="1"/>
      <c r="G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9.5" customHeight="1">
      <c r="A666" s="2"/>
      <c r="B666" s="27"/>
      <c r="C666" s="27"/>
      <c r="F666" s="1"/>
      <c r="G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9.5" customHeight="1">
      <c r="A667" s="2"/>
      <c r="B667" s="27"/>
      <c r="C667" s="27"/>
      <c r="F667" s="1"/>
      <c r="G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9.5" customHeight="1">
      <c r="A668" s="2"/>
      <c r="B668" s="27"/>
      <c r="C668" s="27"/>
      <c r="F668" s="1"/>
      <c r="G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9.5" customHeight="1">
      <c r="A669" s="2"/>
      <c r="B669" s="27"/>
      <c r="C669" s="27"/>
      <c r="F669" s="1"/>
      <c r="G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9.5" customHeight="1">
      <c r="A670" s="2"/>
      <c r="B670" s="27"/>
      <c r="C670" s="27"/>
      <c r="F670" s="1"/>
      <c r="G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9.5" customHeight="1">
      <c r="A671" s="2"/>
      <c r="B671" s="27"/>
      <c r="C671" s="27"/>
      <c r="F671" s="1"/>
      <c r="G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9.5" customHeight="1">
      <c r="A672" s="2"/>
      <c r="B672" s="27"/>
      <c r="C672" s="27"/>
      <c r="F672" s="1"/>
      <c r="G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9.5" customHeight="1">
      <c r="A673" s="2"/>
      <c r="B673" s="27"/>
      <c r="C673" s="27"/>
      <c r="F673" s="1"/>
      <c r="G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9.5" customHeight="1">
      <c r="A674" s="2"/>
      <c r="B674" s="27"/>
      <c r="C674" s="27"/>
      <c r="F674" s="1"/>
      <c r="G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9.5" customHeight="1">
      <c r="A675" s="2"/>
      <c r="B675" s="27"/>
      <c r="C675" s="27"/>
      <c r="F675" s="1"/>
      <c r="G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9.5" customHeight="1">
      <c r="A676" s="2"/>
      <c r="B676" s="27"/>
      <c r="C676" s="27"/>
      <c r="F676" s="1"/>
      <c r="G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9.5" customHeight="1">
      <c r="A677" s="2"/>
      <c r="B677" s="27"/>
      <c r="C677" s="27"/>
      <c r="F677" s="1"/>
      <c r="G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9.5" customHeight="1">
      <c r="A678" s="2"/>
      <c r="B678" s="27"/>
      <c r="C678" s="27"/>
      <c r="F678" s="1"/>
      <c r="G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9.5" customHeight="1">
      <c r="A679" s="2"/>
      <c r="B679" s="27"/>
      <c r="C679" s="27"/>
      <c r="F679" s="1"/>
      <c r="G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9.5" customHeight="1">
      <c r="A680" s="2"/>
      <c r="B680" s="27"/>
      <c r="C680" s="27"/>
      <c r="F680" s="1"/>
      <c r="G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9.5" customHeight="1">
      <c r="A681" s="2"/>
      <c r="B681" s="27"/>
      <c r="C681" s="27"/>
      <c r="F681" s="1"/>
      <c r="G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9.5" customHeight="1">
      <c r="A682" s="2"/>
      <c r="B682" s="27"/>
      <c r="C682" s="27"/>
      <c r="F682" s="1"/>
      <c r="G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9.5" customHeight="1">
      <c r="A683" s="2"/>
      <c r="B683" s="27"/>
      <c r="C683" s="27"/>
      <c r="F683" s="1"/>
      <c r="G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9.5" customHeight="1">
      <c r="A684" s="2"/>
      <c r="B684" s="27"/>
      <c r="C684" s="27"/>
      <c r="F684" s="1"/>
      <c r="G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9.5" customHeight="1">
      <c r="A685" s="2"/>
      <c r="B685" s="27"/>
      <c r="C685" s="27"/>
      <c r="F685" s="1"/>
      <c r="G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9.5" customHeight="1">
      <c r="A686" s="2"/>
      <c r="B686" s="27"/>
      <c r="C686" s="27"/>
      <c r="F686" s="1"/>
      <c r="G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9.5" customHeight="1">
      <c r="A687" s="2"/>
      <c r="B687" s="27"/>
      <c r="C687" s="27"/>
      <c r="F687" s="1"/>
      <c r="G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9.5" customHeight="1">
      <c r="A688" s="2"/>
      <c r="B688" s="27"/>
      <c r="C688" s="27"/>
      <c r="F688" s="1"/>
      <c r="G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9.5" customHeight="1">
      <c r="A689" s="2"/>
      <c r="B689" s="27"/>
      <c r="C689" s="27"/>
      <c r="F689" s="1"/>
      <c r="G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9.5" customHeight="1">
      <c r="A690" s="2"/>
      <c r="B690" s="27"/>
      <c r="C690" s="27"/>
      <c r="F690" s="1"/>
      <c r="G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9.5" customHeight="1">
      <c r="A691" s="2"/>
      <c r="B691" s="27"/>
      <c r="C691" s="27"/>
      <c r="F691" s="1"/>
      <c r="G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9.5" customHeight="1">
      <c r="A692" s="2"/>
      <c r="B692" s="27"/>
      <c r="C692" s="27"/>
      <c r="F692" s="1"/>
      <c r="G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9.5" customHeight="1">
      <c r="A693" s="2"/>
      <c r="B693" s="27"/>
      <c r="C693" s="27"/>
      <c r="F693" s="1"/>
      <c r="G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9.5" customHeight="1">
      <c r="A694" s="2"/>
      <c r="B694" s="27"/>
      <c r="C694" s="27"/>
      <c r="F694" s="1"/>
      <c r="G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9.5" customHeight="1">
      <c r="A695" s="2"/>
      <c r="B695" s="27"/>
      <c r="C695" s="27"/>
      <c r="F695" s="1"/>
      <c r="G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9.5" customHeight="1">
      <c r="A696" s="2"/>
      <c r="B696" s="27"/>
      <c r="C696" s="27"/>
      <c r="F696" s="1"/>
      <c r="G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9.5" customHeight="1">
      <c r="A697" s="2"/>
      <c r="B697" s="27"/>
      <c r="C697" s="27"/>
      <c r="F697" s="1"/>
      <c r="G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9.5" customHeight="1">
      <c r="A698" s="2"/>
      <c r="B698" s="27"/>
      <c r="C698" s="27"/>
      <c r="F698" s="1"/>
      <c r="G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9.5" customHeight="1">
      <c r="A699" s="2"/>
      <c r="B699" s="27"/>
      <c r="C699" s="27"/>
      <c r="F699" s="1"/>
      <c r="G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9.5" customHeight="1">
      <c r="A700" s="2"/>
      <c r="B700" s="27"/>
      <c r="C700" s="27"/>
      <c r="F700" s="1"/>
      <c r="G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9.5" customHeight="1">
      <c r="A701" s="2"/>
      <c r="B701" s="27"/>
      <c r="C701" s="27"/>
      <c r="F701" s="1"/>
      <c r="G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9.5" customHeight="1">
      <c r="A702" s="2"/>
      <c r="B702" s="27"/>
      <c r="C702" s="27"/>
      <c r="F702" s="1"/>
      <c r="G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9.5" customHeight="1">
      <c r="A703" s="2"/>
      <c r="B703" s="27"/>
      <c r="C703" s="27"/>
      <c r="F703" s="1"/>
      <c r="G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9.5" customHeight="1">
      <c r="A704" s="2"/>
      <c r="B704" s="27"/>
      <c r="C704" s="27"/>
      <c r="F704" s="1"/>
      <c r="G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9.5" customHeight="1">
      <c r="A705" s="2"/>
      <c r="B705" s="27"/>
      <c r="C705" s="27"/>
      <c r="F705" s="1"/>
      <c r="G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9.5" customHeight="1">
      <c r="A706" s="2"/>
      <c r="B706" s="27"/>
      <c r="C706" s="27"/>
      <c r="F706" s="1"/>
      <c r="G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9.5" customHeight="1">
      <c r="A707" s="2"/>
      <c r="B707" s="27"/>
      <c r="C707" s="27"/>
      <c r="F707" s="1"/>
      <c r="G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9.5" customHeight="1">
      <c r="A708" s="2"/>
      <c r="B708" s="27"/>
      <c r="C708" s="27"/>
      <c r="F708" s="1"/>
      <c r="G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9.5" customHeight="1">
      <c r="A709" s="2"/>
      <c r="B709" s="27"/>
      <c r="C709" s="27"/>
      <c r="F709" s="1"/>
      <c r="G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9.5" customHeight="1">
      <c r="A710" s="2"/>
      <c r="B710" s="27"/>
      <c r="C710" s="27"/>
      <c r="F710" s="1"/>
      <c r="G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9.5" customHeight="1">
      <c r="A711" s="2"/>
      <c r="B711" s="27"/>
      <c r="C711" s="27"/>
      <c r="F711" s="1"/>
      <c r="G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9.5" customHeight="1">
      <c r="A712" s="2"/>
      <c r="B712" s="27"/>
      <c r="C712" s="27"/>
      <c r="F712" s="1"/>
      <c r="G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9.5" customHeight="1">
      <c r="A713" s="2"/>
      <c r="B713" s="27"/>
      <c r="C713" s="27"/>
      <c r="F713" s="1"/>
      <c r="G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9.5" customHeight="1">
      <c r="A714" s="2"/>
      <c r="B714" s="27"/>
      <c r="C714" s="27"/>
      <c r="F714" s="1"/>
      <c r="G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9.5" customHeight="1">
      <c r="A715" s="2"/>
      <c r="B715" s="27"/>
      <c r="C715" s="27"/>
      <c r="F715" s="1"/>
      <c r="G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9.5" customHeight="1">
      <c r="A716" s="2"/>
      <c r="B716" s="27"/>
      <c r="C716" s="27"/>
      <c r="F716" s="1"/>
      <c r="G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9.5" customHeight="1">
      <c r="A717" s="2"/>
      <c r="B717" s="27"/>
      <c r="C717" s="27"/>
      <c r="F717" s="1"/>
      <c r="G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9.5" customHeight="1">
      <c r="A718" s="2"/>
      <c r="B718" s="27"/>
      <c r="C718" s="27"/>
      <c r="F718" s="1"/>
      <c r="G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9.5" customHeight="1">
      <c r="A719" s="2"/>
      <c r="B719" s="27"/>
      <c r="C719" s="27"/>
      <c r="F719" s="1"/>
      <c r="G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9.5" customHeight="1">
      <c r="A720" s="2"/>
      <c r="B720" s="27"/>
      <c r="C720" s="27"/>
      <c r="F720" s="1"/>
      <c r="G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9.5" customHeight="1">
      <c r="A721" s="2"/>
      <c r="B721" s="27"/>
      <c r="C721" s="27"/>
      <c r="F721" s="1"/>
      <c r="G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9.5" customHeight="1">
      <c r="A722" s="2"/>
      <c r="B722" s="27"/>
      <c r="C722" s="27"/>
      <c r="F722" s="1"/>
      <c r="G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9.5" customHeight="1">
      <c r="A723" s="2"/>
      <c r="B723" s="27"/>
      <c r="C723" s="27"/>
      <c r="F723" s="1"/>
      <c r="G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9.5" customHeight="1">
      <c r="A724" s="2"/>
      <c r="B724" s="27"/>
      <c r="C724" s="27"/>
      <c r="F724" s="1"/>
      <c r="G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9.5" customHeight="1">
      <c r="A725" s="2"/>
      <c r="B725" s="27"/>
      <c r="C725" s="27"/>
      <c r="F725" s="1"/>
      <c r="G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9.5" customHeight="1">
      <c r="A726" s="2"/>
      <c r="B726" s="27"/>
      <c r="C726" s="27"/>
      <c r="F726" s="1"/>
      <c r="G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9.5" customHeight="1">
      <c r="A727" s="2"/>
      <c r="B727" s="27"/>
      <c r="C727" s="27"/>
      <c r="F727" s="1"/>
      <c r="G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9.5" customHeight="1">
      <c r="A728" s="2"/>
      <c r="B728" s="27"/>
      <c r="C728" s="27"/>
      <c r="F728" s="1"/>
      <c r="G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9.5" customHeight="1">
      <c r="A729" s="2"/>
      <c r="B729" s="27"/>
      <c r="C729" s="27"/>
      <c r="F729" s="1"/>
      <c r="G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9.5" customHeight="1">
      <c r="A730" s="2"/>
      <c r="B730" s="27"/>
      <c r="C730" s="27"/>
      <c r="F730" s="1"/>
      <c r="G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9.5" customHeight="1">
      <c r="A731" s="2"/>
      <c r="B731" s="27"/>
      <c r="C731" s="27"/>
      <c r="F731" s="1"/>
      <c r="G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9.5" customHeight="1">
      <c r="A732" s="2"/>
      <c r="B732" s="27"/>
      <c r="C732" s="27"/>
      <c r="F732" s="1"/>
      <c r="G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9.5" customHeight="1">
      <c r="A733" s="2"/>
      <c r="B733" s="27"/>
      <c r="C733" s="27"/>
      <c r="F733" s="1"/>
      <c r="G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9.5" customHeight="1">
      <c r="A734" s="2"/>
      <c r="B734" s="27"/>
      <c r="C734" s="27"/>
      <c r="F734" s="1"/>
      <c r="G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9.5" customHeight="1">
      <c r="A735" s="2"/>
      <c r="B735" s="27"/>
      <c r="C735" s="27"/>
      <c r="F735" s="1"/>
      <c r="G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9.5" customHeight="1">
      <c r="A736" s="2"/>
      <c r="B736" s="27"/>
      <c r="C736" s="27"/>
      <c r="F736" s="1"/>
      <c r="G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9.5" customHeight="1">
      <c r="A737" s="2"/>
      <c r="B737" s="27"/>
      <c r="C737" s="27"/>
      <c r="F737" s="1"/>
      <c r="G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9.5" customHeight="1">
      <c r="A738" s="2"/>
      <c r="B738" s="27"/>
      <c r="C738" s="27"/>
      <c r="F738" s="1"/>
      <c r="G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9.5" customHeight="1">
      <c r="A739" s="2"/>
      <c r="B739" s="27"/>
      <c r="C739" s="27"/>
      <c r="F739" s="1"/>
      <c r="G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9.5" customHeight="1">
      <c r="A740" s="2"/>
      <c r="B740" s="27"/>
      <c r="C740" s="27"/>
      <c r="F740" s="1"/>
      <c r="G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9.5" customHeight="1">
      <c r="A741" s="2"/>
      <c r="B741" s="27"/>
      <c r="C741" s="27"/>
      <c r="F741" s="1"/>
      <c r="G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9.5" customHeight="1">
      <c r="A742" s="2"/>
      <c r="B742" s="27"/>
      <c r="C742" s="27"/>
      <c r="F742" s="1"/>
      <c r="G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9.5" customHeight="1">
      <c r="A743" s="2"/>
      <c r="B743" s="27"/>
      <c r="C743" s="27"/>
      <c r="F743" s="1"/>
      <c r="G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9.5" customHeight="1">
      <c r="A744" s="2"/>
      <c r="B744" s="27"/>
      <c r="C744" s="27"/>
      <c r="F744" s="1"/>
      <c r="G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9.5" customHeight="1">
      <c r="A745" s="2"/>
      <c r="B745" s="27"/>
      <c r="C745" s="27"/>
      <c r="F745" s="1"/>
      <c r="G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9.5" customHeight="1">
      <c r="A746" s="2"/>
      <c r="B746" s="27"/>
      <c r="C746" s="27"/>
      <c r="F746" s="1"/>
      <c r="G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9.5" customHeight="1">
      <c r="A747" s="2"/>
      <c r="B747" s="27"/>
      <c r="C747" s="27"/>
      <c r="F747" s="1"/>
      <c r="G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9.5" customHeight="1">
      <c r="A748" s="2"/>
      <c r="B748" s="27"/>
      <c r="C748" s="27"/>
      <c r="F748" s="1"/>
      <c r="G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9.5" customHeight="1">
      <c r="A749" s="2"/>
      <c r="B749" s="27"/>
      <c r="C749" s="27"/>
      <c r="F749" s="1"/>
      <c r="G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9.5" customHeight="1">
      <c r="A750" s="2"/>
      <c r="B750" s="27"/>
      <c r="C750" s="27"/>
      <c r="F750" s="1"/>
      <c r="G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9.5" customHeight="1">
      <c r="A751" s="2"/>
      <c r="B751" s="27"/>
      <c r="C751" s="27"/>
      <c r="F751" s="1"/>
      <c r="G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9.5" customHeight="1">
      <c r="A752" s="2"/>
      <c r="B752" s="27"/>
      <c r="C752" s="27"/>
      <c r="F752" s="1"/>
      <c r="G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9.5" customHeight="1">
      <c r="A753" s="2"/>
      <c r="B753" s="27"/>
      <c r="C753" s="27"/>
      <c r="F753" s="1"/>
      <c r="G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9.5" customHeight="1">
      <c r="A754" s="2"/>
      <c r="B754" s="27"/>
      <c r="C754" s="27"/>
      <c r="F754" s="1"/>
      <c r="G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9.5" customHeight="1">
      <c r="A755" s="2"/>
      <c r="B755" s="27"/>
      <c r="C755" s="27"/>
      <c r="F755" s="1"/>
      <c r="G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9.5" customHeight="1">
      <c r="A756" s="2"/>
      <c r="B756" s="27"/>
      <c r="C756" s="27"/>
      <c r="F756" s="1"/>
      <c r="G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9.5" customHeight="1">
      <c r="A757" s="2"/>
      <c r="B757" s="27"/>
      <c r="C757" s="27"/>
      <c r="F757" s="1"/>
      <c r="G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9.5" customHeight="1">
      <c r="A758" s="2"/>
      <c r="B758" s="27"/>
      <c r="C758" s="27"/>
      <c r="F758" s="1"/>
      <c r="G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9.5" customHeight="1">
      <c r="A759" s="2"/>
      <c r="B759" s="27"/>
      <c r="C759" s="27"/>
      <c r="F759" s="1"/>
      <c r="G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9.5" customHeight="1">
      <c r="A760" s="2"/>
      <c r="B760" s="27"/>
      <c r="C760" s="27"/>
      <c r="F760" s="1"/>
      <c r="G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9.5" customHeight="1">
      <c r="A761" s="2"/>
      <c r="B761" s="27"/>
      <c r="C761" s="27"/>
      <c r="F761" s="1"/>
      <c r="G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9.5" customHeight="1">
      <c r="A762" s="2"/>
      <c r="B762" s="27"/>
      <c r="C762" s="27"/>
      <c r="F762" s="1"/>
      <c r="G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9.5" customHeight="1">
      <c r="A763" s="2"/>
      <c r="B763" s="27"/>
      <c r="C763" s="27"/>
      <c r="F763" s="1"/>
      <c r="G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9.5" customHeight="1">
      <c r="A764" s="2"/>
      <c r="B764" s="27"/>
      <c r="C764" s="27"/>
      <c r="F764" s="1"/>
      <c r="G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9.5" customHeight="1">
      <c r="A765" s="2"/>
      <c r="B765" s="27"/>
      <c r="C765" s="27"/>
      <c r="F765" s="1"/>
      <c r="G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9.5" customHeight="1">
      <c r="A766" s="2"/>
      <c r="B766" s="27"/>
      <c r="C766" s="27"/>
      <c r="F766" s="1"/>
      <c r="G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9.5" customHeight="1">
      <c r="A767" s="2"/>
      <c r="B767" s="27"/>
      <c r="C767" s="27"/>
      <c r="F767" s="1"/>
      <c r="G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9.5" customHeight="1">
      <c r="A768" s="2"/>
      <c r="B768" s="27"/>
      <c r="C768" s="27"/>
      <c r="F768" s="1"/>
      <c r="G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9.5" customHeight="1">
      <c r="A769" s="2"/>
      <c r="B769" s="27"/>
      <c r="C769" s="27"/>
      <c r="F769" s="1"/>
      <c r="G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9.5" customHeight="1">
      <c r="A770" s="2"/>
      <c r="B770" s="27"/>
      <c r="C770" s="27"/>
      <c r="F770" s="1"/>
      <c r="G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9.5" customHeight="1">
      <c r="A771" s="2"/>
      <c r="B771" s="27"/>
      <c r="C771" s="27"/>
      <c r="F771" s="1"/>
      <c r="G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9.5" customHeight="1">
      <c r="A772" s="2"/>
      <c r="B772" s="27"/>
      <c r="C772" s="27"/>
      <c r="F772" s="1"/>
      <c r="G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9.5" customHeight="1">
      <c r="A773" s="2"/>
      <c r="B773" s="27"/>
      <c r="C773" s="27"/>
      <c r="F773" s="1"/>
      <c r="G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9.5" customHeight="1">
      <c r="A774" s="2"/>
      <c r="B774" s="27"/>
      <c r="C774" s="27"/>
      <c r="F774" s="1"/>
      <c r="G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9.5" customHeight="1">
      <c r="A775" s="2"/>
      <c r="B775" s="27"/>
      <c r="C775" s="27"/>
      <c r="F775" s="1"/>
      <c r="G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9.5" customHeight="1">
      <c r="A776" s="2"/>
      <c r="B776" s="27"/>
      <c r="C776" s="27"/>
      <c r="F776" s="1"/>
      <c r="G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9.5" customHeight="1">
      <c r="A777" s="2"/>
      <c r="B777" s="27"/>
      <c r="C777" s="27"/>
      <c r="F777" s="1"/>
      <c r="G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9.5" customHeight="1">
      <c r="A778" s="2"/>
      <c r="B778" s="27"/>
      <c r="C778" s="27"/>
      <c r="F778" s="1"/>
      <c r="G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9.5" customHeight="1">
      <c r="A779" s="2"/>
      <c r="B779" s="27"/>
      <c r="C779" s="27"/>
      <c r="F779" s="1"/>
      <c r="G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9.5" customHeight="1">
      <c r="A780" s="2"/>
      <c r="B780" s="27"/>
      <c r="C780" s="27"/>
      <c r="F780" s="1"/>
      <c r="G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9.5" customHeight="1">
      <c r="A781" s="2"/>
      <c r="B781" s="27"/>
      <c r="C781" s="27"/>
      <c r="F781" s="1"/>
      <c r="G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9.5" customHeight="1">
      <c r="A782" s="2"/>
      <c r="B782" s="27"/>
      <c r="C782" s="27"/>
      <c r="F782" s="1"/>
      <c r="G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9.5" customHeight="1">
      <c r="A783" s="2"/>
      <c r="B783" s="27"/>
      <c r="C783" s="27"/>
      <c r="F783" s="1"/>
      <c r="G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9.5" customHeight="1">
      <c r="A784" s="2"/>
      <c r="B784" s="27"/>
      <c r="C784" s="27"/>
      <c r="F784" s="1"/>
      <c r="G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9.5" customHeight="1">
      <c r="A785" s="2"/>
      <c r="B785" s="27"/>
      <c r="C785" s="27"/>
      <c r="F785" s="1"/>
      <c r="G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9.5" customHeight="1">
      <c r="A786" s="2"/>
      <c r="B786" s="27"/>
      <c r="C786" s="27"/>
      <c r="F786" s="1"/>
      <c r="G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9.5" customHeight="1">
      <c r="A787" s="2"/>
      <c r="B787" s="27"/>
      <c r="C787" s="27"/>
      <c r="F787" s="1"/>
      <c r="G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9.5" customHeight="1">
      <c r="A788" s="2"/>
      <c r="B788" s="27"/>
      <c r="C788" s="27"/>
      <c r="F788" s="1"/>
      <c r="G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9.5" customHeight="1">
      <c r="A789" s="2"/>
      <c r="B789" s="27"/>
      <c r="C789" s="27"/>
      <c r="F789" s="1"/>
      <c r="G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9.5" customHeight="1">
      <c r="A790" s="2"/>
      <c r="B790" s="27"/>
      <c r="C790" s="27"/>
      <c r="F790" s="1"/>
      <c r="G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9.5" customHeight="1">
      <c r="A791" s="2"/>
      <c r="B791" s="27"/>
      <c r="C791" s="27"/>
      <c r="F791" s="1"/>
      <c r="G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9.5" customHeight="1">
      <c r="A792" s="2"/>
      <c r="B792" s="27"/>
      <c r="C792" s="27"/>
      <c r="F792" s="1"/>
      <c r="G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9.5" customHeight="1">
      <c r="A793" s="2"/>
      <c r="B793" s="27"/>
      <c r="C793" s="27"/>
      <c r="F793" s="1"/>
      <c r="G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9.5" customHeight="1">
      <c r="A794" s="2"/>
      <c r="B794" s="27"/>
      <c r="C794" s="27"/>
      <c r="F794" s="1"/>
      <c r="G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9.5" customHeight="1">
      <c r="A795" s="2"/>
      <c r="B795" s="27"/>
      <c r="C795" s="27"/>
      <c r="F795" s="1"/>
      <c r="G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9.5" customHeight="1">
      <c r="A796" s="2"/>
      <c r="B796" s="27"/>
      <c r="C796" s="27"/>
      <c r="F796" s="1"/>
      <c r="G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9.5" customHeight="1">
      <c r="A797" s="2"/>
      <c r="B797" s="27"/>
      <c r="C797" s="27"/>
      <c r="F797" s="1"/>
      <c r="G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9.5" customHeight="1">
      <c r="A798" s="2"/>
      <c r="B798" s="27"/>
      <c r="C798" s="27"/>
      <c r="F798" s="1"/>
      <c r="G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9.5" customHeight="1">
      <c r="A799" s="2"/>
      <c r="B799" s="27"/>
      <c r="C799" s="27"/>
      <c r="F799" s="1"/>
      <c r="G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9.5" customHeight="1">
      <c r="A800" s="2"/>
      <c r="B800" s="27"/>
      <c r="C800" s="27"/>
      <c r="F800" s="1"/>
      <c r="G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9.5" customHeight="1">
      <c r="A801" s="2"/>
      <c r="B801" s="27"/>
      <c r="C801" s="27"/>
      <c r="F801" s="1"/>
      <c r="G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9.5" customHeight="1">
      <c r="A802" s="2"/>
      <c r="B802" s="27"/>
      <c r="C802" s="27"/>
      <c r="F802" s="1"/>
      <c r="G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9.5" customHeight="1">
      <c r="A803" s="2"/>
      <c r="B803" s="27"/>
      <c r="C803" s="27"/>
      <c r="F803" s="1"/>
      <c r="G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9.5" customHeight="1">
      <c r="A804" s="2"/>
      <c r="B804" s="27"/>
      <c r="C804" s="27"/>
      <c r="F804" s="1"/>
      <c r="G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9.5" customHeight="1">
      <c r="A805" s="2"/>
      <c r="B805" s="27"/>
      <c r="C805" s="27"/>
      <c r="F805" s="1"/>
      <c r="G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9.5" customHeight="1">
      <c r="A806" s="2"/>
      <c r="B806" s="27"/>
      <c r="C806" s="27"/>
      <c r="F806" s="1"/>
      <c r="G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9.5" customHeight="1">
      <c r="A807" s="2"/>
      <c r="B807" s="27"/>
      <c r="C807" s="27"/>
      <c r="F807" s="1"/>
      <c r="G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9.5" customHeight="1">
      <c r="A808" s="2"/>
      <c r="B808" s="27"/>
      <c r="C808" s="27"/>
      <c r="F808" s="1"/>
      <c r="G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9.5" customHeight="1">
      <c r="A809" s="2"/>
      <c r="B809" s="27"/>
      <c r="C809" s="27"/>
      <c r="F809" s="1"/>
      <c r="G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9.5" customHeight="1">
      <c r="A810" s="2"/>
      <c r="B810" s="27"/>
      <c r="C810" s="27"/>
      <c r="F810" s="1"/>
      <c r="G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9.5" customHeight="1">
      <c r="A811" s="2"/>
      <c r="B811" s="27"/>
      <c r="C811" s="27"/>
      <c r="F811" s="1"/>
      <c r="G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9.5" customHeight="1">
      <c r="A812" s="2"/>
      <c r="B812" s="27"/>
      <c r="C812" s="27"/>
      <c r="F812" s="1"/>
      <c r="G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9.5" customHeight="1">
      <c r="A813" s="2"/>
      <c r="B813" s="27"/>
      <c r="C813" s="27"/>
      <c r="F813" s="1"/>
      <c r="G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9.5" customHeight="1">
      <c r="A814" s="2"/>
      <c r="B814" s="27"/>
      <c r="C814" s="27"/>
      <c r="F814" s="1"/>
      <c r="G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9.5" customHeight="1">
      <c r="A815" s="2"/>
      <c r="B815" s="27"/>
      <c r="C815" s="27"/>
      <c r="F815" s="1"/>
      <c r="G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9.5" customHeight="1">
      <c r="A816" s="2"/>
      <c r="B816" s="27"/>
      <c r="C816" s="27"/>
      <c r="F816" s="1"/>
      <c r="G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9.5" customHeight="1">
      <c r="A817" s="2"/>
      <c r="B817" s="27"/>
      <c r="C817" s="27"/>
      <c r="F817" s="1"/>
      <c r="G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9.5" customHeight="1">
      <c r="A818" s="2"/>
      <c r="B818" s="27"/>
      <c r="C818" s="27"/>
      <c r="F818" s="1"/>
      <c r="G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9.5" customHeight="1">
      <c r="A819" s="2"/>
      <c r="B819" s="27"/>
      <c r="C819" s="27"/>
      <c r="F819" s="1"/>
      <c r="G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9.5" customHeight="1">
      <c r="A820" s="2"/>
      <c r="B820" s="27"/>
      <c r="C820" s="27"/>
      <c r="F820" s="1"/>
      <c r="G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9.5" customHeight="1">
      <c r="A821" s="2"/>
      <c r="B821" s="27"/>
      <c r="C821" s="27"/>
      <c r="F821" s="1"/>
      <c r="G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9.5" customHeight="1">
      <c r="A822" s="2"/>
      <c r="B822" s="27"/>
      <c r="C822" s="27"/>
      <c r="F822" s="1"/>
      <c r="G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9.5" customHeight="1">
      <c r="A823" s="2"/>
      <c r="B823" s="27"/>
      <c r="C823" s="27"/>
      <c r="F823" s="1"/>
      <c r="G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9.5" customHeight="1">
      <c r="A824" s="2"/>
      <c r="B824" s="27"/>
      <c r="C824" s="27"/>
      <c r="F824" s="1"/>
      <c r="G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9.5" customHeight="1">
      <c r="A825" s="2"/>
      <c r="B825" s="27"/>
      <c r="C825" s="27"/>
      <c r="F825" s="1"/>
      <c r="G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9.5" customHeight="1">
      <c r="A826" s="2"/>
      <c r="B826" s="27"/>
      <c r="C826" s="27"/>
      <c r="F826" s="1"/>
      <c r="G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9.5" customHeight="1">
      <c r="A827" s="2"/>
      <c r="B827" s="27"/>
      <c r="C827" s="27"/>
      <c r="F827" s="1"/>
      <c r="G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9.5" customHeight="1">
      <c r="A828" s="2"/>
      <c r="B828" s="27"/>
      <c r="C828" s="27"/>
      <c r="F828" s="1"/>
      <c r="G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9.5" customHeight="1">
      <c r="A829" s="2"/>
      <c r="B829" s="27"/>
      <c r="C829" s="27"/>
      <c r="F829" s="1"/>
      <c r="G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9.5" customHeight="1">
      <c r="A830" s="2"/>
      <c r="B830" s="27"/>
      <c r="C830" s="27"/>
      <c r="F830" s="1"/>
      <c r="G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9.5" customHeight="1">
      <c r="A831" s="2"/>
      <c r="B831" s="27"/>
      <c r="C831" s="27"/>
      <c r="F831" s="1"/>
      <c r="G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9.5" customHeight="1">
      <c r="A832" s="2"/>
      <c r="B832" s="27"/>
      <c r="C832" s="27"/>
      <c r="F832" s="1"/>
      <c r="G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9.5" customHeight="1">
      <c r="A833" s="2"/>
      <c r="B833" s="27"/>
      <c r="C833" s="27"/>
      <c r="F833" s="1"/>
      <c r="G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9.5" customHeight="1">
      <c r="A834" s="2"/>
      <c r="B834" s="27"/>
      <c r="C834" s="27"/>
      <c r="F834" s="1"/>
      <c r="G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9.5" customHeight="1">
      <c r="A835" s="2"/>
      <c r="B835" s="27"/>
      <c r="C835" s="27"/>
      <c r="F835" s="1"/>
      <c r="G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9.5" customHeight="1">
      <c r="A836" s="2"/>
      <c r="B836" s="27"/>
      <c r="C836" s="27"/>
      <c r="F836" s="1"/>
      <c r="G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9.5" customHeight="1">
      <c r="A837" s="2"/>
      <c r="B837" s="27"/>
      <c r="C837" s="27"/>
      <c r="F837" s="1"/>
      <c r="G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9.5" customHeight="1">
      <c r="A838" s="2"/>
      <c r="B838" s="27"/>
      <c r="C838" s="27"/>
      <c r="F838" s="1"/>
      <c r="G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9.5" customHeight="1">
      <c r="A839" s="2"/>
      <c r="B839" s="27"/>
      <c r="C839" s="27"/>
      <c r="F839" s="1"/>
      <c r="G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9.5" customHeight="1">
      <c r="A840" s="2"/>
      <c r="B840" s="27"/>
      <c r="C840" s="27"/>
      <c r="F840" s="1"/>
      <c r="G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9.5" customHeight="1">
      <c r="A841" s="2"/>
      <c r="B841" s="27"/>
      <c r="C841" s="27"/>
      <c r="F841" s="1"/>
      <c r="G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9.5" customHeight="1">
      <c r="A842" s="2"/>
      <c r="B842" s="27"/>
      <c r="C842" s="27"/>
      <c r="F842" s="1"/>
      <c r="G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9.5" customHeight="1">
      <c r="A843" s="2"/>
      <c r="B843" s="27"/>
      <c r="C843" s="27"/>
      <c r="F843" s="1"/>
      <c r="G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9.5" customHeight="1">
      <c r="A844" s="2"/>
      <c r="B844" s="27"/>
      <c r="C844" s="27"/>
      <c r="F844" s="1"/>
      <c r="G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9.5" customHeight="1">
      <c r="A845" s="2"/>
      <c r="B845" s="27"/>
      <c r="C845" s="27"/>
      <c r="F845" s="1"/>
      <c r="G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9.5" customHeight="1">
      <c r="A846" s="2"/>
      <c r="B846" s="27"/>
      <c r="C846" s="27"/>
      <c r="F846" s="1"/>
      <c r="G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9.5" customHeight="1">
      <c r="A847" s="2"/>
      <c r="B847" s="27"/>
      <c r="C847" s="27"/>
      <c r="F847" s="1"/>
      <c r="G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9.5" customHeight="1">
      <c r="A848" s="2"/>
      <c r="B848" s="27"/>
      <c r="C848" s="27"/>
      <c r="F848" s="1"/>
      <c r="G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9.5" customHeight="1">
      <c r="A849" s="2"/>
      <c r="B849" s="27"/>
      <c r="C849" s="27"/>
      <c r="F849" s="1"/>
      <c r="G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9.5" customHeight="1">
      <c r="A850" s="2"/>
      <c r="B850" s="27"/>
      <c r="C850" s="27"/>
      <c r="F850" s="1"/>
      <c r="G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9.5" customHeight="1">
      <c r="A851" s="2"/>
      <c r="B851" s="27"/>
      <c r="C851" s="27"/>
      <c r="F851" s="1"/>
      <c r="G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9.5" customHeight="1">
      <c r="A852" s="2"/>
      <c r="B852" s="27"/>
      <c r="C852" s="27"/>
      <c r="F852" s="1"/>
      <c r="G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9.5" customHeight="1">
      <c r="A853" s="2"/>
      <c r="B853" s="27"/>
      <c r="C853" s="27"/>
      <c r="F853" s="1"/>
      <c r="G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9.5" customHeight="1">
      <c r="A854" s="2"/>
      <c r="B854" s="27"/>
      <c r="C854" s="27"/>
      <c r="F854" s="1"/>
      <c r="G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9.5" customHeight="1">
      <c r="A855" s="2"/>
      <c r="B855" s="27"/>
      <c r="C855" s="27"/>
      <c r="F855" s="1"/>
      <c r="G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9.5" customHeight="1">
      <c r="A856" s="2"/>
      <c r="B856" s="27"/>
      <c r="C856" s="27"/>
      <c r="F856" s="1"/>
      <c r="G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9.5" customHeight="1">
      <c r="A857" s="2"/>
      <c r="B857" s="27"/>
      <c r="C857" s="27"/>
      <c r="F857" s="1"/>
      <c r="G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9.5" customHeight="1">
      <c r="A858" s="2"/>
      <c r="B858" s="27"/>
      <c r="C858" s="27"/>
      <c r="F858" s="1"/>
      <c r="G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9.5" customHeight="1">
      <c r="A859" s="2"/>
      <c r="B859" s="27"/>
      <c r="C859" s="27"/>
      <c r="F859" s="1"/>
      <c r="G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9.5" customHeight="1">
      <c r="A860" s="2"/>
      <c r="B860" s="27"/>
      <c r="C860" s="27"/>
      <c r="F860" s="1"/>
      <c r="G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9.5" customHeight="1">
      <c r="A861" s="2"/>
      <c r="B861" s="27"/>
      <c r="C861" s="27"/>
      <c r="F861" s="1"/>
      <c r="G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9.5" customHeight="1">
      <c r="A862" s="2"/>
      <c r="B862" s="27"/>
      <c r="C862" s="27"/>
      <c r="F862" s="1"/>
      <c r="G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9.5" customHeight="1">
      <c r="A863" s="2"/>
      <c r="B863" s="27"/>
      <c r="C863" s="27"/>
      <c r="F863" s="1"/>
      <c r="G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9.5" customHeight="1">
      <c r="A864" s="2"/>
      <c r="B864" s="27"/>
      <c r="C864" s="27"/>
      <c r="F864" s="1"/>
      <c r="G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9.5" customHeight="1">
      <c r="A865" s="2"/>
      <c r="B865" s="27"/>
      <c r="C865" s="27"/>
      <c r="F865" s="1"/>
      <c r="G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9.5" customHeight="1">
      <c r="A866" s="2"/>
      <c r="B866" s="27"/>
      <c r="C866" s="27"/>
      <c r="F866" s="1"/>
      <c r="G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9.5" customHeight="1">
      <c r="A867" s="2"/>
      <c r="B867" s="27"/>
      <c r="C867" s="27"/>
      <c r="F867" s="1"/>
      <c r="G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9.5" customHeight="1">
      <c r="A868" s="2"/>
      <c r="B868" s="27"/>
      <c r="C868" s="27"/>
      <c r="F868" s="1"/>
      <c r="G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9.5" customHeight="1">
      <c r="A869" s="2"/>
      <c r="B869" s="27"/>
      <c r="C869" s="27"/>
      <c r="F869" s="1"/>
      <c r="G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9.5" customHeight="1">
      <c r="A870" s="2"/>
      <c r="B870" s="27"/>
      <c r="C870" s="27"/>
      <c r="F870" s="1"/>
      <c r="G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9.5" customHeight="1">
      <c r="A871" s="2"/>
      <c r="B871" s="27"/>
      <c r="C871" s="27"/>
      <c r="F871" s="1"/>
      <c r="G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9.5" customHeight="1">
      <c r="A872" s="2"/>
      <c r="B872" s="27"/>
      <c r="C872" s="27"/>
      <c r="F872" s="1"/>
      <c r="G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9.5" customHeight="1">
      <c r="A873" s="2"/>
      <c r="B873" s="27"/>
      <c r="C873" s="27"/>
      <c r="F873" s="1"/>
      <c r="G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9.5" customHeight="1">
      <c r="A874" s="2"/>
      <c r="B874" s="27"/>
      <c r="C874" s="27"/>
      <c r="F874" s="1"/>
      <c r="G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9.5" customHeight="1">
      <c r="A875" s="2"/>
      <c r="B875" s="27"/>
      <c r="C875" s="27"/>
      <c r="F875" s="1"/>
      <c r="G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9.5" customHeight="1">
      <c r="A876" s="2"/>
      <c r="B876" s="27"/>
      <c r="C876" s="27"/>
      <c r="F876" s="1"/>
      <c r="G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9.5" customHeight="1">
      <c r="A877" s="2"/>
      <c r="B877" s="27"/>
      <c r="C877" s="27"/>
      <c r="F877" s="1"/>
      <c r="G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9.5" customHeight="1">
      <c r="A878" s="2"/>
      <c r="B878" s="27"/>
      <c r="C878" s="27"/>
      <c r="F878" s="1"/>
      <c r="G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9.5" customHeight="1">
      <c r="A879" s="2"/>
      <c r="B879" s="27"/>
      <c r="C879" s="27"/>
      <c r="F879" s="1"/>
      <c r="G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9.5" customHeight="1">
      <c r="A880" s="2"/>
      <c r="B880" s="27"/>
      <c r="C880" s="27"/>
      <c r="F880" s="1"/>
      <c r="G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9.5" customHeight="1">
      <c r="A881" s="2"/>
      <c r="B881" s="27"/>
      <c r="C881" s="27"/>
      <c r="F881" s="1"/>
      <c r="G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9.5" customHeight="1">
      <c r="A882" s="2"/>
      <c r="B882" s="27"/>
      <c r="C882" s="27"/>
      <c r="F882" s="1"/>
      <c r="G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9.5" customHeight="1">
      <c r="A883" s="2"/>
      <c r="B883" s="27"/>
      <c r="C883" s="27"/>
      <c r="F883" s="1"/>
      <c r="G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9.5" customHeight="1">
      <c r="A884" s="2"/>
      <c r="B884" s="27"/>
      <c r="C884" s="27"/>
      <c r="F884" s="1"/>
      <c r="G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9.5" customHeight="1">
      <c r="A885" s="2"/>
      <c r="B885" s="27"/>
      <c r="C885" s="27"/>
      <c r="F885" s="1"/>
      <c r="G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9.5" customHeight="1">
      <c r="A886" s="2"/>
      <c r="B886" s="27"/>
      <c r="C886" s="27"/>
      <c r="F886" s="1"/>
      <c r="G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9.5" customHeight="1">
      <c r="A887" s="2"/>
      <c r="B887" s="27"/>
      <c r="C887" s="27"/>
      <c r="F887" s="1"/>
      <c r="G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9.5" customHeight="1">
      <c r="A888" s="2"/>
      <c r="B888" s="27"/>
      <c r="C888" s="27"/>
      <c r="F888" s="1"/>
      <c r="G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9.5" customHeight="1">
      <c r="A889" s="2"/>
      <c r="B889" s="27"/>
      <c r="C889" s="27"/>
      <c r="F889" s="1"/>
      <c r="G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9.5" customHeight="1">
      <c r="A890" s="2"/>
      <c r="B890" s="27"/>
      <c r="C890" s="27"/>
      <c r="F890" s="1"/>
      <c r="G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9.5" customHeight="1">
      <c r="A891" s="2"/>
      <c r="B891" s="27"/>
      <c r="C891" s="27"/>
      <c r="F891" s="1"/>
      <c r="G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9.5" customHeight="1">
      <c r="A892" s="2"/>
      <c r="B892" s="27"/>
      <c r="C892" s="27"/>
      <c r="F892" s="1"/>
      <c r="G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9.5" customHeight="1">
      <c r="A893" s="2"/>
      <c r="B893" s="27"/>
      <c r="C893" s="27"/>
      <c r="F893" s="1"/>
      <c r="G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9.5" customHeight="1">
      <c r="A894" s="2"/>
      <c r="B894" s="27"/>
      <c r="C894" s="27"/>
      <c r="F894" s="1"/>
      <c r="G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9.5" customHeight="1">
      <c r="A895" s="2"/>
      <c r="B895" s="27"/>
      <c r="C895" s="27"/>
      <c r="F895" s="1"/>
      <c r="G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9.5" customHeight="1">
      <c r="A896" s="2"/>
      <c r="B896" s="27"/>
      <c r="C896" s="27"/>
      <c r="F896" s="1"/>
      <c r="G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9.5" customHeight="1">
      <c r="A897" s="2"/>
      <c r="B897" s="27"/>
      <c r="C897" s="27"/>
      <c r="F897" s="1"/>
      <c r="G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9.5" customHeight="1">
      <c r="A898" s="2"/>
      <c r="B898" s="27"/>
      <c r="C898" s="27"/>
      <c r="F898" s="1"/>
      <c r="G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9.5" customHeight="1">
      <c r="A899" s="2"/>
      <c r="B899" s="27"/>
      <c r="C899" s="27"/>
      <c r="F899" s="1"/>
      <c r="G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9.5" customHeight="1">
      <c r="A900" s="2"/>
      <c r="B900" s="27"/>
      <c r="C900" s="27"/>
      <c r="F900" s="1"/>
      <c r="G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9.5" customHeight="1">
      <c r="A901" s="2"/>
      <c r="B901" s="27"/>
      <c r="C901" s="27"/>
      <c r="F901" s="1"/>
      <c r="G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9.5" customHeight="1">
      <c r="A902" s="2"/>
      <c r="B902" s="27"/>
      <c r="C902" s="27"/>
      <c r="F902" s="1"/>
      <c r="G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9.5" customHeight="1">
      <c r="A903" s="2"/>
      <c r="B903" s="27"/>
      <c r="C903" s="27"/>
      <c r="F903" s="1"/>
      <c r="G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9.5" customHeight="1">
      <c r="A904" s="2"/>
      <c r="B904" s="27"/>
      <c r="C904" s="27"/>
      <c r="F904" s="1"/>
      <c r="G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9.5" customHeight="1">
      <c r="A905" s="2"/>
      <c r="B905" s="27"/>
      <c r="C905" s="27"/>
      <c r="F905" s="1"/>
      <c r="G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9.5" customHeight="1">
      <c r="A906" s="2"/>
      <c r="B906" s="27"/>
      <c r="C906" s="27"/>
      <c r="F906" s="1"/>
      <c r="G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9.5" customHeight="1">
      <c r="A907" s="2"/>
      <c r="B907" s="27"/>
      <c r="C907" s="27"/>
      <c r="F907" s="1"/>
      <c r="G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9.5" customHeight="1">
      <c r="A908" s="2"/>
      <c r="B908" s="27"/>
      <c r="C908" s="27"/>
      <c r="F908" s="1"/>
      <c r="G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9.5" customHeight="1">
      <c r="A909" s="2"/>
      <c r="B909" s="27"/>
      <c r="C909" s="27"/>
      <c r="F909" s="1"/>
      <c r="G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9.5" customHeight="1">
      <c r="A910" s="2"/>
      <c r="B910" s="27"/>
      <c r="C910" s="27"/>
      <c r="F910" s="1"/>
      <c r="G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9.5" customHeight="1">
      <c r="A911" s="2"/>
      <c r="B911" s="27"/>
      <c r="C911" s="27"/>
      <c r="F911" s="1"/>
      <c r="G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9.5" customHeight="1">
      <c r="A912" s="2"/>
      <c r="B912" s="27"/>
      <c r="C912" s="27"/>
      <c r="F912" s="1"/>
      <c r="G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9.5" customHeight="1">
      <c r="A913" s="2"/>
      <c r="B913" s="27"/>
      <c r="C913" s="27"/>
      <c r="F913" s="1"/>
      <c r="G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9.5" customHeight="1">
      <c r="A914" s="2"/>
      <c r="B914" s="27"/>
      <c r="C914" s="27"/>
      <c r="F914" s="1"/>
      <c r="G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9.5" customHeight="1">
      <c r="A915" s="2"/>
      <c r="B915" s="27"/>
      <c r="C915" s="27"/>
      <c r="F915" s="1"/>
      <c r="G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9.5" customHeight="1">
      <c r="A916" s="2"/>
      <c r="B916" s="27"/>
      <c r="C916" s="27"/>
      <c r="F916" s="1"/>
      <c r="G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9.5" customHeight="1">
      <c r="A917" s="2"/>
      <c r="B917" s="27"/>
      <c r="C917" s="27"/>
      <c r="F917" s="1"/>
      <c r="G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9.5" customHeight="1">
      <c r="A918" s="2"/>
      <c r="B918" s="27"/>
      <c r="C918" s="27"/>
      <c r="F918" s="1"/>
      <c r="G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9.5" customHeight="1">
      <c r="A919" s="2"/>
      <c r="B919" s="27"/>
      <c r="C919" s="27"/>
      <c r="F919" s="1"/>
      <c r="G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9.5" customHeight="1">
      <c r="A920" s="2"/>
      <c r="B920" s="27"/>
      <c r="C920" s="27"/>
      <c r="F920" s="1"/>
      <c r="G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9.5" customHeight="1">
      <c r="A921" s="2"/>
      <c r="B921" s="27"/>
      <c r="C921" s="27"/>
      <c r="F921" s="1"/>
      <c r="G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9.5" customHeight="1">
      <c r="A922" s="2"/>
      <c r="B922" s="27"/>
      <c r="C922" s="27"/>
      <c r="F922" s="1"/>
      <c r="G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9.5" customHeight="1">
      <c r="A923" s="2"/>
      <c r="B923" s="27"/>
      <c r="C923" s="27"/>
      <c r="F923" s="1"/>
      <c r="G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9.5" customHeight="1">
      <c r="A924" s="2"/>
      <c r="B924" s="27"/>
      <c r="C924" s="27"/>
      <c r="F924" s="1"/>
      <c r="G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9.5" customHeight="1">
      <c r="A925" s="2"/>
      <c r="B925" s="27"/>
      <c r="C925" s="27"/>
      <c r="F925" s="1"/>
      <c r="G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9.5" customHeight="1">
      <c r="A926" s="2"/>
      <c r="B926" s="27"/>
      <c r="C926" s="27"/>
      <c r="F926" s="1"/>
      <c r="G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9.5" customHeight="1">
      <c r="A927" s="2"/>
      <c r="B927" s="27"/>
      <c r="C927" s="27"/>
      <c r="F927" s="1"/>
      <c r="G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9.5" customHeight="1">
      <c r="A928" s="2"/>
      <c r="B928" s="27"/>
      <c r="C928" s="27"/>
      <c r="F928" s="1"/>
      <c r="G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9.5" customHeight="1">
      <c r="A929" s="2"/>
      <c r="B929" s="27"/>
      <c r="C929" s="27"/>
      <c r="F929" s="1"/>
      <c r="G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9.5" customHeight="1">
      <c r="A930" s="2"/>
      <c r="B930" s="27"/>
      <c r="C930" s="27"/>
      <c r="F930" s="1"/>
      <c r="G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9.5" customHeight="1">
      <c r="A931" s="2"/>
      <c r="B931" s="27"/>
      <c r="C931" s="27"/>
      <c r="F931" s="1"/>
      <c r="G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9.5" customHeight="1">
      <c r="A932" s="2"/>
      <c r="B932" s="27"/>
      <c r="C932" s="27"/>
      <c r="F932" s="1"/>
      <c r="G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9.5" customHeight="1">
      <c r="A933" s="2"/>
      <c r="B933" s="27"/>
      <c r="C933" s="27"/>
      <c r="F933" s="1"/>
      <c r="G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9.5" customHeight="1">
      <c r="A934" s="2"/>
      <c r="B934" s="27"/>
      <c r="C934" s="27"/>
      <c r="F934" s="1"/>
      <c r="G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9.5" customHeight="1">
      <c r="A935" s="2"/>
      <c r="B935" s="27"/>
      <c r="C935" s="27"/>
      <c r="F935" s="1"/>
      <c r="G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9.5" customHeight="1">
      <c r="A936" s="2"/>
      <c r="B936" s="27"/>
      <c r="C936" s="27"/>
      <c r="F936" s="1"/>
      <c r="G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9.5" customHeight="1">
      <c r="A937" s="2"/>
      <c r="B937" s="27"/>
      <c r="C937" s="27"/>
      <c r="F937" s="1"/>
      <c r="G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9.5" customHeight="1">
      <c r="A938" s="2"/>
      <c r="B938" s="27"/>
      <c r="C938" s="27"/>
      <c r="F938" s="1"/>
      <c r="G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9.5" customHeight="1">
      <c r="A939" s="2"/>
      <c r="B939" s="27"/>
      <c r="C939" s="27"/>
      <c r="F939" s="1"/>
      <c r="G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9.5" customHeight="1">
      <c r="A940" s="2"/>
      <c r="B940" s="27"/>
      <c r="C940" s="27"/>
      <c r="F940" s="1"/>
      <c r="G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9.5" customHeight="1">
      <c r="A941" s="2"/>
      <c r="B941" s="27"/>
      <c r="C941" s="27"/>
      <c r="F941" s="1"/>
      <c r="G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9.5" customHeight="1">
      <c r="A942" s="2"/>
      <c r="B942" s="27"/>
      <c r="C942" s="27"/>
      <c r="F942" s="1"/>
      <c r="G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9.5" customHeight="1">
      <c r="A943" s="2"/>
      <c r="B943" s="27"/>
      <c r="C943" s="27"/>
      <c r="F943" s="1"/>
      <c r="G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9.5" customHeight="1">
      <c r="A944" s="2"/>
      <c r="B944" s="27"/>
      <c r="C944" s="27"/>
      <c r="F944" s="1"/>
      <c r="G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9.5" customHeight="1">
      <c r="A945" s="2"/>
      <c r="B945" s="27"/>
      <c r="C945" s="27"/>
      <c r="F945" s="1"/>
      <c r="G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9.5" customHeight="1">
      <c r="A946" s="2"/>
      <c r="B946" s="27"/>
      <c r="C946" s="27"/>
      <c r="F946" s="1"/>
      <c r="G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9.5" customHeight="1">
      <c r="A947" s="2"/>
      <c r="B947" s="27"/>
      <c r="C947" s="27"/>
      <c r="F947" s="1"/>
      <c r="G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9.5" customHeight="1">
      <c r="A948" s="2"/>
      <c r="B948" s="27"/>
      <c r="C948" s="27"/>
      <c r="F948" s="1"/>
      <c r="G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9.5" customHeight="1">
      <c r="A949" s="2"/>
      <c r="B949" s="27"/>
      <c r="C949" s="27"/>
      <c r="F949" s="1"/>
      <c r="G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9.5" customHeight="1">
      <c r="A950" s="2"/>
      <c r="B950" s="27"/>
      <c r="C950" s="27"/>
      <c r="F950" s="1"/>
      <c r="G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9.5" customHeight="1">
      <c r="A951" s="2"/>
      <c r="B951" s="27"/>
      <c r="C951" s="27"/>
      <c r="F951" s="1"/>
      <c r="G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9.5" customHeight="1">
      <c r="A952" s="2"/>
      <c r="B952" s="27"/>
      <c r="C952" s="27"/>
      <c r="F952" s="1"/>
      <c r="G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9.5" customHeight="1">
      <c r="A953" s="2"/>
      <c r="B953" s="27"/>
      <c r="C953" s="27"/>
      <c r="F953" s="1"/>
      <c r="G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9.5" customHeight="1">
      <c r="A954" s="2"/>
      <c r="B954" s="27"/>
      <c r="C954" s="27"/>
      <c r="F954" s="1"/>
      <c r="G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9.5" customHeight="1">
      <c r="A955" s="2"/>
      <c r="B955" s="27"/>
      <c r="C955" s="27"/>
      <c r="F955" s="1"/>
      <c r="G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9.5" customHeight="1">
      <c r="A956" s="2"/>
      <c r="B956" s="27"/>
      <c r="C956" s="27"/>
      <c r="F956" s="1"/>
      <c r="G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9.5" customHeight="1">
      <c r="A957" s="2"/>
      <c r="B957" s="27"/>
      <c r="C957" s="27"/>
      <c r="F957" s="1"/>
      <c r="G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9.5" customHeight="1">
      <c r="A958" s="2"/>
      <c r="B958" s="27"/>
      <c r="C958" s="27"/>
      <c r="F958" s="1"/>
      <c r="G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9.5" customHeight="1">
      <c r="A959" s="2"/>
      <c r="B959" s="27"/>
      <c r="C959" s="27"/>
      <c r="F959" s="1"/>
      <c r="G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9.5" customHeight="1">
      <c r="A960" s="2"/>
      <c r="B960" s="27"/>
      <c r="C960" s="27"/>
      <c r="F960" s="1"/>
      <c r="G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9.5" customHeight="1">
      <c r="A961" s="2"/>
      <c r="B961" s="27"/>
      <c r="C961" s="27"/>
      <c r="F961" s="1"/>
      <c r="G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9.5" customHeight="1">
      <c r="A962" s="2"/>
      <c r="B962" s="27"/>
      <c r="C962" s="27"/>
      <c r="F962" s="1"/>
      <c r="G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9.5" customHeight="1">
      <c r="A963" s="2"/>
      <c r="B963" s="27"/>
      <c r="C963" s="27"/>
      <c r="F963" s="1"/>
      <c r="G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9.5" customHeight="1">
      <c r="A964" s="2"/>
      <c r="B964" s="27"/>
      <c r="C964" s="27"/>
      <c r="F964" s="1"/>
      <c r="G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9.5" customHeight="1">
      <c r="A965" s="2"/>
      <c r="B965" s="27"/>
      <c r="C965" s="27"/>
      <c r="F965" s="1"/>
      <c r="G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9.5" customHeight="1">
      <c r="A966" s="2"/>
      <c r="B966" s="27"/>
      <c r="C966" s="27"/>
      <c r="F966" s="1"/>
      <c r="G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9.5" customHeight="1">
      <c r="A967" s="2"/>
      <c r="B967" s="27"/>
      <c r="C967" s="27"/>
      <c r="F967" s="1"/>
      <c r="G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9.5" customHeight="1">
      <c r="A968" s="2"/>
      <c r="B968" s="27"/>
      <c r="C968" s="27"/>
      <c r="F968" s="1"/>
      <c r="G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9.5" customHeight="1">
      <c r="A969" s="2"/>
      <c r="B969" s="27"/>
      <c r="C969" s="27"/>
      <c r="F969" s="1"/>
      <c r="G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9.5" customHeight="1">
      <c r="A970" s="2"/>
      <c r="B970" s="27"/>
      <c r="C970" s="27"/>
      <c r="F970" s="1"/>
      <c r="G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9.5" customHeight="1">
      <c r="A971" s="2"/>
      <c r="B971" s="27"/>
      <c r="C971" s="27"/>
      <c r="F971" s="1"/>
      <c r="G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9.5" customHeight="1">
      <c r="A972" s="2"/>
      <c r="B972" s="27"/>
      <c r="C972" s="27"/>
      <c r="F972" s="1"/>
      <c r="G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9.5" customHeight="1">
      <c r="A973" s="2"/>
      <c r="B973" s="27"/>
      <c r="C973" s="27"/>
      <c r="F973" s="1"/>
      <c r="G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9.5" customHeight="1">
      <c r="A974" s="2"/>
      <c r="B974" s="27"/>
      <c r="C974" s="27"/>
      <c r="F974" s="1"/>
      <c r="G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9.5" customHeight="1">
      <c r="A975" s="2"/>
      <c r="B975" s="27"/>
      <c r="C975" s="27"/>
      <c r="F975" s="1"/>
      <c r="G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9.5" customHeight="1">
      <c r="A976" s="2"/>
      <c r="B976" s="27"/>
      <c r="C976" s="27"/>
      <c r="F976" s="1"/>
      <c r="G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9.5" customHeight="1">
      <c r="A977" s="2"/>
      <c r="B977" s="27"/>
      <c r="C977" s="27"/>
      <c r="F977" s="1"/>
      <c r="G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9.5" customHeight="1">
      <c r="A978" s="2"/>
      <c r="B978" s="27"/>
      <c r="C978" s="27"/>
      <c r="F978" s="1"/>
      <c r="G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9.5" customHeight="1">
      <c r="A979" s="2"/>
      <c r="B979" s="27"/>
      <c r="C979" s="27"/>
      <c r="F979" s="1"/>
      <c r="G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9.5" customHeight="1">
      <c r="A980" s="2"/>
      <c r="B980" s="27"/>
      <c r="C980" s="27"/>
      <c r="F980" s="1"/>
      <c r="G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9.5" customHeight="1">
      <c r="A981" s="2"/>
      <c r="B981" s="27"/>
      <c r="C981" s="27"/>
      <c r="F981" s="1"/>
      <c r="G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9.5" customHeight="1">
      <c r="A982" s="2"/>
      <c r="B982" s="27"/>
      <c r="C982" s="27"/>
      <c r="F982" s="1"/>
      <c r="G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9.5" customHeight="1">
      <c r="A983" s="2"/>
      <c r="B983" s="27"/>
      <c r="C983" s="27"/>
      <c r="F983" s="1"/>
      <c r="G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9.5" customHeight="1">
      <c r="A984" s="2"/>
      <c r="B984" s="27"/>
      <c r="C984" s="27"/>
      <c r="F984" s="1"/>
      <c r="G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9.5" customHeight="1">
      <c r="A985" s="2"/>
      <c r="B985" s="27"/>
      <c r="C985" s="27"/>
      <c r="F985" s="1"/>
      <c r="G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9.5" customHeight="1">
      <c r="A986" s="2"/>
      <c r="B986" s="27"/>
      <c r="C986" s="27"/>
      <c r="F986" s="1"/>
      <c r="G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9.5" customHeight="1">
      <c r="A987" s="2"/>
      <c r="B987" s="27"/>
      <c r="C987" s="27"/>
      <c r="F987" s="1"/>
      <c r="G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</sheetData>
  <mergeCells count="17">
    <mergeCell ref="D18:E18"/>
    <mergeCell ref="D1:E1"/>
    <mergeCell ref="F3:G3"/>
    <mergeCell ref="H16:H17"/>
    <mergeCell ref="H3:J3"/>
    <mergeCell ref="F15:G15"/>
    <mergeCell ref="B17:C17"/>
    <mergeCell ref="D17:E17"/>
    <mergeCell ref="F17:G17"/>
    <mergeCell ref="F1:G1"/>
    <mergeCell ref="A3:A4"/>
    <mergeCell ref="B3:C3"/>
    <mergeCell ref="D3:E3"/>
    <mergeCell ref="A15:A17"/>
    <mergeCell ref="B15:C15"/>
    <mergeCell ref="D15:E15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F0CA-B3A5-2F4D-AEA5-768EC290CC85}">
  <dimension ref="A1:X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customWidth="1"/>
    <col min="2" max="3" width="11.77734375" style="7" customWidth="1"/>
    <col min="4" max="4" width="11.77734375" style="19" customWidth="1"/>
    <col min="5" max="5" width="11.77734375" style="16" customWidth="1"/>
    <col min="6" max="7" width="11.77734375" customWidth="1"/>
    <col min="8" max="9" width="11.77734375" style="16" customWidth="1"/>
    <col min="10" max="10" width="15.44140625" customWidth="1"/>
    <col min="11" max="24" width="10.6640625" customWidth="1"/>
  </cols>
  <sheetData>
    <row r="1" spans="1:24" s="10" customFormat="1" ht="31.5" customHeight="1">
      <c r="A1" s="81">
        <v>45503</v>
      </c>
      <c r="B1" s="82"/>
      <c r="C1" s="60" t="str">
        <f>"Pumps: "&amp;COUNTA(I5:I12)</f>
        <v>Pumps: 8</v>
      </c>
      <c r="D1" s="84">
        <f>ROUNDUP(D17/8, 0)</f>
        <v>85</v>
      </c>
      <c r="E1" s="92"/>
      <c r="F1" s="93">
        <f>ROUNDDOWN(F17/8, 0)</f>
        <v>42</v>
      </c>
      <c r="G1" s="85"/>
      <c r="H1" s="49" t="s">
        <v>0</v>
      </c>
      <c r="I1" s="49" t="s">
        <v>1</v>
      </c>
      <c r="J1" s="49" t="s">
        <v>28</v>
      </c>
    </row>
    <row r="2" spans="1:24" s="10" customFormat="1" ht="31.5" customHeight="1">
      <c r="A2" s="11"/>
      <c r="B2" s="11"/>
      <c r="C2" s="58"/>
      <c r="D2" s="12"/>
      <c r="E2" s="12"/>
    </row>
    <row r="3" spans="1:24" s="1" customFormat="1" ht="42" customHeight="1">
      <c r="A3" s="87" t="s">
        <v>3</v>
      </c>
      <c r="B3" s="89" t="s">
        <v>4</v>
      </c>
      <c r="C3" s="91"/>
      <c r="D3" s="89" t="s">
        <v>5</v>
      </c>
      <c r="E3" s="91"/>
      <c r="F3" s="89" t="s">
        <v>6</v>
      </c>
      <c r="G3" s="108"/>
      <c r="H3" s="109" t="s">
        <v>7</v>
      </c>
      <c r="I3" s="109"/>
      <c r="J3" s="109"/>
    </row>
    <row r="4" spans="1:24" s="1" customFormat="1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38" t="s">
        <v>12</v>
      </c>
      <c r="I4" s="38" t="s">
        <v>6</v>
      </c>
      <c r="J4" s="38" t="s">
        <v>4</v>
      </c>
    </row>
    <row r="5" spans="1:24" ht="42" customHeight="1">
      <c r="A5" s="4">
        <v>45930</v>
      </c>
      <c r="B5" s="29"/>
      <c r="C5" s="29"/>
      <c r="D5" s="30">
        <v>65</v>
      </c>
      <c r="E5" s="30"/>
      <c r="F5" s="30" t="s">
        <v>41</v>
      </c>
      <c r="G5" s="30" t="s">
        <v>41</v>
      </c>
      <c r="H5" s="22">
        <v>0.97916666666666663</v>
      </c>
      <c r="I5" s="5" t="s">
        <v>41</v>
      </c>
      <c r="J5" s="2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2" customHeight="1">
      <c r="A6" s="4">
        <v>45930.125</v>
      </c>
      <c r="B6" s="29"/>
      <c r="C6" s="29"/>
      <c r="D6" s="30"/>
      <c r="E6" s="30">
        <v>100</v>
      </c>
      <c r="F6" s="30" t="s">
        <v>41</v>
      </c>
      <c r="G6" s="30" t="s">
        <v>41</v>
      </c>
      <c r="H6" s="23">
        <v>0.125</v>
      </c>
      <c r="I6" s="5" t="s">
        <v>41</v>
      </c>
      <c r="J6" s="2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42" customHeight="1">
      <c r="A7" s="4">
        <v>45930.25</v>
      </c>
      <c r="B7" s="29">
        <v>10</v>
      </c>
      <c r="C7" s="29">
        <v>10</v>
      </c>
      <c r="D7" s="30"/>
      <c r="E7" s="30">
        <v>90</v>
      </c>
      <c r="F7" s="30">
        <v>90</v>
      </c>
      <c r="G7" s="30">
        <v>80</v>
      </c>
      <c r="H7" s="23">
        <v>0.27083333333333331</v>
      </c>
      <c r="I7" s="23">
        <v>0.25</v>
      </c>
      <c r="J7" s="2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42" customHeight="1">
      <c r="A8" s="4">
        <v>45930.375</v>
      </c>
      <c r="B8" s="29"/>
      <c r="C8" s="29"/>
      <c r="D8" s="30">
        <v>110</v>
      </c>
      <c r="E8" s="30"/>
      <c r="F8" s="30" t="s">
        <v>41</v>
      </c>
      <c r="G8" s="30" t="s">
        <v>41</v>
      </c>
      <c r="H8" s="23">
        <v>0.4375</v>
      </c>
      <c r="I8" s="5" t="s">
        <v>41</v>
      </c>
      <c r="J8" s="2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2" customHeight="1">
      <c r="A9" s="4">
        <v>45930.5</v>
      </c>
      <c r="B9" s="29"/>
      <c r="C9" s="29"/>
      <c r="D9" s="30">
        <v>100</v>
      </c>
      <c r="E9" s="34"/>
      <c r="F9" s="30">
        <v>30</v>
      </c>
      <c r="G9" s="30">
        <v>60</v>
      </c>
      <c r="H9" s="23">
        <v>0.5625</v>
      </c>
      <c r="I9" s="23">
        <v>0.5</v>
      </c>
      <c r="J9" s="2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42" customHeight="1">
      <c r="A10" s="4">
        <v>45930.625</v>
      </c>
      <c r="B10" s="29">
        <v>20</v>
      </c>
      <c r="C10" s="29">
        <v>15</v>
      </c>
      <c r="D10" s="30">
        <v>100</v>
      </c>
      <c r="E10" s="30"/>
      <c r="F10" s="30" t="s">
        <v>41</v>
      </c>
      <c r="G10" s="30" t="s">
        <v>41</v>
      </c>
      <c r="H10" s="23">
        <v>0.66666666666666663</v>
      </c>
      <c r="I10" s="5" t="s">
        <v>41</v>
      </c>
      <c r="J10" s="2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42" customHeight="1">
      <c r="A11" s="4">
        <v>45930.75</v>
      </c>
      <c r="B11" s="29"/>
      <c r="C11" s="29"/>
      <c r="D11" s="30">
        <v>60</v>
      </c>
      <c r="E11" s="30"/>
      <c r="F11" s="30">
        <v>25</v>
      </c>
      <c r="G11" s="30">
        <v>55</v>
      </c>
      <c r="H11" s="23">
        <v>0.83333333333333337</v>
      </c>
      <c r="I11" s="23">
        <v>0.75</v>
      </c>
      <c r="J11" s="2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42" customHeight="1">
      <c r="A12" s="4">
        <v>45930.875</v>
      </c>
      <c r="B12" s="29">
        <v>18</v>
      </c>
      <c r="C12" s="29">
        <v>12</v>
      </c>
      <c r="D12" s="30">
        <v>50</v>
      </c>
      <c r="E12" s="30"/>
      <c r="F12" s="30" t="s">
        <v>41</v>
      </c>
      <c r="G12" s="30" t="s">
        <v>41</v>
      </c>
      <c r="H12" s="23">
        <v>0.875</v>
      </c>
      <c r="I12" s="5" t="s">
        <v>41</v>
      </c>
      <c r="J12" s="2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9.5" customHeight="1">
      <c r="A13" s="2"/>
      <c r="B13" s="27"/>
      <c r="C13" s="27"/>
      <c r="D13" s="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9.5" customHeight="1">
      <c r="A14" s="2"/>
      <c r="B14" s="27"/>
      <c r="C14" s="27"/>
      <c r="D14" s="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s="16" customFormat="1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24" s="16" customFormat="1" ht="19.5" customHeight="1">
      <c r="A16" s="66"/>
      <c r="B16" s="31">
        <f t="shared" ref="B16:G16" si="0">SUM(B5:B12)</f>
        <v>48</v>
      </c>
      <c r="C16" s="31">
        <f t="shared" si="0"/>
        <v>37</v>
      </c>
      <c r="D16" s="32">
        <f t="shared" si="0"/>
        <v>485</v>
      </c>
      <c r="E16" s="33">
        <f t="shared" si="0"/>
        <v>190</v>
      </c>
      <c r="F16" s="32">
        <f t="shared" si="0"/>
        <v>145</v>
      </c>
      <c r="G16" s="33">
        <f t="shared" si="0"/>
        <v>195</v>
      </c>
      <c r="H16" s="100">
        <f>D17-F17</f>
        <v>335</v>
      </c>
      <c r="I16" s="1"/>
    </row>
    <row r="17" spans="1:24" s="16" customFormat="1" ht="19.5" customHeight="1">
      <c r="A17" s="67"/>
      <c r="B17" s="101">
        <f>SUM(B16:C16)</f>
        <v>85</v>
      </c>
      <c r="C17" s="102"/>
      <c r="D17" s="78">
        <f>SUM(D16:E16)</f>
        <v>675</v>
      </c>
      <c r="E17" s="103"/>
      <c r="F17" s="78">
        <f>SUM(F16:G16)</f>
        <v>340</v>
      </c>
      <c r="G17" s="80"/>
      <c r="H17" s="75"/>
      <c r="I17" s="1"/>
    </row>
    <row r="18" spans="1:24" ht="19.5" customHeight="1">
      <c r="A18" s="2"/>
      <c r="B18" s="27"/>
      <c r="C18" s="27"/>
      <c r="D18" s="95"/>
      <c r="E18" s="95"/>
      <c r="F18" s="1"/>
      <c r="G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9.5" customHeight="1">
      <c r="A19" s="2"/>
      <c r="B19" s="27"/>
      <c r="C19" s="27"/>
      <c r="F19" s="1"/>
      <c r="G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9.5" customHeight="1">
      <c r="A20" s="2"/>
      <c r="B20" s="27"/>
      <c r="C20" s="27"/>
      <c r="F20" s="1"/>
      <c r="G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9.5" customHeight="1">
      <c r="A21" s="2"/>
      <c r="B21" s="27"/>
      <c r="C21" s="27"/>
      <c r="F21" s="1"/>
      <c r="G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9.5" customHeight="1">
      <c r="A22" s="2"/>
      <c r="B22" s="27"/>
      <c r="C22" s="27"/>
      <c r="F22" s="1"/>
      <c r="G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9.5" customHeight="1">
      <c r="A23" s="2"/>
      <c r="B23" s="27"/>
      <c r="C23" s="27"/>
      <c r="F23" s="1"/>
      <c r="G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9.5" customHeight="1">
      <c r="A24" s="2"/>
      <c r="B24" s="27"/>
      <c r="C24" s="27"/>
      <c r="F24" s="1"/>
      <c r="G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9.5" customHeight="1">
      <c r="A25" s="2"/>
      <c r="B25" s="27"/>
      <c r="C25" s="27"/>
      <c r="F25" s="1"/>
      <c r="G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9.5" customHeight="1">
      <c r="A26" s="2"/>
      <c r="B26" s="27"/>
      <c r="C26" s="27"/>
      <c r="F26" s="1"/>
      <c r="G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9.5" customHeight="1">
      <c r="A27" s="2"/>
      <c r="B27" s="27"/>
      <c r="C27" s="27"/>
      <c r="F27" s="1"/>
      <c r="G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9.5" customHeight="1">
      <c r="A28" s="2"/>
      <c r="B28" s="27"/>
      <c r="C28" s="27"/>
      <c r="F28" s="1"/>
      <c r="G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9.5" customHeight="1">
      <c r="A29" s="2"/>
      <c r="B29" s="27"/>
      <c r="C29" s="27"/>
      <c r="F29" s="1"/>
      <c r="G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9.5" customHeight="1">
      <c r="A30" s="2"/>
      <c r="B30" s="27"/>
      <c r="C30" s="27"/>
      <c r="F30" s="1"/>
      <c r="G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9.5" customHeight="1">
      <c r="A31" s="2"/>
      <c r="B31" s="27"/>
      <c r="C31" s="27"/>
      <c r="F31" s="1"/>
      <c r="G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9.5" customHeight="1">
      <c r="A32" s="2"/>
      <c r="B32" s="27"/>
      <c r="C32" s="27"/>
      <c r="F32" s="1"/>
      <c r="G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9.5" customHeight="1">
      <c r="A33" s="2"/>
      <c r="B33" s="27"/>
      <c r="C33" s="27"/>
      <c r="F33" s="1"/>
      <c r="G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9.5" customHeight="1">
      <c r="A34" s="2"/>
      <c r="B34" s="27"/>
      <c r="C34" s="27"/>
      <c r="F34" s="1"/>
      <c r="G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9.5" customHeight="1">
      <c r="A35" s="2"/>
      <c r="B35" s="27"/>
      <c r="C35" s="27"/>
      <c r="F35" s="1"/>
      <c r="G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9.5" customHeight="1">
      <c r="A36" s="2"/>
      <c r="B36" s="27"/>
      <c r="C36" s="27"/>
      <c r="F36" s="1"/>
      <c r="G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9.5" customHeight="1">
      <c r="A37" s="2"/>
      <c r="B37" s="27"/>
      <c r="C37" s="27"/>
      <c r="F37" s="1"/>
      <c r="G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9.5" customHeight="1">
      <c r="A38" s="2"/>
      <c r="B38" s="27"/>
      <c r="C38" s="27"/>
      <c r="F38" s="1"/>
      <c r="G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9.5" customHeight="1">
      <c r="A39" s="2"/>
      <c r="B39" s="27"/>
      <c r="C39" s="27"/>
      <c r="F39" s="1"/>
      <c r="G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9.5" customHeight="1">
      <c r="A40" s="2"/>
      <c r="B40" s="27"/>
      <c r="C40" s="27"/>
      <c r="F40" s="1"/>
      <c r="G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9.5" customHeight="1">
      <c r="A41" s="2"/>
      <c r="B41" s="27"/>
      <c r="C41" s="27"/>
      <c r="F41" s="1"/>
      <c r="G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9.5" customHeight="1">
      <c r="A42" s="2"/>
      <c r="B42" s="27"/>
      <c r="C42" s="27"/>
      <c r="F42" s="1"/>
      <c r="G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9.5" customHeight="1">
      <c r="A43" s="2"/>
      <c r="B43" s="27"/>
      <c r="C43" s="27"/>
      <c r="F43" s="1"/>
      <c r="G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9.5" customHeight="1">
      <c r="A44" s="2"/>
      <c r="B44" s="27"/>
      <c r="C44" s="27"/>
      <c r="F44" s="1"/>
      <c r="G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9.5" customHeight="1">
      <c r="A45" s="2"/>
      <c r="B45" s="27"/>
      <c r="C45" s="27"/>
      <c r="F45" s="1"/>
      <c r="G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9.5" customHeight="1">
      <c r="A46" s="2"/>
      <c r="B46" s="27"/>
      <c r="C46" s="27"/>
      <c r="F46" s="1"/>
      <c r="G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9.5" customHeight="1">
      <c r="A47" s="2"/>
      <c r="B47" s="27"/>
      <c r="C47" s="27"/>
      <c r="F47" s="1"/>
      <c r="G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9.5" customHeight="1">
      <c r="A48" s="2"/>
      <c r="B48" s="27"/>
      <c r="C48" s="27"/>
      <c r="F48" s="1"/>
      <c r="G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9.5" customHeight="1">
      <c r="A49" s="2"/>
      <c r="B49" s="27"/>
      <c r="C49" s="27"/>
      <c r="F49" s="1"/>
      <c r="G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9.5" customHeight="1">
      <c r="A50" s="2"/>
      <c r="B50" s="27"/>
      <c r="C50" s="27"/>
      <c r="F50" s="1"/>
      <c r="G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9.5" customHeight="1">
      <c r="A51" s="2"/>
      <c r="B51" s="27"/>
      <c r="C51" s="27"/>
      <c r="F51" s="1"/>
      <c r="G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9.5" customHeight="1">
      <c r="A52" s="2"/>
      <c r="B52" s="27"/>
      <c r="C52" s="27"/>
      <c r="F52" s="1"/>
      <c r="G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9.5" customHeight="1">
      <c r="A53" s="2"/>
      <c r="B53" s="27"/>
      <c r="C53" s="27"/>
      <c r="F53" s="1"/>
      <c r="G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9.5" customHeight="1">
      <c r="A54" s="2"/>
      <c r="B54" s="27"/>
      <c r="C54" s="27"/>
      <c r="F54" s="1"/>
      <c r="G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9.5" customHeight="1">
      <c r="A55" s="2"/>
      <c r="B55" s="27"/>
      <c r="C55" s="27"/>
      <c r="F55" s="1"/>
      <c r="G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9.5" customHeight="1">
      <c r="A56" s="2"/>
      <c r="B56" s="27"/>
      <c r="C56" s="27"/>
      <c r="F56" s="1"/>
      <c r="G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9.5" customHeight="1">
      <c r="A57" s="2"/>
      <c r="B57" s="27"/>
      <c r="C57" s="27"/>
      <c r="F57" s="1"/>
      <c r="G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9.5" customHeight="1">
      <c r="A58" s="2"/>
      <c r="B58" s="27"/>
      <c r="C58" s="27"/>
      <c r="F58" s="1"/>
      <c r="G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9.5" customHeight="1">
      <c r="A59" s="2"/>
      <c r="B59" s="27"/>
      <c r="C59" s="27"/>
      <c r="F59" s="1"/>
      <c r="G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9.5" customHeight="1">
      <c r="A60" s="2"/>
      <c r="B60" s="27"/>
      <c r="C60" s="27"/>
      <c r="F60" s="1"/>
      <c r="G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9.5" customHeight="1">
      <c r="A61" s="2"/>
      <c r="B61" s="27"/>
      <c r="C61" s="27"/>
      <c r="F61" s="1"/>
      <c r="G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9.5" customHeight="1">
      <c r="A62" s="2"/>
      <c r="B62" s="27"/>
      <c r="C62" s="27"/>
      <c r="F62" s="1"/>
      <c r="G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9.5" customHeight="1">
      <c r="A63" s="2"/>
      <c r="B63" s="27"/>
      <c r="C63" s="27"/>
      <c r="F63" s="1"/>
      <c r="G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9.5" customHeight="1">
      <c r="A64" s="2"/>
      <c r="B64" s="27"/>
      <c r="C64" s="27"/>
      <c r="F64" s="1"/>
      <c r="G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9.5" customHeight="1">
      <c r="A65" s="2"/>
      <c r="B65" s="27"/>
      <c r="C65" s="27"/>
      <c r="F65" s="1"/>
      <c r="G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9.5" customHeight="1">
      <c r="A66" s="2"/>
      <c r="B66" s="27"/>
      <c r="C66" s="27"/>
      <c r="F66" s="1"/>
      <c r="G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9.5" customHeight="1">
      <c r="A67" s="2"/>
      <c r="B67" s="27"/>
      <c r="C67" s="27"/>
      <c r="F67" s="1"/>
      <c r="G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9.5" customHeight="1">
      <c r="A68" s="2"/>
      <c r="B68" s="27"/>
      <c r="C68" s="27"/>
      <c r="F68" s="1"/>
      <c r="G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9.5" customHeight="1">
      <c r="A69" s="2"/>
      <c r="B69" s="27"/>
      <c r="C69" s="27"/>
      <c r="F69" s="1"/>
      <c r="G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9.5" customHeight="1">
      <c r="A70" s="2"/>
      <c r="B70" s="27"/>
      <c r="C70" s="27"/>
      <c r="F70" s="1"/>
      <c r="G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9.5" customHeight="1">
      <c r="A71" s="2"/>
      <c r="B71" s="27"/>
      <c r="C71" s="27"/>
      <c r="F71" s="1"/>
      <c r="G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9.5" customHeight="1">
      <c r="A72" s="2"/>
      <c r="B72" s="27"/>
      <c r="C72" s="27"/>
      <c r="F72" s="1"/>
      <c r="G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9.5" customHeight="1">
      <c r="A73" s="2"/>
      <c r="B73" s="27"/>
      <c r="C73" s="27"/>
      <c r="F73" s="1"/>
      <c r="G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9.5" customHeight="1">
      <c r="A74" s="2"/>
      <c r="B74" s="27"/>
      <c r="C74" s="27"/>
      <c r="F74" s="1"/>
      <c r="G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9.5" customHeight="1">
      <c r="A75" s="2"/>
      <c r="B75" s="27"/>
      <c r="C75" s="27"/>
      <c r="F75" s="1"/>
      <c r="G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9.5" customHeight="1">
      <c r="A76" s="2"/>
      <c r="B76" s="27"/>
      <c r="C76" s="27"/>
      <c r="F76" s="1"/>
      <c r="G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9.5" customHeight="1">
      <c r="A77" s="2"/>
      <c r="B77" s="27"/>
      <c r="C77" s="27"/>
      <c r="F77" s="1"/>
      <c r="G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9.5" customHeight="1">
      <c r="A78" s="2"/>
      <c r="B78" s="27"/>
      <c r="C78" s="27"/>
      <c r="F78" s="1"/>
      <c r="G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9.5" customHeight="1">
      <c r="A79" s="2"/>
      <c r="B79" s="27"/>
      <c r="C79" s="27"/>
      <c r="F79" s="1"/>
      <c r="G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9.5" customHeight="1">
      <c r="A80" s="2"/>
      <c r="B80" s="27"/>
      <c r="C80" s="27"/>
      <c r="F80" s="1"/>
      <c r="G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9.5" customHeight="1">
      <c r="A81" s="2"/>
      <c r="B81" s="27"/>
      <c r="C81" s="27"/>
      <c r="F81" s="1"/>
      <c r="G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9.5" customHeight="1">
      <c r="A82" s="2"/>
      <c r="B82" s="27"/>
      <c r="C82" s="27"/>
      <c r="F82" s="1"/>
      <c r="G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9.5" customHeight="1">
      <c r="A83" s="2"/>
      <c r="B83" s="27"/>
      <c r="C83" s="27"/>
      <c r="F83" s="1"/>
      <c r="G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9.5" customHeight="1">
      <c r="A84" s="2"/>
      <c r="B84" s="27"/>
      <c r="C84" s="27"/>
      <c r="F84" s="1"/>
      <c r="G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9.5" customHeight="1">
      <c r="A85" s="2"/>
      <c r="B85" s="27"/>
      <c r="C85" s="27"/>
      <c r="F85" s="1"/>
      <c r="G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9.5" customHeight="1">
      <c r="A86" s="2"/>
      <c r="B86" s="27"/>
      <c r="C86" s="27"/>
      <c r="F86" s="1"/>
      <c r="G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9.5" customHeight="1">
      <c r="A87" s="2"/>
      <c r="B87" s="27"/>
      <c r="C87" s="27"/>
      <c r="F87" s="1"/>
      <c r="G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9.5" customHeight="1">
      <c r="A88" s="2"/>
      <c r="B88" s="27"/>
      <c r="C88" s="27"/>
      <c r="F88" s="1"/>
      <c r="G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9.5" customHeight="1">
      <c r="A89" s="2"/>
      <c r="B89" s="27"/>
      <c r="C89" s="27"/>
      <c r="F89" s="1"/>
      <c r="G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9.5" customHeight="1">
      <c r="A90" s="2"/>
      <c r="B90" s="27"/>
      <c r="C90" s="27"/>
      <c r="F90" s="1"/>
      <c r="G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9.5" customHeight="1">
      <c r="A91" s="2"/>
      <c r="B91" s="27"/>
      <c r="C91" s="27"/>
      <c r="F91" s="1"/>
      <c r="G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9.5" customHeight="1">
      <c r="A92" s="2"/>
      <c r="B92" s="27"/>
      <c r="C92" s="27"/>
      <c r="F92" s="1"/>
      <c r="G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9.5" customHeight="1">
      <c r="A93" s="2"/>
      <c r="B93" s="27"/>
      <c r="C93" s="27"/>
      <c r="F93" s="1"/>
      <c r="G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9.5" customHeight="1">
      <c r="A94" s="2"/>
      <c r="B94" s="27"/>
      <c r="C94" s="27"/>
      <c r="F94" s="1"/>
      <c r="G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9.5" customHeight="1">
      <c r="A95" s="2"/>
      <c r="B95" s="27"/>
      <c r="C95" s="27"/>
      <c r="F95" s="1"/>
      <c r="G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9.5" customHeight="1">
      <c r="A96" s="2"/>
      <c r="B96" s="27"/>
      <c r="C96" s="27"/>
      <c r="F96" s="1"/>
      <c r="G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9.5" customHeight="1">
      <c r="A97" s="2"/>
      <c r="B97" s="27"/>
      <c r="C97" s="27"/>
      <c r="F97" s="1"/>
      <c r="G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9.5" customHeight="1">
      <c r="A98" s="2"/>
      <c r="B98" s="27"/>
      <c r="C98" s="27"/>
      <c r="F98" s="1"/>
      <c r="G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9.5" customHeight="1">
      <c r="A99" s="2"/>
      <c r="B99" s="27"/>
      <c r="C99" s="27"/>
      <c r="F99" s="1"/>
      <c r="G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9.5" customHeight="1">
      <c r="A100" s="2"/>
      <c r="B100" s="27"/>
      <c r="C100" s="27"/>
      <c r="F100" s="1"/>
      <c r="G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9.5" customHeight="1">
      <c r="A101" s="2"/>
      <c r="B101" s="27"/>
      <c r="C101" s="27"/>
      <c r="F101" s="1"/>
      <c r="G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9.5" customHeight="1">
      <c r="A102" s="2"/>
      <c r="B102" s="27"/>
      <c r="C102" s="27"/>
      <c r="F102" s="1"/>
      <c r="G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9.5" customHeight="1">
      <c r="A103" s="2"/>
      <c r="B103" s="27"/>
      <c r="C103" s="27"/>
      <c r="F103" s="1"/>
      <c r="G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9.5" customHeight="1">
      <c r="A104" s="2"/>
      <c r="B104" s="27"/>
      <c r="C104" s="27"/>
      <c r="F104" s="1"/>
      <c r="G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9.5" customHeight="1">
      <c r="A105" s="2"/>
      <c r="B105" s="27"/>
      <c r="C105" s="27"/>
      <c r="F105" s="1"/>
      <c r="G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9.5" customHeight="1">
      <c r="A106" s="2"/>
      <c r="B106" s="27"/>
      <c r="C106" s="27"/>
      <c r="F106" s="1"/>
      <c r="G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9.5" customHeight="1">
      <c r="A107" s="2"/>
      <c r="B107" s="27"/>
      <c r="C107" s="27"/>
      <c r="F107" s="1"/>
      <c r="G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9.5" customHeight="1">
      <c r="A108" s="2"/>
      <c r="B108" s="27"/>
      <c r="C108" s="27"/>
      <c r="F108" s="1"/>
      <c r="G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9.5" customHeight="1">
      <c r="A109" s="2"/>
      <c r="B109" s="27"/>
      <c r="C109" s="27"/>
      <c r="F109" s="1"/>
      <c r="G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9.5" customHeight="1">
      <c r="A110" s="2"/>
      <c r="B110" s="27"/>
      <c r="C110" s="27"/>
      <c r="F110" s="1"/>
      <c r="G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9.5" customHeight="1">
      <c r="A111" s="2"/>
      <c r="B111" s="27"/>
      <c r="C111" s="27"/>
      <c r="F111" s="1"/>
      <c r="G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9.5" customHeight="1">
      <c r="A112" s="2"/>
      <c r="B112" s="27"/>
      <c r="C112" s="27"/>
      <c r="F112" s="1"/>
      <c r="G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9.5" customHeight="1">
      <c r="A113" s="2"/>
      <c r="B113" s="27"/>
      <c r="C113" s="27"/>
      <c r="F113" s="1"/>
      <c r="G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9.5" customHeight="1">
      <c r="A114" s="2"/>
      <c r="B114" s="27"/>
      <c r="C114" s="27"/>
      <c r="F114" s="1"/>
      <c r="G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9.5" customHeight="1">
      <c r="A115" s="2"/>
      <c r="B115" s="27"/>
      <c r="C115" s="27"/>
      <c r="F115" s="1"/>
      <c r="G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9.5" customHeight="1">
      <c r="A116" s="2"/>
      <c r="B116" s="27"/>
      <c r="C116" s="27"/>
      <c r="F116" s="1"/>
      <c r="G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9.5" customHeight="1">
      <c r="A117" s="2"/>
      <c r="B117" s="27"/>
      <c r="C117" s="27"/>
      <c r="F117" s="1"/>
      <c r="G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9.5" customHeight="1">
      <c r="A118" s="2"/>
      <c r="B118" s="27"/>
      <c r="C118" s="27"/>
      <c r="F118" s="1"/>
      <c r="G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9.5" customHeight="1">
      <c r="A119" s="2"/>
      <c r="B119" s="27"/>
      <c r="C119" s="27"/>
      <c r="F119" s="1"/>
      <c r="G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9.5" customHeight="1">
      <c r="A120" s="2"/>
      <c r="B120" s="27"/>
      <c r="C120" s="27"/>
      <c r="F120" s="1"/>
      <c r="G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9.5" customHeight="1">
      <c r="A121" s="2"/>
      <c r="B121" s="27"/>
      <c r="C121" s="27"/>
      <c r="F121" s="1"/>
      <c r="G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9.5" customHeight="1">
      <c r="A122" s="2"/>
      <c r="B122" s="27"/>
      <c r="C122" s="27"/>
      <c r="F122" s="1"/>
      <c r="G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9.5" customHeight="1">
      <c r="A123" s="2"/>
      <c r="B123" s="27"/>
      <c r="C123" s="27"/>
      <c r="F123" s="1"/>
      <c r="G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9.5" customHeight="1">
      <c r="A124" s="2"/>
      <c r="B124" s="27"/>
      <c r="C124" s="27"/>
      <c r="F124" s="1"/>
      <c r="G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9.5" customHeight="1">
      <c r="A125" s="2"/>
      <c r="B125" s="27"/>
      <c r="C125" s="27"/>
      <c r="F125" s="1"/>
      <c r="G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9.5" customHeight="1">
      <c r="A126" s="2"/>
      <c r="B126" s="27"/>
      <c r="C126" s="27"/>
      <c r="F126" s="1"/>
      <c r="G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9.5" customHeight="1">
      <c r="A127" s="2"/>
      <c r="B127" s="27"/>
      <c r="C127" s="27"/>
      <c r="F127" s="1"/>
      <c r="G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9.5" customHeight="1">
      <c r="A128" s="2"/>
      <c r="B128" s="27"/>
      <c r="C128" s="27"/>
      <c r="F128" s="1"/>
      <c r="G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9.5" customHeight="1">
      <c r="A129" s="2"/>
      <c r="B129" s="27"/>
      <c r="C129" s="27"/>
      <c r="F129" s="1"/>
      <c r="G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9.5" customHeight="1">
      <c r="A130" s="2"/>
      <c r="B130" s="27"/>
      <c r="C130" s="27"/>
      <c r="F130" s="1"/>
      <c r="G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9.5" customHeight="1">
      <c r="A131" s="2"/>
      <c r="B131" s="27"/>
      <c r="C131" s="27"/>
      <c r="F131" s="1"/>
      <c r="G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9.5" customHeight="1">
      <c r="A132" s="2"/>
      <c r="B132" s="27"/>
      <c r="C132" s="27"/>
      <c r="F132" s="1"/>
      <c r="G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9.5" customHeight="1">
      <c r="A133" s="2"/>
      <c r="B133" s="27"/>
      <c r="C133" s="27"/>
      <c r="F133" s="1"/>
      <c r="G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9.5" customHeight="1">
      <c r="A134" s="2"/>
      <c r="B134" s="27"/>
      <c r="C134" s="27"/>
      <c r="F134" s="1"/>
      <c r="G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9.5" customHeight="1">
      <c r="A135" s="2"/>
      <c r="B135" s="27"/>
      <c r="C135" s="27"/>
      <c r="F135" s="1"/>
      <c r="G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9.5" customHeight="1">
      <c r="A136" s="2"/>
      <c r="B136" s="27"/>
      <c r="C136" s="27"/>
      <c r="F136" s="1"/>
      <c r="G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9.5" customHeight="1">
      <c r="A137" s="2"/>
      <c r="B137" s="27"/>
      <c r="C137" s="27"/>
      <c r="F137" s="1"/>
      <c r="G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9.5" customHeight="1">
      <c r="A138" s="2"/>
      <c r="B138" s="27"/>
      <c r="C138" s="27"/>
      <c r="F138" s="1"/>
      <c r="G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9.5" customHeight="1">
      <c r="A139" s="2"/>
      <c r="B139" s="27"/>
      <c r="C139" s="27"/>
      <c r="F139" s="1"/>
      <c r="G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9.5" customHeight="1">
      <c r="A140" s="2"/>
      <c r="B140" s="27"/>
      <c r="C140" s="27"/>
      <c r="F140" s="1"/>
      <c r="G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9.5" customHeight="1">
      <c r="A141" s="2"/>
      <c r="B141" s="27"/>
      <c r="C141" s="27"/>
      <c r="F141" s="1"/>
      <c r="G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9.5" customHeight="1">
      <c r="A142" s="2"/>
      <c r="B142" s="27"/>
      <c r="C142" s="27"/>
      <c r="F142" s="1"/>
      <c r="G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9.5" customHeight="1">
      <c r="A143" s="2"/>
      <c r="B143" s="27"/>
      <c r="C143" s="27"/>
      <c r="F143" s="1"/>
      <c r="G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9.5" customHeight="1">
      <c r="A144" s="2"/>
      <c r="B144" s="27"/>
      <c r="C144" s="27"/>
      <c r="F144" s="1"/>
      <c r="G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9.5" customHeight="1">
      <c r="A145" s="2"/>
      <c r="B145" s="27"/>
      <c r="C145" s="27"/>
      <c r="F145" s="1"/>
      <c r="G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9.5" customHeight="1">
      <c r="A146" s="2"/>
      <c r="B146" s="27"/>
      <c r="C146" s="27"/>
      <c r="F146" s="1"/>
      <c r="G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9.5" customHeight="1">
      <c r="A147" s="2"/>
      <c r="B147" s="27"/>
      <c r="C147" s="27"/>
      <c r="F147" s="1"/>
      <c r="G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9.5" customHeight="1">
      <c r="A148" s="2"/>
      <c r="B148" s="27"/>
      <c r="C148" s="27"/>
      <c r="F148" s="1"/>
      <c r="G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9.5" customHeight="1">
      <c r="A149" s="2"/>
      <c r="B149" s="27"/>
      <c r="C149" s="27"/>
      <c r="F149" s="1"/>
      <c r="G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9.5" customHeight="1">
      <c r="A150" s="2"/>
      <c r="B150" s="27"/>
      <c r="C150" s="27"/>
      <c r="F150" s="1"/>
      <c r="G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9.5" customHeight="1">
      <c r="A151" s="2"/>
      <c r="B151" s="27"/>
      <c r="C151" s="27"/>
      <c r="F151" s="1"/>
      <c r="G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9.5" customHeight="1">
      <c r="A152" s="2"/>
      <c r="B152" s="27"/>
      <c r="C152" s="27"/>
      <c r="F152" s="1"/>
      <c r="G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9.5" customHeight="1">
      <c r="A153" s="2"/>
      <c r="B153" s="27"/>
      <c r="C153" s="27"/>
      <c r="F153" s="1"/>
      <c r="G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9.5" customHeight="1">
      <c r="A154" s="2"/>
      <c r="B154" s="27"/>
      <c r="C154" s="27"/>
      <c r="F154" s="1"/>
      <c r="G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9.5" customHeight="1">
      <c r="A155" s="2"/>
      <c r="B155" s="27"/>
      <c r="C155" s="27"/>
      <c r="F155" s="1"/>
      <c r="G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9.5" customHeight="1">
      <c r="A156" s="2"/>
      <c r="B156" s="27"/>
      <c r="C156" s="27"/>
      <c r="F156" s="1"/>
      <c r="G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9.5" customHeight="1">
      <c r="A157" s="2"/>
      <c r="B157" s="27"/>
      <c r="C157" s="27"/>
      <c r="F157" s="1"/>
      <c r="G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9.5" customHeight="1">
      <c r="A158" s="2"/>
      <c r="B158" s="27"/>
      <c r="C158" s="27"/>
      <c r="F158" s="1"/>
      <c r="G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9.5" customHeight="1">
      <c r="A159" s="2"/>
      <c r="B159" s="27"/>
      <c r="C159" s="27"/>
      <c r="F159" s="1"/>
      <c r="G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9.5" customHeight="1">
      <c r="A160" s="2"/>
      <c r="B160" s="27"/>
      <c r="C160" s="27"/>
      <c r="F160" s="1"/>
      <c r="G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9.5" customHeight="1">
      <c r="A161" s="2"/>
      <c r="B161" s="27"/>
      <c r="C161" s="27"/>
      <c r="F161" s="1"/>
      <c r="G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9.5" customHeight="1">
      <c r="A162" s="2"/>
      <c r="B162" s="27"/>
      <c r="C162" s="27"/>
      <c r="F162" s="1"/>
      <c r="G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9.5" customHeight="1">
      <c r="A163" s="2"/>
      <c r="B163" s="27"/>
      <c r="C163" s="27"/>
      <c r="F163" s="1"/>
      <c r="G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9.5" customHeight="1">
      <c r="A164" s="2"/>
      <c r="B164" s="27"/>
      <c r="C164" s="27"/>
      <c r="F164" s="1"/>
      <c r="G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9.5" customHeight="1">
      <c r="A165" s="2"/>
      <c r="B165" s="27"/>
      <c r="C165" s="27"/>
      <c r="F165" s="1"/>
      <c r="G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9.5" customHeight="1">
      <c r="A166" s="2"/>
      <c r="B166" s="27"/>
      <c r="C166" s="27"/>
      <c r="F166" s="1"/>
      <c r="G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9.5" customHeight="1">
      <c r="A167" s="2"/>
      <c r="B167" s="27"/>
      <c r="C167" s="27"/>
      <c r="F167" s="1"/>
      <c r="G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9.5" customHeight="1">
      <c r="A168" s="2"/>
      <c r="B168" s="27"/>
      <c r="C168" s="27"/>
      <c r="F168" s="1"/>
      <c r="G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9.5" customHeight="1">
      <c r="A169" s="2"/>
      <c r="B169" s="27"/>
      <c r="C169" s="27"/>
      <c r="F169" s="1"/>
      <c r="G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9.5" customHeight="1">
      <c r="A170" s="2"/>
      <c r="B170" s="27"/>
      <c r="C170" s="27"/>
      <c r="F170" s="1"/>
      <c r="G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9.5" customHeight="1">
      <c r="A171" s="2"/>
      <c r="B171" s="27"/>
      <c r="C171" s="27"/>
      <c r="F171" s="1"/>
      <c r="G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9.5" customHeight="1">
      <c r="A172" s="2"/>
      <c r="B172" s="27"/>
      <c r="C172" s="27"/>
      <c r="F172" s="1"/>
      <c r="G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9.5" customHeight="1">
      <c r="A173" s="2"/>
      <c r="B173" s="27"/>
      <c r="C173" s="27"/>
      <c r="F173" s="1"/>
      <c r="G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9.5" customHeight="1">
      <c r="A174" s="2"/>
      <c r="B174" s="27"/>
      <c r="C174" s="27"/>
      <c r="F174" s="1"/>
      <c r="G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9.5" customHeight="1">
      <c r="A175" s="2"/>
      <c r="B175" s="27"/>
      <c r="C175" s="27"/>
      <c r="F175" s="1"/>
      <c r="G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9.5" customHeight="1">
      <c r="A176" s="2"/>
      <c r="B176" s="27"/>
      <c r="C176" s="27"/>
      <c r="F176" s="1"/>
      <c r="G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9.5" customHeight="1">
      <c r="A177" s="2"/>
      <c r="B177" s="27"/>
      <c r="C177" s="27"/>
      <c r="F177" s="1"/>
      <c r="G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9.5" customHeight="1">
      <c r="A178" s="2"/>
      <c r="B178" s="27"/>
      <c r="C178" s="27"/>
      <c r="F178" s="1"/>
      <c r="G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9.5" customHeight="1">
      <c r="A179" s="2"/>
      <c r="B179" s="27"/>
      <c r="C179" s="27"/>
      <c r="F179" s="1"/>
      <c r="G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9.5" customHeight="1">
      <c r="A180" s="2"/>
      <c r="B180" s="27"/>
      <c r="C180" s="27"/>
      <c r="F180" s="1"/>
      <c r="G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9.5" customHeight="1">
      <c r="A181" s="2"/>
      <c r="B181" s="27"/>
      <c r="C181" s="27"/>
      <c r="F181" s="1"/>
      <c r="G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9.5" customHeight="1">
      <c r="A182" s="2"/>
      <c r="B182" s="27"/>
      <c r="C182" s="27"/>
      <c r="F182" s="1"/>
      <c r="G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9.5" customHeight="1">
      <c r="A183" s="2"/>
      <c r="B183" s="27"/>
      <c r="C183" s="27"/>
      <c r="F183" s="1"/>
      <c r="G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9.5" customHeight="1">
      <c r="A184" s="2"/>
      <c r="B184" s="27"/>
      <c r="C184" s="27"/>
      <c r="F184" s="1"/>
      <c r="G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9.5" customHeight="1">
      <c r="A185" s="2"/>
      <c r="B185" s="27"/>
      <c r="C185" s="27"/>
      <c r="F185" s="1"/>
      <c r="G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9.5" customHeight="1">
      <c r="A186" s="2"/>
      <c r="B186" s="27"/>
      <c r="C186" s="27"/>
      <c r="F186" s="1"/>
      <c r="G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9.5" customHeight="1">
      <c r="A187" s="2"/>
      <c r="B187" s="27"/>
      <c r="C187" s="27"/>
      <c r="F187" s="1"/>
      <c r="G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9.5" customHeight="1">
      <c r="A188" s="2"/>
      <c r="B188" s="27"/>
      <c r="C188" s="27"/>
      <c r="F188" s="1"/>
      <c r="G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9.5" customHeight="1">
      <c r="A189" s="2"/>
      <c r="B189" s="27"/>
      <c r="C189" s="27"/>
      <c r="F189" s="1"/>
      <c r="G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9.5" customHeight="1">
      <c r="A190" s="2"/>
      <c r="B190" s="27"/>
      <c r="C190" s="27"/>
      <c r="F190" s="1"/>
      <c r="G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9.5" customHeight="1">
      <c r="A191" s="2"/>
      <c r="B191" s="27"/>
      <c r="C191" s="27"/>
      <c r="F191" s="1"/>
      <c r="G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9.5" customHeight="1">
      <c r="A192" s="2"/>
      <c r="B192" s="27"/>
      <c r="C192" s="27"/>
      <c r="F192" s="1"/>
      <c r="G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9.5" customHeight="1">
      <c r="A193" s="2"/>
      <c r="B193" s="27"/>
      <c r="C193" s="27"/>
      <c r="F193" s="1"/>
      <c r="G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9.5" customHeight="1">
      <c r="A194" s="2"/>
      <c r="B194" s="27"/>
      <c r="C194" s="27"/>
      <c r="F194" s="1"/>
      <c r="G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9.5" customHeight="1">
      <c r="A195" s="2"/>
      <c r="B195" s="27"/>
      <c r="C195" s="27"/>
      <c r="F195" s="1"/>
      <c r="G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9.5" customHeight="1">
      <c r="A196" s="2"/>
      <c r="B196" s="27"/>
      <c r="C196" s="27"/>
      <c r="F196" s="1"/>
      <c r="G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9.5" customHeight="1">
      <c r="A197" s="2"/>
      <c r="B197" s="27"/>
      <c r="C197" s="27"/>
      <c r="F197" s="1"/>
      <c r="G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9.5" customHeight="1">
      <c r="A198" s="2"/>
      <c r="B198" s="27"/>
      <c r="C198" s="27"/>
      <c r="F198" s="1"/>
      <c r="G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9.5" customHeight="1">
      <c r="A199" s="2"/>
      <c r="B199" s="27"/>
      <c r="C199" s="27"/>
      <c r="F199" s="1"/>
      <c r="G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9.5" customHeight="1">
      <c r="A200" s="2"/>
      <c r="B200" s="27"/>
      <c r="C200" s="27"/>
      <c r="F200" s="1"/>
      <c r="G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9.5" customHeight="1">
      <c r="A201" s="2"/>
      <c r="B201" s="27"/>
      <c r="C201" s="27"/>
      <c r="F201" s="1"/>
      <c r="G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9.5" customHeight="1">
      <c r="A202" s="2"/>
      <c r="B202" s="27"/>
      <c r="C202" s="27"/>
      <c r="F202" s="1"/>
      <c r="G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9.5" customHeight="1">
      <c r="A203" s="2"/>
      <c r="B203" s="27"/>
      <c r="C203" s="27"/>
      <c r="F203" s="1"/>
      <c r="G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9.5" customHeight="1">
      <c r="A204" s="2"/>
      <c r="B204" s="27"/>
      <c r="C204" s="27"/>
      <c r="F204" s="1"/>
      <c r="G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9.5" customHeight="1">
      <c r="A205" s="2"/>
      <c r="B205" s="27"/>
      <c r="C205" s="27"/>
      <c r="F205" s="1"/>
      <c r="G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9.5" customHeight="1">
      <c r="A206" s="2"/>
      <c r="B206" s="27"/>
      <c r="C206" s="27"/>
      <c r="F206" s="1"/>
      <c r="G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9.5" customHeight="1">
      <c r="A207" s="2"/>
      <c r="B207" s="27"/>
      <c r="C207" s="27"/>
      <c r="F207" s="1"/>
      <c r="G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9.5" customHeight="1">
      <c r="A208" s="2"/>
      <c r="B208" s="27"/>
      <c r="C208" s="27"/>
      <c r="F208" s="1"/>
      <c r="G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9.5" customHeight="1">
      <c r="A209" s="2"/>
      <c r="B209" s="27"/>
      <c r="C209" s="27"/>
      <c r="F209" s="1"/>
      <c r="G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9.5" customHeight="1">
      <c r="A210" s="2"/>
      <c r="B210" s="27"/>
      <c r="C210" s="27"/>
      <c r="F210" s="1"/>
      <c r="G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9.5" customHeight="1">
      <c r="A211" s="2"/>
      <c r="B211" s="27"/>
      <c r="C211" s="27"/>
      <c r="F211" s="1"/>
      <c r="G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9.5" customHeight="1">
      <c r="A212" s="2"/>
      <c r="B212" s="27"/>
      <c r="C212" s="27"/>
      <c r="F212" s="1"/>
      <c r="G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9.5" customHeight="1">
      <c r="A213" s="2"/>
      <c r="B213" s="27"/>
      <c r="C213" s="27"/>
      <c r="F213" s="1"/>
      <c r="G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9.5" customHeight="1">
      <c r="A214" s="2"/>
      <c r="B214" s="27"/>
      <c r="C214" s="27"/>
      <c r="F214" s="1"/>
      <c r="G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9.5" customHeight="1">
      <c r="A215" s="2"/>
      <c r="B215" s="27"/>
      <c r="C215" s="27"/>
      <c r="F215" s="1"/>
      <c r="G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9.5" customHeight="1">
      <c r="A216" s="2"/>
      <c r="B216" s="27"/>
      <c r="C216" s="27"/>
      <c r="F216" s="1"/>
      <c r="G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9.5" customHeight="1">
      <c r="A217" s="2"/>
      <c r="B217" s="27"/>
      <c r="C217" s="27"/>
      <c r="F217" s="1"/>
      <c r="G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9.5" customHeight="1">
      <c r="A218" s="2"/>
      <c r="B218" s="27"/>
      <c r="C218" s="27"/>
      <c r="F218" s="1"/>
      <c r="G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9.5" customHeight="1">
      <c r="A219" s="2"/>
      <c r="B219" s="27"/>
      <c r="C219" s="27"/>
      <c r="F219" s="1"/>
      <c r="G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9.5" customHeight="1">
      <c r="A220" s="2"/>
      <c r="B220" s="27"/>
      <c r="C220" s="27"/>
      <c r="F220" s="1"/>
      <c r="G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9.5" customHeight="1">
      <c r="A221" s="2"/>
      <c r="B221" s="27"/>
      <c r="C221" s="27"/>
      <c r="F221" s="1"/>
      <c r="G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9.5" customHeight="1">
      <c r="A222" s="2"/>
      <c r="B222" s="27"/>
      <c r="C222" s="27"/>
      <c r="F222" s="1"/>
      <c r="G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9.5" customHeight="1">
      <c r="A223" s="2"/>
      <c r="B223" s="27"/>
      <c r="C223" s="27"/>
      <c r="F223" s="1"/>
      <c r="G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9.5" customHeight="1">
      <c r="A224" s="2"/>
      <c r="B224" s="27"/>
      <c r="C224" s="27"/>
      <c r="F224" s="1"/>
      <c r="G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9.5" customHeight="1">
      <c r="A225" s="2"/>
      <c r="B225" s="27"/>
      <c r="C225" s="27"/>
      <c r="F225" s="1"/>
      <c r="G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9.5" customHeight="1">
      <c r="A226" s="2"/>
      <c r="B226" s="27"/>
      <c r="C226" s="27"/>
      <c r="F226" s="1"/>
      <c r="G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9.5" customHeight="1">
      <c r="A227" s="2"/>
      <c r="B227" s="27"/>
      <c r="C227" s="27"/>
      <c r="F227" s="1"/>
      <c r="G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9.5" customHeight="1">
      <c r="A228" s="2"/>
      <c r="B228" s="27"/>
      <c r="C228" s="27"/>
      <c r="F228" s="1"/>
      <c r="G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9.5" customHeight="1">
      <c r="A229" s="2"/>
      <c r="B229" s="27"/>
      <c r="C229" s="27"/>
      <c r="F229" s="1"/>
      <c r="G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9.5" customHeight="1">
      <c r="A230" s="2"/>
      <c r="B230" s="27"/>
      <c r="C230" s="27"/>
      <c r="F230" s="1"/>
      <c r="G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9.5" customHeight="1">
      <c r="A231" s="2"/>
      <c r="B231" s="27"/>
      <c r="C231" s="27"/>
      <c r="F231" s="1"/>
      <c r="G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9.5" customHeight="1">
      <c r="A232" s="2"/>
      <c r="B232" s="27"/>
      <c r="C232" s="27"/>
      <c r="F232" s="1"/>
      <c r="G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9.5" customHeight="1">
      <c r="A233" s="2"/>
      <c r="B233" s="27"/>
      <c r="C233" s="27"/>
      <c r="F233" s="1"/>
      <c r="G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9.5" customHeight="1">
      <c r="A234" s="2"/>
      <c r="B234" s="27"/>
      <c r="C234" s="27"/>
      <c r="F234" s="1"/>
      <c r="G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9.5" customHeight="1">
      <c r="A235" s="2"/>
      <c r="B235" s="27"/>
      <c r="C235" s="27"/>
      <c r="F235" s="1"/>
      <c r="G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9.5" customHeight="1">
      <c r="A236" s="2"/>
      <c r="B236" s="27"/>
      <c r="C236" s="27"/>
      <c r="F236" s="1"/>
      <c r="G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9.5" customHeight="1">
      <c r="A237" s="2"/>
      <c r="B237" s="27"/>
      <c r="C237" s="27"/>
      <c r="F237" s="1"/>
      <c r="G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9.5" customHeight="1">
      <c r="A238" s="2"/>
      <c r="B238" s="27"/>
      <c r="C238" s="27"/>
      <c r="F238" s="1"/>
      <c r="G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9.5" customHeight="1">
      <c r="A239" s="2"/>
      <c r="B239" s="27"/>
      <c r="C239" s="27"/>
      <c r="F239" s="1"/>
      <c r="G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9.5" customHeight="1">
      <c r="A240" s="2"/>
      <c r="B240" s="27"/>
      <c r="C240" s="27"/>
      <c r="F240" s="1"/>
      <c r="G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9.5" customHeight="1">
      <c r="A241" s="2"/>
      <c r="B241" s="27"/>
      <c r="C241" s="27"/>
      <c r="F241" s="1"/>
      <c r="G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9.5" customHeight="1">
      <c r="A242" s="2"/>
      <c r="B242" s="27"/>
      <c r="C242" s="27"/>
      <c r="F242" s="1"/>
      <c r="G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9.5" customHeight="1">
      <c r="A243" s="2"/>
      <c r="B243" s="27"/>
      <c r="C243" s="27"/>
      <c r="F243" s="1"/>
      <c r="G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9.5" customHeight="1">
      <c r="A244" s="2"/>
      <c r="B244" s="27"/>
      <c r="C244" s="27"/>
      <c r="F244" s="1"/>
      <c r="G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9.5" customHeight="1">
      <c r="A245" s="2"/>
      <c r="B245" s="27"/>
      <c r="C245" s="27"/>
      <c r="F245" s="1"/>
      <c r="G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9.5" customHeight="1">
      <c r="A246" s="2"/>
      <c r="B246" s="27"/>
      <c r="C246" s="27"/>
      <c r="F246" s="1"/>
      <c r="G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9.5" customHeight="1">
      <c r="A247" s="2"/>
      <c r="B247" s="27"/>
      <c r="C247" s="27"/>
      <c r="F247" s="1"/>
      <c r="G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9.5" customHeight="1">
      <c r="A248" s="2"/>
      <c r="B248" s="27"/>
      <c r="C248" s="27"/>
      <c r="F248" s="1"/>
      <c r="G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9.5" customHeight="1">
      <c r="A249" s="2"/>
      <c r="B249" s="27"/>
      <c r="C249" s="27"/>
      <c r="F249" s="1"/>
      <c r="G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9.5" customHeight="1">
      <c r="A250" s="2"/>
      <c r="B250" s="27"/>
      <c r="C250" s="27"/>
      <c r="F250" s="1"/>
      <c r="G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9.5" customHeight="1">
      <c r="A251" s="2"/>
      <c r="B251" s="27"/>
      <c r="C251" s="27"/>
      <c r="F251" s="1"/>
      <c r="G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9.5" customHeight="1">
      <c r="A252" s="2"/>
      <c r="B252" s="27"/>
      <c r="C252" s="27"/>
      <c r="F252" s="1"/>
      <c r="G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9.5" customHeight="1">
      <c r="A253" s="2"/>
      <c r="B253" s="27"/>
      <c r="C253" s="27"/>
      <c r="F253" s="1"/>
      <c r="G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9.5" customHeight="1">
      <c r="A254" s="2"/>
      <c r="B254" s="27"/>
      <c r="C254" s="27"/>
      <c r="F254" s="1"/>
      <c r="G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9.5" customHeight="1">
      <c r="A255" s="2"/>
      <c r="B255" s="27"/>
      <c r="C255" s="27"/>
      <c r="F255" s="1"/>
      <c r="G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9.5" customHeight="1">
      <c r="A256" s="2"/>
      <c r="B256" s="27"/>
      <c r="C256" s="27"/>
      <c r="F256" s="1"/>
      <c r="G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9.5" customHeight="1">
      <c r="A257" s="2"/>
      <c r="B257" s="27"/>
      <c r="C257" s="27"/>
      <c r="F257" s="1"/>
      <c r="G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9.5" customHeight="1">
      <c r="A258" s="2"/>
      <c r="B258" s="27"/>
      <c r="C258" s="27"/>
      <c r="F258" s="1"/>
      <c r="G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9.5" customHeight="1">
      <c r="A259" s="2"/>
      <c r="B259" s="27"/>
      <c r="C259" s="27"/>
      <c r="F259" s="1"/>
      <c r="G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9.5" customHeight="1">
      <c r="A260" s="2"/>
      <c r="B260" s="27"/>
      <c r="C260" s="27"/>
      <c r="F260" s="1"/>
      <c r="G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9.5" customHeight="1">
      <c r="A261" s="2"/>
      <c r="B261" s="27"/>
      <c r="C261" s="27"/>
      <c r="F261" s="1"/>
      <c r="G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9.5" customHeight="1">
      <c r="A262" s="2"/>
      <c r="B262" s="27"/>
      <c r="C262" s="27"/>
      <c r="F262" s="1"/>
      <c r="G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9.5" customHeight="1">
      <c r="A263" s="2"/>
      <c r="B263" s="27"/>
      <c r="C263" s="27"/>
      <c r="F263" s="1"/>
      <c r="G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9.5" customHeight="1">
      <c r="A264" s="2"/>
      <c r="B264" s="27"/>
      <c r="C264" s="27"/>
      <c r="F264" s="1"/>
      <c r="G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9.5" customHeight="1">
      <c r="A265" s="2"/>
      <c r="B265" s="27"/>
      <c r="C265" s="27"/>
      <c r="F265" s="1"/>
      <c r="G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9.5" customHeight="1">
      <c r="A266" s="2"/>
      <c r="B266" s="27"/>
      <c r="C266" s="27"/>
      <c r="F266" s="1"/>
      <c r="G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9.5" customHeight="1">
      <c r="A267" s="2"/>
      <c r="B267" s="27"/>
      <c r="C267" s="27"/>
      <c r="F267" s="1"/>
      <c r="G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9.5" customHeight="1">
      <c r="A268" s="2"/>
      <c r="B268" s="27"/>
      <c r="C268" s="27"/>
      <c r="F268" s="1"/>
      <c r="G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9.5" customHeight="1">
      <c r="A269" s="2"/>
      <c r="B269" s="27"/>
      <c r="C269" s="27"/>
      <c r="F269" s="1"/>
      <c r="G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9.5" customHeight="1">
      <c r="A270" s="2"/>
      <c r="B270" s="27"/>
      <c r="C270" s="27"/>
      <c r="F270" s="1"/>
      <c r="G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9.5" customHeight="1">
      <c r="A271" s="2"/>
      <c r="B271" s="27"/>
      <c r="C271" s="27"/>
      <c r="F271" s="1"/>
      <c r="G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9.5" customHeight="1">
      <c r="A272" s="2"/>
      <c r="B272" s="27"/>
      <c r="C272" s="27"/>
      <c r="F272" s="1"/>
      <c r="G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9.5" customHeight="1">
      <c r="A273" s="2"/>
      <c r="B273" s="27"/>
      <c r="C273" s="27"/>
      <c r="F273" s="1"/>
      <c r="G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9.5" customHeight="1">
      <c r="A274" s="2"/>
      <c r="B274" s="27"/>
      <c r="C274" s="27"/>
      <c r="F274" s="1"/>
      <c r="G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9.5" customHeight="1">
      <c r="A275" s="2"/>
      <c r="B275" s="27"/>
      <c r="C275" s="27"/>
      <c r="F275" s="1"/>
      <c r="G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9.5" customHeight="1">
      <c r="A276" s="2"/>
      <c r="B276" s="27"/>
      <c r="C276" s="27"/>
      <c r="F276" s="1"/>
      <c r="G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9.5" customHeight="1">
      <c r="A277" s="2"/>
      <c r="B277" s="27"/>
      <c r="C277" s="27"/>
      <c r="F277" s="1"/>
      <c r="G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9.5" customHeight="1">
      <c r="A278" s="2"/>
      <c r="B278" s="27"/>
      <c r="C278" s="27"/>
      <c r="F278" s="1"/>
      <c r="G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9.5" customHeight="1">
      <c r="A279" s="2"/>
      <c r="B279" s="27"/>
      <c r="C279" s="27"/>
      <c r="F279" s="1"/>
      <c r="G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9.5" customHeight="1">
      <c r="A280" s="2"/>
      <c r="B280" s="27"/>
      <c r="C280" s="27"/>
      <c r="F280" s="1"/>
      <c r="G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9.5" customHeight="1">
      <c r="A281" s="2"/>
      <c r="B281" s="27"/>
      <c r="C281" s="27"/>
      <c r="F281" s="1"/>
      <c r="G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9.5" customHeight="1">
      <c r="A282" s="2"/>
      <c r="B282" s="27"/>
      <c r="C282" s="27"/>
      <c r="F282" s="1"/>
      <c r="G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9.5" customHeight="1">
      <c r="A283" s="2"/>
      <c r="B283" s="27"/>
      <c r="C283" s="27"/>
      <c r="F283" s="1"/>
      <c r="G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9.5" customHeight="1">
      <c r="A284" s="2"/>
      <c r="B284" s="27"/>
      <c r="C284" s="27"/>
      <c r="F284" s="1"/>
      <c r="G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9.5" customHeight="1">
      <c r="A285" s="2"/>
      <c r="B285" s="27"/>
      <c r="C285" s="27"/>
      <c r="F285" s="1"/>
      <c r="G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9.5" customHeight="1">
      <c r="A286" s="2"/>
      <c r="B286" s="27"/>
      <c r="C286" s="27"/>
      <c r="F286" s="1"/>
      <c r="G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9.5" customHeight="1">
      <c r="A287" s="2"/>
      <c r="B287" s="27"/>
      <c r="C287" s="27"/>
      <c r="F287" s="1"/>
      <c r="G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9.5" customHeight="1">
      <c r="A288" s="2"/>
      <c r="B288" s="27"/>
      <c r="C288" s="27"/>
      <c r="F288" s="1"/>
      <c r="G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9.5" customHeight="1">
      <c r="A289" s="2"/>
      <c r="B289" s="27"/>
      <c r="C289" s="27"/>
      <c r="F289" s="1"/>
      <c r="G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9.5" customHeight="1">
      <c r="A290" s="2"/>
      <c r="B290" s="27"/>
      <c r="C290" s="27"/>
      <c r="F290" s="1"/>
      <c r="G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9.5" customHeight="1">
      <c r="A291" s="2"/>
      <c r="B291" s="27"/>
      <c r="C291" s="27"/>
      <c r="F291" s="1"/>
      <c r="G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9.5" customHeight="1">
      <c r="A292" s="2"/>
      <c r="B292" s="27"/>
      <c r="C292" s="27"/>
      <c r="F292" s="1"/>
      <c r="G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9.5" customHeight="1">
      <c r="A293" s="2"/>
      <c r="B293" s="27"/>
      <c r="C293" s="27"/>
      <c r="F293" s="1"/>
      <c r="G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9.5" customHeight="1">
      <c r="A294" s="2"/>
      <c r="B294" s="27"/>
      <c r="C294" s="27"/>
      <c r="F294" s="1"/>
      <c r="G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9.5" customHeight="1">
      <c r="A295" s="2"/>
      <c r="B295" s="27"/>
      <c r="C295" s="27"/>
      <c r="F295" s="1"/>
      <c r="G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9.5" customHeight="1">
      <c r="A296" s="2"/>
      <c r="B296" s="27"/>
      <c r="C296" s="27"/>
      <c r="F296" s="1"/>
      <c r="G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9.5" customHeight="1">
      <c r="A297" s="2"/>
      <c r="B297" s="27"/>
      <c r="C297" s="27"/>
      <c r="F297" s="1"/>
      <c r="G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9.5" customHeight="1">
      <c r="A298" s="2"/>
      <c r="B298" s="27"/>
      <c r="C298" s="27"/>
      <c r="F298" s="1"/>
      <c r="G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9.5" customHeight="1">
      <c r="A299" s="2"/>
      <c r="B299" s="27"/>
      <c r="C299" s="27"/>
      <c r="F299" s="1"/>
      <c r="G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9.5" customHeight="1">
      <c r="A300" s="2"/>
      <c r="B300" s="27"/>
      <c r="C300" s="27"/>
      <c r="F300" s="1"/>
      <c r="G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9.5" customHeight="1">
      <c r="A301" s="2"/>
      <c r="B301" s="27"/>
      <c r="C301" s="27"/>
      <c r="F301" s="1"/>
      <c r="G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9.5" customHeight="1">
      <c r="A302" s="2"/>
      <c r="B302" s="27"/>
      <c r="C302" s="27"/>
      <c r="F302" s="1"/>
      <c r="G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9.5" customHeight="1">
      <c r="A303" s="2"/>
      <c r="B303" s="27"/>
      <c r="C303" s="27"/>
      <c r="F303" s="1"/>
      <c r="G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9.5" customHeight="1">
      <c r="A304" s="2"/>
      <c r="B304" s="27"/>
      <c r="C304" s="27"/>
      <c r="F304" s="1"/>
      <c r="G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9.5" customHeight="1">
      <c r="A305" s="2"/>
      <c r="B305" s="27"/>
      <c r="C305" s="27"/>
      <c r="F305" s="1"/>
      <c r="G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9.5" customHeight="1">
      <c r="A306" s="2"/>
      <c r="B306" s="27"/>
      <c r="C306" s="27"/>
      <c r="F306" s="1"/>
      <c r="G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9.5" customHeight="1">
      <c r="A307" s="2"/>
      <c r="B307" s="27"/>
      <c r="C307" s="27"/>
      <c r="F307" s="1"/>
      <c r="G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9.5" customHeight="1">
      <c r="A308" s="2"/>
      <c r="B308" s="27"/>
      <c r="C308" s="27"/>
      <c r="F308" s="1"/>
      <c r="G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9.5" customHeight="1">
      <c r="A309" s="2"/>
      <c r="B309" s="27"/>
      <c r="C309" s="27"/>
      <c r="F309" s="1"/>
      <c r="G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9.5" customHeight="1">
      <c r="A310" s="2"/>
      <c r="B310" s="27"/>
      <c r="C310" s="27"/>
      <c r="F310" s="1"/>
      <c r="G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9.5" customHeight="1">
      <c r="A311" s="2"/>
      <c r="B311" s="27"/>
      <c r="C311" s="27"/>
      <c r="F311" s="1"/>
      <c r="G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9.5" customHeight="1">
      <c r="A312" s="2"/>
      <c r="B312" s="27"/>
      <c r="C312" s="27"/>
      <c r="F312" s="1"/>
      <c r="G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9.5" customHeight="1">
      <c r="A313" s="2"/>
      <c r="B313" s="27"/>
      <c r="C313" s="27"/>
      <c r="F313" s="1"/>
      <c r="G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9.5" customHeight="1">
      <c r="A314" s="2"/>
      <c r="B314" s="27"/>
      <c r="C314" s="27"/>
      <c r="F314" s="1"/>
      <c r="G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9.5" customHeight="1">
      <c r="A315" s="2"/>
      <c r="B315" s="27"/>
      <c r="C315" s="27"/>
      <c r="F315" s="1"/>
      <c r="G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9.5" customHeight="1">
      <c r="A316" s="2"/>
      <c r="B316" s="27"/>
      <c r="C316" s="27"/>
      <c r="F316" s="1"/>
      <c r="G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9.5" customHeight="1">
      <c r="A317" s="2"/>
      <c r="B317" s="27"/>
      <c r="C317" s="27"/>
      <c r="F317" s="1"/>
      <c r="G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9.5" customHeight="1">
      <c r="A318" s="2"/>
      <c r="B318" s="27"/>
      <c r="C318" s="27"/>
      <c r="F318" s="1"/>
      <c r="G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9.5" customHeight="1">
      <c r="A319" s="2"/>
      <c r="B319" s="27"/>
      <c r="C319" s="27"/>
      <c r="F319" s="1"/>
      <c r="G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9.5" customHeight="1">
      <c r="A320" s="2"/>
      <c r="B320" s="27"/>
      <c r="C320" s="27"/>
      <c r="F320" s="1"/>
      <c r="G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9.5" customHeight="1">
      <c r="A321" s="2"/>
      <c r="B321" s="27"/>
      <c r="C321" s="27"/>
      <c r="F321" s="1"/>
      <c r="G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9.5" customHeight="1">
      <c r="A322" s="2"/>
      <c r="B322" s="27"/>
      <c r="C322" s="27"/>
      <c r="F322" s="1"/>
      <c r="G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9.5" customHeight="1">
      <c r="A323" s="2"/>
      <c r="B323" s="27"/>
      <c r="C323" s="27"/>
      <c r="F323" s="1"/>
      <c r="G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9.5" customHeight="1">
      <c r="A324" s="2"/>
      <c r="B324" s="27"/>
      <c r="C324" s="27"/>
      <c r="F324" s="1"/>
      <c r="G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9.5" customHeight="1">
      <c r="A325" s="2"/>
      <c r="B325" s="27"/>
      <c r="C325" s="27"/>
      <c r="F325" s="1"/>
      <c r="G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9.5" customHeight="1">
      <c r="A326" s="2"/>
      <c r="B326" s="27"/>
      <c r="C326" s="27"/>
      <c r="F326" s="1"/>
      <c r="G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9.5" customHeight="1">
      <c r="A327" s="2"/>
      <c r="B327" s="27"/>
      <c r="C327" s="27"/>
      <c r="F327" s="1"/>
      <c r="G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9.5" customHeight="1">
      <c r="A328" s="2"/>
      <c r="B328" s="27"/>
      <c r="C328" s="27"/>
      <c r="F328" s="1"/>
      <c r="G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9.5" customHeight="1">
      <c r="A329" s="2"/>
      <c r="B329" s="27"/>
      <c r="C329" s="27"/>
      <c r="F329" s="1"/>
      <c r="G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9.5" customHeight="1">
      <c r="A330" s="2"/>
      <c r="B330" s="27"/>
      <c r="C330" s="27"/>
      <c r="F330" s="1"/>
      <c r="G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9.5" customHeight="1">
      <c r="A331" s="2"/>
      <c r="B331" s="27"/>
      <c r="C331" s="27"/>
      <c r="F331" s="1"/>
      <c r="G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9.5" customHeight="1">
      <c r="A332" s="2"/>
      <c r="B332" s="27"/>
      <c r="C332" s="27"/>
      <c r="F332" s="1"/>
      <c r="G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9.5" customHeight="1">
      <c r="A333" s="2"/>
      <c r="B333" s="27"/>
      <c r="C333" s="27"/>
      <c r="F333" s="1"/>
      <c r="G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9.5" customHeight="1">
      <c r="A334" s="2"/>
      <c r="B334" s="27"/>
      <c r="C334" s="27"/>
      <c r="F334" s="1"/>
      <c r="G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9.5" customHeight="1">
      <c r="A335" s="2"/>
      <c r="B335" s="27"/>
      <c r="C335" s="27"/>
      <c r="F335" s="1"/>
      <c r="G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9.5" customHeight="1">
      <c r="A336" s="2"/>
      <c r="B336" s="27"/>
      <c r="C336" s="27"/>
      <c r="F336" s="1"/>
      <c r="G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9.5" customHeight="1">
      <c r="A337" s="2"/>
      <c r="B337" s="27"/>
      <c r="C337" s="27"/>
      <c r="F337" s="1"/>
      <c r="G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9.5" customHeight="1">
      <c r="A338" s="2"/>
      <c r="B338" s="27"/>
      <c r="C338" s="27"/>
      <c r="F338" s="1"/>
      <c r="G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9.5" customHeight="1">
      <c r="A339" s="2"/>
      <c r="B339" s="27"/>
      <c r="C339" s="27"/>
      <c r="F339" s="1"/>
      <c r="G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9.5" customHeight="1">
      <c r="A340" s="2"/>
      <c r="B340" s="27"/>
      <c r="C340" s="27"/>
      <c r="F340" s="1"/>
      <c r="G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9.5" customHeight="1">
      <c r="A341" s="2"/>
      <c r="B341" s="27"/>
      <c r="C341" s="27"/>
      <c r="F341" s="1"/>
      <c r="G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9.5" customHeight="1">
      <c r="A342" s="2"/>
      <c r="B342" s="27"/>
      <c r="C342" s="27"/>
      <c r="F342" s="1"/>
      <c r="G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9.5" customHeight="1">
      <c r="A343" s="2"/>
      <c r="B343" s="27"/>
      <c r="C343" s="27"/>
      <c r="F343" s="1"/>
      <c r="G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9.5" customHeight="1">
      <c r="A344" s="2"/>
      <c r="B344" s="27"/>
      <c r="C344" s="27"/>
      <c r="F344" s="1"/>
      <c r="G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9.5" customHeight="1">
      <c r="A345" s="2"/>
      <c r="B345" s="27"/>
      <c r="C345" s="27"/>
      <c r="F345" s="1"/>
      <c r="G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9.5" customHeight="1">
      <c r="A346" s="2"/>
      <c r="B346" s="27"/>
      <c r="C346" s="27"/>
      <c r="F346" s="1"/>
      <c r="G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9.5" customHeight="1">
      <c r="A347" s="2"/>
      <c r="B347" s="27"/>
      <c r="C347" s="27"/>
      <c r="F347" s="1"/>
      <c r="G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9.5" customHeight="1">
      <c r="A348" s="2"/>
      <c r="B348" s="27"/>
      <c r="C348" s="27"/>
      <c r="F348" s="1"/>
      <c r="G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9.5" customHeight="1">
      <c r="A349" s="2"/>
      <c r="B349" s="27"/>
      <c r="C349" s="27"/>
      <c r="F349" s="1"/>
      <c r="G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9.5" customHeight="1">
      <c r="A350" s="2"/>
      <c r="B350" s="27"/>
      <c r="C350" s="27"/>
      <c r="F350" s="1"/>
      <c r="G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9.5" customHeight="1">
      <c r="A351" s="2"/>
      <c r="B351" s="27"/>
      <c r="C351" s="27"/>
      <c r="F351" s="1"/>
      <c r="G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9.5" customHeight="1">
      <c r="A352" s="2"/>
      <c r="B352" s="27"/>
      <c r="C352" s="27"/>
      <c r="F352" s="1"/>
      <c r="G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9.5" customHeight="1">
      <c r="A353" s="2"/>
      <c r="B353" s="27"/>
      <c r="C353" s="27"/>
      <c r="F353" s="1"/>
      <c r="G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9.5" customHeight="1">
      <c r="A354" s="2"/>
      <c r="B354" s="27"/>
      <c r="C354" s="27"/>
      <c r="F354" s="1"/>
      <c r="G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9.5" customHeight="1">
      <c r="A355" s="2"/>
      <c r="B355" s="27"/>
      <c r="C355" s="27"/>
      <c r="F355" s="1"/>
      <c r="G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9.5" customHeight="1">
      <c r="A356" s="2"/>
      <c r="B356" s="27"/>
      <c r="C356" s="27"/>
      <c r="F356" s="1"/>
      <c r="G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9.5" customHeight="1">
      <c r="A357" s="2"/>
      <c r="B357" s="27"/>
      <c r="C357" s="27"/>
      <c r="F357" s="1"/>
      <c r="G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9.5" customHeight="1">
      <c r="A358" s="2"/>
      <c r="B358" s="27"/>
      <c r="C358" s="27"/>
      <c r="F358" s="1"/>
      <c r="G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9.5" customHeight="1">
      <c r="A359" s="2"/>
      <c r="B359" s="27"/>
      <c r="C359" s="27"/>
      <c r="F359" s="1"/>
      <c r="G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9.5" customHeight="1">
      <c r="A360" s="2"/>
      <c r="B360" s="27"/>
      <c r="C360" s="27"/>
      <c r="F360" s="1"/>
      <c r="G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9.5" customHeight="1">
      <c r="A361" s="2"/>
      <c r="B361" s="27"/>
      <c r="C361" s="27"/>
      <c r="F361" s="1"/>
      <c r="G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9.5" customHeight="1">
      <c r="A362" s="2"/>
      <c r="B362" s="27"/>
      <c r="C362" s="27"/>
      <c r="F362" s="1"/>
      <c r="G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9.5" customHeight="1">
      <c r="A363" s="2"/>
      <c r="B363" s="27"/>
      <c r="C363" s="27"/>
      <c r="F363" s="1"/>
      <c r="G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9.5" customHeight="1">
      <c r="A364" s="2"/>
      <c r="B364" s="27"/>
      <c r="C364" s="27"/>
      <c r="F364" s="1"/>
      <c r="G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9.5" customHeight="1">
      <c r="A365" s="2"/>
      <c r="B365" s="27"/>
      <c r="C365" s="27"/>
      <c r="F365" s="1"/>
      <c r="G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9.5" customHeight="1">
      <c r="A366" s="2"/>
      <c r="B366" s="27"/>
      <c r="C366" s="27"/>
      <c r="F366" s="1"/>
      <c r="G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9.5" customHeight="1">
      <c r="A367" s="2"/>
      <c r="B367" s="27"/>
      <c r="C367" s="27"/>
      <c r="F367" s="1"/>
      <c r="G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9.5" customHeight="1">
      <c r="A368" s="2"/>
      <c r="B368" s="27"/>
      <c r="C368" s="27"/>
      <c r="F368" s="1"/>
      <c r="G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9.5" customHeight="1">
      <c r="A369" s="2"/>
      <c r="B369" s="27"/>
      <c r="C369" s="27"/>
      <c r="F369" s="1"/>
      <c r="G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9.5" customHeight="1">
      <c r="A370" s="2"/>
      <c r="B370" s="27"/>
      <c r="C370" s="27"/>
      <c r="F370" s="1"/>
      <c r="G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9.5" customHeight="1">
      <c r="A371" s="2"/>
      <c r="B371" s="27"/>
      <c r="C371" s="27"/>
      <c r="F371" s="1"/>
      <c r="G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9.5" customHeight="1">
      <c r="A372" s="2"/>
      <c r="B372" s="27"/>
      <c r="C372" s="27"/>
      <c r="F372" s="1"/>
      <c r="G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9.5" customHeight="1">
      <c r="A373" s="2"/>
      <c r="B373" s="27"/>
      <c r="C373" s="27"/>
      <c r="F373" s="1"/>
      <c r="G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9.5" customHeight="1">
      <c r="A374" s="2"/>
      <c r="B374" s="27"/>
      <c r="C374" s="27"/>
      <c r="F374" s="1"/>
      <c r="G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9.5" customHeight="1">
      <c r="A375" s="2"/>
      <c r="B375" s="27"/>
      <c r="C375" s="27"/>
      <c r="F375" s="1"/>
      <c r="G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9.5" customHeight="1">
      <c r="A376" s="2"/>
      <c r="B376" s="27"/>
      <c r="C376" s="27"/>
      <c r="F376" s="1"/>
      <c r="G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9.5" customHeight="1">
      <c r="A377" s="2"/>
      <c r="B377" s="27"/>
      <c r="C377" s="27"/>
      <c r="F377" s="1"/>
      <c r="G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9.5" customHeight="1">
      <c r="A378" s="2"/>
      <c r="B378" s="27"/>
      <c r="C378" s="27"/>
      <c r="F378" s="1"/>
      <c r="G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9.5" customHeight="1">
      <c r="A379" s="2"/>
      <c r="B379" s="27"/>
      <c r="C379" s="27"/>
      <c r="F379" s="1"/>
      <c r="G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9.5" customHeight="1">
      <c r="A380" s="2"/>
      <c r="B380" s="27"/>
      <c r="C380" s="27"/>
      <c r="F380" s="1"/>
      <c r="G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9.5" customHeight="1">
      <c r="A381" s="2"/>
      <c r="B381" s="27"/>
      <c r="C381" s="27"/>
      <c r="F381" s="1"/>
      <c r="G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9.5" customHeight="1">
      <c r="A382" s="2"/>
      <c r="B382" s="27"/>
      <c r="C382" s="27"/>
      <c r="F382" s="1"/>
      <c r="G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9.5" customHeight="1">
      <c r="A383" s="2"/>
      <c r="B383" s="27"/>
      <c r="C383" s="27"/>
      <c r="F383" s="1"/>
      <c r="G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9.5" customHeight="1">
      <c r="A384" s="2"/>
      <c r="B384" s="27"/>
      <c r="C384" s="27"/>
      <c r="F384" s="1"/>
      <c r="G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9.5" customHeight="1">
      <c r="A385" s="2"/>
      <c r="B385" s="27"/>
      <c r="C385" s="27"/>
      <c r="F385" s="1"/>
      <c r="G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9.5" customHeight="1">
      <c r="A386" s="2"/>
      <c r="B386" s="27"/>
      <c r="C386" s="27"/>
      <c r="F386" s="1"/>
      <c r="G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9.5" customHeight="1">
      <c r="A387" s="2"/>
      <c r="B387" s="27"/>
      <c r="C387" s="27"/>
      <c r="F387" s="1"/>
      <c r="G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9.5" customHeight="1">
      <c r="A388" s="2"/>
      <c r="B388" s="27"/>
      <c r="C388" s="27"/>
      <c r="F388" s="1"/>
      <c r="G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9.5" customHeight="1">
      <c r="A389" s="2"/>
      <c r="B389" s="27"/>
      <c r="C389" s="27"/>
      <c r="F389" s="1"/>
      <c r="G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9.5" customHeight="1">
      <c r="A390" s="2"/>
      <c r="B390" s="27"/>
      <c r="C390" s="27"/>
      <c r="F390" s="1"/>
      <c r="G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9.5" customHeight="1">
      <c r="A391" s="2"/>
      <c r="B391" s="27"/>
      <c r="C391" s="27"/>
      <c r="F391" s="1"/>
      <c r="G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9.5" customHeight="1">
      <c r="A392" s="2"/>
      <c r="B392" s="27"/>
      <c r="C392" s="27"/>
      <c r="F392" s="1"/>
      <c r="G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9.5" customHeight="1">
      <c r="A393" s="2"/>
      <c r="B393" s="27"/>
      <c r="C393" s="27"/>
      <c r="F393" s="1"/>
      <c r="G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9.5" customHeight="1">
      <c r="A394" s="2"/>
      <c r="B394" s="27"/>
      <c r="C394" s="27"/>
      <c r="F394" s="1"/>
      <c r="G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9.5" customHeight="1">
      <c r="A395" s="2"/>
      <c r="B395" s="27"/>
      <c r="C395" s="27"/>
      <c r="F395" s="1"/>
      <c r="G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9.5" customHeight="1">
      <c r="A396" s="2"/>
      <c r="B396" s="27"/>
      <c r="C396" s="27"/>
      <c r="F396" s="1"/>
      <c r="G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9.5" customHeight="1">
      <c r="A397" s="2"/>
      <c r="B397" s="27"/>
      <c r="C397" s="27"/>
      <c r="F397" s="1"/>
      <c r="G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9.5" customHeight="1">
      <c r="A398" s="2"/>
      <c r="B398" s="27"/>
      <c r="C398" s="27"/>
      <c r="F398" s="1"/>
      <c r="G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9.5" customHeight="1">
      <c r="A399" s="2"/>
      <c r="B399" s="27"/>
      <c r="C399" s="27"/>
      <c r="F399" s="1"/>
      <c r="G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9.5" customHeight="1">
      <c r="A400" s="2"/>
      <c r="B400" s="27"/>
      <c r="C400" s="27"/>
      <c r="F400" s="1"/>
      <c r="G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9.5" customHeight="1">
      <c r="A401" s="2"/>
      <c r="B401" s="27"/>
      <c r="C401" s="27"/>
      <c r="F401" s="1"/>
      <c r="G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9.5" customHeight="1">
      <c r="A402" s="2"/>
      <c r="B402" s="27"/>
      <c r="C402" s="27"/>
      <c r="F402" s="1"/>
      <c r="G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9.5" customHeight="1">
      <c r="A403" s="2"/>
      <c r="B403" s="27"/>
      <c r="C403" s="27"/>
      <c r="F403" s="1"/>
      <c r="G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9.5" customHeight="1">
      <c r="A404" s="2"/>
      <c r="B404" s="27"/>
      <c r="C404" s="27"/>
      <c r="F404" s="1"/>
      <c r="G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9.5" customHeight="1">
      <c r="A405" s="2"/>
      <c r="B405" s="27"/>
      <c r="C405" s="27"/>
      <c r="F405" s="1"/>
      <c r="G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9.5" customHeight="1">
      <c r="A406" s="2"/>
      <c r="B406" s="27"/>
      <c r="C406" s="27"/>
      <c r="F406" s="1"/>
      <c r="G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9.5" customHeight="1">
      <c r="A407" s="2"/>
      <c r="B407" s="27"/>
      <c r="C407" s="27"/>
      <c r="F407" s="1"/>
      <c r="G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9.5" customHeight="1">
      <c r="A408" s="2"/>
      <c r="B408" s="27"/>
      <c r="C408" s="27"/>
      <c r="F408" s="1"/>
      <c r="G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9.5" customHeight="1">
      <c r="A409" s="2"/>
      <c r="B409" s="27"/>
      <c r="C409" s="27"/>
      <c r="F409" s="1"/>
      <c r="G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9.5" customHeight="1">
      <c r="A410" s="2"/>
      <c r="B410" s="27"/>
      <c r="C410" s="27"/>
      <c r="F410" s="1"/>
      <c r="G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9.5" customHeight="1">
      <c r="A411" s="2"/>
      <c r="B411" s="27"/>
      <c r="C411" s="27"/>
      <c r="F411" s="1"/>
      <c r="G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9.5" customHeight="1">
      <c r="A412" s="2"/>
      <c r="B412" s="27"/>
      <c r="C412" s="27"/>
      <c r="F412" s="1"/>
      <c r="G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9.5" customHeight="1">
      <c r="A413" s="2"/>
      <c r="B413" s="27"/>
      <c r="C413" s="27"/>
      <c r="F413" s="1"/>
      <c r="G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9.5" customHeight="1">
      <c r="A414" s="2"/>
      <c r="B414" s="27"/>
      <c r="C414" s="27"/>
      <c r="F414" s="1"/>
      <c r="G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9.5" customHeight="1">
      <c r="A415" s="2"/>
      <c r="B415" s="27"/>
      <c r="C415" s="27"/>
      <c r="F415" s="1"/>
      <c r="G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9.5" customHeight="1">
      <c r="A416" s="2"/>
      <c r="B416" s="27"/>
      <c r="C416" s="27"/>
      <c r="F416" s="1"/>
      <c r="G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9.5" customHeight="1">
      <c r="A417" s="2"/>
      <c r="B417" s="27"/>
      <c r="C417" s="27"/>
      <c r="F417" s="1"/>
      <c r="G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9.5" customHeight="1">
      <c r="A418" s="2"/>
      <c r="B418" s="27"/>
      <c r="C418" s="27"/>
      <c r="F418" s="1"/>
      <c r="G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9.5" customHeight="1">
      <c r="A419" s="2"/>
      <c r="B419" s="27"/>
      <c r="C419" s="27"/>
      <c r="F419" s="1"/>
      <c r="G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9.5" customHeight="1">
      <c r="A420" s="2"/>
      <c r="B420" s="27"/>
      <c r="C420" s="27"/>
      <c r="F420" s="1"/>
      <c r="G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9.5" customHeight="1">
      <c r="A421" s="2"/>
      <c r="B421" s="27"/>
      <c r="C421" s="27"/>
      <c r="F421" s="1"/>
      <c r="G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9.5" customHeight="1">
      <c r="A422" s="2"/>
      <c r="B422" s="27"/>
      <c r="C422" s="27"/>
      <c r="F422" s="1"/>
      <c r="G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9.5" customHeight="1">
      <c r="A423" s="2"/>
      <c r="B423" s="27"/>
      <c r="C423" s="27"/>
      <c r="F423" s="1"/>
      <c r="G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9.5" customHeight="1">
      <c r="A424" s="2"/>
      <c r="B424" s="27"/>
      <c r="C424" s="27"/>
      <c r="F424" s="1"/>
      <c r="G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9.5" customHeight="1">
      <c r="A425" s="2"/>
      <c r="B425" s="27"/>
      <c r="C425" s="27"/>
      <c r="F425" s="1"/>
      <c r="G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9.5" customHeight="1">
      <c r="A426" s="2"/>
      <c r="B426" s="27"/>
      <c r="C426" s="27"/>
      <c r="F426" s="1"/>
      <c r="G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9.5" customHeight="1">
      <c r="A427" s="2"/>
      <c r="B427" s="27"/>
      <c r="C427" s="27"/>
      <c r="F427" s="1"/>
      <c r="G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9.5" customHeight="1">
      <c r="A428" s="2"/>
      <c r="B428" s="27"/>
      <c r="C428" s="27"/>
      <c r="F428" s="1"/>
      <c r="G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9.5" customHeight="1">
      <c r="A429" s="2"/>
      <c r="B429" s="27"/>
      <c r="C429" s="27"/>
      <c r="F429" s="1"/>
      <c r="G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9.5" customHeight="1">
      <c r="A430" s="2"/>
      <c r="B430" s="27"/>
      <c r="C430" s="27"/>
      <c r="F430" s="1"/>
      <c r="G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9.5" customHeight="1">
      <c r="A431" s="2"/>
      <c r="B431" s="27"/>
      <c r="C431" s="27"/>
      <c r="F431" s="1"/>
      <c r="G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9.5" customHeight="1">
      <c r="A432" s="2"/>
      <c r="B432" s="27"/>
      <c r="C432" s="27"/>
      <c r="F432" s="1"/>
      <c r="G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9.5" customHeight="1">
      <c r="A433" s="2"/>
      <c r="B433" s="27"/>
      <c r="C433" s="27"/>
      <c r="F433" s="1"/>
      <c r="G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9.5" customHeight="1">
      <c r="A434" s="2"/>
      <c r="B434" s="27"/>
      <c r="C434" s="27"/>
      <c r="F434" s="1"/>
      <c r="G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9.5" customHeight="1">
      <c r="A435" s="2"/>
      <c r="B435" s="27"/>
      <c r="C435" s="27"/>
      <c r="F435" s="1"/>
      <c r="G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9.5" customHeight="1">
      <c r="A436" s="2"/>
      <c r="B436" s="27"/>
      <c r="C436" s="27"/>
      <c r="F436" s="1"/>
      <c r="G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9.5" customHeight="1">
      <c r="A437" s="2"/>
      <c r="B437" s="27"/>
      <c r="C437" s="27"/>
      <c r="F437" s="1"/>
      <c r="G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9.5" customHeight="1">
      <c r="A438" s="2"/>
      <c r="B438" s="27"/>
      <c r="C438" s="27"/>
      <c r="F438" s="1"/>
      <c r="G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9.5" customHeight="1">
      <c r="A439" s="2"/>
      <c r="B439" s="27"/>
      <c r="C439" s="27"/>
      <c r="F439" s="1"/>
      <c r="G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9.5" customHeight="1">
      <c r="A440" s="2"/>
      <c r="B440" s="27"/>
      <c r="C440" s="27"/>
      <c r="F440" s="1"/>
      <c r="G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9.5" customHeight="1">
      <c r="A441" s="2"/>
      <c r="B441" s="27"/>
      <c r="C441" s="27"/>
      <c r="F441" s="1"/>
      <c r="G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9.5" customHeight="1">
      <c r="A442" s="2"/>
      <c r="B442" s="27"/>
      <c r="C442" s="27"/>
      <c r="F442" s="1"/>
      <c r="G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9.5" customHeight="1">
      <c r="A443" s="2"/>
      <c r="B443" s="27"/>
      <c r="C443" s="27"/>
      <c r="F443" s="1"/>
      <c r="G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9.5" customHeight="1">
      <c r="A444" s="2"/>
      <c r="B444" s="27"/>
      <c r="C444" s="27"/>
      <c r="F444" s="1"/>
      <c r="G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9.5" customHeight="1">
      <c r="A445" s="2"/>
      <c r="B445" s="27"/>
      <c r="C445" s="27"/>
      <c r="F445" s="1"/>
      <c r="G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9.5" customHeight="1">
      <c r="A446" s="2"/>
      <c r="B446" s="27"/>
      <c r="C446" s="27"/>
      <c r="F446" s="1"/>
      <c r="G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9.5" customHeight="1">
      <c r="A447" s="2"/>
      <c r="B447" s="27"/>
      <c r="C447" s="27"/>
      <c r="F447" s="1"/>
      <c r="G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9.5" customHeight="1">
      <c r="A448" s="2"/>
      <c r="B448" s="27"/>
      <c r="C448" s="27"/>
      <c r="F448" s="1"/>
      <c r="G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9.5" customHeight="1">
      <c r="A449" s="2"/>
      <c r="B449" s="27"/>
      <c r="C449" s="27"/>
      <c r="F449" s="1"/>
      <c r="G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9.5" customHeight="1">
      <c r="A450" s="2"/>
      <c r="B450" s="27"/>
      <c r="C450" s="27"/>
      <c r="F450" s="1"/>
      <c r="G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9.5" customHeight="1">
      <c r="A451" s="2"/>
      <c r="B451" s="27"/>
      <c r="C451" s="27"/>
      <c r="F451" s="1"/>
      <c r="G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9.5" customHeight="1">
      <c r="A452" s="2"/>
      <c r="B452" s="27"/>
      <c r="C452" s="27"/>
      <c r="F452" s="1"/>
      <c r="G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9.5" customHeight="1">
      <c r="A453" s="2"/>
      <c r="B453" s="27"/>
      <c r="C453" s="27"/>
      <c r="F453" s="1"/>
      <c r="G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9.5" customHeight="1">
      <c r="A454" s="2"/>
      <c r="B454" s="27"/>
      <c r="C454" s="27"/>
      <c r="F454" s="1"/>
      <c r="G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9.5" customHeight="1">
      <c r="A455" s="2"/>
      <c r="B455" s="27"/>
      <c r="C455" s="27"/>
      <c r="F455" s="1"/>
      <c r="G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9.5" customHeight="1">
      <c r="A456" s="2"/>
      <c r="B456" s="27"/>
      <c r="C456" s="27"/>
      <c r="F456" s="1"/>
      <c r="G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9.5" customHeight="1">
      <c r="A457" s="2"/>
      <c r="B457" s="27"/>
      <c r="C457" s="27"/>
      <c r="F457" s="1"/>
      <c r="G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9.5" customHeight="1">
      <c r="A458" s="2"/>
      <c r="B458" s="27"/>
      <c r="C458" s="27"/>
      <c r="F458" s="1"/>
      <c r="G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9.5" customHeight="1">
      <c r="A459" s="2"/>
      <c r="B459" s="27"/>
      <c r="C459" s="27"/>
      <c r="F459" s="1"/>
      <c r="G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9.5" customHeight="1">
      <c r="A460" s="2"/>
      <c r="B460" s="27"/>
      <c r="C460" s="27"/>
      <c r="F460" s="1"/>
      <c r="G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9.5" customHeight="1">
      <c r="A461" s="2"/>
      <c r="B461" s="27"/>
      <c r="C461" s="27"/>
      <c r="F461" s="1"/>
      <c r="G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9.5" customHeight="1">
      <c r="A462" s="2"/>
      <c r="B462" s="27"/>
      <c r="C462" s="27"/>
      <c r="F462" s="1"/>
      <c r="G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9.5" customHeight="1">
      <c r="A463" s="2"/>
      <c r="B463" s="27"/>
      <c r="C463" s="27"/>
      <c r="F463" s="1"/>
      <c r="G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9.5" customHeight="1">
      <c r="A464" s="2"/>
      <c r="B464" s="27"/>
      <c r="C464" s="27"/>
      <c r="F464" s="1"/>
      <c r="G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9.5" customHeight="1">
      <c r="A465" s="2"/>
      <c r="B465" s="27"/>
      <c r="C465" s="27"/>
      <c r="F465" s="1"/>
      <c r="G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9.5" customHeight="1">
      <c r="A466" s="2"/>
      <c r="B466" s="27"/>
      <c r="C466" s="27"/>
      <c r="F466" s="1"/>
      <c r="G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9.5" customHeight="1">
      <c r="A467" s="2"/>
      <c r="B467" s="27"/>
      <c r="C467" s="27"/>
      <c r="F467" s="1"/>
      <c r="G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9.5" customHeight="1">
      <c r="A468" s="2"/>
      <c r="B468" s="27"/>
      <c r="C468" s="27"/>
      <c r="F468" s="1"/>
      <c r="G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9.5" customHeight="1">
      <c r="A469" s="2"/>
      <c r="B469" s="27"/>
      <c r="C469" s="27"/>
      <c r="F469" s="1"/>
      <c r="G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9.5" customHeight="1">
      <c r="A470" s="2"/>
      <c r="B470" s="27"/>
      <c r="C470" s="27"/>
      <c r="F470" s="1"/>
      <c r="G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9.5" customHeight="1">
      <c r="A471" s="2"/>
      <c r="B471" s="27"/>
      <c r="C471" s="27"/>
      <c r="F471" s="1"/>
      <c r="G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9.5" customHeight="1">
      <c r="A472" s="2"/>
      <c r="B472" s="27"/>
      <c r="C472" s="27"/>
      <c r="F472" s="1"/>
      <c r="G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9.5" customHeight="1">
      <c r="A473" s="2"/>
      <c r="B473" s="27"/>
      <c r="C473" s="27"/>
      <c r="F473" s="1"/>
      <c r="G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9.5" customHeight="1">
      <c r="A474" s="2"/>
      <c r="B474" s="27"/>
      <c r="C474" s="27"/>
      <c r="F474" s="1"/>
      <c r="G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9.5" customHeight="1">
      <c r="A475" s="2"/>
      <c r="B475" s="27"/>
      <c r="C475" s="27"/>
      <c r="F475" s="1"/>
      <c r="G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9.5" customHeight="1">
      <c r="A476" s="2"/>
      <c r="B476" s="27"/>
      <c r="C476" s="27"/>
      <c r="F476" s="1"/>
      <c r="G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9.5" customHeight="1">
      <c r="A477" s="2"/>
      <c r="B477" s="27"/>
      <c r="C477" s="27"/>
      <c r="F477" s="1"/>
      <c r="G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9.5" customHeight="1">
      <c r="A478" s="2"/>
      <c r="B478" s="27"/>
      <c r="C478" s="27"/>
      <c r="F478" s="1"/>
      <c r="G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9.5" customHeight="1">
      <c r="A479" s="2"/>
      <c r="B479" s="27"/>
      <c r="C479" s="27"/>
      <c r="F479" s="1"/>
      <c r="G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9.5" customHeight="1">
      <c r="A480" s="2"/>
      <c r="B480" s="27"/>
      <c r="C480" s="27"/>
      <c r="F480" s="1"/>
      <c r="G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9.5" customHeight="1">
      <c r="A481" s="2"/>
      <c r="B481" s="27"/>
      <c r="C481" s="27"/>
      <c r="F481" s="1"/>
      <c r="G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9.5" customHeight="1">
      <c r="A482" s="2"/>
      <c r="B482" s="27"/>
      <c r="C482" s="27"/>
      <c r="F482" s="1"/>
      <c r="G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9.5" customHeight="1">
      <c r="A483" s="2"/>
      <c r="B483" s="27"/>
      <c r="C483" s="27"/>
      <c r="F483" s="1"/>
      <c r="G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9.5" customHeight="1">
      <c r="A484" s="2"/>
      <c r="B484" s="27"/>
      <c r="C484" s="27"/>
      <c r="F484" s="1"/>
      <c r="G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9.5" customHeight="1">
      <c r="A485" s="2"/>
      <c r="B485" s="27"/>
      <c r="C485" s="27"/>
      <c r="F485" s="1"/>
      <c r="G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9.5" customHeight="1">
      <c r="A486" s="2"/>
      <c r="B486" s="27"/>
      <c r="C486" s="27"/>
      <c r="F486" s="1"/>
      <c r="G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9.5" customHeight="1">
      <c r="A487" s="2"/>
      <c r="B487" s="27"/>
      <c r="C487" s="27"/>
      <c r="F487" s="1"/>
      <c r="G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9.5" customHeight="1">
      <c r="A488" s="2"/>
      <c r="B488" s="27"/>
      <c r="C488" s="27"/>
      <c r="F488" s="1"/>
      <c r="G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9.5" customHeight="1">
      <c r="A489" s="2"/>
      <c r="B489" s="27"/>
      <c r="C489" s="27"/>
      <c r="F489" s="1"/>
      <c r="G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9.5" customHeight="1">
      <c r="A490" s="2"/>
      <c r="B490" s="27"/>
      <c r="C490" s="27"/>
      <c r="F490" s="1"/>
      <c r="G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9.5" customHeight="1">
      <c r="A491" s="2"/>
      <c r="B491" s="27"/>
      <c r="C491" s="27"/>
      <c r="F491" s="1"/>
      <c r="G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9.5" customHeight="1">
      <c r="A492" s="2"/>
      <c r="B492" s="27"/>
      <c r="C492" s="27"/>
      <c r="F492" s="1"/>
      <c r="G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9.5" customHeight="1">
      <c r="A493" s="2"/>
      <c r="B493" s="27"/>
      <c r="C493" s="27"/>
      <c r="F493" s="1"/>
      <c r="G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9.5" customHeight="1">
      <c r="A494" s="2"/>
      <c r="B494" s="27"/>
      <c r="C494" s="27"/>
      <c r="F494" s="1"/>
      <c r="G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9.5" customHeight="1">
      <c r="A495" s="2"/>
      <c r="B495" s="27"/>
      <c r="C495" s="27"/>
      <c r="F495" s="1"/>
      <c r="G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9.5" customHeight="1">
      <c r="A496" s="2"/>
      <c r="B496" s="27"/>
      <c r="C496" s="27"/>
      <c r="F496" s="1"/>
      <c r="G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9.5" customHeight="1">
      <c r="A497" s="2"/>
      <c r="B497" s="27"/>
      <c r="C497" s="27"/>
      <c r="F497" s="1"/>
      <c r="G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9.5" customHeight="1">
      <c r="A498" s="2"/>
      <c r="B498" s="27"/>
      <c r="C498" s="27"/>
      <c r="F498" s="1"/>
      <c r="G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9.5" customHeight="1">
      <c r="A499" s="2"/>
      <c r="B499" s="27"/>
      <c r="C499" s="27"/>
      <c r="F499" s="1"/>
      <c r="G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9.5" customHeight="1">
      <c r="A500" s="2"/>
      <c r="B500" s="27"/>
      <c r="C500" s="27"/>
      <c r="F500" s="1"/>
      <c r="G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9.5" customHeight="1">
      <c r="A501" s="2"/>
      <c r="B501" s="27"/>
      <c r="C501" s="27"/>
      <c r="F501" s="1"/>
      <c r="G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9.5" customHeight="1">
      <c r="A502" s="2"/>
      <c r="B502" s="27"/>
      <c r="C502" s="27"/>
      <c r="F502" s="1"/>
      <c r="G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9.5" customHeight="1">
      <c r="A503" s="2"/>
      <c r="B503" s="27"/>
      <c r="C503" s="27"/>
      <c r="F503" s="1"/>
      <c r="G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9.5" customHeight="1">
      <c r="A504" s="2"/>
      <c r="B504" s="27"/>
      <c r="C504" s="27"/>
      <c r="F504" s="1"/>
      <c r="G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9.5" customHeight="1">
      <c r="A505" s="2"/>
      <c r="B505" s="27"/>
      <c r="C505" s="27"/>
      <c r="F505" s="1"/>
      <c r="G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9.5" customHeight="1">
      <c r="A506" s="2"/>
      <c r="B506" s="27"/>
      <c r="C506" s="27"/>
      <c r="F506" s="1"/>
      <c r="G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9.5" customHeight="1">
      <c r="A507" s="2"/>
      <c r="B507" s="27"/>
      <c r="C507" s="27"/>
      <c r="F507" s="1"/>
      <c r="G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9.5" customHeight="1">
      <c r="A508" s="2"/>
      <c r="B508" s="27"/>
      <c r="C508" s="27"/>
      <c r="F508" s="1"/>
      <c r="G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9.5" customHeight="1">
      <c r="A509" s="2"/>
      <c r="B509" s="27"/>
      <c r="C509" s="27"/>
      <c r="F509" s="1"/>
      <c r="G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9.5" customHeight="1">
      <c r="A510" s="2"/>
      <c r="B510" s="27"/>
      <c r="C510" s="27"/>
      <c r="F510" s="1"/>
      <c r="G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9.5" customHeight="1">
      <c r="A511" s="2"/>
      <c r="B511" s="27"/>
      <c r="C511" s="27"/>
      <c r="F511" s="1"/>
      <c r="G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9.5" customHeight="1">
      <c r="A512" s="2"/>
      <c r="B512" s="27"/>
      <c r="C512" s="27"/>
      <c r="F512" s="1"/>
      <c r="G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9.5" customHeight="1">
      <c r="A513" s="2"/>
      <c r="B513" s="27"/>
      <c r="C513" s="27"/>
      <c r="F513" s="1"/>
      <c r="G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9.5" customHeight="1">
      <c r="A514" s="2"/>
      <c r="B514" s="27"/>
      <c r="C514" s="27"/>
      <c r="F514" s="1"/>
      <c r="G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9.5" customHeight="1">
      <c r="A515" s="2"/>
      <c r="B515" s="27"/>
      <c r="C515" s="27"/>
      <c r="F515" s="1"/>
      <c r="G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9.5" customHeight="1">
      <c r="A516" s="2"/>
      <c r="B516" s="27"/>
      <c r="C516" s="27"/>
      <c r="F516" s="1"/>
      <c r="G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9.5" customHeight="1">
      <c r="A517" s="2"/>
      <c r="B517" s="27"/>
      <c r="C517" s="27"/>
      <c r="F517" s="1"/>
      <c r="G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9.5" customHeight="1">
      <c r="A518" s="2"/>
      <c r="B518" s="27"/>
      <c r="C518" s="27"/>
      <c r="F518" s="1"/>
      <c r="G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9.5" customHeight="1">
      <c r="A519" s="2"/>
      <c r="B519" s="27"/>
      <c r="C519" s="27"/>
      <c r="F519" s="1"/>
      <c r="G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9.5" customHeight="1">
      <c r="A520" s="2"/>
      <c r="B520" s="27"/>
      <c r="C520" s="27"/>
      <c r="F520" s="1"/>
      <c r="G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9.5" customHeight="1">
      <c r="A521" s="2"/>
      <c r="B521" s="27"/>
      <c r="C521" s="27"/>
      <c r="F521" s="1"/>
      <c r="G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9.5" customHeight="1">
      <c r="A522" s="2"/>
      <c r="B522" s="27"/>
      <c r="C522" s="27"/>
      <c r="F522" s="1"/>
      <c r="G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9.5" customHeight="1">
      <c r="A523" s="2"/>
      <c r="B523" s="27"/>
      <c r="C523" s="27"/>
      <c r="F523" s="1"/>
      <c r="G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9.5" customHeight="1">
      <c r="A524" s="2"/>
      <c r="B524" s="27"/>
      <c r="C524" s="27"/>
      <c r="F524" s="1"/>
      <c r="G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9.5" customHeight="1">
      <c r="A525" s="2"/>
      <c r="B525" s="27"/>
      <c r="C525" s="27"/>
      <c r="F525" s="1"/>
      <c r="G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9.5" customHeight="1">
      <c r="A526" s="2"/>
      <c r="B526" s="27"/>
      <c r="C526" s="27"/>
      <c r="F526" s="1"/>
      <c r="G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9.5" customHeight="1">
      <c r="A527" s="2"/>
      <c r="B527" s="27"/>
      <c r="C527" s="27"/>
      <c r="F527" s="1"/>
      <c r="G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9.5" customHeight="1">
      <c r="A528" s="2"/>
      <c r="B528" s="27"/>
      <c r="C528" s="27"/>
      <c r="F528" s="1"/>
      <c r="G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9.5" customHeight="1">
      <c r="A529" s="2"/>
      <c r="B529" s="27"/>
      <c r="C529" s="27"/>
      <c r="F529" s="1"/>
      <c r="G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9.5" customHeight="1">
      <c r="A530" s="2"/>
      <c r="B530" s="27"/>
      <c r="C530" s="27"/>
      <c r="F530" s="1"/>
      <c r="G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9.5" customHeight="1">
      <c r="A531" s="2"/>
      <c r="B531" s="27"/>
      <c r="C531" s="27"/>
      <c r="F531" s="1"/>
      <c r="G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9.5" customHeight="1">
      <c r="A532" s="2"/>
      <c r="B532" s="27"/>
      <c r="C532" s="27"/>
      <c r="F532" s="1"/>
      <c r="G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9.5" customHeight="1">
      <c r="A533" s="2"/>
      <c r="B533" s="27"/>
      <c r="C533" s="27"/>
      <c r="F533" s="1"/>
      <c r="G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9.5" customHeight="1">
      <c r="A534" s="2"/>
      <c r="B534" s="27"/>
      <c r="C534" s="27"/>
      <c r="F534" s="1"/>
      <c r="G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9.5" customHeight="1">
      <c r="A535" s="2"/>
      <c r="B535" s="27"/>
      <c r="C535" s="27"/>
      <c r="F535" s="1"/>
      <c r="G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9.5" customHeight="1">
      <c r="A536" s="2"/>
      <c r="B536" s="27"/>
      <c r="C536" s="27"/>
      <c r="F536" s="1"/>
      <c r="G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9.5" customHeight="1">
      <c r="A537" s="2"/>
      <c r="B537" s="27"/>
      <c r="C537" s="27"/>
      <c r="F537" s="1"/>
      <c r="G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9.5" customHeight="1">
      <c r="A538" s="2"/>
      <c r="B538" s="27"/>
      <c r="C538" s="27"/>
      <c r="F538" s="1"/>
      <c r="G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9.5" customHeight="1">
      <c r="A539" s="2"/>
      <c r="B539" s="27"/>
      <c r="C539" s="27"/>
      <c r="F539" s="1"/>
      <c r="G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9.5" customHeight="1">
      <c r="A540" s="2"/>
      <c r="B540" s="27"/>
      <c r="C540" s="27"/>
      <c r="F540" s="1"/>
      <c r="G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9.5" customHeight="1">
      <c r="A541" s="2"/>
      <c r="B541" s="27"/>
      <c r="C541" s="27"/>
      <c r="F541" s="1"/>
      <c r="G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9.5" customHeight="1">
      <c r="A542" s="2"/>
      <c r="B542" s="27"/>
      <c r="C542" s="27"/>
      <c r="F542" s="1"/>
      <c r="G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9.5" customHeight="1">
      <c r="A543" s="2"/>
      <c r="B543" s="27"/>
      <c r="C543" s="27"/>
      <c r="F543" s="1"/>
      <c r="G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9.5" customHeight="1">
      <c r="A544" s="2"/>
      <c r="B544" s="27"/>
      <c r="C544" s="27"/>
      <c r="F544" s="1"/>
      <c r="G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9.5" customHeight="1">
      <c r="A545" s="2"/>
      <c r="B545" s="27"/>
      <c r="C545" s="27"/>
      <c r="F545" s="1"/>
      <c r="G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9.5" customHeight="1">
      <c r="A546" s="2"/>
      <c r="B546" s="27"/>
      <c r="C546" s="27"/>
      <c r="F546" s="1"/>
      <c r="G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9.5" customHeight="1">
      <c r="A547" s="2"/>
      <c r="B547" s="27"/>
      <c r="C547" s="27"/>
      <c r="F547" s="1"/>
      <c r="G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9.5" customHeight="1">
      <c r="A548" s="2"/>
      <c r="B548" s="27"/>
      <c r="C548" s="27"/>
      <c r="F548" s="1"/>
      <c r="G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9.5" customHeight="1">
      <c r="A549" s="2"/>
      <c r="B549" s="27"/>
      <c r="C549" s="27"/>
      <c r="F549" s="1"/>
      <c r="G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9.5" customHeight="1">
      <c r="A550" s="2"/>
      <c r="B550" s="27"/>
      <c r="C550" s="27"/>
      <c r="F550" s="1"/>
      <c r="G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9.5" customHeight="1">
      <c r="A551" s="2"/>
      <c r="B551" s="27"/>
      <c r="C551" s="27"/>
      <c r="F551" s="1"/>
      <c r="G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9.5" customHeight="1">
      <c r="A552" s="2"/>
      <c r="B552" s="27"/>
      <c r="C552" s="27"/>
      <c r="F552" s="1"/>
      <c r="G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9.5" customHeight="1">
      <c r="A553" s="2"/>
      <c r="B553" s="27"/>
      <c r="C553" s="27"/>
      <c r="F553" s="1"/>
      <c r="G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9.5" customHeight="1">
      <c r="A554" s="2"/>
      <c r="B554" s="27"/>
      <c r="C554" s="27"/>
      <c r="F554" s="1"/>
      <c r="G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9.5" customHeight="1">
      <c r="A555" s="2"/>
      <c r="B555" s="27"/>
      <c r="C555" s="27"/>
      <c r="F555" s="1"/>
      <c r="G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9.5" customHeight="1">
      <c r="A556" s="2"/>
      <c r="B556" s="27"/>
      <c r="C556" s="27"/>
      <c r="F556" s="1"/>
      <c r="G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9.5" customHeight="1">
      <c r="A557" s="2"/>
      <c r="B557" s="27"/>
      <c r="C557" s="27"/>
      <c r="F557" s="1"/>
      <c r="G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9.5" customHeight="1">
      <c r="A558" s="2"/>
      <c r="B558" s="27"/>
      <c r="C558" s="27"/>
      <c r="F558" s="1"/>
      <c r="G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9.5" customHeight="1">
      <c r="A559" s="2"/>
      <c r="B559" s="27"/>
      <c r="C559" s="27"/>
      <c r="F559" s="1"/>
      <c r="G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9.5" customHeight="1">
      <c r="A560" s="2"/>
      <c r="B560" s="27"/>
      <c r="C560" s="27"/>
      <c r="F560" s="1"/>
      <c r="G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9.5" customHeight="1">
      <c r="A561" s="2"/>
      <c r="B561" s="27"/>
      <c r="C561" s="27"/>
      <c r="F561" s="1"/>
      <c r="G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9.5" customHeight="1">
      <c r="A562" s="2"/>
      <c r="B562" s="27"/>
      <c r="C562" s="27"/>
      <c r="F562" s="1"/>
      <c r="G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9.5" customHeight="1">
      <c r="A563" s="2"/>
      <c r="B563" s="27"/>
      <c r="C563" s="27"/>
      <c r="F563" s="1"/>
      <c r="G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9.5" customHeight="1">
      <c r="A564" s="2"/>
      <c r="B564" s="27"/>
      <c r="C564" s="27"/>
      <c r="F564" s="1"/>
      <c r="G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9.5" customHeight="1">
      <c r="A565" s="2"/>
      <c r="B565" s="27"/>
      <c r="C565" s="27"/>
      <c r="F565" s="1"/>
      <c r="G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9.5" customHeight="1">
      <c r="A566" s="2"/>
      <c r="B566" s="27"/>
      <c r="C566" s="27"/>
      <c r="F566" s="1"/>
      <c r="G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9.5" customHeight="1">
      <c r="A567" s="2"/>
      <c r="B567" s="27"/>
      <c r="C567" s="27"/>
      <c r="F567" s="1"/>
      <c r="G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9.5" customHeight="1">
      <c r="A568" s="2"/>
      <c r="B568" s="27"/>
      <c r="C568" s="27"/>
      <c r="F568" s="1"/>
      <c r="G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9.5" customHeight="1">
      <c r="A569" s="2"/>
      <c r="B569" s="27"/>
      <c r="C569" s="27"/>
      <c r="F569" s="1"/>
      <c r="G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9.5" customHeight="1">
      <c r="A570" s="2"/>
      <c r="B570" s="27"/>
      <c r="C570" s="27"/>
      <c r="F570" s="1"/>
      <c r="G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9.5" customHeight="1">
      <c r="A571" s="2"/>
      <c r="B571" s="27"/>
      <c r="C571" s="27"/>
      <c r="F571" s="1"/>
      <c r="G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9.5" customHeight="1">
      <c r="A572" s="2"/>
      <c r="B572" s="27"/>
      <c r="C572" s="27"/>
      <c r="F572" s="1"/>
      <c r="G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9.5" customHeight="1">
      <c r="A573" s="2"/>
      <c r="B573" s="27"/>
      <c r="C573" s="27"/>
      <c r="F573" s="1"/>
      <c r="G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9.5" customHeight="1">
      <c r="A574" s="2"/>
      <c r="B574" s="27"/>
      <c r="C574" s="27"/>
      <c r="F574" s="1"/>
      <c r="G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9.5" customHeight="1">
      <c r="A575" s="2"/>
      <c r="B575" s="27"/>
      <c r="C575" s="27"/>
      <c r="F575" s="1"/>
      <c r="G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9.5" customHeight="1">
      <c r="A576" s="2"/>
      <c r="B576" s="27"/>
      <c r="C576" s="27"/>
      <c r="F576" s="1"/>
      <c r="G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9.5" customHeight="1">
      <c r="A577" s="2"/>
      <c r="B577" s="27"/>
      <c r="C577" s="27"/>
      <c r="F577" s="1"/>
      <c r="G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9.5" customHeight="1">
      <c r="A578" s="2"/>
      <c r="B578" s="27"/>
      <c r="C578" s="27"/>
      <c r="F578" s="1"/>
      <c r="G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9.5" customHeight="1">
      <c r="A579" s="2"/>
      <c r="B579" s="27"/>
      <c r="C579" s="27"/>
      <c r="F579" s="1"/>
      <c r="G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9.5" customHeight="1">
      <c r="A580" s="2"/>
      <c r="B580" s="27"/>
      <c r="C580" s="27"/>
      <c r="F580" s="1"/>
      <c r="G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9.5" customHeight="1">
      <c r="A581" s="2"/>
      <c r="B581" s="27"/>
      <c r="C581" s="27"/>
      <c r="F581" s="1"/>
      <c r="G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9.5" customHeight="1">
      <c r="A582" s="2"/>
      <c r="B582" s="27"/>
      <c r="C582" s="27"/>
      <c r="F582" s="1"/>
      <c r="G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9.5" customHeight="1">
      <c r="A583" s="2"/>
      <c r="B583" s="27"/>
      <c r="C583" s="27"/>
      <c r="F583" s="1"/>
      <c r="G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9.5" customHeight="1">
      <c r="A584" s="2"/>
      <c r="B584" s="27"/>
      <c r="C584" s="27"/>
      <c r="F584" s="1"/>
      <c r="G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9.5" customHeight="1">
      <c r="A585" s="2"/>
      <c r="B585" s="27"/>
      <c r="C585" s="27"/>
      <c r="F585" s="1"/>
      <c r="G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9.5" customHeight="1">
      <c r="A586" s="2"/>
      <c r="B586" s="27"/>
      <c r="C586" s="27"/>
      <c r="F586" s="1"/>
      <c r="G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9.5" customHeight="1">
      <c r="A587" s="2"/>
      <c r="B587" s="27"/>
      <c r="C587" s="27"/>
      <c r="F587" s="1"/>
      <c r="G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9.5" customHeight="1">
      <c r="A588" s="2"/>
      <c r="B588" s="27"/>
      <c r="C588" s="27"/>
      <c r="F588" s="1"/>
      <c r="G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9.5" customHeight="1">
      <c r="A589" s="2"/>
      <c r="B589" s="27"/>
      <c r="C589" s="27"/>
      <c r="F589" s="1"/>
      <c r="G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9.5" customHeight="1">
      <c r="A590" s="2"/>
      <c r="B590" s="27"/>
      <c r="C590" s="27"/>
      <c r="F590" s="1"/>
      <c r="G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9.5" customHeight="1">
      <c r="A591" s="2"/>
      <c r="B591" s="27"/>
      <c r="C591" s="27"/>
      <c r="F591" s="1"/>
      <c r="G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9.5" customHeight="1">
      <c r="A592" s="2"/>
      <c r="B592" s="27"/>
      <c r="C592" s="27"/>
      <c r="F592" s="1"/>
      <c r="G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9.5" customHeight="1">
      <c r="A593" s="2"/>
      <c r="B593" s="27"/>
      <c r="C593" s="27"/>
      <c r="F593" s="1"/>
      <c r="G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9.5" customHeight="1">
      <c r="A594" s="2"/>
      <c r="B594" s="27"/>
      <c r="C594" s="27"/>
      <c r="F594" s="1"/>
      <c r="G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9.5" customHeight="1">
      <c r="A595" s="2"/>
      <c r="B595" s="27"/>
      <c r="C595" s="27"/>
      <c r="F595" s="1"/>
      <c r="G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9.5" customHeight="1">
      <c r="A596" s="2"/>
      <c r="B596" s="27"/>
      <c r="C596" s="27"/>
      <c r="F596" s="1"/>
      <c r="G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9.5" customHeight="1">
      <c r="A597" s="2"/>
      <c r="B597" s="27"/>
      <c r="C597" s="27"/>
      <c r="F597" s="1"/>
      <c r="G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9.5" customHeight="1">
      <c r="A598" s="2"/>
      <c r="B598" s="27"/>
      <c r="C598" s="27"/>
      <c r="F598" s="1"/>
      <c r="G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9.5" customHeight="1">
      <c r="A599" s="2"/>
      <c r="B599" s="27"/>
      <c r="C599" s="27"/>
      <c r="F599" s="1"/>
      <c r="G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9.5" customHeight="1">
      <c r="A600" s="2"/>
      <c r="B600" s="27"/>
      <c r="C600" s="27"/>
      <c r="F600" s="1"/>
      <c r="G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9.5" customHeight="1">
      <c r="A601" s="2"/>
      <c r="B601" s="27"/>
      <c r="C601" s="27"/>
      <c r="F601" s="1"/>
      <c r="G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9.5" customHeight="1">
      <c r="A602" s="2"/>
      <c r="B602" s="27"/>
      <c r="C602" s="27"/>
      <c r="F602" s="1"/>
      <c r="G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9.5" customHeight="1">
      <c r="A603" s="2"/>
      <c r="B603" s="27"/>
      <c r="C603" s="27"/>
      <c r="F603" s="1"/>
      <c r="G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9.5" customHeight="1">
      <c r="A604" s="2"/>
      <c r="B604" s="27"/>
      <c r="C604" s="27"/>
      <c r="F604" s="1"/>
      <c r="G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9.5" customHeight="1">
      <c r="A605" s="2"/>
      <c r="B605" s="27"/>
      <c r="C605" s="27"/>
      <c r="F605" s="1"/>
      <c r="G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9.5" customHeight="1">
      <c r="A606" s="2"/>
      <c r="B606" s="27"/>
      <c r="C606" s="27"/>
      <c r="F606" s="1"/>
      <c r="G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9.5" customHeight="1">
      <c r="A607" s="2"/>
      <c r="B607" s="27"/>
      <c r="C607" s="27"/>
      <c r="F607" s="1"/>
      <c r="G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9.5" customHeight="1">
      <c r="A608" s="2"/>
      <c r="B608" s="27"/>
      <c r="C608" s="27"/>
      <c r="F608" s="1"/>
      <c r="G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9.5" customHeight="1">
      <c r="A609" s="2"/>
      <c r="B609" s="27"/>
      <c r="C609" s="27"/>
      <c r="F609" s="1"/>
      <c r="G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9.5" customHeight="1">
      <c r="A610" s="2"/>
      <c r="B610" s="27"/>
      <c r="C610" s="27"/>
      <c r="F610" s="1"/>
      <c r="G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9.5" customHeight="1">
      <c r="A611" s="2"/>
      <c r="B611" s="27"/>
      <c r="C611" s="27"/>
      <c r="F611" s="1"/>
      <c r="G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9.5" customHeight="1">
      <c r="A612" s="2"/>
      <c r="B612" s="27"/>
      <c r="C612" s="27"/>
      <c r="F612" s="1"/>
      <c r="G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9.5" customHeight="1">
      <c r="A613" s="2"/>
      <c r="B613" s="27"/>
      <c r="C613" s="27"/>
      <c r="F613" s="1"/>
      <c r="G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9.5" customHeight="1">
      <c r="A614" s="2"/>
      <c r="B614" s="27"/>
      <c r="C614" s="27"/>
      <c r="F614" s="1"/>
      <c r="G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9.5" customHeight="1">
      <c r="A615" s="2"/>
      <c r="B615" s="27"/>
      <c r="C615" s="27"/>
      <c r="F615" s="1"/>
      <c r="G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9.5" customHeight="1">
      <c r="A616" s="2"/>
      <c r="B616" s="27"/>
      <c r="C616" s="27"/>
      <c r="F616" s="1"/>
      <c r="G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9.5" customHeight="1">
      <c r="A617" s="2"/>
      <c r="B617" s="27"/>
      <c r="C617" s="27"/>
      <c r="F617" s="1"/>
      <c r="G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9.5" customHeight="1">
      <c r="A618" s="2"/>
      <c r="B618" s="27"/>
      <c r="C618" s="27"/>
      <c r="F618" s="1"/>
      <c r="G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9.5" customHeight="1">
      <c r="A619" s="2"/>
      <c r="B619" s="27"/>
      <c r="C619" s="27"/>
      <c r="F619" s="1"/>
      <c r="G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9.5" customHeight="1">
      <c r="A620" s="2"/>
      <c r="B620" s="27"/>
      <c r="C620" s="27"/>
      <c r="F620" s="1"/>
      <c r="G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9.5" customHeight="1">
      <c r="A621" s="2"/>
      <c r="B621" s="27"/>
      <c r="C621" s="27"/>
      <c r="F621" s="1"/>
      <c r="G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9.5" customHeight="1">
      <c r="A622" s="2"/>
      <c r="B622" s="27"/>
      <c r="C622" s="27"/>
      <c r="F622" s="1"/>
      <c r="G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9.5" customHeight="1">
      <c r="A623" s="2"/>
      <c r="B623" s="27"/>
      <c r="C623" s="27"/>
      <c r="F623" s="1"/>
      <c r="G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9.5" customHeight="1">
      <c r="A624" s="2"/>
      <c r="B624" s="27"/>
      <c r="C624" s="27"/>
      <c r="F624" s="1"/>
      <c r="G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9.5" customHeight="1">
      <c r="A625" s="2"/>
      <c r="B625" s="27"/>
      <c r="C625" s="27"/>
      <c r="F625" s="1"/>
      <c r="G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9.5" customHeight="1">
      <c r="A626" s="2"/>
      <c r="B626" s="27"/>
      <c r="C626" s="27"/>
      <c r="F626" s="1"/>
      <c r="G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9.5" customHeight="1">
      <c r="A627" s="2"/>
      <c r="B627" s="27"/>
      <c r="C627" s="27"/>
      <c r="F627" s="1"/>
      <c r="G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9.5" customHeight="1">
      <c r="A628" s="2"/>
      <c r="B628" s="27"/>
      <c r="C628" s="27"/>
      <c r="F628" s="1"/>
      <c r="G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9.5" customHeight="1">
      <c r="A629" s="2"/>
      <c r="B629" s="27"/>
      <c r="C629" s="27"/>
      <c r="F629" s="1"/>
      <c r="G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9.5" customHeight="1">
      <c r="A630" s="2"/>
      <c r="B630" s="27"/>
      <c r="C630" s="27"/>
      <c r="F630" s="1"/>
      <c r="G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9.5" customHeight="1">
      <c r="A631" s="2"/>
      <c r="B631" s="27"/>
      <c r="C631" s="27"/>
      <c r="F631" s="1"/>
      <c r="G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9.5" customHeight="1">
      <c r="A632" s="2"/>
      <c r="B632" s="27"/>
      <c r="C632" s="27"/>
      <c r="F632" s="1"/>
      <c r="G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9.5" customHeight="1">
      <c r="A633" s="2"/>
      <c r="B633" s="27"/>
      <c r="C633" s="27"/>
      <c r="F633" s="1"/>
      <c r="G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9.5" customHeight="1">
      <c r="A634" s="2"/>
      <c r="B634" s="27"/>
      <c r="C634" s="27"/>
      <c r="F634" s="1"/>
      <c r="G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9.5" customHeight="1">
      <c r="A635" s="2"/>
      <c r="B635" s="27"/>
      <c r="C635" s="27"/>
      <c r="F635" s="1"/>
      <c r="G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9.5" customHeight="1">
      <c r="A636" s="2"/>
      <c r="B636" s="27"/>
      <c r="C636" s="27"/>
      <c r="F636" s="1"/>
      <c r="G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9.5" customHeight="1">
      <c r="A637" s="2"/>
      <c r="B637" s="27"/>
      <c r="C637" s="27"/>
      <c r="F637" s="1"/>
      <c r="G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9.5" customHeight="1">
      <c r="A638" s="2"/>
      <c r="B638" s="27"/>
      <c r="C638" s="27"/>
      <c r="F638" s="1"/>
      <c r="G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9.5" customHeight="1">
      <c r="A639" s="2"/>
      <c r="B639" s="27"/>
      <c r="C639" s="27"/>
      <c r="F639" s="1"/>
      <c r="G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9.5" customHeight="1">
      <c r="A640" s="2"/>
      <c r="B640" s="27"/>
      <c r="C640" s="27"/>
      <c r="F640" s="1"/>
      <c r="G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9.5" customHeight="1">
      <c r="A641" s="2"/>
      <c r="B641" s="27"/>
      <c r="C641" s="27"/>
      <c r="F641" s="1"/>
      <c r="G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9.5" customHeight="1">
      <c r="A642" s="2"/>
      <c r="B642" s="27"/>
      <c r="C642" s="27"/>
      <c r="F642" s="1"/>
      <c r="G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9.5" customHeight="1">
      <c r="A643" s="2"/>
      <c r="B643" s="27"/>
      <c r="C643" s="27"/>
      <c r="F643" s="1"/>
      <c r="G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9.5" customHeight="1">
      <c r="A644" s="2"/>
      <c r="B644" s="27"/>
      <c r="C644" s="27"/>
      <c r="F644" s="1"/>
      <c r="G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9.5" customHeight="1">
      <c r="A645" s="2"/>
      <c r="B645" s="27"/>
      <c r="C645" s="27"/>
      <c r="F645" s="1"/>
      <c r="G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9.5" customHeight="1">
      <c r="A646" s="2"/>
      <c r="B646" s="27"/>
      <c r="C646" s="27"/>
      <c r="F646" s="1"/>
      <c r="G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9.5" customHeight="1">
      <c r="A647" s="2"/>
      <c r="B647" s="27"/>
      <c r="C647" s="27"/>
      <c r="F647" s="1"/>
      <c r="G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9.5" customHeight="1">
      <c r="A648" s="2"/>
      <c r="B648" s="27"/>
      <c r="C648" s="27"/>
      <c r="F648" s="1"/>
      <c r="G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9.5" customHeight="1">
      <c r="A649" s="2"/>
      <c r="B649" s="27"/>
      <c r="C649" s="27"/>
      <c r="F649" s="1"/>
      <c r="G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9.5" customHeight="1">
      <c r="A650" s="2"/>
      <c r="B650" s="27"/>
      <c r="C650" s="27"/>
      <c r="F650" s="1"/>
      <c r="G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9.5" customHeight="1">
      <c r="A651" s="2"/>
      <c r="B651" s="27"/>
      <c r="C651" s="27"/>
      <c r="F651" s="1"/>
      <c r="G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9.5" customHeight="1">
      <c r="A652" s="2"/>
      <c r="B652" s="27"/>
      <c r="C652" s="27"/>
      <c r="F652" s="1"/>
      <c r="G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9.5" customHeight="1">
      <c r="A653" s="2"/>
      <c r="B653" s="27"/>
      <c r="C653" s="27"/>
      <c r="F653" s="1"/>
      <c r="G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9.5" customHeight="1">
      <c r="A654" s="2"/>
      <c r="B654" s="27"/>
      <c r="C654" s="27"/>
      <c r="F654" s="1"/>
      <c r="G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9.5" customHeight="1">
      <c r="A655" s="2"/>
      <c r="B655" s="27"/>
      <c r="C655" s="27"/>
      <c r="F655" s="1"/>
      <c r="G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9.5" customHeight="1">
      <c r="A656" s="2"/>
      <c r="B656" s="27"/>
      <c r="C656" s="27"/>
      <c r="F656" s="1"/>
      <c r="G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9.5" customHeight="1">
      <c r="A657" s="2"/>
      <c r="B657" s="27"/>
      <c r="C657" s="27"/>
      <c r="F657" s="1"/>
      <c r="G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9.5" customHeight="1">
      <c r="A658" s="2"/>
      <c r="B658" s="27"/>
      <c r="C658" s="27"/>
      <c r="F658" s="1"/>
      <c r="G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9.5" customHeight="1">
      <c r="A659" s="2"/>
      <c r="B659" s="27"/>
      <c r="C659" s="27"/>
      <c r="F659" s="1"/>
      <c r="G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9.5" customHeight="1">
      <c r="A660" s="2"/>
      <c r="B660" s="27"/>
      <c r="C660" s="27"/>
      <c r="F660" s="1"/>
      <c r="G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9.5" customHeight="1">
      <c r="A661" s="2"/>
      <c r="B661" s="27"/>
      <c r="C661" s="27"/>
      <c r="F661" s="1"/>
      <c r="G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9.5" customHeight="1">
      <c r="A662" s="2"/>
      <c r="B662" s="27"/>
      <c r="C662" s="27"/>
      <c r="F662" s="1"/>
      <c r="G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9.5" customHeight="1">
      <c r="A663" s="2"/>
      <c r="B663" s="27"/>
      <c r="C663" s="27"/>
      <c r="F663" s="1"/>
      <c r="G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9.5" customHeight="1">
      <c r="A664" s="2"/>
      <c r="B664" s="27"/>
      <c r="C664" s="27"/>
      <c r="F664" s="1"/>
      <c r="G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9.5" customHeight="1">
      <c r="A665" s="2"/>
      <c r="B665" s="27"/>
      <c r="C665" s="27"/>
      <c r="F665" s="1"/>
      <c r="G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9.5" customHeight="1">
      <c r="A666" s="2"/>
      <c r="B666" s="27"/>
      <c r="C666" s="27"/>
      <c r="F666" s="1"/>
      <c r="G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9.5" customHeight="1">
      <c r="A667" s="2"/>
      <c r="B667" s="27"/>
      <c r="C667" s="27"/>
      <c r="F667" s="1"/>
      <c r="G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9.5" customHeight="1">
      <c r="A668" s="2"/>
      <c r="B668" s="27"/>
      <c r="C668" s="27"/>
      <c r="F668" s="1"/>
      <c r="G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9.5" customHeight="1">
      <c r="A669" s="2"/>
      <c r="B669" s="27"/>
      <c r="C669" s="27"/>
      <c r="F669" s="1"/>
      <c r="G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9.5" customHeight="1">
      <c r="A670" s="2"/>
      <c r="B670" s="27"/>
      <c r="C670" s="27"/>
      <c r="F670" s="1"/>
      <c r="G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9.5" customHeight="1">
      <c r="A671" s="2"/>
      <c r="B671" s="27"/>
      <c r="C671" s="27"/>
      <c r="F671" s="1"/>
      <c r="G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9.5" customHeight="1">
      <c r="A672" s="2"/>
      <c r="B672" s="27"/>
      <c r="C672" s="27"/>
      <c r="F672" s="1"/>
      <c r="G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9.5" customHeight="1">
      <c r="A673" s="2"/>
      <c r="B673" s="27"/>
      <c r="C673" s="27"/>
      <c r="F673" s="1"/>
      <c r="G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9.5" customHeight="1">
      <c r="A674" s="2"/>
      <c r="B674" s="27"/>
      <c r="C674" s="27"/>
      <c r="F674" s="1"/>
      <c r="G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9.5" customHeight="1">
      <c r="A675" s="2"/>
      <c r="B675" s="27"/>
      <c r="C675" s="27"/>
      <c r="F675" s="1"/>
      <c r="G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9.5" customHeight="1">
      <c r="A676" s="2"/>
      <c r="B676" s="27"/>
      <c r="C676" s="27"/>
      <c r="F676" s="1"/>
      <c r="G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9.5" customHeight="1">
      <c r="A677" s="2"/>
      <c r="B677" s="27"/>
      <c r="C677" s="27"/>
      <c r="F677" s="1"/>
      <c r="G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9.5" customHeight="1">
      <c r="A678" s="2"/>
      <c r="B678" s="27"/>
      <c r="C678" s="27"/>
      <c r="F678" s="1"/>
      <c r="G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9.5" customHeight="1">
      <c r="A679" s="2"/>
      <c r="B679" s="27"/>
      <c r="C679" s="27"/>
      <c r="F679" s="1"/>
      <c r="G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9.5" customHeight="1">
      <c r="A680" s="2"/>
      <c r="B680" s="27"/>
      <c r="C680" s="27"/>
      <c r="F680" s="1"/>
      <c r="G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9.5" customHeight="1">
      <c r="A681" s="2"/>
      <c r="B681" s="27"/>
      <c r="C681" s="27"/>
      <c r="F681" s="1"/>
      <c r="G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9.5" customHeight="1">
      <c r="A682" s="2"/>
      <c r="B682" s="27"/>
      <c r="C682" s="27"/>
      <c r="F682" s="1"/>
      <c r="G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9.5" customHeight="1">
      <c r="A683" s="2"/>
      <c r="B683" s="27"/>
      <c r="C683" s="27"/>
      <c r="F683" s="1"/>
      <c r="G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9.5" customHeight="1">
      <c r="A684" s="2"/>
      <c r="B684" s="27"/>
      <c r="C684" s="27"/>
      <c r="F684" s="1"/>
      <c r="G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9.5" customHeight="1">
      <c r="A685" s="2"/>
      <c r="B685" s="27"/>
      <c r="C685" s="27"/>
      <c r="F685" s="1"/>
      <c r="G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9.5" customHeight="1">
      <c r="A686" s="2"/>
      <c r="B686" s="27"/>
      <c r="C686" s="27"/>
      <c r="F686" s="1"/>
      <c r="G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9.5" customHeight="1">
      <c r="A687" s="2"/>
      <c r="B687" s="27"/>
      <c r="C687" s="27"/>
      <c r="F687" s="1"/>
      <c r="G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9.5" customHeight="1">
      <c r="A688" s="2"/>
      <c r="B688" s="27"/>
      <c r="C688" s="27"/>
      <c r="F688" s="1"/>
      <c r="G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9.5" customHeight="1">
      <c r="A689" s="2"/>
      <c r="B689" s="27"/>
      <c r="C689" s="27"/>
      <c r="F689" s="1"/>
      <c r="G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9.5" customHeight="1">
      <c r="A690" s="2"/>
      <c r="B690" s="27"/>
      <c r="C690" s="27"/>
      <c r="F690" s="1"/>
      <c r="G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9.5" customHeight="1">
      <c r="A691" s="2"/>
      <c r="B691" s="27"/>
      <c r="C691" s="27"/>
      <c r="F691" s="1"/>
      <c r="G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9.5" customHeight="1">
      <c r="A692" s="2"/>
      <c r="B692" s="27"/>
      <c r="C692" s="27"/>
      <c r="F692" s="1"/>
      <c r="G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9.5" customHeight="1">
      <c r="A693" s="2"/>
      <c r="B693" s="27"/>
      <c r="C693" s="27"/>
      <c r="F693" s="1"/>
      <c r="G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9.5" customHeight="1">
      <c r="A694" s="2"/>
      <c r="B694" s="27"/>
      <c r="C694" s="27"/>
      <c r="F694" s="1"/>
      <c r="G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9.5" customHeight="1">
      <c r="A695" s="2"/>
      <c r="B695" s="27"/>
      <c r="C695" s="27"/>
      <c r="F695" s="1"/>
      <c r="G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9.5" customHeight="1">
      <c r="A696" s="2"/>
      <c r="B696" s="27"/>
      <c r="C696" s="27"/>
      <c r="F696" s="1"/>
      <c r="G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9.5" customHeight="1">
      <c r="A697" s="2"/>
      <c r="B697" s="27"/>
      <c r="C697" s="27"/>
      <c r="F697" s="1"/>
      <c r="G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9.5" customHeight="1">
      <c r="A698" s="2"/>
      <c r="B698" s="27"/>
      <c r="C698" s="27"/>
      <c r="F698" s="1"/>
      <c r="G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9.5" customHeight="1">
      <c r="A699" s="2"/>
      <c r="B699" s="27"/>
      <c r="C699" s="27"/>
      <c r="F699" s="1"/>
      <c r="G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9.5" customHeight="1">
      <c r="A700" s="2"/>
      <c r="B700" s="27"/>
      <c r="C700" s="27"/>
      <c r="F700" s="1"/>
      <c r="G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9.5" customHeight="1">
      <c r="A701" s="2"/>
      <c r="B701" s="27"/>
      <c r="C701" s="27"/>
      <c r="F701" s="1"/>
      <c r="G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9.5" customHeight="1">
      <c r="A702" s="2"/>
      <c r="B702" s="27"/>
      <c r="C702" s="27"/>
      <c r="F702" s="1"/>
      <c r="G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9.5" customHeight="1">
      <c r="A703" s="2"/>
      <c r="B703" s="27"/>
      <c r="C703" s="27"/>
      <c r="F703" s="1"/>
      <c r="G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9.5" customHeight="1">
      <c r="A704" s="2"/>
      <c r="B704" s="27"/>
      <c r="C704" s="27"/>
      <c r="F704" s="1"/>
      <c r="G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9.5" customHeight="1">
      <c r="A705" s="2"/>
      <c r="B705" s="27"/>
      <c r="C705" s="27"/>
      <c r="F705" s="1"/>
      <c r="G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9.5" customHeight="1">
      <c r="A706" s="2"/>
      <c r="B706" s="27"/>
      <c r="C706" s="27"/>
      <c r="F706" s="1"/>
      <c r="G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9.5" customHeight="1">
      <c r="A707" s="2"/>
      <c r="B707" s="27"/>
      <c r="C707" s="27"/>
      <c r="F707" s="1"/>
      <c r="G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9.5" customHeight="1">
      <c r="A708" s="2"/>
      <c r="B708" s="27"/>
      <c r="C708" s="27"/>
      <c r="F708" s="1"/>
      <c r="G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9.5" customHeight="1">
      <c r="A709" s="2"/>
      <c r="B709" s="27"/>
      <c r="C709" s="27"/>
      <c r="F709" s="1"/>
      <c r="G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9.5" customHeight="1">
      <c r="A710" s="2"/>
      <c r="B710" s="27"/>
      <c r="C710" s="27"/>
      <c r="F710" s="1"/>
      <c r="G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9.5" customHeight="1">
      <c r="A711" s="2"/>
      <c r="B711" s="27"/>
      <c r="C711" s="27"/>
      <c r="F711" s="1"/>
      <c r="G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9.5" customHeight="1">
      <c r="A712" s="2"/>
      <c r="B712" s="27"/>
      <c r="C712" s="27"/>
      <c r="F712" s="1"/>
      <c r="G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9.5" customHeight="1">
      <c r="A713" s="2"/>
      <c r="B713" s="27"/>
      <c r="C713" s="27"/>
      <c r="F713" s="1"/>
      <c r="G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9.5" customHeight="1">
      <c r="A714" s="2"/>
      <c r="B714" s="27"/>
      <c r="C714" s="27"/>
      <c r="F714" s="1"/>
      <c r="G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9.5" customHeight="1">
      <c r="A715" s="2"/>
      <c r="B715" s="27"/>
      <c r="C715" s="27"/>
      <c r="F715" s="1"/>
      <c r="G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9.5" customHeight="1">
      <c r="A716" s="2"/>
      <c r="B716" s="27"/>
      <c r="C716" s="27"/>
      <c r="F716" s="1"/>
      <c r="G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9.5" customHeight="1">
      <c r="A717" s="2"/>
      <c r="B717" s="27"/>
      <c r="C717" s="27"/>
      <c r="F717" s="1"/>
      <c r="G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9.5" customHeight="1">
      <c r="A718" s="2"/>
      <c r="B718" s="27"/>
      <c r="C718" s="27"/>
      <c r="F718" s="1"/>
      <c r="G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9.5" customHeight="1">
      <c r="A719" s="2"/>
      <c r="B719" s="27"/>
      <c r="C719" s="27"/>
      <c r="F719" s="1"/>
      <c r="G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9.5" customHeight="1">
      <c r="A720" s="2"/>
      <c r="B720" s="27"/>
      <c r="C720" s="27"/>
      <c r="F720" s="1"/>
      <c r="G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9.5" customHeight="1">
      <c r="A721" s="2"/>
      <c r="B721" s="27"/>
      <c r="C721" s="27"/>
      <c r="F721" s="1"/>
      <c r="G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9.5" customHeight="1">
      <c r="A722" s="2"/>
      <c r="B722" s="27"/>
      <c r="C722" s="27"/>
      <c r="F722" s="1"/>
      <c r="G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9.5" customHeight="1">
      <c r="A723" s="2"/>
      <c r="B723" s="27"/>
      <c r="C723" s="27"/>
      <c r="F723" s="1"/>
      <c r="G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9.5" customHeight="1">
      <c r="A724" s="2"/>
      <c r="B724" s="27"/>
      <c r="C724" s="27"/>
      <c r="F724" s="1"/>
      <c r="G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9.5" customHeight="1">
      <c r="A725" s="2"/>
      <c r="B725" s="27"/>
      <c r="C725" s="27"/>
      <c r="F725" s="1"/>
      <c r="G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9.5" customHeight="1">
      <c r="A726" s="2"/>
      <c r="B726" s="27"/>
      <c r="C726" s="27"/>
      <c r="F726" s="1"/>
      <c r="G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9.5" customHeight="1">
      <c r="A727" s="2"/>
      <c r="B727" s="27"/>
      <c r="C727" s="27"/>
      <c r="F727" s="1"/>
      <c r="G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9.5" customHeight="1">
      <c r="A728" s="2"/>
      <c r="B728" s="27"/>
      <c r="C728" s="27"/>
      <c r="F728" s="1"/>
      <c r="G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9.5" customHeight="1">
      <c r="A729" s="2"/>
      <c r="B729" s="27"/>
      <c r="C729" s="27"/>
      <c r="F729" s="1"/>
      <c r="G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9.5" customHeight="1">
      <c r="A730" s="2"/>
      <c r="B730" s="27"/>
      <c r="C730" s="27"/>
      <c r="F730" s="1"/>
      <c r="G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9.5" customHeight="1">
      <c r="A731" s="2"/>
      <c r="B731" s="27"/>
      <c r="C731" s="27"/>
      <c r="F731" s="1"/>
      <c r="G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9.5" customHeight="1">
      <c r="A732" s="2"/>
      <c r="B732" s="27"/>
      <c r="C732" s="27"/>
      <c r="F732" s="1"/>
      <c r="G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9.5" customHeight="1">
      <c r="A733" s="2"/>
      <c r="B733" s="27"/>
      <c r="C733" s="27"/>
      <c r="F733" s="1"/>
      <c r="G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9.5" customHeight="1">
      <c r="A734" s="2"/>
      <c r="B734" s="27"/>
      <c r="C734" s="27"/>
      <c r="F734" s="1"/>
      <c r="G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9.5" customHeight="1">
      <c r="A735" s="2"/>
      <c r="B735" s="27"/>
      <c r="C735" s="27"/>
      <c r="F735" s="1"/>
      <c r="G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9.5" customHeight="1">
      <c r="A736" s="2"/>
      <c r="B736" s="27"/>
      <c r="C736" s="27"/>
      <c r="F736" s="1"/>
      <c r="G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9.5" customHeight="1">
      <c r="A737" s="2"/>
      <c r="B737" s="27"/>
      <c r="C737" s="27"/>
      <c r="F737" s="1"/>
      <c r="G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9.5" customHeight="1">
      <c r="A738" s="2"/>
      <c r="B738" s="27"/>
      <c r="C738" s="27"/>
      <c r="F738" s="1"/>
      <c r="G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9.5" customHeight="1">
      <c r="A739" s="2"/>
      <c r="B739" s="27"/>
      <c r="C739" s="27"/>
      <c r="F739" s="1"/>
      <c r="G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9.5" customHeight="1">
      <c r="A740" s="2"/>
      <c r="B740" s="27"/>
      <c r="C740" s="27"/>
      <c r="F740" s="1"/>
      <c r="G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9.5" customHeight="1">
      <c r="A741" s="2"/>
      <c r="B741" s="27"/>
      <c r="C741" s="27"/>
      <c r="F741" s="1"/>
      <c r="G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9.5" customHeight="1">
      <c r="A742" s="2"/>
      <c r="B742" s="27"/>
      <c r="C742" s="27"/>
      <c r="F742" s="1"/>
      <c r="G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9.5" customHeight="1">
      <c r="A743" s="2"/>
      <c r="B743" s="27"/>
      <c r="C743" s="27"/>
      <c r="F743" s="1"/>
      <c r="G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9.5" customHeight="1">
      <c r="A744" s="2"/>
      <c r="B744" s="27"/>
      <c r="C744" s="27"/>
      <c r="F744" s="1"/>
      <c r="G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9.5" customHeight="1">
      <c r="A745" s="2"/>
      <c r="B745" s="27"/>
      <c r="C745" s="27"/>
      <c r="F745" s="1"/>
      <c r="G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9.5" customHeight="1">
      <c r="A746" s="2"/>
      <c r="B746" s="27"/>
      <c r="C746" s="27"/>
      <c r="F746" s="1"/>
      <c r="G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9.5" customHeight="1">
      <c r="A747" s="2"/>
      <c r="B747" s="27"/>
      <c r="C747" s="27"/>
      <c r="F747" s="1"/>
      <c r="G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9.5" customHeight="1">
      <c r="A748" s="2"/>
      <c r="B748" s="27"/>
      <c r="C748" s="27"/>
      <c r="F748" s="1"/>
      <c r="G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9.5" customHeight="1">
      <c r="A749" s="2"/>
      <c r="B749" s="27"/>
      <c r="C749" s="27"/>
      <c r="F749" s="1"/>
      <c r="G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9.5" customHeight="1">
      <c r="A750" s="2"/>
      <c r="B750" s="27"/>
      <c r="C750" s="27"/>
      <c r="F750" s="1"/>
      <c r="G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9.5" customHeight="1">
      <c r="A751" s="2"/>
      <c r="B751" s="27"/>
      <c r="C751" s="27"/>
      <c r="F751" s="1"/>
      <c r="G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9.5" customHeight="1">
      <c r="A752" s="2"/>
      <c r="B752" s="27"/>
      <c r="C752" s="27"/>
      <c r="F752" s="1"/>
      <c r="G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9.5" customHeight="1">
      <c r="A753" s="2"/>
      <c r="B753" s="27"/>
      <c r="C753" s="27"/>
      <c r="F753" s="1"/>
      <c r="G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9.5" customHeight="1">
      <c r="A754" s="2"/>
      <c r="B754" s="27"/>
      <c r="C754" s="27"/>
      <c r="F754" s="1"/>
      <c r="G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9.5" customHeight="1">
      <c r="A755" s="2"/>
      <c r="B755" s="27"/>
      <c r="C755" s="27"/>
      <c r="F755" s="1"/>
      <c r="G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9.5" customHeight="1">
      <c r="A756" s="2"/>
      <c r="B756" s="27"/>
      <c r="C756" s="27"/>
      <c r="F756" s="1"/>
      <c r="G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9.5" customHeight="1">
      <c r="A757" s="2"/>
      <c r="B757" s="27"/>
      <c r="C757" s="27"/>
      <c r="F757" s="1"/>
      <c r="G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9.5" customHeight="1">
      <c r="A758" s="2"/>
      <c r="B758" s="27"/>
      <c r="C758" s="27"/>
      <c r="F758" s="1"/>
      <c r="G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9.5" customHeight="1">
      <c r="A759" s="2"/>
      <c r="B759" s="27"/>
      <c r="C759" s="27"/>
      <c r="F759" s="1"/>
      <c r="G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9.5" customHeight="1">
      <c r="A760" s="2"/>
      <c r="B760" s="27"/>
      <c r="C760" s="27"/>
      <c r="F760" s="1"/>
      <c r="G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9.5" customHeight="1">
      <c r="A761" s="2"/>
      <c r="B761" s="27"/>
      <c r="C761" s="27"/>
      <c r="F761" s="1"/>
      <c r="G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9.5" customHeight="1">
      <c r="A762" s="2"/>
      <c r="B762" s="27"/>
      <c r="C762" s="27"/>
      <c r="F762" s="1"/>
      <c r="G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9.5" customHeight="1">
      <c r="A763" s="2"/>
      <c r="B763" s="27"/>
      <c r="C763" s="27"/>
      <c r="F763" s="1"/>
      <c r="G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9.5" customHeight="1">
      <c r="A764" s="2"/>
      <c r="B764" s="27"/>
      <c r="C764" s="27"/>
      <c r="F764" s="1"/>
      <c r="G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9.5" customHeight="1">
      <c r="A765" s="2"/>
      <c r="B765" s="27"/>
      <c r="C765" s="27"/>
      <c r="F765" s="1"/>
      <c r="G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9.5" customHeight="1">
      <c r="A766" s="2"/>
      <c r="B766" s="27"/>
      <c r="C766" s="27"/>
      <c r="F766" s="1"/>
      <c r="G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9.5" customHeight="1">
      <c r="A767" s="2"/>
      <c r="B767" s="27"/>
      <c r="C767" s="27"/>
      <c r="F767" s="1"/>
      <c r="G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9.5" customHeight="1">
      <c r="A768" s="2"/>
      <c r="B768" s="27"/>
      <c r="C768" s="27"/>
      <c r="F768" s="1"/>
      <c r="G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9.5" customHeight="1">
      <c r="A769" s="2"/>
      <c r="B769" s="27"/>
      <c r="C769" s="27"/>
      <c r="F769" s="1"/>
      <c r="G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9.5" customHeight="1">
      <c r="A770" s="2"/>
      <c r="B770" s="27"/>
      <c r="C770" s="27"/>
      <c r="F770" s="1"/>
      <c r="G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9.5" customHeight="1">
      <c r="A771" s="2"/>
      <c r="B771" s="27"/>
      <c r="C771" s="27"/>
      <c r="F771" s="1"/>
      <c r="G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9.5" customHeight="1">
      <c r="A772" s="2"/>
      <c r="B772" s="27"/>
      <c r="C772" s="27"/>
      <c r="F772" s="1"/>
      <c r="G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9.5" customHeight="1">
      <c r="A773" s="2"/>
      <c r="B773" s="27"/>
      <c r="C773" s="27"/>
      <c r="F773" s="1"/>
      <c r="G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9.5" customHeight="1">
      <c r="A774" s="2"/>
      <c r="B774" s="27"/>
      <c r="C774" s="27"/>
      <c r="F774" s="1"/>
      <c r="G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9.5" customHeight="1">
      <c r="A775" s="2"/>
      <c r="B775" s="27"/>
      <c r="C775" s="27"/>
      <c r="F775" s="1"/>
      <c r="G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9.5" customHeight="1">
      <c r="A776" s="2"/>
      <c r="B776" s="27"/>
      <c r="C776" s="27"/>
      <c r="F776" s="1"/>
      <c r="G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9.5" customHeight="1">
      <c r="A777" s="2"/>
      <c r="B777" s="27"/>
      <c r="C777" s="27"/>
      <c r="F777" s="1"/>
      <c r="G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9.5" customHeight="1">
      <c r="A778" s="2"/>
      <c r="B778" s="27"/>
      <c r="C778" s="27"/>
      <c r="F778" s="1"/>
      <c r="G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9.5" customHeight="1">
      <c r="A779" s="2"/>
      <c r="B779" s="27"/>
      <c r="C779" s="27"/>
      <c r="F779" s="1"/>
      <c r="G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9.5" customHeight="1">
      <c r="A780" s="2"/>
      <c r="B780" s="27"/>
      <c r="C780" s="27"/>
      <c r="F780" s="1"/>
      <c r="G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9.5" customHeight="1">
      <c r="A781" s="2"/>
      <c r="B781" s="27"/>
      <c r="C781" s="27"/>
      <c r="F781" s="1"/>
      <c r="G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9.5" customHeight="1">
      <c r="A782" s="2"/>
      <c r="B782" s="27"/>
      <c r="C782" s="27"/>
      <c r="F782" s="1"/>
      <c r="G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9.5" customHeight="1">
      <c r="A783" s="2"/>
      <c r="B783" s="27"/>
      <c r="C783" s="27"/>
      <c r="F783" s="1"/>
      <c r="G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9.5" customHeight="1">
      <c r="A784" s="2"/>
      <c r="B784" s="27"/>
      <c r="C784" s="27"/>
      <c r="F784" s="1"/>
      <c r="G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9.5" customHeight="1">
      <c r="A785" s="2"/>
      <c r="B785" s="27"/>
      <c r="C785" s="27"/>
      <c r="F785" s="1"/>
      <c r="G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9.5" customHeight="1">
      <c r="A786" s="2"/>
      <c r="B786" s="27"/>
      <c r="C786" s="27"/>
      <c r="F786" s="1"/>
      <c r="G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9.5" customHeight="1">
      <c r="A787" s="2"/>
      <c r="B787" s="27"/>
      <c r="C787" s="27"/>
      <c r="F787" s="1"/>
      <c r="G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9.5" customHeight="1">
      <c r="A788" s="2"/>
      <c r="B788" s="27"/>
      <c r="C788" s="27"/>
      <c r="F788" s="1"/>
      <c r="G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9.5" customHeight="1">
      <c r="A789" s="2"/>
      <c r="B789" s="27"/>
      <c r="C789" s="27"/>
      <c r="F789" s="1"/>
      <c r="G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9.5" customHeight="1">
      <c r="A790" s="2"/>
      <c r="B790" s="27"/>
      <c r="C790" s="27"/>
      <c r="F790" s="1"/>
      <c r="G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9.5" customHeight="1">
      <c r="A791" s="2"/>
      <c r="B791" s="27"/>
      <c r="C791" s="27"/>
      <c r="F791" s="1"/>
      <c r="G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9.5" customHeight="1">
      <c r="A792" s="2"/>
      <c r="B792" s="27"/>
      <c r="C792" s="27"/>
      <c r="F792" s="1"/>
      <c r="G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9.5" customHeight="1">
      <c r="A793" s="2"/>
      <c r="B793" s="27"/>
      <c r="C793" s="27"/>
      <c r="F793" s="1"/>
      <c r="G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9.5" customHeight="1">
      <c r="A794" s="2"/>
      <c r="B794" s="27"/>
      <c r="C794" s="27"/>
      <c r="F794" s="1"/>
      <c r="G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9.5" customHeight="1">
      <c r="A795" s="2"/>
      <c r="B795" s="27"/>
      <c r="C795" s="27"/>
      <c r="F795" s="1"/>
      <c r="G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9.5" customHeight="1">
      <c r="A796" s="2"/>
      <c r="B796" s="27"/>
      <c r="C796" s="27"/>
      <c r="F796" s="1"/>
      <c r="G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9.5" customHeight="1">
      <c r="A797" s="2"/>
      <c r="B797" s="27"/>
      <c r="C797" s="27"/>
      <c r="F797" s="1"/>
      <c r="G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9.5" customHeight="1">
      <c r="A798" s="2"/>
      <c r="B798" s="27"/>
      <c r="C798" s="27"/>
      <c r="F798" s="1"/>
      <c r="G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9.5" customHeight="1">
      <c r="A799" s="2"/>
      <c r="B799" s="27"/>
      <c r="C799" s="27"/>
      <c r="F799" s="1"/>
      <c r="G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9.5" customHeight="1">
      <c r="A800" s="2"/>
      <c r="B800" s="27"/>
      <c r="C800" s="27"/>
      <c r="F800" s="1"/>
      <c r="G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9.5" customHeight="1">
      <c r="A801" s="2"/>
      <c r="B801" s="27"/>
      <c r="C801" s="27"/>
      <c r="F801" s="1"/>
      <c r="G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9.5" customHeight="1">
      <c r="A802" s="2"/>
      <c r="B802" s="27"/>
      <c r="C802" s="27"/>
      <c r="F802" s="1"/>
      <c r="G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9.5" customHeight="1">
      <c r="A803" s="2"/>
      <c r="B803" s="27"/>
      <c r="C803" s="27"/>
      <c r="F803" s="1"/>
      <c r="G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9.5" customHeight="1">
      <c r="A804" s="2"/>
      <c r="B804" s="27"/>
      <c r="C804" s="27"/>
      <c r="F804" s="1"/>
      <c r="G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9.5" customHeight="1">
      <c r="A805" s="2"/>
      <c r="B805" s="27"/>
      <c r="C805" s="27"/>
      <c r="F805" s="1"/>
      <c r="G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9.5" customHeight="1">
      <c r="A806" s="2"/>
      <c r="B806" s="27"/>
      <c r="C806" s="27"/>
      <c r="F806" s="1"/>
      <c r="G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9.5" customHeight="1">
      <c r="A807" s="2"/>
      <c r="B807" s="27"/>
      <c r="C807" s="27"/>
      <c r="F807" s="1"/>
      <c r="G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9.5" customHeight="1">
      <c r="A808" s="2"/>
      <c r="B808" s="27"/>
      <c r="C808" s="27"/>
      <c r="F808" s="1"/>
      <c r="G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9.5" customHeight="1">
      <c r="A809" s="2"/>
      <c r="B809" s="27"/>
      <c r="C809" s="27"/>
      <c r="F809" s="1"/>
      <c r="G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9.5" customHeight="1">
      <c r="A810" s="2"/>
      <c r="B810" s="27"/>
      <c r="C810" s="27"/>
      <c r="F810" s="1"/>
      <c r="G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9.5" customHeight="1">
      <c r="A811" s="2"/>
      <c r="B811" s="27"/>
      <c r="C811" s="27"/>
      <c r="F811" s="1"/>
      <c r="G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9.5" customHeight="1">
      <c r="A812" s="2"/>
      <c r="B812" s="27"/>
      <c r="C812" s="27"/>
      <c r="F812" s="1"/>
      <c r="G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9.5" customHeight="1">
      <c r="A813" s="2"/>
      <c r="B813" s="27"/>
      <c r="C813" s="27"/>
      <c r="F813" s="1"/>
      <c r="G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9.5" customHeight="1">
      <c r="A814" s="2"/>
      <c r="B814" s="27"/>
      <c r="C814" s="27"/>
      <c r="F814" s="1"/>
      <c r="G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9.5" customHeight="1">
      <c r="A815" s="2"/>
      <c r="B815" s="27"/>
      <c r="C815" s="27"/>
      <c r="F815" s="1"/>
      <c r="G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9.5" customHeight="1">
      <c r="A816" s="2"/>
      <c r="B816" s="27"/>
      <c r="C816" s="27"/>
      <c r="F816" s="1"/>
      <c r="G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9.5" customHeight="1">
      <c r="A817" s="2"/>
      <c r="B817" s="27"/>
      <c r="C817" s="27"/>
      <c r="F817" s="1"/>
      <c r="G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9.5" customHeight="1">
      <c r="A818" s="2"/>
      <c r="B818" s="27"/>
      <c r="C818" s="27"/>
      <c r="F818" s="1"/>
      <c r="G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9.5" customHeight="1">
      <c r="A819" s="2"/>
      <c r="B819" s="27"/>
      <c r="C819" s="27"/>
      <c r="F819" s="1"/>
      <c r="G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9.5" customHeight="1">
      <c r="A820" s="2"/>
      <c r="B820" s="27"/>
      <c r="C820" s="27"/>
      <c r="F820" s="1"/>
      <c r="G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9.5" customHeight="1">
      <c r="A821" s="2"/>
      <c r="B821" s="27"/>
      <c r="C821" s="27"/>
      <c r="F821" s="1"/>
      <c r="G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9.5" customHeight="1">
      <c r="A822" s="2"/>
      <c r="B822" s="27"/>
      <c r="C822" s="27"/>
      <c r="F822" s="1"/>
      <c r="G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9.5" customHeight="1">
      <c r="A823" s="2"/>
      <c r="B823" s="27"/>
      <c r="C823" s="27"/>
      <c r="F823" s="1"/>
      <c r="G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9.5" customHeight="1">
      <c r="A824" s="2"/>
      <c r="B824" s="27"/>
      <c r="C824" s="27"/>
      <c r="F824" s="1"/>
      <c r="G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9.5" customHeight="1">
      <c r="A825" s="2"/>
      <c r="B825" s="27"/>
      <c r="C825" s="27"/>
      <c r="F825" s="1"/>
      <c r="G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9.5" customHeight="1">
      <c r="A826" s="2"/>
      <c r="B826" s="27"/>
      <c r="C826" s="27"/>
      <c r="F826" s="1"/>
      <c r="G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9.5" customHeight="1">
      <c r="A827" s="2"/>
      <c r="B827" s="27"/>
      <c r="C827" s="27"/>
      <c r="F827" s="1"/>
      <c r="G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9.5" customHeight="1">
      <c r="A828" s="2"/>
      <c r="B828" s="27"/>
      <c r="C828" s="27"/>
      <c r="F828" s="1"/>
      <c r="G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9.5" customHeight="1">
      <c r="A829" s="2"/>
      <c r="B829" s="27"/>
      <c r="C829" s="27"/>
      <c r="F829" s="1"/>
      <c r="G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9.5" customHeight="1">
      <c r="A830" s="2"/>
      <c r="B830" s="27"/>
      <c r="C830" s="27"/>
      <c r="F830" s="1"/>
      <c r="G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9.5" customHeight="1">
      <c r="A831" s="2"/>
      <c r="B831" s="27"/>
      <c r="C831" s="27"/>
      <c r="F831" s="1"/>
      <c r="G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9.5" customHeight="1">
      <c r="A832" s="2"/>
      <c r="B832" s="27"/>
      <c r="C832" s="27"/>
      <c r="F832" s="1"/>
      <c r="G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9.5" customHeight="1">
      <c r="A833" s="2"/>
      <c r="B833" s="27"/>
      <c r="C833" s="27"/>
      <c r="F833" s="1"/>
      <c r="G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9.5" customHeight="1">
      <c r="A834" s="2"/>
      <c r="B834" s="27"/>
      <c r="C834" s="27"/>
      <c r="F834" s="1"/>
      <c r="G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9.5" customHeight="1">
      <c r="A835" s="2"/>
      <c r="B835" s="27"/>
      <c r="C835" s="27"/>
      <c r="F835" s="1"/>
      <c r="G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9.5" customHeight="1">
      <c r="A836" s="2"/>
      <c r="B836" s="27"/>
      <c r="C836" s="27"/>
      <c r="F836" s="1"/>
      <c r="G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9.5" customHeight="1">
      <c r="A837" s="2"/>
      <c r="B837" s="27"/>
      <c r="C837" s="27"/>
      <c r="F837" s="1"/>
      <c r="G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9.5" customHeight="1">
      <c r="A838" s="2"/>
      <c r="B838" s="27"/>
      <c r="C838" s="27"/>
      <c r="F838" s="1"/>
      <c r="G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9.5" customHeight="1">
      <c r="A839" s="2"/>
      <c r="B839" s="27"/>
      <c r="C839" s="27"/>
      <c r="F839" s="1"/>
      <c r="G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9.5" customHeight="1">
      <c r="A840" s="2"/>
      <c r="B840" s="27"/>
      <c r="C840" s="27"/>
      <c r="F840" s="1"/>
      <c r="G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9.5" customHeight="1">
      <c r="A841" s="2"/>
      <c r="B841" s="27"/>
      <c r="C841" s="27"/>
      <c r="F841" s="1"/>
      <c r="G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9.5" customHeight="1">
      <c r="A842" s="2"/>
      <c r="B842" s="27"/>
      <c r="C842" s="27"/>
      <c r="F842" s="1"/>
      <c r="G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9.5" customHeight="1">
      <c r="A843" s="2"/>
      <c r="B843" s="27"/>
      <c r="C843" s="27"/>
      <c r="F843" s="1"/>
      <c r="G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9.5" customHeight="1">
      <c r="A844" s="2"/>
      <c r="B844" s="27"/>
      <c r="C844" s="27"/>
      <c r="F844" s="1"/>
      <c r="G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9.5" customHeight="1">
      <c r="A845" s="2"/>
      <c r="B845" s="27"/>
      <c r="C845" s="27"/>
      <c r="F845" s="1"/>
      <c r="G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9.5" customHeight="1">
      <c r="A846" s="2"/>
      <c r="B846" s="27"/>
      <c r="C846" s="27"/>
      <c r="F846" s="1"/>
      <c r="G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9.5" customHeight="1">
      <c r="A847" s="2"/>
      <c r="B847" s="27"/>
      <c r="C847" s="27"/>
      <c r="F847" s="1"/>
      <c r="G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9.5" customHeight="1">
      <c r="A848" s="2"/>
      <c r="B848" s="27"/>
      <c r="C848" s="27"/>
      <c r="F848" s="1"/>
      <c r="G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9.5" customHeight="1">
      <c r="A849" s="2"/>
      <c r="B849" s="27"/>
      <c r="C849" s="27"/>
      <c r="F849" s="1"/>
      <c r="G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9.5" customHeight="1">
      <c r="A850" s="2"/>
      <c r="B850" s="27"/>
      <c r="C850" s="27"/>
      <c r="F850" s="1"/>
      <c r="G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9.5" customHeight="1">
      <c r="A851" s="2"/>
      <c r="B851" s="27"/>
      <c r="C851" s="27"/>
      <c r="F851" s="1"/>
      <c r="G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9.5" customHeight="1">
      <c r="A852" s="2"/>
      <c r="B852" s="27"/>
      <c r="C852" s="27"/>
      <c r="F852" s="1"/>
      <c r="G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9.5" customHeight="1">
      <c r="A853" s="2"/>
      <c r="B853" s="27"/>
      <c r="C853" s="27"/>
      <c r="F853" s="1"/>
      <c r="G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9.5" customHeight="1">
      <c r="A854" s="2"/>
      <c r="B854" s="27"/>
      <c r="C854" s="27"/>
      <c r="F854" s="1"/>
      <c r="G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9.5" customHeight="1">
      <c r="A855" s="2"/>
      <c r="B855" s="27"/>
      <c r="C855" s="27"/>
      <c r="F855" s="1"/>
      <c r="G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9.5" customHeight="1">
      <c r="A856" s="2"/>
      <c r="B856" s="27"/>
      <c r="C856" s="27"/>
      <c r="F856" s="1"/>
      <c r="G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9.5" customHeight="1">
      <c r="A857" s="2"/>
      <c r="B857" s="27"/>
      <c r="C857" s="27"/>
      <c r="F857" s="1"/>
      <c r="G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9.5" customHeight="1">
      <c r="A858" s="2"/>
      <c r="B858" s="27"/>
      <c r="C858" s="27"/>
      <c r="F858" s="1"/>
      <c r="G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9.5" customHeight="1">
      <c r="A859" s="2"/>
      <c r="B859" s="27"/>
      <c r="C859" s="27"/>
      <c r="F859" s="1"/>
      <c r="G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9.5" customHeight="1">
      <c r="A860" s="2"/>
      <c r="B860" s="27"/>
      <c r="C860" s="27"/>
      <c r="F860" s="1"/>
      <c r="G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9.5" customHeight="1">
      <c r="A861" s="2"/>
      <c r="B861" s="27"/>
      <c r="C861" s="27"/>
      <c r="F861" s="1"/>
      <c r="G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9.5" customHeight="1">
      <c r="A862" s="2"/>
      <c r="B862" s="27"/>
      <c r="C862" s="27"/>
      <c r="F862" s="1"/>
      <c r="G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9.5" customHeight="1">
      <c r="A863" s="2"/>
      <c r="B863" s="27"/>
      <c r="C863" s="27"/>
      <c r="F863" s="1"/>
      <c r="G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9.5" customHeight="1">
      <c r="A864" s="2"/>
      <c r="B864" s="27"/>
      <c r="C864" s="27"/>
      <c r="F864" s="1"/>
      <c r="G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9.5" customHeight="1">
      <c r="A865" s="2"/>
      <c r="B865" s="27"/>
      <c r="C865" s="27"/>
      <c r="F865" s="1"/>
      <c r="G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9.5" customHeight="1">
      <c r="A866" s="2"/>
      <c r="B866" s="27"/>
      <c r="C866" s="27"/>
      <c r="F866" s="1"/>
      <c r="G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9.5" customHeight="1">
      <c r="A867" s="2"/>
      <c r="B867" s="27"/>
      <c r="C867" s="27"/>
      <c r="F867" s="1"/>
      <c r="G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9.5" customHeight="1">
      <c r="A868" s="2"/>
      <c r="B868" s="27"/>
      <c r="C868" s="27"/>
      <c r="F868" s="1"/>
      <c r="G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9.5" customHeight="1">
      <c r="A869" s="2"/>
      <c r="B869" s="27"/>
      <c r="C869" s="27"/>
      <c r="F869" s="1"/>
      <c r="G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9.5" customHeight="1">
      <c r="A870" s="2"/>
      <c r="B870" s="27"/>
      <c r="C870" s="27"/>
      <c r="F870" s="1"/>
      <c r="G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9.5" customHeight="1">
      <c r="A871" s="2"/>
      <c r="B871" s="27"/>
      <c r="C871" s="27"/>
      <c r="F871" s="1"/>
      <c r="G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9.5" customHeight="1">
      <c r="A872" s="2"/>
      <c r="B872" s="27"/>
      <c r="C872" s="27"/>
      <c r="F872" s="1"/>
      <c r="G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9.5" customHeight="1">
      <c r="A873" s="2"/>
      <c r="B873" s="27"/>
      <c r="C873" s="27"/>
      <c r="F873" s="1"/>
      <c r="G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9.5" customHeight="1">
      <c r="A874" s="2"/>
      <c r="B874" s="27"/>
      <c r="C874" s="27"/>
      <c r="F874" s="1"/>
      <c r="G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9.5" customHeight="1">
      <c r="A875" s="2"/>
      <c r="B875" s="27"/>
      <c r="C875" s="27"/>
      <c r="F875" s="1"/>
      <c r="G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9.5" customHeight="1">
      <c r="A876" s="2"/>
      <c r="B876" s="27"/>
      <c r="C876" s="27"/>
      <c r="F876" s="1"/>
      <c r="G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9.5" customHeight="1">
      <c r="A877" s="2"/>
      <c r="B877" s="27"/>
      <c r="C877" s="27"/>
      <c r="F877" s="1"/>
      <c r="G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9.5" customHeight="1">
      <c r="A878" s="2"/>
      <c r="B878" s="27"/>
      <c r="C878" s="27"/>
      <c r="F878" s="1"/>
      <c r="G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9.5" customHeight="1">
      <c r="A879" s="2"/>
      <c r="B879" s="27"/>
      <c r="C879" s="27"/>
      <c r="F879" s="1"/>
      <c r="G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9.5" customHeight="1">
      <c r="A880" s="2"/>
      <c r="B880" s="27"/>
      <c r="C880" s="27"/>
      <c r="F880" s="1"/>
      <c r="G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9.5" customHeight="1">
      <c r="A881" s="2"/>
      <c r="B881" s="27"/>
      <c r="C881" s="27"/>
      <c r="F881" s="1"/>
      <c r="G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9.5" customHeight="1">
      <c r="A882" s="2"/>
      <c r="B882" s="27"/>
      <c r="C882" s="27"/>
      <c r="F882" s="1"/>
      <c r="G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9.5" customHeight="1">
      <c r="A883" s="2"/>
      <c r="B883" s="27"/>
      <c r="C883" s="27"/>
      <c r="F883" s="1"/>
      <c r="G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9.5" customHeight="1">
      <c r="A884" s="2"/>
      <c r="B884" s="27"/>
      <c r="C884" s="27"/>
      <c r="F884" s="1"/>
      <c r="G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9.5" customHeight="1">
      <c r="A885" s="2"/>
      <c r="B885" s="27"/>
      <c r="C885" s="27"/>
      <c r="F885" s="1"/>
      <c r="G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9.5" customHeight="1">
      <c r="A886" s="2"/>
      <c r="B886" s="27"/>
      <c r="C886" s="27"/>
      <c r="F886" s="1"/>
      <c r="G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9.5" customHeight="1">
      <c r="A887" s="2"/>
      <c r="B887" s="27"/>
      <c r="C887" s="27"/>
      <c r="F887" s="1"/>
      <c r="G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9.5" customHeight="1">
      <c r="A888" s="2"/>
      <c r="B888" s="27"/>
      <c r="C888" s="27"/>
      <c r="F888" s="1"/>
      <c r="G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9.5" customHeight="1">
      <c r="A889" s="2"/>
      <c r="B889" s="27"/>
      <c r="C889" s="27"/>
      <c r="F889" s="1"/>
      <c r="G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9.5" customHeight="1">
      <c r="A890" s="2"/>
      <c r="B890" s="27"/>
      <c r="C890" s="27"/>
      <c r="F890" s="1"/>
      <c r="G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9.5" customHeight="1">
      <c r="A891" s="2"/>
      <c r="B891" s="27"/>
      <c r="C891" s="27"/>
      <c r="F891" s="1"/>
      <c r="G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9.5" customHeight="1">
      <c r="A892" s="2"/>
      <c r="B892" s="27"/>
      <c r="C892" s="27"/>
      <c r="F892" s="1"/>
      <c r="G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9.5" customHeight="1">
      <c r="A893" s="2"/>
      <c r="B893" s="27"/>
      <c r="C893" s="27"/>
      <c r="F893" s="1"/>
      <c r="G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9.5" customHeight="1">
      <c r="A894" s="2"/>
      <c r="B894" s="27"/>
      <c r="C894" s="27"/>
      <c r="F894" s="1"/>
      <c r="G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9.5" customHeight="1">
      <c r="A895" s="2"/>
      <c r="B895" s="27"/>
      <c r="C895" s="27"/>
      <c r="F895" s="1"/>
      <c r="G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9.5" customHeight="1">
      <c r="A896" s="2"/>
      <c r="B896" s="27"/>
      <c r="C896" s="27"/>
      <c r="F896" s="1"/>
      <c r="G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9.5" customHeight="1">
      <c r="A897" s="2"/>
      <c r="B897" s="27"/>
      <c r="C897" s="27"/>
      <c r="F897" s="1"/>
      <c r="G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9.5" customHeight="1">
      <c r="A898" s="2"/>
      <c r="B898" s="27"/>
      <c r="C898" s="27"/>
      <c r="F898" s="1"/>
      <c r="G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9.5" customHeight="1">
      <c r="A899" s="2"/>
      <c r="B899" s="27"/>
      <c r="C899" s="27"/>
      <c r="F899" s="1"/>
      <c r="G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9.5" customHeight="1">
      <c r="A900" s="2"/>
      <c r="B900" s="27"/>
      <c r="C900" s="27"/>
      <c r="F900" s="1"/>
      <c r="G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9.5" customHeight="1">
      <c r="A901" s="2"/>
      <c r="B901" s="27"/>
      <c r="C901" s="27"/>
      <c r="F901" s="1"/>
      <c r="G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9.5" customHeight="1">
      <c r="A902" s="2"/>
      <c r="B902" s="27"/>
      <c r="C902" s="27"/>
      <c r="F902" s="1"/>
      <c r="G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9.5" customHeight="1">
      <c r="A903" s="2"/>
      <c r="B903" s="27"/>
      <c r="C903" s="27"/>
      <c r="F903" s="1"/>
      <c r="G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9.5" customHeight="1">
      <c r="A904" s="2"/>
      <c r="B904" s="27"/>
      <c r="C904" s="27"/>
      <c r="F904" s="1"/>
      <c r="G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9.5" customHeight="1">
      <c r="A905" s="2"/>
      <c r="B905" s="27"/>
      <c r="C905" s="27"/>
      <c r="F905" s="1"/>
      <c r="G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9.5" customHeight="1">
      <c r="A906" s="2"/>
      <c r="B906" s="27"/>
      <c r="C906" s="27"/>
      <c r="F906" s="1"/>
      <c r="G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9.5" customHeight="1">
      <c r="A907" s="2"/>
      <c r="B907" s="27"/>
      <c r="C907" s="27"/>
      <c r="F907" s="1"/>
      <c r="G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9.5" customHeight="1">
      <c r="A908" s="2"/>
      <c r="B908" s="27"/>
      <c r="C908" s="27"/>
      <c r="F908" s="1"/>
      <c r="G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9.5" customHeight="1">
      <c r="A909" s="2"/>
      <c r="B909" s="27"/>
      <c r="C909" s="27"/>
      <c r="F909" s="1"/>
      <c r="G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9.5" customHeight="1">
      <c r="A910" s="2"/>
      <c r="B910" s="27"/>
      <c r="C910" s="27"/>
      <c r="F910" s="1"/>
      <c r="G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9.5" customHeight="1">
      <c r="A911" s="2"/>
      <c r="B911" s="27"/>
      <c r="C911" s="27"/>
      <c r="F911" s="1"/>
      <c r="G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9.5" customHeight="1">
      <c r="A912" s="2"/>
      <c r="B912" s="27"/>
      <c r="C912" s="27"/>
      <c r="F912" s="1"/>
      <c r="G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9.5" customHeight="1">
      <c r="A913" s="2"/>
      <c r="B913" s="27"/>
      <c r="C913" s="27"/>
      <c r="F913" s="1"/>
      <c r="G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9.5" customHeight="1">
      <c r="A914" s="2"/>
      <c r="B914" s="27"/>
      <c r="C914" s="27"/>
      <c r="F914" s="1"/>
      <c r="G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9.5" customHeight="1">
      <c r="A915" s="2"/>
      <c r="B915" s="27"/>
      <c r="C915" s="27"/>
      <c r="F915" s="1"/>
      <c r="G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9.5" customHeight="1">
      <c r="A916" s="2"/>
      <c r="B916" s="27"/>
      <c r="C916" s="27"/>
      <c r="F916" s="1"/>
      <c r="G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9.5" customHeight="1">
      <c r="A917" s="2"/>
      <c r="B917" s="27"/>
      <c r="C917" s="27"/>
      <c r="F917" s="1"/>
      <c r="G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9.5" customHeight="1">
      <c r="A918" s="2"/>
      <c r="B918" s="27"/>
      <c r="C918" s="27"/>
      <c r="F918" s="1"/>
      <c r="G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9.5" customHeight="1">
      <c r="A919" s="2"/>
      <c r="B919" s="27"/>
      <c r="C919" s="27"/>
      <c r="F919" s="1"/>
      <c r="G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9.5" customHeight="1">
      <c r="A920" s="2"/>
      <c r="B920" s="27"/>
      <c r="C920" s="27"/>
      <c r="F920" s="1"/>
      <c r="G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9.5" customHeight="1">
      <c r="A921" s="2"/>
      <c r="B921" s="27"/>
      <c r="C921" s="27"/>
      <c r="F921" s="1"/>
      <c r="G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9.5" customHeight="1">
      <c r="A922" s="2"/>
      <c r="B922" s="27"/>
      <c r="C922" s="27"/>
      <c r="F922" s="1"/>
      <c r="G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9.5" customHeight="1">
      <c r="A923" s="2"/>
      <c r="B923" s="27"/>
      <c r="C923" s="27"/>
      <c r="F923" s="1"/>
      <c r="G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9.5" customHeight="1">
      <c r="A924" s="2"/>
      <c r="B924" s="27"/>
      <c r="C924" s="27"/>
      <c r="F924" s="1"/>
      <c r="G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9.5" customHeight="1">
      <c r="A925" s="2"/>
      <c r="B925" s="27"/>
      <c r="C925" s="27"/>
      <c r="F925" s="1"/>
      <c r="G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9.5" customHeight="1">
      <c r="A926" s="2"/>
      <c r="B926" s="27"/>
      <c r="C926" s="27"/>
      <c r="F926" s="1"/>
      <c r="G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9.5" customHeight="1">
      <c r="A927" s="2"/>
      <c r="B927" s="27"/>
      <c r="C927" s="27"/>
      <c r="F927" s="1"/>
      <c r="G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9.5" customHeight="1">
      <c r="A928" s="2"/>
      <c r="B928" s="27"/>
      <c r="C928" s="27"/>
      <c r="F928" s="1"/>
      <c r="G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9.5" customHeight="1">
      <c r="A929" s="2"/>
      <c r="B929" s="27"/>
      <c r="C929" s="27"/>
      <c r="F929" s="1"/>
      <c r="G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9.5" customHeight="1">
      <c r="A930" s="2"/>
      <c r="B930" s="27"/>
      <c r="C930" s="27"/>
      <c r="F930" s="1"/>
      <c r="G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9.5" customHeight="1">
      <c r="A931" s="2"/>
      <c r="B931" s="27"/>
      <c r="C931" s="27"/>
      <c r="F931" s="1"/>
      <c r="G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9.5" customHeight="1">
      <c r="A932" s="2"/>
      <c r="B932" s="27"/>
      <c r="C932" s="27"/>
      <c r="F932" s="1"/>
      <c r="G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9.5" customHeight="1">
      <c r="A933" s="2"/>
      <c r="B933" s="27"/>
      <c r="C933" s="27"/>
      <c r="F933" s="1"/>
      <c r="G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9.5" customHeight="1">
      <c r="A934" s="2"/>
      <c r="B934" s="27"/>
      <c r="C934" s="27"/>
      <c r="F934" s="1"/>
      <c r="G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9.5" customHeight="1">
      <c r="A935" s="2"/>
      <c r="B935" s="27"/>
      <c r="C935" s="27"/>
      <c r="F935" s="1"/>
      <c r="G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9.5" customHeight="1">
      <c r="A936" s="2"/>
      <c r="B936" s="27"/>
      <c r="C936" s="27"/>
      <c r="F936" s="1"/>
      <c r="G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9.5" customHeight="1">
      <c r="A937" s="2"/>
      <c r="B937" s="27"/>
      <c r="C937" s="27"/>
      <c r="F937" s="1"/>
      <c r="G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9.5" customHeight="1">
      <c r="A938" s="2"/>
      <c r="B938" s="27"/>
      <c r="C938" s="27"/>
      <c r="F938" s="1"/>
      <c r="G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9.5" customHeight="1">
      <c r="A939" s="2"/>
      <c r="B939" s="27"/>
      <c r="C939" s="27"/>
      <c r="F939" s="1"/>
      <c r="G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9.5" customHeight="1">
      <c r="A940" s="2"/>
      <c r="B940" s="27"/>
      <c r="C940" s="27"/>
      <c r="F940" s="1"/>
      <c r="G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9.5" customHeight="1">
      <c r="A941" s="2"/>
      <c r="B941" s="27"/>
      <c r="C941" s="27"/>
      <c r="F941" s="1"/>
      <c r="G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9.5" customHeight="1">
      <c r="A942" s="2"/>
      <c r="B942" s="27"/>
      <c r="C942" s="27"/>
      <c r="F942" s="1"/>
      <c r="G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9.5" customHeight="1">
      <c r="A943" s="2"/>
      <c r="B943" s="27"/>
      <c r="C943" s="27"/>
      <c r="F943" s="1"/>
      <c r="G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9.5" customHeight="1">
      <c r="A944" s="2"/>
      <c r="B944" s="27"/>
      <c r="C944" s="27"/>
      <c r="F944" s="1"/>
      <c r="G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9.5" customHeight="1">
      <c r="A945" s="2"/>
      <c r="B945" s="27"/>
      <c r="C945" s="27"/>
      <c r="F945" s="1"/>
      <c r="G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9.5" customHeight="1">
      <c r="A946" s="2"/>
      <c r="B946" s="27"/>
      <c r="C946" s="27"/>
      <c r="F946" s="1"/>
      <c r="G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9.5" customHeight="1">
      <c r="A947" s="2"/>
      <c r="B947" s="27"/>
      <c r="C947" s="27"/>
      <c r="F947" s="1"/>
      <c r="G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9.5" customHeight="1">
      <c r="A948" s="2"/>
      <c r="B948" s="27"/>
      <c r="C948" s="27"/>
      <c r="F948" s="1"/>
      <c r="G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9.5" customHeight="1">
      <c r="A949" s="2"/>
      <c r="B949" s="27"/>
      <c r="C949" s="27"/>
      <c r="F949" s="1"/>
      <c r="G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9.5" customHeight="1">
      <c r="A950" s="2"/>
      <c r="B950" s="27"/>
      <c r="C950" s="27"/>
      <c r="F950" s="1"/>
      <c r="G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9.5" customHeight="1">
      <c r="A951" s="2"/>
      <c r="B951" s="27"/>
      <c r="C951" s="27"/>
      <c r="F951" s="1"/>
      <c r="G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9.5" customHeight="1">
      <c r="A952" s="2"/>
      <c r="B952" s="27"/>
      <c r="C952" s="27"/>
      <c r="F952" s="1"/>
      <c r="G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9.5" customHeight="1">
      <c r="A953" s="2"/>
      <c r="B953" s="27"/>
      <c r="C953" s="27"/>
      <c r="F953" s="1"/>
      <c r="G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9.5" customHeight="1">
      <c r="A954" s="2"/>
      <c r="B954" s="27"/>
      <c r="C954" s="27"/>
      <c r="F954" s="1"/>
      <c r="G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9.5" customHeight="1">
      <c r="A955" s="2"/>
      <c r="B955" s="27"/>
      <c r="C955" s="27"/>
      <c r="F955" s="1"/>
      <c r="G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9.5" customHeight="1">
      <c r="A956" s="2"/>
      <c r="B956" s="27"/>
      <c r="C956" s="27"/>
      <c r="F956" s="1"/>
      <c r="G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9.5" customHeight="1">
      <c r="A957" s="2"/>
      <c r="B957" s="27"/>
      <c r="C957" s="27"/>
      <c r="F957" s="1"/>
      <c r="G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9.5" customHeight="1">
      <c r="A958" s="2"/>
      <c r="B958" s="27"/>
      <c r="C958" s="27"/>
      <c r="F958" s="1"/>
      <c r="G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9.5" customHeight="1">
      <c r="A959" s="2"/>
      <c r="B959" s="27"/>
      <c r="C959" s="27"/>
      <c r="F959" s="1"/>
      <c r="G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9.5" customHeight="1">
      <c r="A960" s="2"/>
      <c r="B960" s="27"/>
      <c r="C960" s="27"/>
      <c r="F960" s="1"/>
      <c r="G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9.5" customHeight="1">
      <c r="A961" s="2"/>
      <c r="B961" s="27"/>
      <c r="C961" s="27"/>
      <c r="F961" s="1"/>
      <c r="G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9.5" customHeight="1">
      <c r="A962" s="2"/>
      <c r="B962" s="27"/>
      <c r="C962" s="27"/>
      <c r="F962" s="1"/>
      <c r="G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9.5" customHeight="1">
      <c r="A963" s="2"/>
      <c r="B963" s="27"/>
      <c r="C963" s="27"/>
      <c r="F963" s="1"/>
      <c r="G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9.5" customHeight="1">
      <c r="A964" s="2"/>
      <c r="B964" s="27"/>
      <c r="C964" s="27"/>
      <c r="F964" s="1"/>
      <c r="G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9.5" customHeight="1">
      <c r="A965" s="2"/>
      <c r="B965" s="27"/>
      <c r="C965" s="27"/>
      <c r="F965" s="1"/>
      <c r="G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9.5" customHeight="1">
      <c r="A966" s="2"/>
      <c r="B966" s="27"/>
      <c r="C966" s="27"/>
      <c r="F966" s="1"/>
      <c r="G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9.5" customHeight="1">
      <c r="A967" s="2"/>
      <c r="B967" s="27"/>
      <c r="C967" s="27"/>
      <c r="F967" s="1"/>
      <c r="G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9.5" customHeight="1">
      <c r="A968" s="2"/>
      <c r="B968" s="27"/>
      <c r="C968" s="27"/>
      <c r="F968" s="1"/>
      <c r="G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9.5" customHeight="1">
      <c r="A969" s="2"/>
      <c r="B969" s="27"/>
      <c r="C969" s="27"/>
      <c r="F969" s="1"/>
      <c r="G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9.5" customHeight="1">
      <c r="A970" s="2"/>
      <c r="B970" s="27"/>
      <c r="C970" s="27"/>
      <c r="F970" s="1"/>
      <c r="G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9.5" customHeight="1">
      <c r="A971" s="2"/>
      <c r="B971" s="27"/>
      <c r="C971" s="27"/>
      <c r="F971" s="1"/>
      <c r="G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9.5" customHeight="1">
      <c r="A972" s="2"/>
      <c r="B972" s="27"/>
      <c r="C972" s="27"/>
      <c r="F972" s="1"/>
      <c r="G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9.5" customHeight="1">
      <c r="A973" s="2"/>
      <c r="B973" s="27"/>
      <c r="C973" s="27"/>
      <c r="F973" s="1"/>
      <c r="G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9.5" customHeight="1">
      <c r="A974" s="2"/>
      <c r="B974" s="27"/>
      <c r="C974" s="27"/>
      <c r="F974" s="1"/>
      <c r="G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9.5" customHeight="1">
      <c r="A975" s="2"/>
      <c r="B975" s="27"/>
      <c r="C975" s="27"/>
      <c r="F975" s="1"/>
      <c r="G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9.5" customHeight="1">
      <c r="A976" s="2"/>
      <c r="B976" s="27"/>
      <c r="C976" s="27"/>
      <c r="F976" s="1"/>
      <c r="G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9.5" customHeight="1">
      <c r="A977" s="2"/>
      <c r="B977" s="27"/>
      <c r="C977" s="27"/>
      <c r="F977" s="1"/>
      <c r="G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9.5" customHeight="1">
      <c r="A978" s="2"/>
      <c r="B978" s="27"/>
      <c r="C978" s="27"/>
      <c r="F978" s="1"/>
      <c r="G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9.5" customHeight="1">
      <c r="A979" s="2"/>
      <c r="B979" s="27"/>
      <c r="C979" s="27"/>
      <c r="F979" s="1"/>
      <c r="G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9.5" customHeight="1">
      <c r="A980" s="2"/>
      <c r="B980" s="27"/>
      <c r="C980" s="27"/>
      <c r="F980" s="1"/>
      <c r="G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9.5" customHeight="1">
      <c r="A981" s="2"/>
      <c r="B981" s="27"/>
      <c r="C981" s="27"/>
      <c r="F981" s="1"/>
      <c r="G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9.5" customHeight="1">
      <c r="A982" s="2"/>
      <c r="B982" s="27"/>
      <c r="C982" s="27"/>
      <c r="F982" s="1"/>
      <c r="G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9.5" customHeight="1">
      <c r="A983" s="2"/>
      <c r="B983" s="27"/>
      <c r="C983" s="27"/>
      <c r="F983" s="1"/>
      <c r="G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9.5" customHeight="1">
      <c r="A984" s="2"/>
      <c r="B984" s="27"/>
      <c r="C984" s="27"/>
      <c r="F984" s="1"/>
      <c r="G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9.5" customHeight="1">
      <c r="A985" s="2"/>
      <c r="B985" s="27"/>
      <c r="C985" s="27"/>
      <c r="F985" s="1"/>
      <c r="G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9.5" customHeight="1">
      <c r="A986" s="2"/>
      <c r="B986" s="27"/>
      <c r="C986" s="27"/>
      <c r="F986" s="1"/>
      <c r="G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9.5" customHeight="1">
      <c r="A987" s="2"/>
      <c r="B987" s="27"/>
      <c r="C987" s="27"/>
      <c r="F987" s="1"/>
      <c r="G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</sheetData>
  <mergeCells count="17">
    <mergeCell ref="F1:G1"/>
    <mergeCell ref="A3:A4"/>
    <mergeCell ref="B3:C3"/>
    <mergeCell ref="D3:E3"/>
    <mergeCell ref="D1:E1"/>
    <mergeCell ref="A1:B1"/>
    <mergeCell ref="H16:H17"/>
    <mergeCell ref="D18:E18"/>
    <mergeCell ref="F3:G3"/>
    <mergeCell ref="A15:A17"/>
    <mergeCell ref="B15:C15"/>
    <mergeCell ref="D15:E15"/>
    <mergeCell ref="F15:G15"/>
    <mergeCell ref="B17:C17"/>
    <mergeCell ref="D17:E17"/>
    <mergeCell ref="F17:G17"/>
    <mergeCell ref="H3:J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655C-6222-274F-98F3-68AED3D36BB5}">
  <dimension ref="A1:X987"/>
  <sheetViews>
    <sheetView showGridLines="0" zoomScale="140" zoomScaleNormal="140" workbookViewId="0">
      <selection activeCell="H6" sqref="H6"/>
    </sheetView>
  </sheetViews>
  <sheetFormatPr baseColWidth="10" defaultColWidth="12.6640625" defaultRowHeight="15" customHeight="1"/>
  <cols>
    <col min="1" max="1" width="11.77734375" customWidth="1"/>
    <col min="2" max="3" width="11.77734375" style="7" customWidth="1"/>
    <col min="4" max="4" width="11.77734375" style="19" customWidth="1"/>
    <col min="5" max="5" width="11.77734375" style="16" customWidth="1"/>
    <col min="6" max="7" width="11.77734375" customWidth="1"/>
    <col min="8" max="9" width="11.77734375" style="16" customWidth="1"/>
    <col min="10" max="10" width="15.44140625" customWidth="1"/>
    <col min="11" max="24" width="10.6640625" customWidth="1"/>
  </cols>
  <sheetData>
    <row r="1" spans="1:24" s="13" customFormat="1" ht="31.5" customHeight="1">
      <c r="A1" s="81">
        <v>45502</v>
      </c>
      <c r="B1" s="82"/>
      <c r="C1" s="60" t="str">
        <f>"Pumps: "&amp;COUNTA(I5:I12)</f>
        <v>Pumps: 8</v>
      </c>
      <c r="D1" s="84">
        <f>ROUNDUP(D17/8, 0)</f>
        <v>79</v>
      </c>
      <c r="E1" s="92"/>
      <c r="F1" s="93">
        <f>ROUNDDOWN(F17/8, 0)</f>
        <v>33</v>
      </c>
      <c r="G1" s="85"/>
      <c r="H1" s="49" t="s">
        <v>0</v>
      </c>
      <c r="I1" s="49" t="s">
        <v>1</v>
      </c>
      <c r="J1" s="49" t="s">
        <v>28</v>
      </c>
    </row>
    <row r="2" spans="1:24" s="10" customFormat="1" ht="31.5" customHeight="1">
      <c r="A2" s="11"/>
      <c r="B2" s="11"/>
      <c r="C2" s="58"/>
      <c r="D2" s="12"/>
      <c r="E2" s="12"/>
    </row>
    <row r="3" spans="1:24" s="1" customFormat="1" ht="42" customHeight="1">
      <c r="A3" s="87" t="s">
        <v>3</v>
      </c>
      <c r="B3" s="110" t="s">
        <v>4</v>
      </c>
      <c r="C3" s="111"/>
      <c r="D3" s="89" t="s">
        <v>5</v>
      </c>
      <c r="E3" s="91"/>
      <c r="F3" s="89" t="s">
        <v>6</v>
      </c>
      <c r="G3" s="108"/>
      <c r="H3" s="109" t="s">
        <v>7</v>
      </c>
      <c r="I3" s="109"/>
      <c r="J3" s="109"/>
    </row>
    <row r="4" spans="1:24" s="1" customFormat="1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38" t="s">
        <v>12</v>
      </c>
      <c r="I4" s="38" t="s">
        <v>6</v>
      </c>
      <c r="J4" s="38" t="s">
        <v>4</v>
      </c>
    </row>
    <row r="5" spans="1:24" ht="42" customHeight="1">
      <c r="A5" s="4">
        <v>45930</v>
      </c>
      <c r="B5" s="29"/>
      <c r="C5" s="29"/>
      <c r="D5" s="30">
        <v>80</v>
      </c>
      <c r="E5" s="30"/>
      <c r="F5" s="30" t="s">
        <v>41</v>
      </c>
      <c r="G5" s="30" t="s">
        <v>41</v>
      </c>
      <c r="H5" s="22">
        <v>0</v>
      </c>
      <c r="I5" s="5" t="s">
        <v>41</v>
      </c>
      <c r="J5" s="2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2" customHeight="1">
      <c r="A6" s="4">
        <v>45930.125</v>
      </c>
      <c r="B6" s="29"/>
      <c r="C6" s="29"/>
      <c r="D6" s="30"/>
      <c r="E6" s="30">
        <v>80</v>
      </c>
      <c r="F6" s="30" t="s">
        <v>41</v>
      </c>
      <c r="G6" s="30" t="s">
        <v>41</v>
      </c>
      <c r="H6" s="23">
        <v>0.125</v>
      </c>
      <c r="I6" s="5" t="s">
        <v>41</v>
      </c>
      <c r="J6" s="2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42" customHeight="1">
      <c r="A7" s="4">
        <v>45930.25</v>
      </c>
      <c r="B7" s="29"/>
      <c r="C7" s="29"/>
      <c r="D7" s="30"/>
      <c r="E7" s="30"/>
      <c r="F7" s="30">
        <v>65</v>
      </c>
      <c r="G7" s="30">
        <v>75</v>
      </c>
      <c r="H7" s="23"/>
      <c r="I7" s="23">
        <v>0.25</v>
      </c>
      <c r="J7" s="2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42" customHeight="1">
      <c r="A8" s="4">
        <v>45930.375</v>
      </c>
      <c r="B8" s="29"/>
      <c r="C8" s="29"/>
      <c r="D8" s="30"/>
      <c r="E8" s="30">
        <v>130</v>
      </c>
      <c r="F8" s="30" t="s">
        <v>41</v>
      </c>
      <c r="G8" s="30" t="s">
        <v>41</v>
      </c>
      <c r="H8" s="23">
        <v>0.39583333333333331</v>
      </c>
      <c r="I8" s="5" t="s">
        <v>41</v>
      </c>
      <c r="J8" s="2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2" customHeight="1">
      <c r="A9" s="4">
        <v>45930.5</v>
      </c>
      <c r="B9" s="29">
        <v>10</v>
      </c>
      <c r="C9" s="29">
        <v>10</v>
      </c>
      <c r="D9" s="30"/>
      <c r="E9" s="30">
        <v>40</v>
      </c>
      <c r="F9" s="30">
        <v>20</v>
      </c>
      <c r="G9" s="30">
        <v>25</v>
      </c>
      <c r="H9" s="23">
        <v>0.54166666666666663</v>
      </c>
      <c r="I9" s="23">
        <v>0.5</v>
      </c>
      <c r="J9" s="2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42" customHeight="1">
      <c r="A10" s="4">
        <v>45930.625</v>
      </c>
      <c r="B10" s="29"/>
      <c r="C10" s="29"/>
      <c r="D10" s="30">
        <v>90</v>
      </c>
      <c r="E10" s="30"/>
      <c r="F10" s="30" t="s">
        <v>41</v>
      </c>
      <c r="G10" s="30" t="s">
        <v>41</v>
      </c>
      <c r="H10" s="23">
        <v>0.66666666666666663</v>
      </c>
      <c r="I10" s="5" t="s">
        <v>41</v>
      </c>
      <c r="J10" s="2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42" customHeight="1">
      <c r="A11" s="4">
        <v>45930.75</v>
      </c>
      <c r="B11" s="29">
        <v>15</v>
      </c>
      <c r="C11" s="29">
        <v>10</v>
      </c>
      <c r="D11" s="30">
        <v>100</v>
      </c>
      <c r="E11" s="30"/>
      <c r="F11" s="30">
        <v>30</v>
      </c>
      <c r="G11" s="30">
        <v>50</v>
      </c>
      <c r="H11" s="23">
        <v>0.77083333333333337</v>
      </c>
      <c r="I11" s="23">
        <v>0.75</v>
      </c>
      <c r="J11" s="2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42" customHeight="1">
      <c r="A12" s="4">
        <v>45930.875</v>
      </c>
      <c r="B12" s="29">
        <v>15</v>
      </c>
      <c r="C12" s="29">
        <v>20</v>
      </c>
      <c r="D12" s="30">
        <v>110</v>
      </c>
      <c r="E12" s="30"/>
      <c r="F12" s="30" t="s">
        <v>41</v>
      </c>
      <c r="G12" s="30" t="s">
        <v>41</v>
      </c>
      <c r="H12" s="23">
        <v>0.9375</v>
      </c>
      <c r="I12" s="5" t="s">
        <v>41</v>
      </c>
      <c r="J12" s="2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9.5" customHeight="1">
      <c r="A13" s="2"/>
      <c r="B13" s="27"/>
      <c r="C13" s="27"/>
      <c r="D13" s="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9.5" customHeight="1">
      <c r="A14" s="2"/>
      <c r="B14" s="27"/>
      <c r="C14" s="27"/>
      <c r="D14" s="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s="16" customFormat="1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24" s="16" customFormat="1" ht="19.5" customHeight="1">
      <c r="A16" s="66"/>
      <c r="B16" s="31">
        <f t="shared" ref="B16:G16" si="0">SUM(B5:B12)</f>
        <v>40</v>
      </c>
      <c r="C16" s="31">
        <f t="shared" si="0"/>
        <v>40</v>
      </c>
      <c r="D16" s="32">
        <f t="shared" si="0"/>
        <v>380</v>
      </c>
      <c r="E16" s="33">
        <f t="shared" si="0"/>
        <v>250</v>
      </c>
      <c r="F16" s="32">
        <f t="shared" si="0"/>
        <v>115</v>
      </c>
      <c r="G16" s="33">
        <f t="shared" si="0"/>
        <v>150</v>
      </c>
      <c r="H16" s="100">
        <f>D17-F17</f>
        <v>365</v>
      </c>
      <c r="I16" s="1"/>
    </row>
    <row r="17" spans="1:24" s="16" customFormat="1" ht="19.5" customHeight="1">
      <c r="A17" s="67"/>
      <c r="B17" s="101">
        <f>SUM(B16:C16)</f>
        <v>80</v>
      </c>
      <c r="C17" s="102"/>
      <c r="D17" s="78">
        <f>SUM(D16:E16)</f>
        <v>630</v>
      </c>
      <c r="E17" s="103"/>
      <c r="F17" s="78">
        <f>SUM(F16:G16)</f>
        <v>265</v>
      </c>
      <c r="G17" s="80"/>
      <c r="H17" s="75"/>
      <c r="I17" s="1"/>
    </row>
    <row r="18" spans="1:24" ht="19.5" customHeight="1">
      <c r="A18" s="2"/>
      <c r="B18" s="27"/>
      <c r="C18" s="27"/>
      <c r="D18" s="95"/>
      <c r="E18" s="95"/>
      <c r="F18" s="1"/>
      <c r="G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9.5" customHeight="1">
      <c r="A19" s="2"/>
      <c r="B19" s="27"/>
      <c r="C19" s="27"/>
      <c r="F19" s="1"/>
      <c r="G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9.5" customHeight="1">
      <c r="A20" s="2"/>
      <c r="B20" s="27"/>
      <c r="C20" s="27"/>
      <c r="F20" s="1"/>
      <c r="G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9.5" customHeight="1">
      <c r="A21" s="2"/>
      <c r="B21" s="27"/>
      <c r="C21" s="27"/>
      <c r="F21" s="1"/>
      <c r="G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9.5" customHeight="1">
      <c r="A22" s="2"/>
      <c r="B22" s="27"/>
      <c r="C22" s="27"/>
      <c r="F22" s="1"/>
      <c r="G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9.5" customHeight="1">
      <c r="A23" s="2"/>
      <c r="B23" s="27"/>
      <c r="C23" s="27"/>
      <c r="F23" s="1"/>
      <c r="G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9.5" customHeight="1">
      <c r="A24" s="2"/>
      <c r="B24" s="27"/>
      <c r="C24" s="27"/>
      <c r="F24" s="1"/>
      <c r="G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9.5" customHeight="1">
      <c r="A25" s="2"/>
      <c r="B25" s="27"/>
      <c r="C25" s="27"/>
      <c r="F25" s="1"/>
      <c r="G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9.5" customHeight="1">
      <c r="A26" s="2"/>
      <c r="B26" s="27"/>
      <c r="C26" s="27"/>
      <c r="F26" s="1"/>
      <c r="G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9.5" customHeight="1">
      <c r="A27" s="2"/>
      <c r="B27" s="27"/>
      <c r="C27" s="27"/>
      <c r="F27" s="1"/>
      <c r="G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9.5" customHeight="1">
      <c r="A28" s="2"/>
      <c r="B28" s="27"/>
      <c r="C28" s="27"/>
      <c r="F28" s="1"/>
      <c r="G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9.5" customHeight="1">
      <c r="A29" s="2"/>
      <c r="B29" s="27"/>
      <c r="C29" s="27"/>
      <c r="F29" s="1"/>
      <c r="G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9.5" customHeight="1">
      <c r="A30" s="2"/>
      <c r="B30" s="27"/>
      <c r="C30" s="27"/>
      <c r="F30" s="1"/>
      <c r="G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9.5" customHeight="1">
      <c r="A31" s="2"/>
      <c r="B31" s="27"/>
      <c r="C31" s="27"/>
      <c r="F31" s="1"/>
      <c r="G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9.5" customHeight="1">
      <c r="A32" s="2"/>
      <c r="B32" s="27"/>
      <c r="C32" s="27"/>
      <c r="F32" s="1"/>
      <c r="G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9.5" customHeight="1">
      <c r="A33" s="2"/>
      <c r="B33" s="27"/>
      <c r="C33" s="27"/>
      <c r="F33" s="1"/>
      <c r="G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9.5" customHeight="1">
      <c r="A34" s="2"/>
      <c r="B34" s="27"/>
      <c r="C34" s="27"/>
      <c r="F34" s="1"/>
      <c r="G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9.5" customHeight="1">
      <c r="A35" s="2"/>
      <c r="B35" s="27"/>
      <c r="C35" s="27"/>
      <c r="F35" s="1"/>
      <c r="G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9.5" customHeight="1">
      <c r="A36" s="2"/>
      <c r="B36" s="27"/>
      <c r="C36" s="27"/>
      <c r="F36" s="1"/>
      <c r="G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9.5" customHeight="1">
      <c r="A37" s="2"/>
      <c r="B37" s="27"/>
      <c r="C37" s="27"/>
      <c r="F37" s="1"/>
      <c r="G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9.5" customHeight="1">
      <c r="A38" s="2"/>
      <c r="B38" s="27"/>
      <c r="C38" s="27"/>
      <c r="F38" s="1"/>
      <c r="G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9.5" customHeight="1">
      <c r="A39" s="2"/>
      <c r="B39" s="27"/>
      <c r="C39" s="27"/>
      <c r="F39" s="1"/>
      <c r="G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9.5" customHeight="1">
      <c r="A40" s="2"/>
      <c r="B40" s="27"/>
      <c r="C40" s="27"/>
      <c r="F40" s="1"/>
      <c r="G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9.5" customHeight="1">
      <c r="A41" s="2"/>
      <c r="B41" s="27"/>
      <c r="C41" s="27"/>
      <c r="F41" s="1"/>
      <c r="G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9.5" customHeight="1">
      <c r="A42" s="2"/>
      <c r="B42" s="27"/>
      <c r="C42" s="27"/>
      <c r="F42" s="1"/>
      <c r="G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9.5" customHeight="1">
      <c r="A43" s="2"/>
      <c r="B43" s="27"/>
      <c r="C43" s="27"/>
      <c r="F43" s="1"/>
      <c r="G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9.5" customHeight="1">
      <c r="A44" s="2"/>
      <c r="B44" s="27"/>
      <c r="C44" s="27"/>
      <c r="F44" s="1"/>
      <c r="G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9.5" customHeight="1">
      <c r="A45" s="2"/>
      <c r="B45" s="27"/>
      <c r="C45" s="27"/>
      <c r="F45" s="1"/>
      <c r="G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9.5" customHeight="1">
      <c r="A46" s="2"/>
      <c r="B46" s="27"/>
      <c r="C46" s="27"/>
      <c r="F46" s="1"/>
      <c r="G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9.5" customHeight="1">
      <c r="A47" s="2"/>
      <c r="B47" s="27"/>
      <c r="C47" s="27"/>
      <c r="F47" s="1"/>
      <c r="G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9.5" customHeight="1">
      <c r="A48" s="2"/>
      <c r="B48" s="27"/>
      <c r="C48" s="27"/>
      <c r="F48" s="1"/>
      <c r="G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9.5" customHeight="1">
      <c r="A49" s="2"/>
      <c r="B49" s="27"/>
      <c r="C49" s="27"/>
      <c r="F49" s="1"/>
      <c r="G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9.5" customHeight="1">
      <c r="A50" s="2"/>
      <c r="B50" s="27"/>
      <c r="C50" s="27"/>
      <c r="F50" s="1"/>
      <c r="G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9.5" customHeight="1">
      <c r="A51" s="2"/>
      <c r="B51" s="27"/>
      <c r="C51" s="27"/>
      <c r="F51" s="1"/>
      <c r="G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9.5" customHeight="1">
      <c r="A52" s="2"/>
      <c r="B52" s="27"/>
      <c r="C52" s="27"/>
      <c r="F52" s="1"/>
      <c r="G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9.5" customHeight="1">
      <c r="A53" s="2"/>
      <c r="B53" s="27"/>
      <c r="C53" s="27"/>
      <c r="F53" s="1"/>
      <c r="G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9.5" customHeight="1">
      <c r="A54" s="2"/>
      <c r="B54" s="27"/>
      <c r="C54" s="27"/>
      <c r="F54" s="1"/>
      <c r="G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9.5" customHeight="1">
      <c r="A55" s="2"/>
      <c r="B55" s="27"/>
      <c r="C55" s="27"/>
      <c r="F55" s="1"/>
      <c r="G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9.5" customHeight="1">
      <c r="A56" s="2"/>
      <c r="B56" s="27"/>
      <c r="C56" s="27"/>
      <c r="F56" s="1"/>
      <c r="G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9.5" customHeight="1">
      <c r="A57" s="2"/>
      <c r="B57" s="27"/>
      <c r="C57" s="27"/>
      <c r="F57" s="1"/>
      <c r="G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9.5" customHeight="1">
      <c r="A58" s="2"/>
      <c r="B58" s="27"/>
      <c r="C58" s="27"/>
      <c r="F58" s="1"/>
      <c r="G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9.5" customHeight="1">
      <c r="A59" s="2"/>
      <c r="B59" s="27"/>
      <c r="C59" s="27"/>
      <c r="F59" s="1"/>
      <c r="G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9.5" customHeight="1">
      <c r="A60" s="2"/>
      <c r="B60" s="27"/>
      <c r="C60" s="27"/>
      <c r="F60" s="1"/>
      <c r="G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9.5" customHeight="1">
      <c r="A61" s="2"/>
      <c r="B61" s="27"/>
      <c r="C61" s="27"/>
      <c r="F61" s="1"/>
      <c r="G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9.5" customHeight="1">
      <c r="A62" s="2"/>
      <c r="B62" s="27"/>
      <c r="C62" s="27"/>
      <c r="F62" s="1"/>
      <c r="G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9.5" customHeight="1">
      <c r="A63" s="2"/>
      <c r="B63" s="27"/>
      <c r="C63" s="27"/>
      <c r="F63" s="1"/>
      <c r="G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9.5" customHeight="1">
      <c r="A64" s="2"/>
      <c r="B64" s="27"/>
      <c r="C64" s="27"/>
      <c r="F64" s="1"/>
      <c r="G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9.5" customHeight="1">
      <c r="A65" s="2"/>
      <c r="B65" s="27"/>
      <c r="C65" s="27"/>
      <c r="F65" s="1"/>
      <c r="G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9.5" customHeight="1">
      <c r="A66" s="2"/>
      <c r="B66" s="27"/>
      <c r="C66" s="27"/>
      <c r="F66" s="1"/>
      <c r="G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9.5" customHeight="1">
      <c r="A67" s="2"/>
      <c r="B67" s="27"/>
      <c r="C67" s="27"/>
      <c r="F67" s="1"/>
      <c r="G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9.5" customHeight="1">
      <c r="A68" s="2"/>
      <c r="B68" s="27"/>
      <c r="C68" s="27"/>
      <c r="F68" s="1"/>
      <c r="G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9.5" customHeight="1">
      <c r="A69" s="2"/>
      <c r="B69" s="27"/>
      <c r="C69" s="27"/>
      <c r="F69" s="1"/>
      <c r="G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9.5" customHeight="1">
      <c r="A70" s="2"/>
      <c r="B70" s="27"/>
      <c r="C70" s="27"/>
      <c r="F70" s="1"/>
      <c r="G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9.5" customHeight="1">
      <c r="A71" s="2"/>
      <c r="B71" s="27"/>
      <c r="C71" s="27"/>
      <c r="F71" s="1"/>
      <c r="G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9.5" customHeight="1">
      <c r="A72" s="2"/>
      <c r="B72" s="27"/>
      <c r="C72" s="27"/>
      <c r="F72" s="1"/>
      <c r="G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9.5" customHeight="1">
      <c r="A73" s="2"/>
      <c r="B73" s="27"/>
      <c r="C73" s="27"/>
      <c r="F73" s="1"/>
      <c r="G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9.5" customHeight="1">
      <c r="A74" s="2"/>
      <c r="B74" s="27"/>
      <c r="C74" s="27"/>
      <c r="F74" s="1"/>
      <c r="G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9.5" customHeight="1">
      <c r="A75" s="2"/>
      <c r="B75" s="27"/>
      <c r="C75" s="27"/>
      <c r="F75" s="1"/>
      <c r="G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9.5" customHeight="1">
      <c r="A76" s="2"/>
      <c r="B76" s="27"/>
      <c r="C76" s="27"/>
      <c r="F76" s="1"/>
      <c r="G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9.5" customHeight="1">
      <c r="A77" s="2"/>
      <c r="B77" s="27"/>
      <c r="C77" s="27"/>
      <c r="F77" s="1"/>
      <c r="G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9.5" customHeight="1">
      <c r="A78" s="2"/>
      <c r="B78" s="27"/>
      <c r="C78" s="27"/>
      <c r="F78" s="1"/>
      <c r="G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9.5" customHeight="1">
      <c r="A79" s="2"/>
      <c r="B79" s="27"/>
      <c r="C79" s="27"/>
      <c r="F79" s="1"/>
      <c r="G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9.5" customHeight="1">
      <c r="A80" s="2"/>
      <c r="B80" s="27"/>
      <c r="C80" s="27"/>
      <c r="F80" s="1"/>
      <c r="G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9.5" customHeight="1">
      <c r="A81" s="2"/>
      <c r="B81" s="27"/>
      <c r="C81" s="27"/>
      <c r="F81" s="1"/>
      <c r="G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9.5" customHeight="1">
      <c r="A82" s="2"/>
      <c r="B82" s="27"/>
      <c r="C82" s="27"/>
      <c r="F82" s="1"/>
      <c r="G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9.5" customHeight="1">
      <c r="A83" s="2"/>
      <c r="B83" s="27"/>
      <c r="C83" s="27"/>
      <c r="F83" s="1"/>
      <c r="G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9.5" customHeight="1">
      <c r="A84" s="2"/>
      <c r="B84" s="27"/>
      <c r="C84" s="27"/>
      <c r="F84" s="1"/>
      <c r="G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9.5" customHeight="1">
      <c r="A85" s="2"/>
      <c r="B85" s="27"/>
      <c r="C85" s="27"/>
      <c r="F85" s="1"/>
      <c r="G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9.5" customHeight="1">
      <c r="A86" s="2"/>
      <c r="B86" s="27"/>
      <c r="C86" s="27"/>
      <c r="F86" s="1"/>
      <c r="G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9.5" customHeight="1">
      <c r="A87" s="2"/>
      <c r="B87" s="27"/>
      <c r="C87" s="27"/>
      <c r="F87" s="1"/>
      <c r="G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9.5" customHeight="1">
      <c r="A88" s="2"/>
      <c r="B88" s="27"/>
      <c r="C88" s="27"/>
      <c r="F88" s="1"/>
      <c r="G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9.5" customHeight="1">
      <c r="A89" s="2"/>
      <c r="B89" s="27"/>
      <c r="C89" s="27"/>
      <c r="F89" s="1"/>
      <c r="G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9.5" customHeight="1">
      <c r="A90" s="2"/>
      <c r="B90" s="27"/>
      <c r="C90" s="27"/>
      <c r="F90" s="1"/>
      <c r="G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9.5" customHeight="1">
      <c r="A91" s="2"/>
      <c r="B91" s="27"/>
      <c r="C91" s="27"/>
      <c r="F91" s="1"/>
      <c r="G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9.5" customHeight="1">
      <c r="A92" s="2"/>
      <c r="B92" s="27"/>
      <c r="C92" s="27"/>
      <c r="F92" s="1"/>
      <c r="G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9.5" customHeight="1">
      <c r="A93" s="2"/>
      <c r="B93" s="27"/>
      <c r="C93" s="27"/>
      <c r="F93" s="1"/>
      <c r="G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9.5" customHeight="1">
      <c r="A94" s="2"/>
      <c r="B94" s="27"/>
      <c r="C94" s="27"/>
      <c r="F94" s="1"/>
      <c r="G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9.5" customHeight="1">
      <c r="A95" s="2"/>
      <c r="B95" s="27"/>
      <c r="C95" s="27"/>
      <c r="F95" s="1"/>
      <c r="G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9.5" customHeight="1">
      <c r="A96" s="2"/>
      <c r="B96" s="27"/>
      <c r="C96" s="27"/>
      <c r="F96" s="1"/>
      <c r="G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9.5" customHeight="1">
      <c r="A97" s="2"/>
      <c r="B97" s="27"/>
      <c r="C97" s="27"/>
      <c r="F97" s="1"/>
      <c r="G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9.5" customHeight="1">
      <c r="A98" s="2"/>
      <c r="B98" s="27"/>
      <c r="C98" s="27"/>
      <c r="F98" s="1"/>
      <c r="G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9.5" customHeight="1">
      <c r="A99" s="2"/>
      <c r="B99" s="27"/>
      <c r="C99" s="27"/>
      <c r="F99" s="1"/>
      <c r="G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9.5" customHeight="1">
      <c r="A100" s="2"/>
      <c r="B100" s="27"/>
      <c r="C100" s="27"/>
      <c r="F100" s="1"/>
      <c r="G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9.5" customHeight="1">
      <c r="A101" s="2"/>
      <c r="B101" s="27"/>
      <c r="C101" s="27"/>
      <c r="F101" s="1"/>
      <c r="G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9.5" customHeight="1">
      <c r="A102" s="2"/>
      <c r="B102" s="27"/>
      <c r="C102" s="27"/>
      <c r="F102" s="1"/>
      <c r="G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9.5" customHeight="1">
      <c r="A103" s="2"/>
      <c r="B103" s="27"/>
      <c r="C103" s="27"/>
      <c r="F103" s="1"/>
      <c r="G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9.5" customHeight="1">
      <c r="A104" s="2"/>
      <c r="B104" s="27"/>
      <c r="C104" s="27"/>
      <c r="F104" s="1"/>
      <c r="G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9.5" customHeight="1">
      <c r="A105" s="2"/>
      <c r="B105" s="27"/>
      <c r="C105" s="27"/>
      <c r="F105" s="1"/>
      <c r="G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9.5" customHeight="1">
      <c r="A106" s="2"/>
      <c r="B106" s="27"/>
      <c r="C106" s="27"/>
      <c r="F106" s="1"/>
      <c r="G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9.5" customHeight="1">
      <c r="A107" s="2"/>
      <c r="B107" s="27"/>
      <c r="C107" s="27"/>
      <c r="F107" s="1"/>
      <c r="G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9.5" customHeight="1">
      <c r="A108" s="2"/>
      <c r="B108" s="27"/>
      <c r="C108" s="27"/>
      <c r="F108" s="1"/>
      <c r="G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9.5" customHeight="1">
      <c r="A109" s="2"/>
      <c r="B109" s="27"/>
      <c r="C109" s="27"/>
      <c r="F109" s="1"/>
      <c r="G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9.5" customHeight="1">
      <c r="A110" s="2"/>
      <c r="B110" s="27"/>
      <c r="C110" s="27"/>
      <c r="F110" s="1"/>
      <c r="G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9.5" customHeight="1">
      <c r="A111" s="2"/>
      <c r="B111" s="27"/>
      <c r="C111" s="27"/>
      <c r="F111" s="1"/>
      <c r="G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9.5" customHeight="1">
      <c r="A112" s="2"/>
      <c r="B112" s="27"/>
      <c r="C112" s="27"/>
      <c r="F112" s="1"/>
      <c r="G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9.5" customHeight="1">
      <c r="A113" s="2"/>
      <c r="B113" s="27"/>
      <c r="C113" s="27"/>
      <c r="F113" s="1"/>
      <c r="G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9.5" customHeight="1">
      <c r="A114" s="2"/>
      <c r="B114" s="27"/>
      <c r="C114" s="27"/>
      <c r="F114" s="1"/>
      <c r="G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9.5" customHeight="1">
      <c r="A115" s="2"/>
      <c r="B115" s="27"/>
      <c r="C115" s="27"/>
      <c r="F115" s="1"/>
      <c r="G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9.5" customHeight="1">
      <c r="A116" s="2"/>
      <c r="B116" s="27"/>
      <c r="C116" s="27"/>
      <c r="F116" s="1"/>
      <c r="G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9.5" customHeight="1">
      <c r="A117" s="2"/>
      <c r="B117" s="27"/>
      <c r="C117" s="27"/>
      <c r="F117" s="1"/>
      <c r="G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9.5" customHeight="1">
      <c r="A118" s="2"/>
      <c r="B118" s="27"/>
      <c r="C118" s="27"/>
      <c r="F118" s="1"/>
      <c r="G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9.5" customHeight="1">
      <c r="A119" s="2"/>
      <c r="B119" s="27"/>
      <c r="C119" s="27"/>
      <c r="F119" s="1"/>
      <c r="G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9.5" customHeight="1">
      <c r="A120" s="2"/>
      <c r="B120" s="27"/>
      <c r="C120" s="27"/>
      <c r="F120" s="1"/>
      <c r="G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9.5" customHeight="1">
      <c r="A121" s="2"/>
      <c r="B121" s="27"/>
      <c r="C121" s="27"/>
      <c r="F121" s="1"/>
      <c r="G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9.5" customHeight="1">
      <c r="A122" s="2"/>
      <c r="B122" s="27"/>
      <c r="C122" s="27"/>
      <c r="F122" s="1"/>
      <c r="G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9.5" customHeight="1">
      <c r="A123" s="2"/>
      <c r="B123" s="27"/>
      <c r="C123" s="27"/>
      <c r="F123" s="1"/>
      <c r="G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9.5" customHeight="1">
      <c r="A124" s="2"/>
      <c r="B124" s="27"/>
      <c r="C124" s="27"/>
      <c r="F124" s="1"/>
      <c r="G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9.5" customHeight="1">
      <c r="A125" s="2"/>
      <c r="B125" s="27"/>
      <c r="C125" s="27"/>
      <c r="F125" s="1"/>
      <c r="G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9.5" customHeight="1">
      <c r="A126" s="2"/>
      <c r="B126" s="27"/>
      <c r="C126" s="27"/>
      <c r="F126" s="1"/>
      <c r="G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9.5" customHeight="1">
      <c r="A127" s="2"/>
      <c r="B127" s="27"/>
      <c r="C127" s="27"/>
      <c r="F127" s="1"/>
      <c r="G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9.5" customHeight="1">
      <c r="A128" s="2"/>
      <c r="B128" s="27"/>
      <c r="C128" s="27"/>
      <c r="F128" s="1"/>
      <c r="G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9.5" customHeight="1">
      <c r="A129" s="2"/>
      <c r="B129" s="27"/>
      <c r="C129" s="27"/>
      <c r="F129" s="1"/>
      <c r="G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9.5" customHeight="1">
      <c r="A130" s="2"/>
      <c r="B130" s="27"/>
      <c r="C130" s="27"/>
      <c r="F130" s="1"/>
      <c r="G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9.5" customHeight="1">
      <c r="A131" s="2"/>
      <c r="B131" s="27"/>
      <c r="C131" s="27"/>
      <c r="F131" s="1"/>
      <c r="G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9.5" customHeight="1">
      <c r="A132" s="2"/>
      <c r="B132" s="27"/>
      <c r="C132" s="27"/>
      <c r="F132" s="1"/>
      <c r="G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9.5" customHeight="1">
      <c r="A133" s="2"/>
      <c r="B133" s="27"/>
      <c r="C133" s="27"/>
      <c r="F133" s="1"/>
      <c r="G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9.5" customHeight="1">
      <c r="A134" s="2"/>
      <c r="B134" s="27"/>
      <c r="C134" s="27"/>
      <c r="F134" s="1"/>
      <c r="G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9.5" customHeight="1">
      <c r="A135" s="2"/>
      <c r="B135" s="27"/>
      <c r="C135" s="27"/>
      <c r="F135" s="1"/>
      <c r="G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9.5" customHeight="1">
      <c r="A136" s="2"/>
      <c r="B136" s="27"/>
      <c r="C136" s="27"/>
      <c r="F136" s="1"/>
      <c r="G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9.5" customHeight="1">
      <c r="A137" s="2"/>
      <c r="B137" s="27"/>
      <c r="C137" s="27"/>
      <c r="F137" s="1"/>
      <c r="G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9.5" customHeight="1">
      <c r="A138" s="2"/>
      <c r="B138" s="27"/>
      <c r="C138" s="27"/>
      <c r="F138" s="1"/>
      <c r="G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9.5" customHeight="1">
      <c r="A139" s="2"/>
      <c r="B139" s="27"/>
      <c r="C139" s="27"/>
      <c r="F139" s="1"/>
      <c r="G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9.5" customHeight="1">
      <c r="A140" s="2"/>
      <c r="B140" s="27"/>
      <c r="C140" s="27"/>
      <c r="F140" s="1"/>
      <c r="G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9.5" customHeight="1">
      <c r="A141" s="2"/>
      <c r="B141" s="27"/>
      <c r="C141" s="27"/>
      <c r="F141" s="1"/>
      <c r="G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9.5" customHeight="1">
      <c r="A142" s="2"/>
      <c r="B142" s="27"/>
      <c r="C142" s="27"/>
      <c r="F142" s="1"/>
      <c r="G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9.5" customHeight="1">
      <c r="A143" s="2"/>
      <c r="B143" s="27"/>
      <c r="C143" s="27"/>
      <c r="F143" s="1"/>
      <c r="G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9.5" customHeight="1">
      <c r="A144" s="2"/>
      <c r="B144" s="27"/>
      <c r="C144" s="27"/>
      <c r="F144" s="1"/>
      <c r="G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9.5" customHeight="1">
      <c r="A145" s="2"/>
      <c r="B145" s="27"/>
      <c r="C145" s="27"/>
      <c r="F145" s="1"/>
      <c r="G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9.5" customHeight="1">
      <c r="A146" s="2"/>
      <c r="B146" s="27"/>
      <c r="C146" s="27"/>
      <c r="F146" s="1"/>
      <c r="G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9.5" customHeight="1">
      <c r="A147" s="2"/>
      <c r="B147" s="27"/>
      <c r="C147" s="27"/>
      <c r="F147" s="1"/>
      <c r="G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9.5" customHeight="1">
      <c r="A148" s="2"/>
      <c r="B148" s="27"/>
      <c r="C148" s="27"/>
      <c r="F148" s="1"/>
      <c r="G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9.5" customHeight="1">
      <c r="A149" s="2"/>
      <c r="B149" s="27"/>
      <c r="C149" s="27"/>
      <c r="F149" s="1"/>
      <c r="G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9.5" customHeight="1">
      <c r="A150" s="2"/>
      <c r="B150" s="27"/>
      <c r="C150" s="27"/>
      <c r="F150" s="1"/>
      <c r="G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9.5" customHeight="1">
      <c r="A151" s="2"/>
      <c r="B151" s="27"/>
      <c r="C151" s="27"/>
      <c r="F151" s="1"/>
      <c r="G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9.5" customHeight="1">
      <c r="A152" s="2"/>
      <c r="B152" s="27"/>
      <c r="C152" s="27"/>
      <c r="F152" s="1"/>
      <c r="G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9.5" customHeight="1">
      <c r="A153" s="2"/>
      <c r="B153" s="27"/>
      <c r="C153" s="27"/>
      <c r="F153" s="1"/>
      <c r="G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9.5" customHeight="1">
      <c r="A154" s="2"/>
      <c r="B154" s="27"/>
      <c r="C154" s="27"/>
      <c r="F154" s="1"/>
      <c r="G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9.5" customHeight="1">
      <c r="A155" s="2"/>
      <c r="B155" s="27"/>
      <c r="C155" s="27"/>
      <c r="F155" s="1"/>
      <c r="G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9.5" customHeight="1">
      <c r="A156" s="2"/>
      <c r="B156" s="27"/>
      <c r="C156" s="27"/>
      <c r="F156" s="1"/>
      <c r="G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9.5" customHeight="1">
      <c r="A157" s="2"/>
      <c r="B157" s="27"/>
      <c r="C157" s="27"/>
      <c r="F157" s="1"/>
      <c r="G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9.5" customHeight="1">
      <c r="A158" s="2"/>
      <c r="B158" s="27"/>
      <c r="C158" s="27"/>
      <c r="F158" s="1"/>
      <c r="G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9.5" customHeight="1">
      <c r="A159" s="2"/>
      <c r="B159" s="27"/>
      <c r="C159" s="27"/>
      <c r="F159" s="1"/>
      <c r="G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9.5" customHeight="1">
      <c r="A160" s="2"/>
      <c r="B160" s="27"/>
      <c r="C160" s="27"/>
      <c r="F160" s="1"/>
      <c r="G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9.5" customHeight="1">
      <c r="A161" s="2"/>
      <c r="B161" s="27"/>
      <c r="C161" s="27"/>
      <c r="F161" s="1"/>
      <c r="G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9.5" customHeight="1">
      <c r="A162" s="2"/>
      <c r="B162" s="27"/>
      <c r="C162" s="27"/>
      <c r="F162" s="1"/>
      <c r="G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9.5" customHeight="1">
      <c r="A163" s="2"/>
      <c r="B163" s="27"/>
      <c r="C163" s="27"/>
      <c r="F163" s="1"/>
      <c r="G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9.5" customHeight="1">
      <c r="A164" s="2"/>
      <c r="B164" s="27"/>
      <c r="C164" s="27"/>
      <c r="F164" s="1"/>
      <c r="G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9.5" customHeight="1">
      <c r="A165" s="2"/>
      <c r="B165" s="27"/>
      <c r="C165" s="27"/>
      <c r="F165" s="1"/>
      <c r="G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9.5" customHeight="1">
      <c r="A166" s="2"/>
      <c r="B166" s="27"/>
      <c r="C166" s="27"/>
      <c r="F166" s="1"/>
      <c r="G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9.5" customHeight="1">
      <c r="A167" s="2"/>
      <c r="B167" s="27"/>
      <c r="C167" s="27"/>
      <c r="F167" s="1"/>
      <c r="G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9.5" customHeight="1">
      <c r="A168" s="2"/>
      <c r="B168" s="27"/>
      <c r="C168" s="27"/>
      <c r="F168" s="1"/>
      <c r="G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9.5" customHeight="1">
      <c r="A169" s="2"/>
      <c r="B169" s="27"/>
      <c r="C169" s="27"/>
      <c r="F169" s="1"/>
      <c r="G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9.5" customHeight="1">
      <c r="A170" s="2"/>
      <c r="B170" s="27"/>
      <c r="C170" s="27"/>
      <c r="F170" s="1"/>
      <c r="G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9.5" customHeight="1">
      <c r="A171" s="2"/>
      <c r="B171" s="27"/>
      <c r="C171" s="27"/>
      <c r="F171" s="1"/>
      <c r="G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9.5" customHeight="1">
      <c r="A172" s="2"/>
      <c r="B172" s="27"/>
      <c r="C172" s="27"/>
      <c r="F172" s="1"/>
      <c r="G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9.5" customHeight="1">
      <c r="A173" s="2"/>
      <c r="B173" s="27"/>
      <c r="C173" s="27"/>
      <c r="F173" s="1"/>
      <c r="G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9.5" customHeight="1">
      <c r="A174" s="2"/>
      <c r="B174" s="27"/>
      <c r="C174" s="27"/>
      <c r="F174" s="1"/>
      <c r="G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9.5" customHeight="1">
      <c r="A175" s="2"/>
      <c r="B175" s="27"/>
      <c r="C175" s="27"/>
      <c r="F175" s="1"/>
      <c r="G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9.5" customHeight="1">
      <c r="A176" s="2"/>
      <c r="B176" s="27"/>
      <c r="C176" s="27"/>
      <c r="F176" s="1"/>
      <c r="G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9.5" customHeight="1">
      <c r="A177" s="2"/>
      <c r="B177" s="27"/>
      <c r="C177" s="27"/>
      <c r="F177" s="1"/>
      <c r="G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9.5" customHeight="1">
      <c r="A178" s="2"/>
      <c r="B178" s="27"/>
      <c r="C178" s="27"/>
      <c r="F178" s="1"/>
      <c r="G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9.5" customHeight="1">
      <c r="A179" s="2"/>
      <c r="B179" s="27"/>
      <c r="C179" s="27"/>
      <c r="F179" s="1"/>
      <c r="G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9.5" customHeight="1">
      <c r="A180" s="2"/>
      <c r="B180" s="27"/>
      <c r="C180" s="27"/>
      <c r="F180" s="1"/>
      <c r="G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9.5" customHeight="1">
      <c r="A181" s="2"/>
      <c r="B181" s="27"/>
      <c r="C181" s="27"/>
      <c r="F181" s="1"/>
      <c r="G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9.5" customHeight="1">
      <c r="A182" s="2"/>
      <c r="B182" s="27"/>
      <c r="C182" s="27"/>
      <c r="F182" s="1"/>
      <c r="G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9.5" customHeight="1">
      <c r="A183" s="2"/>
      <c r="B183" s="27"/>
      <c r="C183" s="27"/>
      <c r="F183" s="1"/>
      <c r="G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9.5" customHeight="1">
      <c r="A184" s="2"/>
      <c r="B184" s="27"/>
      <c r="C184" s="27"/>
      <c r="F184" s="1"/>
      <c r="G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9.5" customHeight="1">
      <c r="A185" s="2"/>
      <c r="B185" s="27"/>
      <c r="C185" s="27"/>
      <c r="F185" s="1"/>
      <c r="G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9.5" customHeight="1">
      <c r="A186" s="2"/>
      <c r="B186" s="27"/>
      <c r="C186" s="27"/>
      <c r="F186" s="1"/>
      <c r="G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9.5" customHeight="1">
      <c r="A187" s="2"/>
      <c r="B187" s="27"/>
      <c r="C187" s="27"/>
      <c r="F187" s="1"/>
      <c r="G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9.5" customHeight="1">
      <c r="A188" s="2"/>
      <c r="B188" s="27"/>
      <c r="C188" s="27"/>
      <c r="F188" s="1"/>
      <c r="G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9.5" customHeight="1">
      <c r="A189" s="2"/>
      <c r="B189" s="27"/>
      <c r="C189" s="27"/>
      <c r="F189" s="1"/>
      <c r="G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9.5" customHeight="1">
      <c r="A190" s="2"/>
      <c r="B190" s="27"/>
      <c r="C190" s="27"/>
      <c r="F190" s="1"/>
      <c r="G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9.5" customHeight="1">
      <c r="A191" s="2"/>
      <c r="B191" s="27"/>
      <c r="C191" s="27"/>
      <c r="F191" s="1"/>
      <c r="G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9.5" customHeight="1">
      <c r="A192" s="2"/>
      <c r="B192" s="27"/>
      <c r="C192" s="27"/>
      <c r="F192" s="1"/>
      <c r="G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9.5" customHeight="1">
      <c r="A193" s="2"/>
      <c r="B193" s="27"/>
      <c r="C193" s="27"/>
      <c r="F193" s="1"/>
      <c r="G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9.5" customHeight="1">
      <c r="A194" s="2"/>
      <c r="B194" s="27"/>
      <c r="C194" s="27"/>
      <c r="F194" s="1"/>
      <c r="G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9.5" customHeight="1">
      <c r="A195" s="2"/>
      <c r="B195" s="27"/>
      <c r="C195" s="27"/>
      <c r="F195" s="1"/>
      <c r="G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9.5" customHeight="1">
      <c r="A196" s="2"/>
      <c r="B196" s="27"/>
      <c r="C196" s="27"/>
      <c r="F196" s="1"/>
      <c r="G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9.5" customHeight="1">
      <c r="A197" s="2"/>
      <c r="B197" s="27"/>
      <c r="C197" s="27"/>
      <c r="F197" s="1"/>
      <c r="G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9.5" customHeight="1">
      <c r="A198" s="2"/>
      <c r="B198" s="27"/>
      <c r="C198" s="27"/>
      <c r="F198" s="1"/>
      <c r="G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9.5" customHeight="1">
      <c r="A199" s="2"/>
      <c r="B199" s="27"/>
      <c r="C199" s="27"/>
      <c r="F199" s="1"/>
      <c r="G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9.5" customHeight="1">
      <c r="A200" s="2"/>
      <c r="B200" s="27"/>
      <c r="C200" s="27"/>
      <c r="F200" s="1"/>
      <c r="G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9.5" customHeight="1">
      <c r="A201" s="2"/>
      <c r="B201" s="27"/>
      <c r="C201" s="27"/>
      <c r="F201" s="1"/>
      <c r="G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9.5" customHeight="1">
      <c r="A202" s="2"/>
      <c r="B202" s="27"/>
      <c r="C202" s="27"/>
      <c r="F202" s="1"/>
      <c r="G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9.5" customHeight="1">
      <c r="A203" s="2"/>
      <c r="B203" s="27"/>
      <c r="C203" s="27"/>
      <c r="F203" s="1"/>
      <c r="G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9.5" customHeight="1">
      <c r="A204" s="2"/>
      <c r="B204" s="27"/>
      <c r="C204" s="27"/>
      <c r="F204" s="1"/>
      <c r="G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9.5" customHeight="1">
      <c r="A205" s="2"/>
      <c r="B205" s="27"/>
      <c r="C205" s="27"/>
      <c r="F205" s="1"/>
      <c r="G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9.5" customHeight="1">
      <c r="A206" s="2"/>
      <c r="B206" s="27"/>
      <c r="C206" s="27"/>
      <c r="F206" s="1"/>
      <c r="G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9.5" customHeight="1">
      <c r="A207" s="2"/>
      <c r="B207" s="27"/>
      <c r="C207" s="27"/>
      <c r="F207" s="1"/>
      <c r="G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9.5" customHeight="1">
      <c r="A208" s="2"/>
      <c r="B208" s="27"/>
      <c r="C208" s="27"/>
      <c r="F208" s="1"/>
      <c r="G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9.5" customHeight="1">
      <c r="A209" s="2"/>
      <c r="B209" s="27"/>
      <c r="C209" s="27"/>
      <c r="F209" s="1"/>
      <c r="G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9.5" customHeight="1">
      <c r="A210" s="2"/>
      <c r="B210" s="27"/>
      <c r="C210" s="27"/>
      <c r="F210" s="1"/>
      <c r="G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9.5" customHeight="1">
      <c r="A211" s="2"/>
      <c r="B211" s="27"/>
      <c r="C211" s="27"/>
      <c r="F211" s="1"/>
      <c r="G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9.5" customHeight="1">
      <c r="A212" s="2"/>
      <c r="B212" s="27"/>
      <c r="C212" s="27"/>
      <c r="F212" s="1"/>
      <c r="G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9.5" customHeight="1">
      <c r="A213" s="2"/>
      <c r="B213" s="27"/>
      <c r="C213" s="27"/>
      <c r="F213" s="1"/>
      <c r="G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9.5" customHeight="1">
      <c r="A214" s="2"/>
      <c r="B214" s="27"/>
      <c r="C214" s="27"/>
      <c r="F214" s="1"/>
      <c r="G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9.5" customHeight="1">
      <c r="A215" s="2"/>
      <c r="B215" s="27"/>
      <c r="C215" s="27"/>
      <c r="F215" s="1"/>
      <c r="G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9.5" customHeight="1">
      <c r="A216" s="2"/>
      <c r="B216" s="27"/>
      <c r="C216" s="27"/>
      <c r="F216" s="1"/>
      <c r="G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9.5" customHeight="1">
      <c r="A217" s="2"/>
      <c r="B217" s="27"/>
      <c r="C217" s="27"/>
      <c r="F217" s="1"/>
      <c r="G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9.5" customHeight="1">
      <c r="A218" s="2"/>
      <c r="B218" s="27"/>
      <c r="C218" s="27"/>
      <c r="F218" s="1"/>
      <c r="G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9.5" customHeight="1">
      <c r="A219" s="2"/>
      <c r="B219" s="27"/>
      <c r="C219" s="27"/>
      <c r="F219" s="1"/>
      <c r="G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9.5" customHeight="1">
      <c r="A220" s="2"/>
      <c r="B220" s="27"/>
      <c r="C220" s="27"/>
      <c r="F220" s="1"/>
      <c r="G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9.5" customHeight="1">
      <c r="A221" s="2"/>
      <c r="B221" s="27"/>
      <c r="C221" s="27"/>
      <c r="F221" s="1"/>
      <c r="G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9.5" customHeight="1">
      <c r="A222" s="2"/>
      <c r="B222" s="27"/>
      <c r="C222" s="27"/>
      <c r="F222" s="1"/>
      <c r="G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9.5" customHeight="1">
      <c r="A223" s="2"/>
      <c r="B223" s="27"/>
      <c r="C223" s="27"/>
      <c r="F223" s="1"/>
      <c r="G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9.5" customHeight="1">
      <c r="A224" s="2"/>
      <c r="B224" s="27"/>
      <c r="C224" s="27"/>
      <c r="F224" s="1"/>
      <c r="G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9.5" customHeight="1">
      <c r="A225" s="2"/>
      <c r="B225" s="27"/>
      <c r="C225" s="27"/>
      <c r="F225" s="1"/>
      <c r="G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9.5" customHeight="1">
      <c r="A226" s="2"/>
      <c r="B226" s="27"/>
      <c r="C226" s="27"/>
      <c r="F226" s="1"/>
      <c r="G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9.5" customHeight="1">
      <c r="A227" s="2"/>
      <c r="B227" s="27"/>
      <c r="C227" s="27"/>
      <c r="F227" s="1"/>
      <c r="G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9.5" customHeight="1">
      <c r="A228" s="2"/>
      <c r="B228" s="27"/>
      <c r="C228" s="27"/>
      <c r="F228" s="1"/>
      <c r="G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9.5" customHeight="1">
      <c r="A229" s="2"/>
      <c r="B229" s="27"/>
      <c r="C229" s="27"/>
      <c r="F229" s="1"/>
      <c r="G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9.5" customHeight="1">
      <c r="A230" s="2"/>
      <c r="B230" s="27"/>
      <c r="C230" s="27"/>
      <c r="F230" s="1"/>
      <c r="G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9.5" customHeight="1">
      <c r="A231" s="2"/>
      <c r="B231" s="27"/>
      <c r="C231" s="27"/>
      <c r="F231" s="1"/>
      <c r="G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9.5" customHeight="1">
      <c r="A232" s="2"/>
      <c r="B232" s="27"/>
      <c r="C232" s="27"/>
      <c r="F232" s="1"/>
      <c r="G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9.5" customHeight="1">
      <c r="A233" s="2"/>
      <c r="B233" s="27"/>
      <c r="C233" s="27"/>
      <c r="F233" s="1"/>
      <c r="G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9.5" customHeight="1">
      <c r="A234" s="2"/>
      <c r="B234" s="27"/>
      <c r="C234" s="27"/>
      <c r="F234" s="1"/>
      <c r="G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9.5" customHeight="1">
      <c r="A235" s="2"/>
      <c r="B235" s="27"/>
      <c r="C235" s="27"/>
      <c r="F235" s="1"/>
      <c r="G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9.5" customHeight="1">
      <c r="A236" s="2"/>
      <c r="B236" s="27"/>
      <c r="C236" s="27"/>
      <c r="F236" s="1"/>
      <c r="G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9.5" customHeight="1">
      <c r="A237" s="2"/>
      <c r="B237" s="27"/>
      <c r="C237" s="27"/>
      <c r="F237" s="1"/>
      <c r="G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9.5" customHeight="1">
      <c r="A238" s="2"/>
      <c r="B238" s="27"/>
      <c r="C238" s="27"/>
      <c r="F238" s="1"/>
      <c r="G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9.5" customHeight="1">
      <c r="A239" s="2"/>
      <c r="B239" s="27"/>
      <c r="C239" s="27"/>
      <c r="F239" s="1"/>
      <c r="G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9.5" customHeight="1">
      <c r="A240" s="2"/>
      <c r="B240" s="27"/>
      <c r="C240" s="27"/>
      <c r="F240" s="1"/>
      <c r="G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9.5" customHeight="1">
      <c r="A241" s="2"/>
      <c r="B241" s="27"/>
      <c r="C241" s="27"/>
      <c r="F241" s="1"/>
      <c r="G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9.5" customHeight="1">
      <c r="A242" s="2"/>
      <c r="B242" s="27"/>
      <c r="C242" s="27"/>
      <c r="F242" s="1"/>
      <c r="G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9.5" customHeight="1">
      <c r="A243" s="2"/>
      <c r="B243" s="27"/>
      <c r="C243" s="27"/>
      <c r="F243" s="1"/>
      <c r="G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9.5" customHeight="1">
      <c r="A244" s="2"/>
      <c r="B244" s="27"/>
      <c r="C244" s="27"/>
      <c r="F244" s="1"/>
      <c r="G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9.5" customHeight="1">
      <c r="A245" s="2"/>
      <c r="B245" s="27"/>
      <c r="C245" s="27"/>
      <c r="F245" s="1"/>
      <c r="G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9.5" customHeight="1">
      <c r="A246" s="2"/>
      <c r="B246" s="27"/>
      <c r="C246" s="27"/>
      <c r="F246" s="1"/>
      <c r="G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9.5" customHeight="1">
      <c r="A247" s="2"/>
      <c r="B247" s="27"/>
      <c r="C247" s="27"/>
      <c r="F247" s="1"/>
      <c r="G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9.5" customHeight="1">
      <c r="A248" s="2"/>
      <c r="B248" s="27"/>
      <c r="C248" s="27"/>
      <c r="F248" s="1"/>
      <c r="G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9.5" customHeight="1">
      <c r="A249" s="2"/>
      <c r="B249" s="27"/>
      <c r="C249" s="27"/>
      <c r="F249" s="1"/>
      <c r="G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9.5" customHeight="1">
      <c r="A250" s="2"/>
      <c r="B250" s="27"/>
      <c r="C250" s="27"/>
      <c r="F250" s="1"/>
      <c r="G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9.5" customHeight="1">
      <c r="A251" s="2"/>
      <c r="B251" s="27"/>
      <c r="C251" s="27"/>
      <c r="F251" s="1"/>
      <c r="G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9.5" customHeight="1">
      <c r="A252" s="2"/>
      <c r="B252" s="27"/>
      <c r="C252" s="27"/>
      <c r="F252" s="1"/>
      <c r="G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9.5" customHeight="1">
      <c r="A253" s="2"/>
      <c r="B253" s="27"/>
      <c r="C253" s="27"/>
      <c r="F253" s="1"/>
      <c r="G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9.5" customHeight="1">
      <c r="A254" s="2"/>
      <c r="B254" s="27"/>
      <c r="C254" s="27"/>
      <c r="F254" s="1"/>
      <c r="G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9.5" customHeight="1">
      <c r="A255" s="2"/>
      <c r="B255" s="27"/>
      <c r="C255" s="27"/>
      <c r="F255" s="1"/>
      <c r="G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9.5" customHeight="1">
      <c r="A256" s="2"/>
      <c r="B256" s="27"/>
      <c r="C256" s="27"/>
      <c r="F256" s="1"/>
      <c r="G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9.5" customHeight="1">
      <c r="A257" s="2"/>
      <c r="B257" s="27"/>
      <c r="C257" s="27"/>
      <c r="F257" s="1"/>
      <c r="G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9.5" customHeight="1">
      <c r="A258" s="2"/>
      <c r="B258" s="27"/>
      <c r="C258" s="27"/>
      <c r="F258" s="1"/>
      <c r="G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9.5" customHeight="1">
      <c r="A259" s="2"/>
      <c r="B259" s="27"/>
      <c r="C259" s="27"/>
      <c r="F259" s="1"/>
      <c r="G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9.5" customHeight="1">
      <c r="A260" s="2"/>
      <c r="B260" s="27"/>
      <c r="C260" s="27"/>
      <c r="F260" s="1"/>
      <c r="G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9.5" customHeight="1">
      <c r="A261" s="2"/>
      <c r="B261" s="27"/>
      <c r="C261" s="27"/>
      <c r="F261" s="1"/>
      <c r="G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9.5" customHeight="1">
      <c r="A262" s="2"/>
      <c r="B262" s="27"/>
      <c r="C262" s="27"/>
      <c r="F262" s="1"/>
      <c r="G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9.5" customHeight="1">
      <c r="A263" s="2"/>
      <c r="B263" s="27"/>
      <c r="C263" s="27"/>
      <c r="F263" s="1"/>
      <c r="G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9.5" customHeight="1">
      <c r="A264" s="2"/>
      <c r="B264" s="27"/>
      <c r="C264" s="27"/>
      <c r="F264" s="1"/>
      <c r="G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9.5" customHeight="1">
      <c r="A265" s="2"/>
      <c r="B265" s="27"/>
      <c r="C265" s="27"/>
      <c r="F265" s="1"/>
      <c r="G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9.5" customHeight="1">
      <c r="A266" s="2"/>
      <c r="B266" s="27"/>
      <c r="C266" s="27"/>
      <c r="F266" s="1"/>
      <c r="G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9.5" customHeight="1">
      <c r="A267" s="2"/>
      <c r="B267" s="27"/>
      <c r="C267" s="27"/>
      <c r="F267" s="1"/>
      <c r="G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9.5" customHeight="1">
      <c r="A268" s="2"/>
      <c r="B268" s="27"/>
      <c r="C268" s="27"/>
      <c r="F268" s="1"/>
      <c r="G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9.5" customHeight="1">
      <c r="A269" s="2"/>
      <c r="B269" s="27"/>
      <c r="C269" s="27"/>
      <c r="F269" s="1"/>
      <c r="G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9.5" customHeight="1">
      <c r="A270" s="2"/>
      <c r="B270" s="27"/>
      <c r="C270" s="27"/>
      <c r="F270" s="1"/>
      <c r="G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9.5" customHeight="1">
      <c r="A271" s="2"/>
      <c r="B271" s="27"/>
      <c r="C271" s="27"/>
      <c r="F271" s="1"/>
      <c r="G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9.5" customHeight="1">
      <c r="A272" s="2"/>
      <c r="B272" s="27"/>
      <c r="C272" s="27"/>
      <c r="F272" s="1"/>
      <c r="G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9.5" customHeight="1">
      <c r="A273" s="2"/>
      <c r="B273" s="27"/>
      <c r="C273" s="27"/>
      <c r="F273" s="1"/>
      <c r="G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9.5" customHeight="1">
      <c r="A274" s="2"/>
      <c r="B274" s="27"/>
      <c r="C274" s="27"/>
      <c r="F274" s="1"/>
      <c r="G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9.5" customHeight="1">
      <c r="A275" s="2"/>
      <c r="B275" s="27"/>
      <c r="C275" s="27"/>
      <c r="F275" s="1"/>
      <c r="G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9.5" customHeight="1">
      <c r="A276" s="2"/>
      <c r="B276" s="27"/>
      <c r="C276" s="27"/>
      <c r="F276" s="1"/>
      <c r="G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9.5" customHeight="1">
      <c r="A277" s="2"/>
      <c r="B277" s="27"/>
      <c r="C277" s="27"/>
      <c r="F277" s="1"/>
      <c r="G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9.5" customHeight="1">
      <c r="A278" s="2"/>
      <c r="B278" s="27"/>
      <c r="C278" s="27"/>
      <c r="F278" s="1"/>
      <c r="G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9.5" customHeight="1">
      <c r="A279" s="2"/>
      <c r="B279" s="27"/>
      <c r="C279" s="27"/>
      <c r="F279" s="1"/>
      <c r="G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9.5" customHeight="1">
      <c r="A280" s="2"/>
      <c r="B280" s="27"/>
      <c r="C280" s="27"/>
      <c r="F280" s="1"/>
      <c r="G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9.5" customHeight="1">
      <c r="A281" s="2"/>
      <c r="B281" s="27"/>
      <c r="C281" s="27"/>
      <c r="F281" s="1"/>
      <c r="G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9.5" customHeight="1">
      <c r="A282" s="2"/>
      <c r="B282" s="27"/>
      <c r="C282" s="27"/>
      <c r="F282" s="1"/>
      <c r="G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9.5" customHeight="1">
      <c r="A283" s="2"/>
      <c r="B283" s="27"/>
      <c r="C283" s="27"/>
      <c r="F283" s="1"/>
      <c r="G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9.5" customHeight="1">
      <c r="A284" s="2"/>
      <c r="B284" s="27"/>
      <c r="C284" s="27"/>
      <c r="F284" s="1"/>
      <c r="G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9.5" customHeight="1">
      <c r="A285" s="2"/>
      <c r="B285" s="27"/>
      <c r="C285" s="27"/>
      <c r="F285" s="1"/>
      <c r="G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9.5" customHeight="1">
      <c r="A286" s="2"/>
      <c r="B286" s="27"/>
      <c r="C286" s="27"/>
      <c r="F286" s="1"/>
      <c r="G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9.5" customHeight="1">
      <c r="A287" s="2"/>
      <c r="B287" s="27"/>
      <c r="C287" s="27"/>
      <c r="F287" s="1"/>
      <c r="G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9.5" customHeight="1">
      <c r="A288" s="2"/>
      <c r="B288" s="27"/>
      <c r="C288" s="27"/>
      <c r="F288" s="1"/>
      <c r="G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9.5" customHeight="1">
      <c r="A289" s="2"/>
      <c r="B289" s="27"/>
      <c r="C289" s="27"/>
      <c r="F289" s="1"/>
      <c r="G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9.5" customHeight="1">
      <c r="A290" s="2"/>
      <c r="B290" s="27"/>
      <c r="C290" s="27"/>
      <c r="F290" s="1"/>
      <c r="G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9.5" customHeight="1">
      <c r="A291" s="2"/>
      <c r="B291" s="27"/>
      <c r="C291" s="27"/>
      <c r="F291" s="1"/>
      <c r="G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9.5" customHeight="1">
      <c r="A292" s="2"/>
      <c r="B292" s="27"/>
      <c r="C292" s="27"/>
      <c r="F292" s="1"/>
      <c r="G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9.5" customHeight="1">
      <c r="A293" s="2"/>
      <c r="B293" s="27"/>
      <c r="C293" s="27"/>
      <c r="F293" s="1"/>
      <c r="G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9.5" customHeight="1">
      <c r="A294" s="2"/>
      <c r="B294" s="27"/>
      <c r="C294" s="27"/>
      <c r="F294" s="1"/>
      <c r="G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9.5" customHeight="1">
      <c r="A295" s="2"/>
      <c r="B295" s="27"/>
      <c r="C295" s="27"/>
      <c r="F295" s="1"/>
      <c r="G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9.5" customHeight="1">
      <c r="A296" s="2"/>
      <c r="B296" s="27"/>
      <c r="C296" s="27"/>
      <c r="F296" s="1"/>
      <c r="G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9.5" customHeight="1">
      <c r="A297" s="2"/>
      <c r="B297" s="27"/>
      <c r="C297" s="27"/>
      <c r="F297" s="1"/>
      <c r="G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9.5" customHeight="1">
      <c r="A298" s="2"/>
      <c r="B298" s="27"/>
      <c r="C298" s="27"/>
      <c r="F298" s="1"/>
      <c r="G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9.5" customHeight="1">
      <c r="A299" s="2"/>
      <c r="B299" s="27"/>
      <c r="C299" s="27"/>
      <c r="F299" s="1"/>
      <c r="G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9.5" customHeight="1">
      <c r="A300" s="2"/>
      <c r="B300" s="27"/>
      <c r="C300" s="27"/>
      <c r="F300" s="1"/>
      <c r="G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9.5" customHeight="1">
      <c r="A301" s="2"/>
      <c r="B301" s="27"/>
      <c r="C301" s="27"/>
      <c r="F301" s="1"/>
      <c r="G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9.5" customHeight="1">
      <c r="A302" s="2"/>
      <c r="B302" s="27"/>
      <c r="C302" s="27"/>
      <c r="F302" s="1"/>
      <c r="G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9.5" customHeight="1">
      <c r="A303" s="2"/>
      <c r="B303" s="27"/>
      <c r="C303" s="27"/>
      <c r="F303" s="1"/>
      <c r="G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9.5" customHeight="1">
      <c r="A304" s="2"/>
      <c r="B304" s="27"/>
      <c r="C304" s="27"/>
      <c r="F304" s="1"/>
      <c r="G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9.5" customHeight="1">
      <c r="A305" s="2"/>
      <c r="B305" s="27"/>
      <c r="C305" s="27"/>
      <c r="F305" s="1"/>
      <c r="G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9.5" customHeight="1">
      <c r="A306" s="2"/>
      <c r="B306" s="27"/>
      <c r="C306" s="27"/>
      <c r="F306" s="1"/>
      <c r="G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9.5" customHeight="1">
      <c r="A307" s="2"/>
      <c r="B307" s="27"/>
      <c r="C307" s="27"/>
      <c r="F307" s="1"/>
      <c r="G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9.5" customHeight="1">
      <c r="A308" s="2"/>
      <c r="B308" s="27"/>
      <c r="C308" s="27"/>
      <c r="F308" s="1"/>
      <c r="G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9.5" customHeight="1">
      <c r="A309" s="2"/>
      <c r="B309" s="27"/>
      <c r="C309" s="27"/>
      <c r="F309" s="1"/>
      <c r="G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9.5" customHeight="1">
      <c r="A310" s="2"/>
      <c r="B310" s="27"/>
      <c r="C310" s="27"/>
      <c r="F310" s="1"/>
      <c r="G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9.5" customHeight="1">
      <c r="A311" s="2"/>
      <c r="B311" s="27"/>
      <c r="C311" s="27"/>
      <c r="F311" s="1"/>
      <c r="G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9.5" customHeight="1">
      <c r="A312" s="2"/>
      <c r="B312" s="27"/>
      <c r="C312" s="27"/>
      <c r="F312" s="1"/>
      <c r="G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9.5" customHeight="1">
      <c r="A313" s="2"/>
      <c r="B313" s="27"/>
      <c r="C313" s="27"/>
      <c r="F313" s="1"/>
      <c r="G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9.5" customHeight="1">
      <c r="A314" s="2"/>
      <c r="B314" s="27"/>
      <c r="C314" s="27"/>
      <c r="F314" s="1"/>
      <c r="G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9.5" customHeight="1">
      <c r="A315" s="2"/>
      <c r="B315" s="27"/>
      <c r="C315" s="27"/>
      <c r="F315" s="1"/>
      <c r="G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9.5" customHeight="1">
      <c r="A316" s="2"/>
      <c r="B316" s="27"/>
      <c r="C316" s="27"/>
      <c r="F316" s="1"/>
      <c r="G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9.5" customHeight="1">
      <c r="A317" s="2"/>
      <c r="B317" s="27"/>
      <c r="C317" s="27"/>
      <c r="F317" s="1"/>
      <c r="G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9.5" customHeight="1">
      <c r="A318" s="2"/>
      <c r="B318" s="27"/>
      <c r="C318" s="27"/>
      <c r="F318" s="1"/>
      <c r="G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9.5" customHeight="1">
      <c r="A319" s="2"/>
      <c r="B319" s="27"/>
      <c r="C319" s="27"/>
      <c r="F319" s="1"/>
      <c r="G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9.5" customHeight="1">
      <c r="A320" s="2"/>
      <c r="B320" s="27"/>
      <c r="C320" s="27"/>
      <c r="F320" s="1"/>
      <c r="G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9.5" customHeight="1">
      <c r="A321" s="2"/>
      <c r="B321" s="27"/>
      <c r="C321" s="27"/>
      <c r="F321" s="1"/>
      <c r="G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9.5" customHeight="1">
      <c r="A322" s="2"/>
      <c r="B322" s="27"/>
      <c r="C322" s="27"/>
      <c r="F322" s="1"/>
      <c r="G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9.5" customHeight="1">
      <c r="A323" s="2"/>
      <c r="B323" s="27"/>
      <c r="C323" s="27"/>
      <c r="F323" s="1"/>
      <c r="G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9.5" customHeight="1">
      <c r="A324" s="2"/>
      <c r="B324" s="27"/>
      <c r="C324" s="27"/>
      <c r="F324" s="1"/>
      <c r="G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9.5" customHeight="1">
      <c r="A325" s="2"/>
      <c r="B325" s="27"/>
      <c r="C325" s="27"/>
      <c r="F325" s="1"/>
      <c r="G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9.5" customHeight="1">
      <c r="A326" s="2"/>
      <c r="B326" s="27"/>
      <c r="C326" s="27"/>
      <c r="F326" s="1"/>
      <c r="G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9.5" customHeight="1">
      <c r="A327" s="2"/>
      <c r="B327" s="27"/>
      <c r="C327" s="27"/>
      <c r="F327" s="1"/>
      <c r="G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9.5" customHeight="1">
      <c r="A328" s="2"/>
      <c r="B328" s="27"/>
      <c r="C328" s="27"/>
      <c r="F328" s="1"/>
      <c r="G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9.5" customHeight="1">
      <c r="A329" s="2"/>
      <c r="B329" s="27"/>
      <c r="C329" s="27"/>
      <c r="F329" s="1"/>
      <c r="G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9.5" customHeight="1">
      <c r="A330" s="2"/>
      <c r="B330" s="27"/>
      <c r="C330" s="27"/>
      <c r="F330" s="1"/>
      <c r="G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9.5" customHeight="1">
      <c r="A331" s="2"/>
      <c r="B331" s="27"/>
      <c r="C331" s="27"/>
      <c r="F331" s="1"/>
      <c r="G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9.5" customHeight="1">
      <c r="A332" s="2"/>
      <c r="B332" s="27"/>
      <c r="C332" s="27"/>
      <c r="F332" s="1"/>
      <c r="G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9.5" customHeight="1">
      <c r="A333" s="2"/>
      <c r="B333" s="27"/>
      <c r="C333" s="27"/>
      <c r="F333" s="1"/>
      <c r="G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9.5" customHeight="1">
      <c r="A334" s="2"/>
      <c r="B334" s="27"/>
      <c r="C334" s="27"/>
      <c r="F334" s="1"/>
      <c r="G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9.5" customHeight="1">
      <c r="A335" s="2"/>
      <c r="B335" s="27"/>
      <c r="C335" s="27"/>
      <c r="F335" s="1"/>
      <c r="G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9.5" customHeight="1">
      <c r="A336" s="2"/>
      <c r="B336" s="27"/>
      <c r="C336" s="27"/>
      <c r="F336" s="1"/>
      <c r="G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9.5" customHeight="1">
      <c r="A337" s="2"/>
      <c r="B337" s="27"/>
      <c r="C337" s="27"/>
      <c r="F337" s="1"/>
      <c r="G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9.5" customHeight="1">
      <c r="A338" s="2"/>
      <c r="B338" s="27"/>
      <c r="C338" s="27"/>
      <c r="F338" s="1"/>
      <c r="G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9.5" customHeight="1">
      <c r="A339" s="2"/>
      <c r="B339" s="27"/>
      <c r="C339" s="27"/>
      <c r="F339" s="1"/>
      <c r="G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9.5" customHeight="1">
      <c r="A340" s="2"/>
      <c r="B340" s="27"/>
      <c r="C340" s="27"/>
      <c r="F340" s="1"/>
      <c r="G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9.5" customHeight="1">
      <c r="A341" s="2"/>
      <c r="B341" s="27"/>
      <c r="C341" s="27"/>
      <c r="F341" s="1"/>
      <c r="G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9.5" customHeight="1">
      <c r="A342" s="2"/>
      <c r="B342" s="27"/>
      <c r="C342" s="27"/>
      <c r="F342" s="1"/>
      <c r="G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9.5" customHeight="1">
      <c r="A343" s="2"/>
      <c r="B343" s="27"/>
      <c r="C343" s="27"/>
      <c r="F343" s="1"/>
      <c r="G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9.5" customHeight="1">
      <c r="A344" s="2"/>
      <c r="B344" s="27"/>
      <c r="C344" s="27"/>
      <c r="F344" s="1"/>
      <c r="G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9.5" customHeight="1">
      <c r="A345" s="2"/>
      <c r="B345" s="27"/>
      <c r="C345" s="27"/>
      <c r="F345" s="1"/>
      <c r="G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9.5" customHeight="1">
      <c r="A346" s="2"/>
      <c r="B346" s="27"/>
      <c r="C346" s="27"/>
      <c r="F346" s="1"/>
      <c r="G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9.5" customHeight="1">
      <c r="A347" s="2"/>
      <c r="B347" s="27"/>
      <c r="C347" s="27"/>
      <c r="F347" s="1"/>
      <c r="G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9.5" customHeight="1">
      <c r="A348" s="2"/>
      <c r="B348" s="27"/>
      <c r="C348" s="27"/>
      <c r="F348" s="1"/>
      <c r="G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9.5" customHeight="1">
      <c r="A349" s="2"/>
      <c r="B349" s="27"/>
      <c r="C349" s="27"/>
      <c r="F349" s="1"/>
      <c r="G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9.5" customHeight="1">
      <c r="A350" s="2"/>
      <c r="B350" s="27"/>
      <c r="C350" s="27"/>
      <c r="F350" s="1"/>
      <c r="G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9.5" customHeight="1">
      <c r="A351" s="2"/>
      <c r="B351" s="27"/>
      <c r="C351" s="27"/>
      <c r="F351" s="1"/>
      <c r="G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9.5" customHeight="1">
      <c r="A352" s="2"/>
      <c r="B352" s="27"/>
      <c r="C352" s="27"/>
      <c r="F352" s="1"/>
      <c r="G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9.5" customHeight="1">
      <c r="A353" s="2"/>
      <c r="B353" s="27"/>
      <c r="C353" s="27"/>
      <c r="F353" s="1"/>
      <c r="G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9.5" customHeight="1">
      <c r="A354" s="2"/>
      <c r="B354" s="27"/>
      <c r="C354" s="27"/>
      <c r="F354" s="1"/>
      <c r="G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9.5" customHeight="1">
      <c r="A355" s="2"/>
      <c r="B355" s="27"/>
      <c r="C355" s="27"/>
      <c r="F355" s="1"/>
      <c r="G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9.5" customHeight="1">
      <c r="A356" s="2"/>
      <c r="B356" s="27"/>
      <c r="C356" s="27"/>
      <c r="F356" s="1"/>
      <c r="G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9.5" customHeight="1">
      <c r="A357" s="2"/>
      <c r="B357" s="27"/>
      <c r="C357" s="27"/>
      <c r="F357" s="1"/>
      <c r="G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9.5" customHeight="1">
      <c r="A358" s="2"/>
      <c r="B358" s="27"/>
      <c r="C358" s="27"/>
      <c r="F358" s="1"/>
      <c r="G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9.5" customHeight="1">
      <c r="A359" s="2"/>
      <c r="B359" s="27"/>
      <c r="C359" s="27"/>
      <c r="F359" s="1"/>
      <c r="G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9.5" customHeight="1">
      <c r="A360" s="2"/>
      <c r="B360" s="27"/>
      <c r="C360" s="27"/>
      <c r="F360" s="1"/>
      <c r="G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9.5" customHeight="1">
      <c r="A361" s="2"/>
      <c r="B361" s="27"/>
      <c r="C361" s="27"/>
      <c r="F361" s="1"/>
      <c r="G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9.5" customHeight="1">
      <c r="A362" s="2"/>
      <c r="B362" s="27"/>
      <c r="C362" s="27"/>
      <c r="F362" s="1"/>
      <c r="G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9.5" customHeight="1">
      <c r="A363" s="2"/>
      <c r="B363" s="27"/>
      <c r="C363" s="27"/>
      <c r="F363" s="1"/>
      <c r="G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9.5" customHeight="1">
      <c r="A364" s="2"/>
      <c r="B364" s="27"/>
      <c r="C364" s="27"/>
      <c r="F364" s="1"/>
      <c r="G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9.5" customHeight="1">
      <c r="A365" s="2"/>
      <c r="B365" s="27"/>
      <c r="C365" s="27"/>
      <c r="F365" s="1"/>
      <c r="G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9.5" customHeight="1">
      <c r="A366" s="2"/>
      <c r="B366" s="27"/>
      <c r="C366" s="27"/>
      <c r="F366" s="1"/>
      <c r="G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9.5" customHeight="1">
      <c r="A367" s="2"/>
      <c r="B367" s="27"/>
      <c r="C367" s="27"/>
      <c r="F367" s="1"/>
      <c r="G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9.5" customHeight="1">
      <c r="A368" s="2"/>
      <c r="B368" s="27"/>
      <c r="C368" s="27"/>
      <c r="F368" s="1"/>
      <c r="G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9.5" customHeight="1">
      <c r="A369" s="2"/>
      <c r="B369" s="27"/>
      <c r="C369" s="27"/>
      <c r="F369" s="1"/>
      <c r="G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9.5" customHeight="1">
      <c r="A370" s="2"/>
      <c r="B370" s="27"/>
      <c r="C370" s="27"/>
      <c r="F370" s="1"/>
      <c r="G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9.5" customHeight="1">
      <c r="A371" s="2"/>
      <c r="B371" s="27"/>
      <c r="C371" s="27"/>
      <c r="F371" s="1"/>
      <c r="G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9.5" customHeight="1">
      <c r="A372" s="2"/>
      <c r="B372" s="27"/>
      <c r="C372" s="27"/>
      <c r="F372" s="1"/>
      <c r="G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9.5" customHeight="1">
      <c r="A373" s="2"/>
      <c r="B373" s="27"/>
      <c r="C373" s="27"/>
      <c r="F373" s="1"/>
      <c r="G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9.5" customHeight="1">
      <c r="A374" s="2"/>
      <c r="B374" s="27"/>
      <c r="C374" s="27"/>
      <c r="F374" s="1"/>
      <c r="G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9.5" customHeight="1">
      <c r="A375" s="2"/>
      <c r="B375" s="27"/>
      <c r="C375" s="27"/>
      <c r="F375" s="1"/>
      <c r="G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9.5" customHeight="1">
      <c r="A376" s="2"/>
      <c r="B376" s="27"/>
      <c r="C376" s="27"/>
      <c r="F376" s="1"/>
      <c r="G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9.5" customHeight="1">
      <c r="A377" s="2"/>
      <c r="B377" s="27"/>
      <c r="C377" s="27"/>
      <c r="F377" s="1"/>
      <c r="G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9.5" customHeight="1">
      <c r="A378" s="2"/>
      <c r="B378" s="27"/>
      <c r="C378" s="27"/>
      <c r="F378" s="1"/>
      <c r="G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9.5" customHeight="1">
      <c r="A379" s="2"/>
      <c r="B379" s="27"/>
      <c r="C379" s="27"/>
      <c r="F379" s="1"/>
      <c r="G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9.5" customHeight="1">
      <c r="A380" s="2"/>
      <c r="B380" s="27"/>
      <c r="C380" s="27"/>
      <c r="F380" s="1"/>
      <c r="G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9.5" customHeight="1">
      <c r="A381" s="2"/>
      <c r="B381" s="27"/>
      <c r="C381" s="27"/>
      <c r="F381" s="1"/>
      <c r="G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9.5" customHeight="1">
      <c r="A382" s="2"/>
      <c r="B382" s="27"/>
      <c r="C382" s="27"/>
      <c r="F382" s="1"/>
      <c r="G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9.5" customHeight="1">
      <c r="A383" s="2"/>
      <c r="B383" s="27"/>
      <c r="C383" s="27"/>
      <c r="F383" s="1"/>
      <c r="G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9.5" customHeight="1">
      <c r="A384" s="2"/>
      <c r="B384" s="27"/>
      <c r="C384" s="27"/>
      <c r="F384" s="1"/>
      <c r="G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9.5" customHeight="1">
      <c r="A385" s="2"/>
      <c r="B385" s="27"/>
      <c r="C385" s="27"/>
      <c r="F385" s="1"/>
      <c r="G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9.5" customHeight="1">
      <c r="A386" s="2"/>
      <c r="B386" s="27"/>
      <c r="C386" s="27"/>
      <c r="F386" s="1"/>
      <c r="G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9.5" customHeight="1">
      <c r="A387" s="2"/>
      <c r="B387" s="27"/>
      <c r="C387" s="27"/>
      <c r="F387" s="1"/>
      <c r="G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9.5" customHeight="1">
      <c r="A388" s="2"/>
      <c r="B388" s="27"/>
      <c r="C388" s="27"/>
      <c r="F388" s="1"/>
      <c r="G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9.5" customHeight="1">
      <c r="A389" s="2"/>
      <c r="B389" s="27"/>
      <c r="C389" s="27"/>
      <c r="F389" s="1"/>
      <c r="G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9.5" customHeight="1">
      <c r="A390" s="2"/>
      <c r="B390" s="27"/>
      <c r="C390" s="27"/>
      <c r="F390" s="1"/>
      <c r="G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9.5" customHeight="1">
      <c r="A391" s="2"/>
      <c r="B391" s="27"/>
      <c r="C391" s="27"/>
      <c r="F391" s="1"/>
      <c r="G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9.5" customHeight="1">
      <c r="A392" s="2"/>
      <c r="B392" s="27"/>
      <c r="C392" s="27"/>
      <c r="F392" s="1"/>
      <c r="G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9.5" customHeight="1">
      <c r="A393" s="2"/>
      <c r="B393" s="27"/>
      <c r="C393" s="27"/>
      <c r="F393" s="1"/>
      <c r="G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9.5" customHeight="1">
      <c r="A394" s="2"/>
      <c r="B394" s="27"/>
      <c r="C394" s="27"/>
      <c r="F394" s="1"/>
      <c r="G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9.5" customHeight="1">
      <c r="A395" s="2"/>
      <c r="B395" s="27"/>
      <c r="C395" s="27"/>
      <c r="F395" s="1"/>
      <c r="G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9.5" customHeight="1">
      <c r="A396" s="2"/>
      <c r="B396" s="27"/>
      <c r="C396" s="27"/>
      <c r="F396" s="1"/>
      <c r="G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9.5" customHeight="1">
      <c r="A397" s="2"/>
      <c r="B397" s="27"/>
      <c r="C397" s="27"/>
      <c r="F397" s="1"/>
      <c r="G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9.5" customHeight="1">
      <c r="A398" s="2"/>
      <c r="B398" s="27"/>
      <c r="C398" s="27"/>
      <c r="F398" s="1"/>
      <c r="G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9.5" customHeight="1">
      <c r="A399" s="2"/>
      <c r="B399" s="27"/>
      <c r="C399" s="27"/>
      <c r="F399" s="1"/>
      <c r="G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9.5" customHeight="1">
      <c r="A400" s="2"/>
      <c r="B400" s="27"/>
      <c r="C400" s="27"/>
      <c r="F400" s="1"/>
      <c r="G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9.5" customHeight="1">
      <c r="A401" s="2"/>
      <c r="B401" s="27"/>
      <c r="C401" s="27"/>
      <c r="F401" s="1"/>
      <c r="G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9.5" customHeight="1">
      <c r="A402" s="2"/>
      <c r="B402" s="27"/>
      <c r="C402" s="27"/>
      <c r="F402" s="1"/>
      <c r="G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9.5" customHeight="1">
      <c r="A403" s="2"/>
      <c r="B403" s="27"/>
      <c r="C403" s="27"/>
      <c r="F403" s="1"/>
      <c r="G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9.5" customHeight="1">
      <c r="A404" s="2"/>
      <c r="B404" s="27"/>
      <c r="C404" s="27"/>
      <c r="F404" s="1"/>
      <c r="G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9.5" customHeight="1">
      <c r="A405" s="2"/>
      <c r="B405" s="27"/>
      <c r="C405" s="27"/>
      <c r="F405" s="1"/>
      <c r="G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9.5" customHeight="1">
      <c r="A406" s="2"/>
      <c r="B406" s="27"/>
      <c r="C406" s="27"/>
      <c r="F406" s="1"/>
      <c r="G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9.5" customHeight="1">
      <c r="A407" s="2"/>
      <c r="B407" s="27"/>
      <c r="C407" s="27"/>
      <c r="F407" s="1"/>
      <c r="G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9.5" customHeight="1">
      <c r="A408" s="2"/>
      <c r="B408" s="27"/>
      <c r="C408" s="27"/>
      <c r="F408" s="1"/>
      <c r="G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9.5" customHeight="1">
      <c r="A409" s="2"/>
      <c r="B409" s="27"/>
      <c r="C409" s="27"/>
      <c r="F409" s="1"/>
      <c r="G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9.5" customHeight="1">
      <c r="A410" s="2"/>
      <c r="B410" s="27"/>
      <c r="C410" s="27"/>
      <c r="F410" s="1"/>
      <c r="G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9.5" customHeight="1">
      <c r="A411" s="2"/>
      <c r="B411" s="27"/>
      <c r="C411" s="27"/>
      <c r="F411" s="1"/>
      <c r="G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9.5" customHeight="1">
      <c r="A412" s="2"/>
      <c r="B412" s="27"/>
      <c r="C412" s="27"/>
      <c r="F412" s="1"/>
      <c r="G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9.5" customHeight="1">
      <c r="A413" s="2"/>
      <c r="B413" s="27"/>
      <c r="C413" s="27"/>
      <c r="F413" s="1"/>
      <c r="G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9.5" customHeight="1">
      <c r="A414" s="2"/>
      <c r="B414" s="27"/>
      <c r="C414" s="27"/>
      <c r="F414" s="1"/>
      <c r="G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9.5" customHeight="1">
      <c r="A415" s="2"/>
      <c r="B415" s="27"/>
      <c r="C415" s="27"/>
      <c r="F415" s="1"/>
      <c r="G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9.5" customHeight="1">
      <c r="A416" s="2"/>
      <c r="B416" s="27"/>
      <c r="C416" s="27"/>
      <c r="F416" s="1"/>
      <c r="G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9.5" customHeight="1">
      <c r="A417" s="2"/>
      <c r="B417" s="27"/>
      <c r="C417" s="27"/>
      <c r="F417" s="1"/>
      <c r="G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9.5" customHeight="1">
      <c r="A418" s="2"/>
      <c r="B418" s="27"/>
      <c r="C418" s="27"/>
      <c r="F418" s="1"/>
      <c r="G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9.5" customHeight="1">
      <c r="A419" s="2"/>
      <c r="B419" s="27"/>
      <c r="C419" s="27"/>
      <c r="F419" s="1"/>
      <c r="G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9.5" customHeight="1">
      <c r="A420" s="2"/>
      <c r="B420" s="27"/>
      <c r="C420" s="27"/>
      <c r="F420" s="1"/>
      <c r="G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9.5" customHeight="1">
      <c r="A421" s="2"/>
      <c r="B421" s="27"/>
      <c r="C421" s="27"/>
      <c r="F421" s="1"/>
      <c r="G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9.5" customHeight="1">
      <c r="A422" s="2"/>
      <c r="B422" s="27"/>
      <c r="C422" s="27"/>
      <c r="F422" s="1"/>
      <c r="G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9.5" customHeight="1">
      <c r="A423" s="2"/>
      <c r="B423" s="27"/>
      <c r="C423" s="27"/>
      <c r="F423" s="1"/>
      <c r="G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9.5" customHeight="1">
      <c r="A424" s="2"/>
      <c r="B424" s="27"/>
      <c r="C424" s="27"/>
      <c r="F424" s="1"/>
      <c r="G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9.5" customHeight="1">
      <c r="A425" s="2"/>
      <c r="B425" s="27"/>
      <c r="C425" s="27"/>
      <c r="F425" s="1"/>
      <c r="G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9.5" customHeight="1">
      <c r="A426" s="2"/>
      <c r="B426" s="27"/>
      <c r="C426" s="27"/>
      <c r="F426" s="1"/>
      <c r="G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9.5" customHeight="1">
      <c r="A427" s="2"/>
      <c r="B427" s="27"/>
      <c r="C427" s="27"/>
      <c r="F427" s="1"/>
      <c r="G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9.5" customHeight="1">
      <c r="A428" s="2"/>
      <c r="B428" s="27"/>
      <c r="C428" s="27"/>
      <c r="F428" s="1"/>
      <c r="G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9.5" customHeight="1">
      <c r="A429" s="2"/>
      <c r="B429" s="27"/>
      <c r="C429" s="27"/>
      <c r="F429" s="1"/>
      <c r="G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9.5" customHeight="1">
      <c r="A430" s="2"/>
      <c r="B430" s="27"/>
      <c r="C430" s="27"/>
      <c r="F430" s="1"/>
      <c r="G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9.5" customHeight="1">
      <c r="A431" s="2"/>
      <c r="B431" s="27"/>
      <c r="C431" s="27"/>
      <c r="F431" s="1"/>
      <c r="G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9.5" customHeight="1">
      <c r="A432" s="2"/>
      <c r="B432" s="27"/>
      <c r="C432" s="27"/>
      <c r="F432" s="1"/>
      <c r="G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9.5" customHeight="1">
      <c r="A433" s="2"/>
      <c r="B433" s="27"/>
      <c r="C433" s="27"/>
      <c r="F433" s="1"/>
      <c r="G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9.5" customHeight="1">
      <c r="A434" s="2"/>
      <c r="B434" s="27"/>
      <c r="C434" s="27"/>
      <c r="F434" s="1"/>
      <c r="G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9.5" customHeight="1">
      <c r="A435" s="2"/>
      <c r="B435" s="27"/>
      <c r="C435" s="27"/>
      <c r="F435" s="1"/>
      <c r="G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9.5" customHeight="1">
      <c r="A436" s="2"/>
      <c r="B436" s="27"/>
      <c r="C436" s="27"/>
      <c r="F436" s="1"/>
      <c r="G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9.5" customHeight="1">
      <c r="A437" s="2"/>
      <c r="B437" s="27"/>
      <c r="C437" s="27"/>
      <c r="F437" s="1"/>
      <c r="G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9.5" customHeight="1">
      <c r="A438" s="2"/>
      <c r="B438" s="27"/>
      <c r="C438" s="27"/>
      <c r="F438" s="1"/>
      <c r="G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9.5" customHeight="1">
      <c r="A439" s="2"/>
      <c r="B439" s="27"/>
      <c r="C439" s="27"/>
      <c r="F439" s="1"/>
      <c r="G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9.5" customHeight="1">
      <c r="A440" s="2"/>
      <c r="B440" s="27"/>
      <c r="C440" s="27"/>
      <c r="F440" s="1"/>
      <c r="G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9.5" customHeight="1">
      <c r="A441" s="2"/>
      <c r="B441" s="27"/>
      <c r="C441" s="27"/>
      <c r="F441" s="1"/>
      <c r="G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9.5" customHeight="1">
      <c r="A442" s="2"/>
      <c r="B442" s="27"/>
      <c r="C442" s="27"/>
      <c r="F442" s="1"/>
      <c r="G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9.5" customHeight="1">
      <c r="A443" s="2"/>
      <c r="B443" s="27"/>
      <c r="C443" s="27"/>
      <c r="F443" s="1"/>
      <c r="G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9.5" customHeight="1">
      <c r="A444" s="2"/>
      <c r="B444" s="27"/>
      <c r="C444" s="27"/>
      <c r="F444" s="1"/>
      <c r="G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9.5" customHeight="1">
      <c r="A445" s="2"/>
      <c r="B445" s="27"/>
      <c r="C445" s="27"/>
      <c r="F445" s="1"/>
      <c r="G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9.5" customHeight="1">
      <c r="A446" s="2"/>
      <c r="B446" s="27"/>
      <c r="C446" s="27"/>
      <c r="F446" s="1"/>
      <c r="G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9.5" customHeight="1">
      <c r="A447" s="2"/>
      <c r="B447" s="27"/>
      <c r="C447" s="27"/>
      <c r="F447" s="1"/>
      <c r="G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9.5" customHeight="1">
      <c r="A448" s="2"/>
      <c r="B448" s="27"/>
      <c r="C448" s="27"/>
      <c r="F448" s="1"/>
      <c r="G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9.5" customHeight="1">
      <c r="A449" s="2"/>
      <c r="B449" s="27"/>
      <c r="C449" s="27"/>
      <c r="F449" s="1"/>
      <c r="G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9.5" customHeight="1">
      <c r="A450" s="2"/>
      <c r="B450" s="27"/>
      <c r="C450" s="27"/>
      <c r="F450" s="1"/>
      <c r="G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9.5" customHeight="1">
      <c r="A451" s="2"/>
      <c r="B451" s="27"/>
      <c r="C451" s="27"/>
      <c r="F451" s="1"/>
      <c r="G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9.5" customHeight="1">
      <c r="A452" s="2"/>
      <c r="B452" s="27"/>
      <c r="C452" s="27"/>
      <c r="F452" s="1"/>
      <c r="G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9.5" customHeight="1">
      <c r="A453" s="2"/>
      <c r="B453" s="27"/>
      <c r="C453" s="27"/>
      <c r="F453" s="1"/>
      <c r="G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9.5" customHeight="1">
      <c r="A454" s="2"/>
      <c r="B454" s="27"/>
      <c r="C454" s="27"/>
      <c r="F454" s="1"/>
      <c r="G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9.5" customHeight="1">
      <c r="A455" s="2"/>
      <c r="B455" s="27"/>
      <c r="C455" s="27"/>
      <c r="F455" s="1"/>
      <c r="G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9.5" customHeight="1">
      <c r="A456" s="2"/>
      <c r="B456" s="27"/>
      <c r="C456" s="27"/>
      <c r="F456" s="1"/>
      <c r="G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9.5" customHeight="1">
      <c r="A457" s="2"/>
      <c r="B457" s="27"/>
      <c r="C457" s="27"/>
      <c r="F457" s="1"/>
      <c r="G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9.5" customHeight="1">
      <c r="A458" s="2"/>
      <c r="B458" s="27"/>
      <c r="C458" s="27"/>
      <c r="F458" s="1"/>
      <c r="G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9.5" customHeight="1">
      <c r="A459" s="2"/>
      <c r="B459" s="27"/>
      <c r="C459" s="27"/>
      <c r="F459" s="1"/>
      <c r="G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9.5" customHeight="1">
      <c r="A460" s="2"/>
      <c r="B460" s="27"/>
      <c r="C460" s="27"/>
      <c r="F460" s="1"/>
      <c r="G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9.5" customHeight="1">
      <c r="A461" s="2"/>
      <c r="B461" s="27"/>
      <c r="C461" s="27"/>
      <c r="F461" s="1"/>
      <c r="G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9.5" customHeight="1">
      <c r="A462" s="2"/>
      <c r="B462" s="27"/>
      <c r="C462" s="27"/>
      <c r="F462" s="1"/>
      <c r="G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9.5" customHeight="1">
      <c r="A463" s="2"/>
      <c r="B463" s="27"/>
      <c r="C463" s="27"/>
      <c r="F463" s="1"/>
      <c r="G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9.5" customHeight="1">
      <c r="A464" s="2"/>
      <c r="B464" s="27"/>
      <c r="C464" s="27"/>
      <c r="F464" s="1"/>
      <c r="G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9.5" customHeight="1">
      <c r="A465" s="2"/>
      <c r="B465" s="27"/>
      <c r="C465" s="27"/>
      <c r="F465" s="1"/>
      <c r="G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9.5" customHeight="1">
      <c r="A466" s="2"/>
      <c r="B466" s="27"/>
      <c r="C466" s="27"/>
      <c r="F466" s="1"/>
      <c r="G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9.5" customHeight="1">
      <c r="A467" s="2"/>
      <c r="B467" s="27"/>
      <c r="C467" s="27"/>
      <c r="F467" s="1"/>
      <c r="G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9.5" customHeight="1">
      <c r="A468" s="2"/>
      <c r="B468" s="27"/>
      <c r="C468" s="27"/>
      <c r="F468" s="1"/>
      <c r="G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9.5" customHeight="1">
      <c r="A469" s="2"/>
      <c r="B469" s="27"/>
      <c r="C469" s="27"/>
      <c r="F469" s="1"/>
      <c r="G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9.5" customHeight="1">
      <c r="A470" s="2"/>
      <c r="B470" s="27"/>
      <c r="C470" s="27"/>
      <c r="F470" s="1"/>
      <c r="G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9.5" customHeight="1">
      <c r="A471" s="2"/>
      <c r="B471" s="27"/>
      <c r="C471" s="27"/>
      <c r="F471" s="1"/>
      <c r="G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9.5" customHeight="1">
      <c r="A472" s="2"/>
      <c r="B472" s="27"/>
      <c r="C472" s="27"/>
      <c r="F472" s="1"/>
      <c r="G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9.5" customHeight="1">
      <c r="A473" s="2"/>
      <c r="B473" s="27"/>
      <c r="C473" s="27"/>
      <c r="F473" s="1"/>
      <c r="G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9.5" customHeight="1">
      <c r="A474" s="2"/>
      <c r="B474" s="27"/>
      <c r="C474" s="27"/>
      <c r="F474" s="1"/>
      <c r="G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9.5" customHeight="1">
      <c r="A475" s="2"/>
      <c r="B475" s="27"/>
      <c r="C475" s="27"/>
      <c r="F475" s="1"/>
      <c r="G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9.5" customHeight="1">
      <c r="A476" s="2"/>
      <c r="B476" s="27"/>
      <c r="C476" s="27"/>
      <c r="F476" s="1"/>
      <c r="G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9.5" customHeight="1">
      <c r="A477" s="2"/>
      <c r="B477" s="27"/>
      <c r="C477" s="27"/>
      <c r="F477" s="1"/>
      <c r="G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9.5" customHeight="1">
      <c r="A478" s="2"/>
      <c r="B478" s="27"/>
      <c r="C478" s="27"/>
      <c r="F478" s="1"/>
      <c r="G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9.5" customHeight="1">
      <c r="A479" s="2"/>
      <c r="B479" s="27"/>
      <c r="C479" s="27"/>
      <c r="F479" s="1"/>
      <c r="G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9.5" customHeight="1">
      <c r="A480" s="2"/>
      <c r="B480" s="27"/>
      <c r="C480" s="27"/>
      <c r="F480" s="1"/>
      <c r="G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9.5" customHeight="1">
      <c r="A481" s="2"/>
      <c r="B481" s="27"/>
      <c r="C481" s="27"/>
      <c r="F481" s="1"/>
      <c r="G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9.5" customHeight="1">
      <c r="A482" s="2"/>
      <c r="B482" s="27"/>
      <c r="C482" s="27"/>
      <c r="F482" s="1"/>
      <c r="G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9.5" customHeight="1">
      <c r="A483" s="2"/>
      <c r="B483" s="27"/>
      <c r="C483" s="27"/>
      <c r="F483" s="1"/>
      <c r="G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9.5" customHeight="1">
      <c r="A484" s="2"/>
      <c r="B484" s="27"/>
      <c r="C484" s="27"/>
      <c r="F484" s="1"/>
      <c r="G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9.5" customHeight="1">
      <c r="A485" s="2"/>
      <c r="B485" s="27"/>
      <c r="C485" s="27"/>
      <c r="F485" s="1"/>
      <c r="G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9.5" customHeight="1">
      <c r="A486" s="2"/>
      <c r="B486" s="27"/>
      <c r="C486" s="27"/>
      <c r="F486" s="1"/>
      <c r="G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9.5" customHeight="1">
      <c r="A487" s="2"/>
      <c r="B487" s="27"/>
      <c r="C487" s="27"/>
      <c r="F487" s="1"/>
      <c r="G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9.5" customHeight="1">
      <c r="A488" s="2"/>
      <c r="B488" s="27"/>
      <c r="C488" s="27"/>
      <c r="F488" s="1"/>
      <c r="G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9.5" customHeight="1">
      <c r="A489" s="2"/>
      <c r="B489" s="27"/>
      <c r="C489" s="27"/>
      <c r="F489" s="1"/>
      <c r="G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9.5" customHeight="1">
      <c r="A490" s="2"/>
      <c r="B490" s="27"/>
      <c r="C490" s="27"/>
      <c r="F490" s="1"/>
      <c r="G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9.5" customHeight="1">
      <c r="A491" s="2"/>
      <c r="B491" s="27"/>
      <c r="C491" s="27"/>
      <c r="F491" s="1"/>
      <c r="G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9.5" customHeight="1">
      <c r="A492" s="2"/>
      <c r="B492" s="27"/>
      <c r="C492" s="27"/>
      <c r="F492" s="1"/>
      <c r="G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9.5" customHeight="1">
      <c r="A493" s="2"/>
      <c r="B493" s="27"/>
      <c r="C493" s="27"/>
      <c r="F493" s="1"/>
      <c r="G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9.5" customHeight="1">
      <c r="A494" s="2"/>
      <c r="B494" s="27"/>
      <c r="C494" s="27"/>
      <c r="F494" s="1"/>
      <c r="G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9.5" customHeight="1">
      <c r="A495" s="2"/>
      <c r="B495" s="27"/>
      <c r="C495" s="27"/>
      <c r="F495" s="1"/>
      <c r="G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9.5" customHeight="1">
      <c r="A496" s="2"/>
      <c r="B496" s="27"/>
      <c r="C496" s="27"/>
      <c r="F496" s="1"/>
      <c r="G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9.5" customHeight="1">
      <c r="A497" s="2"/>
      <c r="B497" s="27"/>
      <c r="C497" s="27"/>
      <c r="F497" s="1"/>
      <c r="G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9.5" customHeight="1">
      <c r="A498" s="2"/>
      <c r="B498" s="27"/>
      <c r="C498" s="27"/>
      <c r="F498" s="1"/>
      <c r="G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9.5" customHeight="1">
      <c r="A499" s="2"/>
      <c r="B499" s="27"/>
      <c r="C499" s="27"/>
      <c r="F499" s="1"/>
      <c r="G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9.5" customHeight="1">
      <c r="A500" s="2"/>
      <c r="B500" s="27"/>
      <c r="C500" s="27"/>
      <c r="F500" s="1"/>
      <c r="G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9.5" customHeight="1">
      <c r="A501" s="2"/>
      <c r="B501" s="27"/>
      <c r="C501" s="27"/>
      <c r="F501" s="1"/>
      <c r="G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9.5" customHeight="1">
      <c r="A502" s="2"/>
      <c r="B502" s="27"/>
      <c r="C502" s="27"/>
      <c r="F502" s="1"/>
      <c r="G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9.5" customHeight="1">
      <c r="A503" s="2"/>
      <c r="B503" s="27"/>
      <c r="C503" s="27"/>
      <c r="F503" s="1"/>
      <c r="G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9.5" customHeight="1">
      <c r="A504" s="2"/>
      <c r="B504" s="27"/>
      <c r="C504" s="27"/>
      <c r="F504" s="1"/>
      <c r="G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9.5" customHeight="1">
      <c r="A505" s="2"/>
      <c r="B505" s="27"/>
      <c r="C505" s="27"/>
      <c r="F505" s="1"/>
      <c r="G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9.5" customHeight="1">
      <c r="A506" s="2"/>
      <c r="B506" s="27"/>
      <c r="C506" s="27"/>
      <c r="F506" s="1"/>
      <c r="G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9.5" customHeight="1">
      <c r="A507" s="2"/>
      <c r="B507" s="27"/>
      <c r="C507" s="27"/>
      <c r="F507" s="1"/>
      <c r="G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9.5" customHeight="1">
      <c r="A508" s="2"/>
      <c r="B508" s="27"/>
      <c r="C508" s="27"/>
      <c r="F508" s="1"/>
      <c r="G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9.5" customHeight="1">
      <c r="A509" s="2"/>
      <c r="B509" s="27"/>
      <c r="C509" s="27"/>
      <c r="F509" s="1"/>
      <c r="G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9.5" customHeight="1">
      <c r="A510" s="2"/>
      <c r="B510" s="27"/>
      <c r="C510" s="27"/>
      <c r="F510" s="1"/>
      <c r="G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9.5" customHeight="1">
      <c r="A511" s="2"/>
      <c r="B511" s="27"/>
      <c r="C511" s="27"/>
      <c r="F511" s="1"/>
      <c r="G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9.5" customHeight="1">
      <c r="A512" s="2"/>
      <c r="B512" s="27"/>
      <c r="C512" s="27"/>
      <c r="F512" s="1"/>
      <c r="G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9.5" customHeight="1">
      <c r="A513" s="2"/>
      <c r="B513" s="27"/>
      <c r="C513" s="27"/>
      <c r="F513" s="1"/>
      <c r="G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9.5" customHeight="1">
      <c r="A514" s="2"/>
      <c r="B514" s="27"/>
      <c r="C514" s="27"/>
      <c r="F514" s="1"/>
      <c r="G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9.5" customHeight="1">
      <c r="A515" s="2"/>
      <c r="B515" s="27"/>
      <c r="C515" s="27"/>
      <c r="F515" s="1"/>
      <c r="G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9.5" customHeight="1">
      <c r="A516" s="2"/>
      <c r="B516" s="27"/>
      <c r="C516" s="27"/>
      <c r="F516" s="1"/>
      <c r="G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9.5" customHeight="1">
      <c r="A517" s="2"/>
      <c r="B517" s="27"/>
      <c r="C517" s="27"/>
      <c r="F517" s="1"/>
      <c r="G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9.5" customHeight="1">
      <c r="A518" s="2"/>
      <c r="B518" s="27"/>
      <c r="C518" s="27"/>
      <c r="F518" s="1"/>
      <c r="G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9.5" customHeight="1">
      <c r="A519" s="2"/>
      <c r="B519" s="27"/>
      <c r="C519" s="27"/>
      <c r="F519" s="1"/>
      <c r="G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9.5" customHeight="1">
      <c r="A520" s="2"/>
      <c r="B520" s="27"/>
      <c r="C520" s="27"/>
      <c r="F520" s="1"/>
      <c r="G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9.5" customHeight="1">
      <c r="A521" s="2"/>
      <c r="B521" s="27"/>
      <c r="C521" s="27"/>
      <c r="F521" s="1"/>
      <c r="G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9.5" customHeight="1">
      <c r="A522" s="2"/>
      <c r="B522" s="27"/>
      <c r="C522" s="27"/>
      <c r="F522" s="1"/>
      <c r="G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9.5" customHeight="1">
      <c r="A523" s="2"/>
      <c r="B523" s="27"/>
      <c r="C523" s="27"/>
      <c r="F523" s="1"/>
      <c r="G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9.5" customHeight="1">
      <c r="A524" s="2"/>
      <c r="B524" s="27"/>
      <c r="C524" s="27"/>
      <c r="F524" s="1"/>
      <c r="G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9.5" customHeight="1">
      <c r="A525" s="2"/>
      <c r="B525" s="27"/>
      <c r="C525" s="27"/>
      <c r="F525" s="1"/>
      <c r="G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9.5" customHeight="1">
      <c r="A526" s="2"/>
      <c r="B526" s="27"/>
      <c r="C526" s="27"/>
      <c r="F526" s="1"/>
      <c r="G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9.5" customHeight="1">
      <c r="A527" s="2"/>
      <c r="B527" s="27"/>
      <c r="C527" s="27"/>
      <c r="F527" s="1"/>
      <c r="G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9.5" customHeight="1">
      <c r="A528" s="2"/>
      <c r="B528" s="27"/>
      <c r="C528" s="27"/>
      <c r="F528" s="1"/>
      <c r="G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9.5" customHeight="1">
      <c r="A529" s="2"/>
      <c r="B529" s="27"/>
      <c r="C529" s="27"/>
      <c r="F529" s="1"/>
      <c r="G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9.5" customHeight="1">
      <c r="A530" s="2"/>
      <c r="B530" s="27"/>
      <c r="C530" s="27"/>
      <c r="F530" s="1"/>
      <c r="G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9.5" customHeight="1">
      <c r="A531" s="2"/>
      <c r="B531" s="27"/>
      <c r="C531" s="27"/>
      <c r="F531" s="1"/>
      <c r="G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9.5" customHeight="1">
      <c r="A532" s="2"/>
      <c r="B532" s="27"/>
      <c r="C532" s="27"/>
      <c r="F532" s="1"/>
      <c r="G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9.5" customHeight="1">
      <c r="A533" s="2"/>
      <c r="B533" s="27"/>
      <c r="C533" s="27"/>
      <c r="F533" s="1"/>
      <c r="G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9.5" customHeight="1">
      <c r="A534" s="2"/>
      <c r="B534" s="27"/>
      <c r="C534" s="27"/>
      <c r="F534" s="1"/>
      <c r="G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9.5" customHeight="1">
      <c r="A535" s="2"/>
      <c r="B535" s="27"/>
      <c r="C535" s="27"/>
      <c r="F535" s="1"/>
      <c r="G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9.5" customHeight="1">
      <c r="A536" s="2"/>
      <c r="B536" s="27"/>
      <c r="C536" s="27"/>
      <c r="F536" s="1"/>
      <c r="G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9.5" customHeight="1">
      <c r="A537" s="2"/>
      <c r="B537" s="27"/>
      <c r="C537" s="27"/>
      <c r="F537" s="1"/>
      <c r="G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9.5" customHeight="1">
      <c r="A538" s="2"/>
      <c r="B538" s="27"/>
      <c r="C538" s="27"/>
      <c r="F538" s="1"/>
      <c r="G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9.5" customHeight="1">
      <c r="A539" s="2"/>
      <c r="B539" s="27"/>
      <c r="C539" s="27"/>
      <c r="F539" s="1"/>
      <c r="G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9.5" customHeight="1">
      <c r="A540" s="2"/>
      <c r="B540" s="27"/>
      <c r="C540" s="27"/>
      <c r="F540" s="1"/>
      <c r="G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9.5" customHeight="1">
      <c r="A541" s="2"/>
      <c r="B541" s="27"/>
      <c r="C541" s="27"/>
      <c r="F541" s="1"/>
      <c r="G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9.5" customHeight="1">
      <c r="A542" s="2"/>
      <c r="B542" s="27"/>
      <c r="C542" s="27"/>
      <c r="F542" s="1"/>
      <c r="G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9.5" customHeight="1">
      <c r="A543" s="2"/>
      <c r="B543" s="27"/>
      <c r="C543" s="27"/>
      <c r="F543" s="1"/>
      <c r="G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9.5" customHeight="1">
      <c r="A544" s="2"/>
      <c r="B544" s="27"/>
      <c r="C544" s="27"/>
      <c r="F544" s="1"/>
      <c r="G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9.5" customHeight="1">
      <c r="A545" s="2"/>
      <c r="B545" s="27"/>
      <c r="C545" s="27"/>
      <c r="F545" s="1"/>
      <c r="G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9.5" customHeight="1">
      <c r="A546" s="2"/>
      <c r="B546" s="27"/>
      <c r="C546" s="27"/>
      <c r="F546" s="1"/>
      <c r="G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9.5" customHeight="1">
      <c r="A547" s="2"/>
      <c r="B547" s="27"/>
      <c r="C547" s="27"/>
      <c r="F547" s="1"/>
      <c r="G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9.5" customHeight="1">
      <c r="A548" s="2"/>
      <c r="B548" s="27"/>
      <c r="C548" s="27"/>
      <c r="F548" s="1"/>
      <c r="G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9.5" customHeight="1">
      <c r="A549" s="2"/>
      <c r="B549" s="27"/>
      <c r="C549" s="27"/>
      <c r="F549" s="1"/>
      <c r="G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9.5" customHeight="1">
      <c r="A550" s="2"/>
      <c r="B550" s="27"/>
      <c r="C550" s="27"/>
      <c r="F550" s="1"/>
      <c r="G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9.5" customHeight="1">
      <c r="A551" s="2"/>
      <c r="B551" s="27"/>
      <c r="C551" s="27"/>
      <c r="F551" s="1"/>
      <c r="G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9.5" customHeight="1">
      <c r="A552" s="2"/>
      <c r="B552" s="27"/>
      <c r="C552" s="27"/>
      <c r="F552" s="1"/>
      <c r="G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9.5" customHeight="1">
      <c r="A553" s="2"/>
      <c r="B553" s="27"/>
      <c r="C553" s="27"/>
      <c r="F553" s="1"/>
      <c r="G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9.5" customHeight="1">
      <c r="A554" s="2"/>
      <c r="B554" s="27"/>
      <c r="C554" s="27"/>
      <c r="F554" s="1"/>
      <c r="G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9.5" customHeight="1">
      <c r="A555" s="2"/>
      <c r="B555" s="27"/>
      <c r="C555" s="27"/>
      <c r="F555" s="1"/>
      <c r="G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9.5" customHeight="1">
      <c r="A556" s="2"/>
      <c r="B556" s="27"/>
      <c r="C556" s="27"/>
      <c r="F556" s="1"/>
      <c r="G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9.5" customHeight="1">
      <c r="A557" s="2"/>
      <c r="B557" s="27"/>
      <c r="C557" s="27"/>
      <c r="F557" s="1"/>
      <c r="G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9.5" customHeight="1">
      <c r="A558" s="2"/>
      <c r="B558" s="27"/>
      <c r="C558" s="27"/>
      <c r="F558" s="1"/>
      <c r="G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9.5" customHeight="1">
      <c r="A559" s="2"/>
      <c r="B559" s="27"/>
      <c r="C559" s="27"/>
      <c r="F559" s="1"/>
      <c r="G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9.5" customHeight="1">
      <c r="A560" s="2"/>
      <c r="B560" s="27"/>
      <c r="C560" s="27"/>
      <c r="F560" s="1"/>
      <c r="G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9.5" customHeight="1">
      <c r="A561" s="2"/>
      <c r="B561" s="27"/>
      <c r="C561" s="27"/>
      <c r="F561" s="1"/>
      <c r="G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9.5" customHeight="1">
      <c r="A562" s="2"/>
      <c r="B562" s="27"/>
      <c r="C562" s="27"/>
      <c r="F562" s="1"/>
      <c r="G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9.5" customHeight="1">
      <c r="A563" s="2"/>
      <c r="B563" s="27"/>
      <c r="C563" s="27"/>
      <c r="F563" s="1"/>
      <c r="G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9.5" customHeight="1">
      <c r="A564" s="2"/>
      <c r="B564" s="27"/>
      <c r="C564" s="27"/>
      <c r="F564" s="1"/>
      <c r="G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9.5" customHeight="1">
      <c r="A565" s="2"/>
      <c r="B565" s="27"/>
      <c r="C565" s="27"/>
      <c r="F565" s="1"/>
      <c r="G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9.5" customHeight="1">
      <c r="A566" s="2"/>
      <c r="B566" s="27"/>
      <c r="C566" s="27"/>
      <c r="F566" s="1"/>
      <c r="G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9.5" customHeight="1">
      <c r="A567" s="2"/>
      <c r="B567" s="27"/>
      <c r="C567" s="27"/>
      <c r="F567" s="1"/>
      <c r="G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9.5" customHeight="1">
      <c r="A568" s="2"/>
      <c r="B568" s="27"/>
      <c r="C568" s="27"/>
      <c r="F568" s="1"/>
      <c r="G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9.5" customHeight="1">
      <c r="A569" s="2"/>
      <c r="B569" s="27"/>
      <c r="C569" s="27"/>
      <c r="F569" s="1"/>
      <c r="G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9.5" customHeight="1">
      <c r="A570" s="2"/>
      <c r="B570" s="27"/>
      <c r="C570" s="27"/>
      <c r="F570" s="1"/>
      <c r="G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9.5" customHeight="1">
      <c r="A571" s="2"/>
      <c r="B571" s="27"/>
      <c r="C571" s="27"/>
      <c r="F571" s="1"/>
      <c r="G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9.5" customHeight="1">
      <c r="A572" s="2"/>
      <c r="B572" s="27"/>
      <c r="C572" s="27"/>
      <c r="F572" s="1"/>
      <c r="G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9.5" customHeight="1">
      <c r="A573" s="2"/>
      <c r="B573" s="27"/>
      <c r="C573" s="27"/>
      <c r="F573" s="1"/>
      <c r="G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9.5" customHeight="1">
      <c r="A574" s="2"/>
      <c r="B574" s="27"/>
      <c r="C574" s="27"/>
      <c r="F574" s="1"/>
      <c r="G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9.5" customHeight="1">
      <c r="A575" s="2"/>
      <c r="B575" s="27"/>
      <c r="C575" s="27"/>
      <c r="F575" s="1"/>
      <c r="G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9.5" customHeight="1">
      <c r="A576" s="2"/>
      <c r="B576" s="27"/>
      <c r="C576" s="27"/>
      <c r="F576" s="1"/>
      <c r="G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9.5" customHeight="1">
      <c r="A577" s="2"/>
      <c r="B577" s="27"/>
      <c r="C577" s="27"/>
      <c r="F577" s="1"/>
      <c r="G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9.5" customHeight="1">
      <c r="A578" s="2"/>
      <c r="B578" s="27"/>
      <c r="C578" s="27"/>
      <c r="F578" s="1"/>
      <c r="G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9.5" customHeight="1">
      <c r="A579" s="2"/>
      <c r="B579" s="27"/>
      <c r="C579" s="27"/>
      <c r="F579" s="1"/>
      <c r="G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9.5" customHeight="1">
      <c r="A580" s="2"/>
      <c r="B580" s="27"/>
      <c r="C580" s="27"/>
      <c r="F580" s="1"/>
      <c r="G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9.5" customHeight="1">
      <c r="A581" s="2"/>
      <c r="B581" s="27"/>
      <c r="C581" s="27"/>
      <c r="F581" s="1"/>
      <c r="G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9.5" customHeight="1">
      <c r="A582" s="2"/>
      <c r="B582" s="27"/>
      <c r="C582" s="27"/>
      <c r="F582" s="1"/>
      <c r="G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9.5" customHeight="1">
      <c r="A583" s="2"/>
      <c r="B583" s="27"/>
      <c r="C583" s="27"/>
      <c r="F583" s="1"/>
      <c r="G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9.5" customHeight="1">
      <c r="A584" s="2"/>
      <c r="B584" s="27"/>
      <c r="C584" s="27"/>
      <c r="F584" s="1"/>
      <c r="G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9.5" customHeight="1">
      <c r="A585" s="2"/>
      <c r="B585" s="27"/>
      <c r="C585" s="27"/>
      <c r="F585" s="1"/>
      <c r="G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9.5" customHeight="1">
      <c r="A586" s="2"/>
      <c r="B586" s="27"/>
      <c r="C586" s="27"/>
      <c r="F586" s="1"/>
      <c r="G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9.5" customHeight="1">
      <c r="A587" s="2"/>
      <c r="B587" s="27"/>
      <c r="C587" s="27"/>
      <c r="F587" s="1"/>
      <c r="G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9.5" customHeight="1">
      <c r="A588" s="2"/>
      <c r="B588" s="27"/>
      <c r="C588" s="27"/>
      <c r="F588" s="1"/>
      <c r="G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9.5" customHeight="1">
      <c r="A589" s="2"/>
      <c r="B589" s="27"/>
      <c r="C589" s="27"/>
      <c r="F589" s="1"/>
      <c r="G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9.5" customHeight="1">
      <c r="A590" s="2"/>
      <c r="B590" s="27"/>
      <c r="C590" s="27"/>
      <c r="F590" s="1"/>
      <c r="G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9.5" customHeight="1">
      <c r="A591" s="2"/>
      <c r="B591" s="27"/>
      <c r="C591" s="27"/>
      <c r="F591" s="1"/>
      <c r="G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9.5" customHeight="1">
      <c r="A592" s="2"/>
      <c r="B592" s="27"/>
      <c r="C592" s="27"/>
      <c r="F592" s="1"/>
      <c r="G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9.5" customHeight="1">
      <c r="A593" s="2"/>
      <c r="B593" s="27"/>
      <c r="C593" s="27"/>
      <c r="F593" s="1"/>
      <c r="G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9.5" customHeight="1">
      <c r="A594" s="2"/>
      <c r="B594" s="27"/>
      <c r="C594" s="27"/>
      <c r="F594" s="1"/>
      <c r="G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9.5" customHeight="1">
      <c r="A595" s="2"/>
      <c r="B595" s="27"/>
      <c r="C595" s="27"/>
      <c r="F595" s="1"/>
      <c r="G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9.5" customHeight="1">
      <c r="A596" s="2"/>
      <c r="B596" s="27"/>
      <c r="C596" s="27"/>
      <c r="F596" s="1"/>
      <c r="G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9.5" customHeight="1">
      <c r="A597" s="2"/>
      <c r="B597" s="27"/>
      <c r="C597" s="27"/>
      <c r="F597" s="1"/>
      <c r="G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9.5" customHeight="1">
      <c r="A598" s="2"/>
      <c r="B598" s="27"/>
      <c r="C598" s="27"/>
      <c r="F598" s="1"/>
      <c r="G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9.5" customHeight="1">
      <c r="A599" s="2"/>
      <c r="B599" s="27"/>
      <c r="C599" s="27"/>
      <c r="F599" s="1"/>
      <c r="G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9.5" customHeight="1">
      <c r="A600" s="2"/>
      <c r="B600" s="27"/>
      <c r="C600" s="27"/>
      <c r="F600" s="1"/>
      <c r="G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9.5" customHeight="1">
      <c r="A601" s="2"/>
      <c r="B601" s="27"/>
      <c r="C601" s="27"/>
      <c r="F601" s="1"/>
      <c r="G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9.5" customHeight="1">
      <c r="A602" s="2"/>
      <c r="B602" s="27"/>
      <c r="C602" s="27"/>
      <c r="F602" s="1"/>
      <c r="G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9.5" customHeight="1">
      <c r="A603" s="2"/>
      <c r="B603" s="27"/>
      <c r="C603" s="27"/>
      <c r="F603" s="1"/>
      <c r="G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9.5" customHeight="1">
      <c r="A604" s="2"/>
      <c r="B604" s="27"/>
      <c r="C604" s="27"/>
      <c r="F604" s="1"/>
      <c r="G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9.5" customHeight="1">
      <c r="A605" s="2"/>
      <c r="B605" s="27"/>
      <c r="C605" s="27"/>
      <c r="F605" s="1"/>
      <c r="G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9.5" customHeight="1">
      <c r="A606" s="2"/>
      <c r="B606" s="27"/>
      <c r="C606" s="27"/>
      <c r="F606" s="1"/>
      <c r="G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9.5" customHeight="1">
      <c r="A607" s="2"/>
      <c r="B607" s="27"/>
      <c r="C607" s="27"/>
      <c r="F607" s="1"/>
      <c r="G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9.5" customHeight="1">
      <c r="A608" s="2"/>
      <c r="B608" s="27"/>
      <c r="C608" s="27"/>
      <c r="F608" s="1"/>
      <c r="G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9.5" customHeight="1">
      <c r="A609" s="2"/>
      <c r="B609" s="27"/>
      <c r="C609" s="27"/>
      <c r="F609" s="1"/>
      <c r="G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9.5" customHeight="1">
      <c r="A610" s="2"/>
      <c r="B610" s="27"/>
      <c r="C610" s="27"/>
      <c r="F610" s="1"/>
      <c r="G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9.5" customHeight="1">
      <c r="A611" s="2"/>
      <c r="B611" s="27"/>
      <c r="C611" s="27"/>
      <c r="F611" s="1"/>
      <c r="G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9.5" customHeight="1">
      <c r="A612" s="2"/>
      <c r="B612" s="27"/>
      <c r="C612" s="27"/>
      <c r="F612" s="1"/>
      <c r="G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9.5" customHeight="1">
      <c r="A613" s="2"/>
      <c r="B613" s="27"/>
      <c r="C613" s="27"/>
      <c r="F613" s="1"/>
      <c r="G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9.5" customHeight="1">
      <c r="A614" s="2"/>
      <c r="B614" s="27"/>
      <c r="C614" s="27"/>
      <c r="F614" s="1"/>
      <c r="G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9.5" customHeight="1">
      <c r="A615" s="2"/>
      <c r="B615" s="27"/>
      <c r="C615" s="27"/>
      <c r="F615" s="1"/>
      <c r="G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9.5" customHeight="1">
      <c r="A616" s="2"/>
      <c r="B616" s="27"/>
      <c r="C616" s="27"/>
      <c r="F616" s="1"/>
      <c r="G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9.5" customHeight="1">
      <c r="A617" s="2"/>
      <c r="B617" s="27"/>
      <c r="C617" s="27"/>
      <c r="F617" s="1"/>
      <c r="G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9.5" customHeight="1">
      <c r="A618" s="2"/>
      <c r="B618" s="27"/>
      <c r="C618" s="27"/>
      <c r="F618" s="1"/>
      <c r="G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9.5" customHeight="1">
      <c r="A619" s="2"/>
      <c r="B619" s="27"/>
      <c r="C619" s="27"/>
      <c r="F619" s="1"/>
      <c r="G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9.5" customHeight="1">
      <c r="A620" s="2"/>
      <c r="B620" s="27"/>
      <c r="C620" s="27"/>
      <c r="F620" s="1"/>
      <c r="G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9.5" customHeight="1">
      <c r="A621" s="2"/>
      <c r="B621" s="27"/>
      <c r="C621" s="27"/>
      <c r="F621" s="1"/>
      <c r="G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9.5" customHeight="1">
      <c r="A622" s="2"/>
      <c r="B622" s="27"/>
      <c r="C622" s="27"/>
      <c r="F622" s="1"/>
      <c r="G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9.5" customHeight="1">
      <c r="A623" s="2"/>
      <c r="B623" s="27"/>
      <c r="C623" s="27"/>
      <c r="F623" s="1"/>
      <c r="G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9.5" customHeight="1">
      <c r="A624" s="2"/>
      <c r="B624" s="27"/>
      <c r="C624" s="27"/>
      <c r="F624" s="1"/>
      <c r="G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9.5" customHeight="1">
      <c r="A625" s="2"/>
      <c r="B625" s="27"/>
      <c r="C625" s="27"/>
      <c r="F625" s="1"/>
      <c r="G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9.5" customHeight="1">
      <c r="A626" s="2"/>
      <c r="B626" s="27"/>
      <c r="C626" s="27"/>
      <c r="F626" s="1"/>
      <c r="G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9.5" customHeight="1">
      <c r="A627" s="2"/>
      <c r="B627" s="27"/>
      <c r="C627" s="27"/>
      <c r="F627" s="1"/>
      <c r="G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9.5" customHeight="1">
      <c r="A628" s="2"/>
      <c r="B628" s="27"/>
      <c r="C628" s="27"/>
      <c r="F628" s="1"/>
      <c r="G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9.5" customHeight="1">
      <c r="A629" s="2"/>
      <c r="B629" s="27"/>
      <c r="C629" s="27"/>
      <c r="F629" s="1"/>
      <c r="G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9.5" customHeight="1">
      <c r="A630" s="2"/>
      <c r="B630" s="27"/>
      <c r="C630" s="27"/>
      <c r="F630" s="1"/>
      <c r="G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9.5" customHeight="1">
      <c r="A631" s="2"/>
      <c r="B631" s="27"/>
      <c r="C631" s="27"/>
      <c r="F631" s="1"/>
      <c r="G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9.5" customHeight="1">
      <c r="A632" s="2"/>
      <c r="B632" s="27"/>
      <c r="C632" s="27"/>
      <c r="F632" s="1"/>
      <c r="G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9.5" customHeight="1">
      <c r="A633" s="2"/>
      <c r="B633" s="27"/>
      <c r="C633" s="27"/>
      <c r="F633" s="1"/>
      <c r="G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9.5" customHeight="1">
      <c r="A634" s="2"/>
      <c r="B634" s="27"/>
      <c r="C634" s="27"/>
      <c r="F634" s="1"/>
      <c r="G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9.5" customHeight="1">
      <c r="A635" s="2"/>
      <c r="B635" s="27"/>
      <c r="C635" s="27"/>
      <c r="F635" s="1"/>
      <c r="G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9.5" customHeight="1">
      <c r="A636" s="2"/>
      <c r="B636" s="27"/>
      <c r="C636" s="27"/>
      <c r="F636" s="1"/>
      <c r="G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9.5" customHeight="1">
      <c r="A637" s="2"/>
      <c r="B637" s="27"/>
      <c r="C637" s="27"/>
      <c r="F637" s="1"/>
      <c r="G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9.5" customHeight="1">
      <c r="A638" s="2"/>
      <c r="B638" s="27"/>
      <c r="C638" s="27"/>
      <c r="F638" s="1"/>
      <c r="G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9.5" customHeight="1">
      <c r="A639" s="2"/>
      <c r="B639" s="27"/>
      <c r="C639" s="27"/>
      <c r="F639" s="1"/>
      <c r="G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9.5" customHeight="1">
      <c r="A640" s="2"/>
      <c r="B640" s="27"/>
      <c r="C640" s="27"/>
      <c r="F640" s="1"/>
      <c r="G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9.5" customHeight="1">
      <c r="A641" s="2"/>
      <c r="B641" s="27"/>
      <c r="C641" s="27"/>
      <c r="F641" s="1"/>
      <c r="G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9.5" customHeight="1">
      <c r="A642" s="2"/>
      <c r="B642" s="27"/>
      <c r="C642" s="27"/>
      <c r="F642" s="1"/>
      <c r="G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9.5" customHeight="1">
      <c r="A643" s="2"/>
      <c r="B643" s="27"/>
      <c r="C643" s="27"/>
      <c r="F643" s="1"/>
      <c r="G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9.5" customHeight="1">
      <c r="A644" s="2"/>
      <c r="B644" s="27"/>
      <c r="C644" s="27"/>
      <c r="F644" s="1"/>
      <c r="G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9.5" customHeight="1">
      <c r="A645" s="2"/>
      <c r="B645" s="27"/>
      <c r="C645" s="27"/>
      <c r="F645" s="1"/>
      <c r="G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9.5" customHeight="1">
      <c r="A646" s="2"/>
      <c r="B646" s="27"/>
      <c r="C646" s="27"/>
      <c r="F646" s="1"/>
      <c r="G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9.5" customHeight="1">
      <c r="A647" s="2"/>
      <c r="B647" s="27"/>
      <c r="C647" s="27"/>
      <c r="F647" s="1"/>
      <c r="G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9.5" customHeight="1">
      <c r="A648" s="2"/>
      <c r="B648" s="27"/>
      <c r="C648" s="27"/>
      <c r="F648" s="1"/>
      <c r="G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9.5" customHeight="1">
      <c r="A649" s="2"/>
      <c r="B649" s="27"/>
      <c r="C649" s="27"/>
      <c r="F649" s="1"/>
      <c r="G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9.5" customHeight="1">
      <c r="A650" s="2"/>
      <c r="B650" s="27"/>
      <c r="C650" s="27"/>
      <c r="F650" s="1"/>
      <c r="G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9.5" customHeight="1">
      <c r="A651" s="2"/>
      <c r="B651" s="27"/>
      <c r="C651" s="27"/>
      <c r="F651" s="1"/>
      <c r="G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9.5" customHeight="1">
      <c r="A652" s="2"/>
      <c r="B652" s="27"/>
      <c r="C652" s="27"/>
      <c r="F652" s="1"/>
      <c r="G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9.5" customHeight="1">
      <c r="A653" s="2"/>
      <c r="B653" s="27"/>
      <c r="C653" s="27"/>
      <c r="F653" s="1"/>
      <c r="G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9.5" customHeight="1">
      <c r="A654" s="2"/>
      <c r="B654" s="27"/>
      <c r="C654" s="27"/>
      <c r="F654" s="1"/>
      <c r="G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9.5" customHeight="1">
      <c r="A655" s="2"/>
      <c r="B655" s="27"/>
      <c r="C655" s="27"/>
      <c r="F655" s="1"/>
      <c r="G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9.5" customHeight="1">
      <c r="A656" s="2"/>
      <c r="B656" s="27"/>
      <c r="C656" s="27"/>
      <c r="F656" s="1"/>
      <c r="G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9.5" customHeight="1">
      <c r="A657" s="2"/>
      <c r="B657" s="27"/>
      <c r="C657" s="27"/>
      <c r="F657" s="1"/>
      <c r="G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9.5" customHeight="1">
      <c r="A658" s="2"/>
      <c r="B658" s="27"/>
      <c r="C658" s="27"/>
      <c r="F658" s="1"/>
      <c r="G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9.5" customHeight="1">
      <c r="A659" s="2"/>
      <c r="B659" s="27"/>
      <c r="C659" s="27"/>
      <c r="F659" s="1"/>
      <c r="G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9.5" customHeight="1">
      <c r="A660" s="2"/>
      <c r="B660" s="27"/>
      <c r="C660" s="27"/>
      <c r="F660" s="1"/>
      <c r="G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9.5" customHeight="1">
      <c r="A661" s="2"/>
      <c r="B661" s="27"/>
      <c r="C661" s="27"/>
      <c r="F661" s="1"/>
      <c r="G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9.5" customHeight="1">
      <c r="A662" s="2"/>
      <c r="B662" s="27"/>
      <c r="C662" s="27"/>
      <c r="F662" s="1"/>
      <c r="G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9.5" customHeight="1">
      <c r="A663" s="2"/>
      <c r="B663" s="27"/>
      <c r="C663" s="27"/>
      <c r="F663" s="1"/>
      <c r="G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9.5" customHeight="1">
      <c r="A664" s="2"/>
      <c r="B664" s="27"/>
      <c r="C664" s="27"/>
      <c r="F664" s="1"/>
      <c r="G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9.5" customHeight="1">
      <c r="A665" s="2"/>
      <c r="B665" s="27"/>
      <c r="C665" s="27"/>
      <c r="F665" s="1"/>
      <c r="G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9.5" customHeight="1">
      <c r="A666" s="2"/>
      <c r="B666" s="27"/>
      <c r="C666" s="27"/>
      <c r="F666" s="1"/>
      <c r="G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9.5" customHeight="1">
      <c r="A667" s="2"/>
      <c r="B667" s="27"/>
      <c r="C667" s="27"/>
      <c r="F667" s="1"/>
      <c r="G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9.5" customHeight="1">
      <c r="A668" s="2"/>
      <c r="B668" s="27"/>
      <c r="C668" s="27"/>
      <c r="F668" s="1"/>
      <c r="G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9.5" customHeight="1">
      <c r="A669" s="2"/>
      <c r="B669" s="27"/>
      <c r="C669" s="27"/>
      <c r="F669" s="1"/>
      <c r="G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9.5" customHeight="1">
      <c r="A670" s="2"/>
      <c r="B670" s="27"/>
      <c r="C670" s="27"/>
      <c r="F670" s="1"/>
      <c r="G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9.5" customHeight="1">
      <c r="A671" s="2"/>
      <c r="B671" s="27"/>
      <c r="C671" s="27"/>
      <c r="F671" s="1"/>
      <c r="G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9.5" customHeight="1">
      <c r="A672" s="2"/>
      <c r="B672" s="27"/>
      <c r="C672" s="27"/>
      <c r="F672" s="1"/>
      <c r="G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9.5" customHeight="1">
      <c r="A673" s="2"/>
      <c r="B673" s="27"/>
      <c r="C673" s="27"/>
      <c r="F673" s="1"/>
      <c r="G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9.5" customHeight="1">
      <c r="A674" s="2"/>
      <c r="B674" s="27"/>
      <c r="C674" s="27"/>
      <c r="F674" s="1"/>
      <c r="G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9.5" customHeight="1">
      <c r="A675" s="2"/>
      <c r="B675" s="27"/>
      <c r="C675" s="27"/>
      <c r="F675" s="1"/>
      <c r="G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9.5" customHeight="1">
      <c r="A676" s="2"/>
      <c r="B676" s="27"/>
      <c r="C676" s="27"/>
      <c r="F676" s="1"/>
      <c r="G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9.5" customHeight="1">
      <c r="A677" s="2"/>
      <c r="B677" s="27"/>
      <c r="C677" s="27"/>
      <c r="F677" s="1"/>
      <c r="G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9.5" customHeight="1">
      <c r="A678" s="2"/>
      <c r="B678" s="27"/>
      <c r="C678" s="27"/>
      <c r="F678" s="1"/>
      <c r="G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9.5" customHeight="1">
      <c r="A679" s="2"/>
      <c r="B679" s="27"/>
      <c r="C679" s="27"/>
      <c r="F679" s="1"/>
      <c r="G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9.5" customHeight="1">
      <c r="A680" s="2"/>
      <c r="B680" s="27"/>
      <c r="C680" s="27"/>
      <c r="F680" s="1"/>
      <c r="G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9.5" customHeight="1">
      <c r="A681" s="2"/>
      <c r="B681" s="27"/>
      <c r="C681" s="27"/>
      <c r="F681" s="1"/>
      <c r="G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9.5" customHeight="1">
      <c r="A682" s="2"/>
      <c r="B682" s="27"/>
      <c r="C682" s="27"/>
      <c r="F682" s="1"/>
      <c r="G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9.5" customHeight="1">
      <c r="A683" s="2"/>
      <c r="B683" s="27"/>
      <c r="C683" s="27"/>
      <c r="F683" s="1"/>
      <c r="G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9.5" customHeight="1">
      <c r="A684" s="2"/>
      <c r="B684" s="27"/>
      <c r="C684" s="27"/>
      <c r="F684" s="1"/>
      <c r="G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9.5" customHeight="1">
      <c r="A685" s="2"/>
      <c r="B685" s="27"/>
      <c r="C685" s="27"/>
      <c r="F685" s="1"/>
      <c r="G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9.5" customHeight="1">
      <c r="A686" s="2"/>
      <c r="B686" s="27"/>
      <c r="C686" s="27"/>
      <c r="F686" s="1"/>
      <c r="G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9.5" customHeight="1">
      <c r="A687" s="2"/>
      <c r="B687" s="27"/>
      <c r="C687" s="27"/>
      <c r="F687" s="1"/>
      <c r="G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9.5" customHeight="1">
      <c r="A688" s="2"/>
      <c r="B688" s="27"/>
      <c r="C688" s="27"/>
      <c r="F688" s="1"/>
      <c r="G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9.5" customHeight="1">
      <c r="A689" s="2"/>
      <c r="B689" s="27"/>
      <c r="C689" s="27"/>
      <c r="F689" s="1"/>
      <c r="G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9.5" customHeight="1">
      <c r="A690" s="2"/>
      <c r="B690" s="27"/>
      <c r="C690" s="27"/>
      <c r="F690" s="1"/>
      <c r="G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9.5" customHeight="1">
      <c r="A691" s="2"/>
      <c r="B691" s="27"/>
      <c r="C691" s="27"/>
      <c r="F691" s="1"/>
      <c r="G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9.5" customHeight="1">
      <c r="A692" s="2"/>
      <c r="B692" s="27"/>
      <c r="C692" s="27"/>
      <c r="F692" s="1"/>
      <c r="G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9.5" customHeight="1">
      <c r="A693" s="2"/>
      <c r="B693" s="27"/>
      <c r="C693" s="27"/>
      <c r="F693" s="1"/>
      <c r="G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9.5" customHeight="1">
      <c r="A694" s="2"/>
      <c r="B694" s="27"/>
      <c r="C694" s="27"/>
      <c r="F694" s="1"/>
      <c r="G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9.5" customHeight="1">
      <c r="A695" s="2"/>
      <c r="B695" s="27"/>
      <c r="C695" s="27"/>
      <c r="F695" s="1"/>
      <c r="G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9.5" customHeight="1">
      <c r="A696" s="2"/>
      <c r="B696" s="27"/>
      <c r="C696" s="27"/>
      <c r="F696" s="1"/>
      <c r="G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9.5" customHeight="1">
      <c r="A697" s="2"/>
      <c r="B697" s="27"/>
      <c r="C697" s="27"/>
      <c r="F697" s="1"/>
      <c r="G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9.5" customHeight="1">
      <c r="A698" s="2"/>
      <c r="B698" s="27"/>
      <c r="C698" s="27"/>
      <c r="F698" s="1"/>
      <c r="G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9.5" customHeight="1">
      <c r="A699" s="2"/>
      <c r="B699" s="27"/>
      <c r="C699" s="27"/>
      <c r="F699" s="1"/>
      <c r="G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9.5" customHeight="1">
      <c r="A700" s="2"/>
      <c r="B700" s="27"/>
      <c r="C700" s="27"/>
      <c r="F700" s="1"/>
      <c r="G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9.5" customHeight="1">
      <c r="A701" s="2"/>
      <c r="B701" s="27"/>
      <c r="C701" s="27"/>
      <c r="F701" s="1"/>
      <c r="G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9.5" customHeight="1">
      <c r="A702" s="2"/>
      <c r="B702" s="27"/>
      <c r="C702" s="27"/>
      <c r="F702" s="1"/>
      <c r="G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9.5" customHeight="1">
      <c r="A703" s="2"/>
      <c r="B703" s="27"/>
      <c r="C703" s="27"/>
      <c r="F703" s="1"/>
      <c r="G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9.5" customHeight="1">
      <c r="A704" s="2"/>
      <c r="B704" s="27"/>
      <c r="C704" s="27"/>
      <c r="F704" s="1"/>
      <c r="G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9.5" customHeight="1">
      <c r="A705" s="2"/>
      <c r="B705" s="27"/>
      <c r="C705" s="27"/>
      <c r="F705" s="1"/>
      <c r="G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9.5" customHeight="1">
      <c r="A706" s="2"/>
      <c r="B706" s="27"/>
      <c r="C706" s="27"/>
      <c r="F706" s="1"/>
      <c r="G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9.5" customHeight="1">
      <c r="A707" s="2"/>
      <c r="B707" s="27"/>
      <c r="C707" s="27"/>
      <c r="F707" s="1"/>
      <c r="G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9.5" customHeight="1">
      <c r="A708" s="2"/>
      <c r="B708" s="27"/>
      <c r="C708" s="27"/>
      <c r="F708" s="1"/>
      <c r="G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9.5" customHeight="1">
      <c r="A709" s="2"/>
      <c r="B709" s="27"/>
      <c r="C709" s="27"/>
      <c r="F709" s="1"/>
      <c r="G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9.5" customHeight="1">
      <c r="A710" s="2"/>
      <c r="B710" s="27"/>
      <c r="C710" s="27"/>
      <c r="F710" s="1"/>
      <c r="G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9.5" customHeight="1">
      <c r="A711" s="2"/>
      <c r="B711" s="27"/>
      <c r="C711" s="27"/>
      <c r="F711" s="1"/>
      <c r="G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9.5" customHeight="1">
      <c r="A712" s="2"/>
      <c r="B712" s="27"/>
      <c r="C712" s="27"/>
      <c r="F712" s="1"/>
      <c r="G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9.5" customHeight="1">
      <c r="A713" s="2"/>
      <c r="B713" s="27"/>
      <c r="C713" s="27"/>
      <c r="F713" s="1"/>
      <c r="G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9.5" customHeight="1">
      <c r="A714" s="2"/>
      <c r="B714" s="27"/>
      <c r="C714" s="27"/>
      <c r="F714" s="1"/>
      <c r="G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9.5" customHeight="1">
      <c r="A715" s="2"/>
      <c r="B715" s="27"/>
      <c r="C715" s="27"/>
      <c r="F715" s="1"/>
      <c r="G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9.5" customHeight="1">
      <c r="A716" s="2"/>
      <c r="B716" s="27"/>
      <c r="C716" s="27"/>
      <c r="F716" s="1"/>
      <c r="G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9.5" customHeight="1">
      <c r="A717" s="2"/>
      <c r="B717" s="27"/>
      <c r="C717" s="27"/>
      <c r="F717" s="1"/>
      <c r="G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9.5" customHeight="1">
      <c r="A718" s="2"/>
      <c r="B718" s="27"/>
      <c r="C718" s="27"/>
      <c r="F718" s="1"/>
      <c r="G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9.5" customHeight="1">
      <c r="A719" s="2"/>
      <c r="B719" s="27"/>
      <c r="C719" s="27"/>
      <c r="F719" s="1"/>
      <c r="G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9.5" customHeight="1">
      <c r="A720" s="2"/>
      <c r="B720" s="27"/>
      <c r="C720" s="27"/>
      <c r="F720" s="1"/>
      <c r="G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9.5" customHeight="1">
      <c r="A721" s="2"/>
      <c r="B721" s="27"/>
      <c r="C721" s="27"/>
      <c r="F721" s="1"/>
      <c r="G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9.5" customHeight="1">
      <c r="A722" s="2"/>
      <c r="B722" s="27"/>
      <c r="C722" s="27"/>
      <c r="F722" s="1"/>
      <c r="G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9.5" customHeight="1">
      <c r="A723" s="2"/>
      <c r="B723" s="27"/>
      <c r="C723" s="27"/>
      <c r="F723" s="1"/>
      <c r="G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9.5" customHeight="1">
      <c r="A724" s="2"/>
      <c r="B724" s="27"/>
      <c r="C724" s="27"/>
      <c r="F724" s="1"/>
      <c r="G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9.5" customHeight="1">
      <c r="A725" s="2"/>
      <c r="B725" s="27"/>
      <c r="C725" s="27"/>
      <c r="F725" s="1"/>
      <c r="G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9.5" customHeight="1">
      <c r="A726" s="2"/>
      <c r="B726" s="27"/>
      <c r="C726" s="27"/>
      <c r="F726" s="1"/>
      <c r="G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9.5" customHeight="1">
      <c r="A727" s="2"/>
      <c r="B727" s="27"/>
      <c r="C727" s="27"/>
      <c r="F727" s="1"/>
      <c r="G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9.5" customHeight="1">
      <c r="A728" s="2"/>
      <c r="B728" s="27"/>
      <c r="C728" s="27"/>
      <c r="F728" s="1"/>
      <c r="G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9.5" customHeight="1">
      <c r="A729" s="2"/>
      <c r="B729" s="27"/>
      <c r="C729" s="27"/>
      <c r="F729" s="1"/>
      <c r="G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9.5" customHeight="1">
      <c r="A730" s="2"/>
      <c r="B730" s="27"/>
      <c r="C730" s="27"/>
      <c r="F730" s="1"/>
      <c r="G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9.5" customHeight="1">
      <c r="A731" s="2"/>
      <c r="B731" s="27"/>
      <c r="C731" s="27"/>
      <c r="F731" s="1"/>
      <c r="G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9.5" customHeight="1">
      <c r="A732" s="2"/>
      <c r="B732" s="27"/>
      <c r="C732" s="27"/>
      <c r="F732" s="1"/>
      <c r="G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9.5" customHeight="1">
      <c r="A733" s="2"/>
      <c r="B733" s="27"/>
      <c r="C733" s="27"/>
      <c r="F733" s="1"/>
      <c r="G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9.5" customHeight="1">
      <c r="A734" s="2"/>
      <c r="B734" s="27"/>
      <c r="C734" s="27"/>
      <c r="F734" s="1"/>
      <c r="G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9.5" customHeight="1">
      <c r="A735" s="2"/>
      <c r="B735" s="27"/>
      <c r="C735" s="27"/>
      <c r="F735" s="1"/>
      <c r="G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9.5" customHeight="1">
      <c r="A736" s="2"/>
      <c r="B736" s="27"/>
      <c r="C736" s="27"/>
      <c r="F736" s="1"/>
      <c r="G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9.5" customHeight="1">
      <c r="A737" s="2"/>
      <c r="B737" s="27"/>
      <c r="C737" s="27"/>
      <c r="F737" s="1"/>
      <c r="G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9.5" customHeight="1">
      <c r="A738" s="2"/>
      <c r="B738" s="27"/>
      <c r="C738" s="27"/>
      <c r="F738" s="1"/>
      <c r="G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9.5" customHeight="1">
      <c r="A739" s="2"/>
      <c r="B739" s="27"/>
      <c r="C739" s="27"/>
      <c r="F739" s="1"/>
      <c r="G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9.5" customHeight="1">
      <c r="A740" s="2"/>
      <c r="B740" s="27"/>
      <c r="C740" s="27"/>
      <c r="F740" s="1"/>
      <c r="G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9.5" customHeight="1">
      <c r="A741" s="2"/>
      <c r="B741" s="27"/>
      <c r="C741" s="27"/>
      <c r="F741" s="1"/>
      <c r="G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9.5" customHeight="1">
      <c r="A742" s="2"/>
      <c r="B742" s="27"/>
      <c r="C742" s="27"/>
      <c r="F742" s="1"/>
      <c r="G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9.5" customHeight="1">
      <c r="A743" s="2"/>
      <c r="B743" s="27"/>
      <c r="C743" s="27"/>
      <c r="F743" s="1"/>
      <c r="G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9.5" customHeight="1">
      <c r="A744" s="2"/>
      <c r="B744" s="27"/>
      <c r="C744" s="27"/>
      <c r="F744" s="1"/>
      <c r="G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9.5" customHeight="1">
      <c r="A745" s="2"/>
      <c r="B745" s="27"/>
      <c r="C745" s="27"/>
      <c r="F745" s="1"/>
      <c r="G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9.5" customHeight="1">
      <c r="A746" s="2"/>
      <c r="B746" s="27"/>
      <c r="C746" s="27"/>
      <c r="F746" s="1"/>
      <c r="G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9.5" customHeight="1">
      <c r="A747" s="2"/>
      <c r="B747" s="27"/>
      <c r="C747" s="27"/>
      <c r="F747" s="1"/>
      <c r="G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9.5" customHeight="1">
      <c r="A748" s="2"/>
      <c r="B748" s="27"/>
      <c r="C748" s="27"/>
      <c r="F748" s="1"/>
      <c r="G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9.5" customHeight="1">
      <c r="A749" s="2"/>
      <c r="B749" s="27"/>
      <c r="C749" s="27"/>
      <c r="F749" s="1"/>
      <c r="G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9.5" customHeight="1">
      <c r="A750" s="2"/>
      <c r="B750" s="27"/>
      <c r="C750" s="27"/>
      <c r="F750" s="1"/>
      <c r="G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9.5" customHeight="1">
      <c r="A751" s="2"/>
      <c r="B751" s="27"/>
      <c r="C751" s="27"/>
      <c r="F751" s="1"/>
      <c r="G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9.5" customHeight="1">
      <c r="A752" s="2"/>
      <c r="B752" s="27"/>
      <c r="C752" s="27"/>
      <c r="F752" s="1"/>
      <c r="G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9.5" customHeight="1">
      <c r="A753" s="2"/>
      <c r="B753" s="27"/>
      <c r="C753" s="27"/>
      <c r="F753" s="1"/>
      <c r="G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9.5" customHeight="1">
      <c r="A754" s="2"/>
      <c r="B754" s="27"/>
      <c r="C754" s="27"/>
      <c r="F754" s="1"/>
      <c r="G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9.5" customHeight="1">
      <c r="A755" s="2"/>
      <c r="B755" s="27"/>
      <c r="C755" s="27"/>
      <c r="F755" s="1"/>
      <c r="G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9.5" customHeight="1">
      <c r="A756" s="2"/>
      <c r="B756" s="27"/>
      <c r="C756" s="27"/>
      <c r="F756" s="1"/>
      <c r="G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9.5" customHeight="1">
      <c r="A757" s="2"/>
      <c r="B757" s="27"/>
      <c r="C757" s="27"/>
      <c r="F757" s="1"/>
      <c r="G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9.5" customHeight="1">
      <c r="A758" s="2"/>
      <c r="B758" s="27"/>
      <c r="C758" s="27"/>
      <c r="F758" s="1"/>
      <c r="G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9.5" customHeight="1">
      <c r="A759" s="2"/>
      <c r="B759" s="27"/>
      <c r="C759" s="27"/>
      <c r="F759" s="1"/>
      <c r="G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9.5" customHeight="1">
      <c r="A760" s="2"/>
      <c r="B760" s="27"/>
      <c r="C760" s="27"/>
      <c r="F760" s="1"/>
      <c r="G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9.5" customHeight="1">
      <c r="A761" s="2"/>
      <c r="B761" s="27"/>
      <c r="C761" s="27"/>
      <c r="F761" s="1"/>
      <c r="G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9.5" customHeight="1">
      <c r="A762" s="2"/>
      <c r="B762" s="27"/>
      <c r="C762" s="27"/>
      <c r="F762" s="1"/>
      <c r="G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9.5" customHeight="1">
      <c r="A763" s="2"/>
      <c r="B763" s="27"/>
      <c r="C763" s="27"/>
      <c r="F763" s="1"/>
      <c r="G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9.5" customHeight="1">
      <c r="A764" s="2"/>
      <c r="B764" s="27"/>
      <c r="C764" s="27"/>
      <c r="F764" s="1"/>
      <c r="G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9.5" customHeight="1">
      <c r="A765" s="2"/>
      <c r="B765" s="27"/>
      <c r="C765" s="27"/>
      <c r="F765" s="1"/>
      <c r="G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9.5" customHeight="1">
      <c r="A766" s="2"/>
      <c r="B766" s="27"/>
      <c r="C766" s="27"/>
      <c r="F766" s="1"/>
      <c r="G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9.5" customHeight="1">
      <c r="A767" s="2"/>
      <c r="B767" s="27"/>
      <c r="C767" s="27"/>
      <c r="F767" s="1"/>
      <c r="G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9.5" customHeight="1">
      <c r="A768" s="2"/>
      <c r="B768" s="27"/>
      <c r="C768" s="27"/>
      <c r="F768" s="1"/>
      <c r="G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9.5" customHeight="1">
      <c r="A769" s="2"/>
      <c r="B769" s="27"/>
      <c r="C769" s="27"/>
      <c r="F769" s="1"/>
      <c r="G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9.5" customHeight="1">
      <c r="A770" s="2"/>
      <c r="B770" s="27"/>
      <c r="C770" s="27"/>
      <c r="F770" s="1"/>
      <c r="G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9.5" customHeight="1">
      <c r="A771" s="2"/>
      <c r="B771" s="27"/>
      <c r="C771" s="27"/>
      <c r="F771" s="1"/>
      <c r="G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9.5" customHeight="1">
      <c r="A772" s="2"/>
      <c r="B772" s="27"/>
      <c r="C772" s="27"/>
      <c r="F772" s="1"/>
      <c r="G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9.5" customHeight="1">
      <c r="A773" s="2"/>
      <c r="B773" s="27"/>
      <c r="C773" s="27"/>
      <c r="F773" s="1"/>
      <c r="G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9.5" customHeight="1">
      <c r="A774" s="2"/>
      <c r="B774" s="27"/>
      <c r="C774" s="27"/>
      <c r="F774" s="1"/>
      <c r="G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9.5" customHeight="1">
      <c r="A775" s="2"/>
      <c r="B775" s="27"/>
      <c r="C775" s="27"/>
      <c r="F775" s="1"/>
      <c r="G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9.5" customHeight="1">
      <c r="A776" s="2"/>
      <c r="B776" s="27"/>
      <c r="C776" s="27"/>
      <c r="F776" s="1"/>
      <c r="G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9.5" customHeight="1">
      <c r="A777" s="2"/>
      <c r="B777" s="27"/>
      <c r="C777" s="27"/>
      <c r="F777" s="1"/>
      <c r="G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9.5" customHeight="1">
      <c r="A778" s="2"/>
      <c r="B778" s="27"/>
      <c r="C778" s="27"/>
      <c r="F778" s="1"/>
      <c r="G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9.5" customHeight="1">
      <c r="A779" s="2"/>
      <c r="B779" s="27"/>
      <c r="C779" s="27"/>
      <c r="F779" s="1"/>
      <c r="G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9.5" customHeight="1">
      <c r="A780" s="2"/>
      <c r="B780" s="27"/>
      <c r="C780" s="27"/>
      <c r="F780" s="1"/>
      <c r="G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9.5" customHeight="1">
      <c r="A781" s="2"/>
      <c r="B781" s="27"/>
      <c r="C781" s="27"/>
      <c r="F781" s="1"/>
      <c r="G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9.5" customHeight="1">
      <c r="A782" s="2"/>
      <c r="B782" s="27"/>
      <c r="C782" s="27"/>
      <c r="F782" s="1"/>
      <c r="G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9.5" customHeight="1">
      <c r="A783" s="2"/>
      <c r="B783" s="27"/>
      <c r="C783" s="27"/>
      <c r="F783" s="1"/>
      <c r="G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9.5" customHeight="1">
      <c r="A784" s="2"/>
      <c r="B784" s="27"/>
      <c r="C784" s="27"/>
      <c r="F784" s="1"/>
      <c r="G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9.5" customHeight="1">
      <c r="A785" s="2"/>
      <c r="B785" s="27"/>
      <c r="C785" s="27"/>
      <c r="F785" s="1"/>
      <c r="G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9.5" customHeight="1">
      <c r="A786" s="2"/>
      <c r="B786" s="27"/>
      <c r="C786" s="27"/>
      <c r="F786" s="1"/>
      <c r="G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9.5" customHeight="1">
      <c r="A787" s="2"/>
      <c r="B787" s="27"/>
      <c r="C787" s="27"/>
      <c r="F787" s="1"/>
      <c r="G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9.5" customHeight="1">
      <c r="A788" s="2"/>
      <c r="B788" s="27"/>
      <c r="C788" s="27"/>
      <c r="F788" s="1"/>
      <c r="G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9.5" customHeight="1">
      <c r="A789" s="2"/>
      <c r="B789" s="27"/>
      <c r="C789" s="27"/>
      <c r="F789" s="1"/>
      <c r="G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9.5" customHeight="1">
      <c r="A790" s="2"/>
      <c r="B790" s="27"/>
      <c r="C790" s="27"/>
      <c r="F790" s="1"/>
      <c r="G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9.5" customHeight="1">
      <c r="A791" s="2"/>
      <c r="B791" s="27"/>
      <c r="C791" s="27"/>
      <c r="F791" s="1"/>
      <c r="G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9.5" customHeight="1">
      <c r="A792" s="2"/>
      <c r="B792" s="27"/>
      <c r="C792" s="27"/>
      <c r="F792" s="1"/>
      <c r="G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9.5" customHeight="1">
      <c r="A793" s="2"/>
      <c r="B793" s="27"/>
      <c r="C793" s="27"/>
      <c r="F793" s="1"/>
      <c r="G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9.5" customHeight="1">
      <c r="A794" s="2"/>
      <c r="B794" s="27"/>
      <c r="C794" s="27"/>
      <c r="F794" s="1"/>
      <c r="G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9.5" customHeight="1">
      <c r="A795" s="2"/>
      <c r="B795" s="27"/>
      <c r="C795" s="27"/>
      <c r="F795" s="1"/>
      <c r="G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9.5" customHeight="1">
      <c r="A796" s="2"/>
      <c r="B796" s="27"/>
      <c r="C796" s="27"/>
      <c r="F796" s="1"/>
      <c r="G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9.5" customHeight="1">
      <c r="A797" s="2"/>
      <c r="B797" s="27"/>
      <c r="C797" s="27"/>
      <c r="F797" s="1"/>
      <c r="G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9.5" customHeight="1">
      <c r="A798" s="2"/>
      <c r="B798" s="27"/>
      <c r="C798" s="27"/>
      <c r="F798" s="1"/>
      <c r="G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9.5" customHeight="1">
      <c r="A799" s="2"/>
      <c r="B799" s="27"/>
      <c r="C799" s="27"/>
      <c r="F799" s="1"/>
      <c r="G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9.5" customHeight="1">
      <c r="A800" s="2"/>
      <c r="B800" s="27"/>
      <c r="C800" s="27"/>
      <c r="F800" s="1"/>
      <c r="G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9.5" customHeight="1">
      <c r="A801" s="2"/>
      <c r="B801" s="27"/>
      <c r="C801" s="27"/>
      <c r="F801" s="1"/>
      <c r="G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9.5" customHeight="1">
      <c r="A802" s="2"/>
      <c r="B802" s="27"/>
      <c r="C802" s="27"/>
      <c r="F802" s="1"/>
      <c r="G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9.5" customHeight="1">
      <c r="A803" s="2"/>
      <c r="B803" s="27"/>
      <c r="C803" s="27"/>
      <c r="F803" s="1"/>
      <c r="G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9.5" customHeight="1">
      <c r="A804" s="2"/>
      <c r="B804" s="27"/>
      <c r="C804" s="27"/>
      <c r="F804" s="1"/>
      <c r="G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9.5" customHeight="1">
      <c r="A805" s="2"/>
      <c r="B805" s="27"/>
      <c r="C805" s="27"/>
      <c r="F805" s="1"/>
      <c r="G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9.5" customHeight="1">
      <c r="A806" s="2"/>
      <c r="B806" s="27"/>
      <c r="C806" s="27"/>
      <c r="F806" s="1"/>
      <c r="G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9.5" customHeight="1">
      <c r="A807" s="2"/>
      <c r="B807" s="27"/>
      <c r="C807" s="27"/>
      <c r="F807" s="1"/>
      <c r="G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9.5" customHeight="1">
      <c r="A808" s="2"/>
      <c r="B808" s="27"/>
      <c r="C808" s="27"/>
      <c r="F808" s="1"/>
      <c r="G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9.5" customHeight="1">
      <c r="A809" s="2"/>
      <c r="B809" s="27"/>
      <c r="C809" s="27"/>
      <c r="F809" s="1"/>
      <c r="G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9.5" customHeight="1">
      <c r="A810" s="2"/>
      <c r="B810" s="27"/>
      <c r="C810" s="27"/>
      <c r="F810" s="1"/>
      <c r="G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9.5" customHeight="1">
      <c r="A811" s="2"/>
      <c r="B811" s="27"/>
      <c r="C811" s="27"/>
      <c r="F811" s="1"/>
      <c r="G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9.5" customHeight="1">
      <c r="A812" s="2"/>
      <c r="B812" s="27"/>
      <c r="C812" s="27"/>
      <c r="F812" s="1"/>
      <c r="G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9.5" customHeight="1">
      <c r="A813" s="2"/>
      <c r="B813" s="27"/>
      <c r="C813" s="27"/>
      <c r="F813" s="1"/>
      <c r="G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9.5" customHeight="1">
      <c r="A814" s="2"/>
      <c r="B814" s="27"/>
      <c r="C814" s="27"/>
      <c r="F814" s="1"/>
      <c r="G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9.5" customHeight="1">
      <c r="A815" s="2"/>
      <c r="B815" s="27"/>
      <c r="C815" s="27"/>
      <c r="F815" s="1"/>
      <c r="G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9.5" customHeight="1">
      <c r="A816" s="2"/>
      <c r="B816" s="27"/>
      <c r="C816" s="27"/>
      <c r="F816" s="1"/>
      <c r="G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9.5" customHeight="1">
      <c r="A817" s="2"/>
      <c r="B817" s="27"/>
      <c r="C817" s="27"/>
      <c r="F817" s="1"/>
      <c r="G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9.5" customHeight="1">
      <c r="A818" s="2"/>
      <c r="B818" s="27"/>
      <c r="C818" s="27"/>
      <c r="F818" s="1"/>
      <c r="G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9.5" customHeight="1">
      <c r="A819" s="2"/>
      <c r="B819" s="27"/>
      <c r="C819" s="27"/>
      <c r="F819" s="1"/>
      <c r="G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9.5" customHeight="1">
      <c r="A820" s="2"/>
      <c r="B820" s="27"/>
      <c r="C820" s="27"/>
      <c r="F820" s="1"/>
      <c r="G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9.5" customHeight="1">
      <c r="A821" s="2"/>
      <c r="B821" s="27"/>
      <c r="C821" s="27"/>
      <c r="F821" s="1"/>
      <c r="G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9.5" customHeight="1">
      <c r="A822" s="2"/>
      <c r="B822" s="27"/>
      <c r="C822" s="27"/>
      <c r="F822" s="1"/>
      <c r="G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9.5" customHeight="1">
      <c r="A823" s="2"/>
      <c r="B823" s="27"/>
      <c r="C823" s="27"/>
      <c r="F823" s="1"/>
      <c r="G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9.5" customHeight="1">
      <c r="A824" s="2"/>
      <c r="B824" s="27"/>
      <c r="C824" s="27"/>
      <c r="F824" s="1"/>
      <c r="G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9.5" customHeight="1">
      <c r="A825" s="2"/>
      <c r="B825" s="27"/>
      <c r="C825" s="27"/>
      <c r="F825" s="1"/>
      <c r="G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9.5" customHeight="1">
      <c r="A826" s="2"/>
      <c r="B826" s="27"/>
      <c r="C826" s="27"/>
      <c r="F826" s="1"/>
      <c r="G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9.5" customHeight="1">
      <c r="A827" s="2"/>
      <c r="B827" s="27"/>
      <c r="C827" s="27"/>
      <c r="F827" s="1"/>
      <c r="G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9.5" customHeight="1">
      <c r="A828" s="2"/>
      <c r="B828" s="27"/>
      <c r="C828" s="27"/>
      <c r="F828" s="1"/>
      <c r="G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9.5" customHeight="1">
      <c r="A829" s="2"/>
      <c r="B829" s="27"/>
      <c r="C829" s="27"/>
      <c r="F829" s="1"/>
      <c r="G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9.5" customHeight="1">
      <c r="A830" s="2"/>
      <c r="B830" s="27"/>
      <c r="C830" s="27"/>
      <c r="F830" s="1"/>
      <c r="G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9.5" customHeight="1">
      <c r="A831" s="2"/>
      <c r="B831" s="27"/>
      <c r="C831" s="27"/>
      <c r="F831" s="1"/>
      <c r="G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9.5" customHeight="1">
      <c r="A832" s="2"/>
      <c r="B832" s="27"/>
      <c r="C832" s="27"/>
      <c r="F832" s="1"/>
      <c r="G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9.5" customHeight="1">
      <c r="A833" s="2"/>
      <c r="B833" s="27"/>
      <c r="C833" s="27"/>
      <c r="F833" s="1"/>
      <c r="G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9.5" customHeight="1">
      <c r="A834" s="2"/>
      <c r="B834" s="27"/>
      <c r="C834" s="27"/>
      <c r="F834" s="1"/>
      <c r="G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9.5" customHeight="1">
      <c r="A835" s="2"/>
      <c r="B835" s="27"/>
      <c r="C835" s="27"/>
      <c r="F835" s="1"/>
      <c r="G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9.5" customHeight="1">
      <c r="A836" s="2"/>
      <c r="B836" s="27"/>
      <c r="C836" s="27"/>
      <c r="F836" s="1"/>
      <c r="G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9.5" customHeight="1">
      <c r="A837" s="2"/>
      <c r="B837" s="27"/>
      <c r="C837" s="27"/>
      <c r="F837" s="1"/>
      <c r="G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9.5" customHeight="1">
      <c r="A838" s="2"/>
      <c r="B838" s="27"/>
      <c r="C838" s="27"/>
      <c r="F838" s="1"/>
      <c r="G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9.5" customHeight="1">
      <c r="A839" s="2"/>
      <c r="B839" s="27"/>
      <c r="C839" s="27"/>
      <c r="F839" s="1"/>
      <c r="G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9.5" customHeight="1">
      <c r="A840" s="2"/>
      <c r="B840" s="27"/>
      <c r="C840" s="27"/>
      <c r="F840" s="1"/>
      <c r="G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9.5" customHeight="1">
      <c r="A841" s="2"/>
      <c r="B841" s="27"/>
      <c r="C841" s="27"/>
      <c r="F841" s="1"/>
      <c r="G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9.5" customHeight="1">
      <c r="A842" s="2"/>
      <c r="B842" s="27"/>
      <c r="C842" s="27"/>
      <c r="F842" s="1"/>
      <c r="G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9.5" customHeight="1">
      <c r="A843" s="2"/>
      <c r="B843" s="27"/>
      <c r="C843" s="27"/>
      <c r="F843" s="1"/>
      <c r="G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9.5" customHeight="1">
      <c r="A844" s="2"/>
      <c r="B844" s="27"/>
      <c r="C844" s="27"/>
      <c r="F844" s="1"/>
      <c r="G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9.5" customHeight="1">
      <c r="A845" s="2"/>
      <c r="B845" s="27"/>
      <c r="C845" s="27"/>
      <c r="F845" s="1"/>
      <c r="G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9.5" customHeight="1">
      <c r="A846" s="2"/>
      <c r="B846" s="27"/>
      <c r="C846" s="27"/>
      <c r="F846" s="1"/>
      <c r="G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9.5" customHeight="1">
      <c r="A847" s="2"/>
      <c r="B847" s="27"/>
      <c r="C847" s="27"/>
      <c r="F847" s="1"/>
      <c r="G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9.5" customHeight="1">
      <c r="A848" s="2"/>
      <c r="B848" s="27"/>
      <c r="C848" s="27"/>
      <c r="F848" s="1"/>
      <c r="G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9.5" customHeight="1">
      <c r="A849" s="2"/>
      <c r="B849" s="27"/>
      <c r="C849" s="27"/>
      <c r="F849" s="1"/>
      <c r="G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9.5" customHeight="1">
      <c r="A850" s="2"/>
      <c r="B850" s="27"/>
      <c r="C850" s="27"/>
      <c r="F850" s="1"/>
      <c r="G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9.5" customHeight="1">
      <c r="A851" s="2"/>
      <c r="B851" s="27"/>
      <c r="C851" s="27"/>
      <c r="F851" s="1"/>
      <c r="G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9.5" customHeight="1">
      <c r="A852" s="2"/>
      <c r="B852" s="27"/>
      <c r="C852" s="27"/>
      <c r="F852" s="1"/>
      <c r="G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9.5" customHeight="1">
      <c r="A853" s="2"/>
      <c r="B853" s="27"/>
      <c r="C853" s="27"/>
      <c r="F853" s="1"/>
      <c r="G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9.5" customHeight="1">
      <c r="A854" s="2"/>
      <c r="B854" s="27"/>
      <c r="C854" s="27"/>
      <c r="F854" s="1"/>
      <c r="G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9.5" customHeight="1">
      <c r="A855" s="2"/>
      <c r="B855" s="27"/>
      <c r="C855" s="27"/>
      <c r="F855" s="1"/>
      <c r="G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9.5" customHeight="1">
      <c r="A856" s="2"/>
      <c r="B856" s="27"/>
      <c r="C856" s="27"/>
      <c r="F856" s="1"/>
      <c r="G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9.5" customHeight="1">
      <c r="A857" s="2"/>
      <c r="B857" s="27"/>
      <c r="C857" s="27"/>
      <c r="F857" s="1"/>
      <c r="G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9.5" customHeight="1">
      <c r="A858" s="2"/>
      <c r="B858" s="27"/>
      <c r="C858" s="27"/>
      <c r="F858" s="1"/>
      <c r="G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9.5" customHeight="1">
      <c r="A859" s="2"/>
      <c r="B859" s="27"/>
      <c r="C859" s="27"/>
      <c r="F859" s="1"/>
      <c r="G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9.5" customHeight="1">
      <c r="A860" s="2"/>
      <c r="B860" s="27"/>
      <c r="C860" s="27"/>
      <c r="F860" s="1"/>
      <c r="G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9.5" customHeight="1">
      <c r="A861" s="2"/>
      <c r="B861" s="27"/>
      <c r="C861" s="27"/>
      <c r="F861" s="1"/>
      <c r="G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9.5" customHeight="1">
      <c r="A862" s="2"/>
      <c r="B862" s="27"/>
      <c r="C862" s="27"/>
      <c r="F862" s="1"/>
      <c r="G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9.5" customHeight="1">
      <c r="A863" s="2"/>
      <c r="B863" s="27"/>
      <c r="C863" s="27"/>
      <c r="F863" s="1"/>
      <c r="G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9.5" customHeight="1">
      <c r="A864" s="2"/>
      <c r="B864" s="27"/>
      <c r="C864" s="27"/>
      <c r="F864" s="1"/>
      <c r="G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9.5" customHeight="1">
      <c r="A865" s="2"/>
      <c r="B865" s="27"/>
      <c r="C865" s="27"/>
      <c r="F865" s="1"/>
      <c r="G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9.5" customHeight="1">
      <c r="A866" s="2"/>
      <c r="B866" s="27"/>
      <c r="C866" s="27"/>
      <c r="F866" s="1"/>
      <c r="G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9.5" customHeight="1">
      <c r="A867" s="2"/>
      <c r="B867" s="27"/>
      <c r="C867" s="27"/>
      <c r="F867" s="1"/>
      <c r="G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9.5" customHeight="1">
      <c r="A868" s="2"/>
      <c r="B868" s="27"/>
      <c r="C868" s="27"/>
      <c r="F868" s="1"/>
      <c r="G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9.5" customHeight="1">
      <c r="A869" s="2"/>
      <c r="B869" s="27"/>
      <c r="C869" s="27"/>
      <c r="F869" s="1"/>
      <c r="G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9.5" customHeight="1">
      <c r="A870" s="2"/>
      <c r="B870" s="27"/>
      <c r="C870" s="27"/>
      <c r="F870" s="1"/>
      <c r="G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9.5" customHeight="1">
      <c r="A871" s="2"/>
      <c r="B871" s="27"/>
      <c r="C871" s="27"/>
      <c r="F871" s="1"/>
      <c r="G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9.5" customHeight="1">
      <c r="A872" s="2"/>
      <c r="B872" s="27"/>
      <c r="C872" s="27"/>
      <c r="F872" s="1"/>
      <c r="G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9.5" customHeight="1">
      <c r="A873" s="2"/>
      <c r="B873" s="27"/>
      <c r="C873" s="27"/>
      <c r="F873" s="1"/>
      <c r="G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9.5" customHeight="1">
      <c r="A874" s="2"/>
      <c r="B874" s="27"/>
      <c r="C874" s="27"/>
      <c r="F874" s="1"/>
      <c r="G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9.5" customHeight="1">
      <c r="A875" s="2"/>
      <c r="B875" s="27"/>
      <c r="C875" s="27"/>
      <c r="F875" s="1"/>
      <c r="G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9.5" customHeight="1">
      <c r="A876" s="2"/>
      <c r="B876" s="27"/>
      <c r="C876" s="27"/>
      <c r="F876" s="1"/>
      <c r="G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9.5" customHeight="1">
      <c r="A877" s="2"/>
      <c r="B877" s="27"/>
      <c r="C877" s="27"/>
      <c r="F877" s="1"/>
      <c r="G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9.5" customHeight="1">
      <c r="A878" s="2"/>
      <c r="B878" s="27"/>
      <c r="C878" s="27"/>
      <c r="F878" s="1"/>
      <c r="G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9.5" customHeight="1">
      <c r="A879" s="2"/>
      <c r="B879" s="27"/>
      <c r="C879" s="27"/>
      <c r="F879" s="1"/>
      <c r="G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9.5" customHeight="1">
      <c r="A880" s="2"/>
      <c r="B880" s="27"/>
      <c r="C880" s="27"/>
      <c r="F880" s="1"/>
      <c r="G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9.5" customHeight="1">
      <c r="A881" s="2"/>
      <c r="B881" s="27"/>
      <c r="C881" s="27"/>
      <c r="F881" s="1"/>
      <c r="G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9.5" customHeight="1">
      <c r="A882" s="2"/>
      <c r="B882" s="27"/>
      <c r="C882" s="27"/>
      <c r="F882" s="1"/>
      <c r="G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9.5" customHeight="1">
      <c r="A883" s="2"/>
      <c r="B883" s="27"/>
      <c r="C883" s="27"/>
      <c r="F883" s="1"/>
      <c r="G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9.5" customHeight="1">
      <c r="A884" s="2"/>
      <c r="B884" s="27"/>
      <c r="C884" s="27"/>
      <c r="F884" s="1"/>
      <c r="G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9.5" customHeight="1">
      <c r="A885" s="2"/>
      <c r="B885" s="27"/>
      <c r="C885" s="27"/>
      <c r="F885" s="1"/>
      <c r="G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9.5" customHeight="1">
      <c r="A886" s="2"/>
      <c r="B886" s="27"/>
      <c r="C886" s="27"/>
      <c r="F886" s="1"/>
      <c r="G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9.5" customHeight="1">
      <c r="A887" s="2"/>
      <c r="B887" s="27"/>
      <c r="C887" s="27"/>
      <c r="F887" s="1"/>
      <c r="G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9.5" customHeight="1">
      <c r="A888" s="2"/>
      <c r="B888" s="27"/>
      <c r="C888" s="27"/>
      <c r="F888" s="1"/>
      <c r="G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9.5" customHeight="1">
      <c r="A889" s="2"/>
      <c r="B889" s="27"/>
      <c r="C889" s="27"/>
      <c r="F889" s="1"/>
      <c r="G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9.5" customHeight="1">
      <c r="A890" s="2"/>
      <c r="B890" s="27"/>
      <c r="C890" s="27"/>
      <c r="F890" s="1"/>
      <c r="G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9.5" customHeight="1">
      <c r="A891" s="2"/>
      <c r="B891" s="27"/>
      <c r="C891" s="27"/>
      <c r="F891" s="1"/>
      <c r="G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9.5" customHeight="1">
      <c r="A892" s="2"/>
      <c r="B892" s="27"/>
      <c r="C892" s="27"/>
      <c r="F892" s="1"/>
      <c r="G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9.5" customHeight="1">
      <c r="A893" s="2"/>
      <c r="B893" s="27"/>
      <c r="C893" s="27"/>
      <c r="F893" s="1"/>
      <c r="G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9.5" customHeight="1">
      <c r="A894" s="2"/>
      <c r="B894" s="27"/>
      <c r="C894" s="27"/>
      <c r="F894" s="1"/>
      <c r="G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9.5" customHeight="1">
      <c r="A895" s="2"/>
      <c r="B895" s="27"/>
      <c r="C895" s="27"/>
      <c r="F895" s="1"/>
      <c r="G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9.5" customHeight="1">
      <c r="A896" s="2"/>
      <c r="B896" s="27"/>
      <c r="C896" s="27"/>
      <c r="F896" s="1"/>
      <c r="G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9.5" customHeight="1">
      <c r="A897" s="2"/>
      <c r="B897" s="27"/>
      <c r="C897" s="27"/>
      <c r="F897" s="1"/>
      <c r="G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9.5" customHeight="1">
      <c r="A898" s="2"/>
      <c r="B898" s="27"/>
      <c r="C898" s="27"/>
      <c r="F898" s="1"/>
      <c r="G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9.5" customHeight="1">
      <c r="A899" s="2"/>
      <c r="B899" s="27"/>
      <c r="C899" s="27"/>
      <c r="F899" s="1"/>
      <c r="G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9.5" customHeight="1">
      <c r="A900" s="2"/>
      <c r="B900" s="27"/>
      <c r="C900" s="27"/>
      <c r="F900" s="1"/>
      <c r="G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9.5" customHeight="1">
      <c r="A901" s="2"/>
      <c r="B901" s="27"/>
      <c r="C901" s="27"/>
      <c r="F901" s="1"/>
      <c r="G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9.5" customHeight="1">
      <c r="A902" s="2"/>
      <c r="B902" s="27"/>
      <c r="C902" s="27"/>
      <c r="F902" s="1"/>
      <c r="G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9.5" customHeight="1">
      <c r="A903" s="2"/>
      <c r="B903" s="27"/>
      <c r="C903" s="27"/>
      <c r="F903" s="1"/>
      <c r="G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9.5" customHeight="1">
      <c r="A904" s="2"/>
      <c r="B904" s="27"/>
      <c r="C904" s="27"/>
      <c r="F904" s="1"/>
      <c r="G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9.5" customHeight="1">
      <c r="A905" s="2"/>
      <c r="B905" s="27"/>
      <c r="C905" s="27"/>
      <c r="F905" s="1"/>
      <c r="G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9.5" customHeight="1">
      <c r="A906" s="2"/>
      <c r="B906" s="27"/>
      <c r="C906" s="27"/>
      <c r="F906" s="1"/>
      <c r="G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9.5" customHeight="1">
      <c r="A907" s="2"/>
      <c r="B907" s="27"/>
      <c r="C907" s="27"/>
      <c r="F907" s="1"/>
      <c r="G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9.5" customHeight="1">
      <c r="A908" s="2"/>
      <c r="B908" s="27"/>
      <c r="C908" s="27"/>
      <c r="F908" s="1"/>
      <c r="G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9.5" customHeight="1">
      <c r="A909" s="2"/>
      <c r="B909" s="27"/>
      <c r="C909" s="27"/>
      <c r="F909" s="1"/>
      <c r="G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9.5" customHeight="1">
      <c r="A910" s="2"/>
      <c r="B910" s="27"/>
      <c r="C910" s="27"/>
      <c r="F910" s="1"/>
      <c r="G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9.5" customHeight="1">
      <c r="A911" s="2"/>
      <c r="B911" s="27"/>
      <c r="C911" s="27"/>
      <c r="F911" s="1"/>
      <c r="G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9.5" customHeight="1">
      <c r="A912" s="2"/>
      <c r="B912" s="27"/>
      <c r="C912" s="27"/>
      <c r="F912" s="1"/>
      <c r="G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9.5" customHeight="1">
      <c r="A913" s="2"/>
      <c r="B913" s="27"/>
      <c r="C913" s="27"/>
      <c r="F913" s="1"/>
      <c r="G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9.5" customHeight="1">
      <c r="A914" s="2"/>
      <c r="B914" s="27"/>
      <c r="C914" s="27"/>
      <c r="F914" s="1"/>
      <c r="G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9.5" customHeight="1">
      <c r="A915" s="2"/>
      <c r="B915" s="27"/>
      <c r="C915" s="27"/>
      <c r="F915" s="1"/>
      <c r="G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9.5" customHeight="1">
      <c r="A916" s="2"/>
      <c r="B916" s="27"/>
      <c r="C916" s="27"/>
      <c r="F916" s="1"/>
      <c r="G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9.5" customHeight="1">
      <c r="A917" s="2"/>
      <c r="B917" s="27"/>
      <c r="C917" s="27"/>
      <c r="F917" s="1"/>
      <c r="G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9.5" customHeight="1">
      <c r="A918" s="2"/>
      <c r="B918" s="27"/>
      <c r="C918" s="27"/>
      <c r="F918" s="1"/>
      <c r="G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9.5" customHeight="1">
      <c r="A919" s="2"/>
      <c r="B919" s="27"/>
      <c r="C919" s="27"/>
      <c r="F919" s="1"/>
      <c r="G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9.5" customHeight="1">
      <c r="A920" s="2"/>
      <c r="B920" s="27"/>
      <c r="C920" s="27"/>
      <c r="F920" s="1"/>
      <c r="G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9.5" customHeight="1">
      <c r="A921" s="2"/>
      <c r="B921" s="27"/>
      <c r="C921" s="27"/>
      <c r="F921" s="1"/>
      <c r="G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9.5" customHeight="1">
      <c r="A922" s="2"/>
      <c r="B922" s="27"/>
      <c r="C922" s="27"/>
      <c r="F922" s="1"/>
      <c r="G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9.5" customHeight="1">
      <c r="A923" s="2"/>
      <c r="B923" s="27"/>
      <c r="C923" s="27"/>
      <c r="F923" s="1"/>
      <c r="G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9.5" customHeight="1">
      <c r="A924" s="2"/>
      <c r="B924" s="27"/>
      <c r="C924" s="27"/>
      <c r="F924" s="1"/>
      <c r="G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9.5" customHeight="1">
      <c r="A925" s="2"/>
      <c r="B925" s="27"/>
      <c r="C925" s="27"/>
      <c r="F925" s="1"/>
      <c r="G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9.5" customHeight="1">
      <c r="A926" s="2"/>
      <c r="B926" s="27"/>
      <c r="C926" s="27"/>
      <c r="F926" s="1"/>
      <c r="G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9.5" customHeight="1">
      <c r="A927" s="2"/>
      <c r="B927" s="27"/>
      <c r="C927" s="27"/>
      <c r="F927" s="1"/>
      <c r="G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9.5" customHeight="1">
      <c r="A928" s="2"/>
      <c r="B928" s="27"/>
      <c r="C928" s="27"/>
      <c r="F928" s="1"/>
      <c r="G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9.5" customHeight="1">
      <c r="A929" s="2"/>
      <c r="B929" s="27"/>
      <c r="C929" s="27"/>
      <c r="F929" s="1"/>
      <c r="G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9.5" customHeight="1">
      <c r="A930" s="2"/>
      <c r="B930" s="27"/>
      <c r="C930" s="27"/>
      <c r="F930" s="1"/>
      <c r="G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9.5" customHeight="1">
      <c r="A931" s="2"/>
      <c r="B931" s="27"/>
      <c r="C931" s="27"/>
      <c r="F931" s="1"/>
      <c r="G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9.5" customHeight="1">
      <c r="A932" s="2"/>
      <c r="B932" s="27"/>
      <c r="C932" s="27"/>
      <c r="F932" s="1"/>
      <c r="G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9.5" customHeight="1">
      <c r="A933" s="2"/>
      <c r="B933" s="27"/>
      <c r="C933" s="27"/>
      <c r="F933" s="1"/>
      <c r="G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9.5" customHeight="1">
      <c r="A934" s="2"/>
      <c r="B934" s="27"/>
      <c r="C934" s="27"/>
      <c r="F934" s="1"/>
      <c r="G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9.5" customHeight="1">
      <c r="A935" s="2"/>
      <c r="B935" s="27"/>
      <c r="C935" s="27"/>
      <c r="F935" s="1"/>
      <c r="G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9.5" customHeight="1">
      <c r="A936" s="2"/>
      <c r="B936" s="27"/>
      <c r="C936" s="27"/>
      <c r="F936" s="1"/>
      <c r="G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9.5" customHeight="1">
      <c r="A937" s="2"/>
      <c r="B937" s="27"/>
      <c r="C937" s="27"/>
      <c r="F937" s="1"/>
      <c r="G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9.5" customHeight="1">
      <c r="A938" s="2"/>
      <c r="B938" s="27"/>
      <c r="C938" s="27"/>
      <c r="F938" s="1"/>
      <c r="G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9.5" customHeight="1">
      <c r="A939" s="2"/>
      <c r="B939" s="27"/>
      <c r="C939" s="27"/>
      <c r="F939" s="1"/>
      <c r="G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9.5" customHeight="1">
      <c r="A940" s="2"/>
      <c r="B940" s="27"/>
      <c r="C940" s="27"/>
      <c r="F940" s="1"/>
      <c r="G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9.5" customHeight="1">
      <c r="A941" s="2"/>
      <c r="B941" s="27"/>
      <c r="C941" s="27"/>
      <c r="F941" s="1"/>
      <c r="G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9.5" customHeight="1">
      <c r="A942" s="2"/>
      <c r="B942" s="27"/>
      <c r="C942" s="27"/>
      <c r="F942" s="1"/>
      <c r="G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9.5" customHeight="1">
      <c r="A943" s="2"/>
      <c r="B943" s="27"/>
      <c r="C943" s="27"/>
      <c r="F943" s="1"/>
      <c r="G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9.5" customHeight="1">
      <c r="A944" s="2"/>
      <c r="B944" s="27"/>
      <c r="C944" s="27"/>
      <c r="F944" s="1"/>
      <c r="G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9.5" customHeight="1">
      <c r="A945" s="2"/>
      <c r="B945" s="27"/>
      <c r="C945" s="27"/>
      <c r="F945" s="1"/>
      <c r="G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9.5" customHeight="1">
      <c r="A946" s="2"/>
      <c r="B946" s="27"/>
      <c r="C946" s="27"/>
      <c r="F946" s="1"/>
      <c r="G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9.5" customHeight="1">
      <c r="A947" s="2"/>
      <c r="B947" s="27"/>
      <c r="C947" s="27"/>
      <c r="F947" s="1"/>
      <c r="G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9.5" customHeight="1">
      <c r="A948" s="2"/>
      <c r="B948" s="27"/>
      <c r="C948" s="27"/>
      <c r="F948" s="1"/>
      <c r="G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9.5" customHeight="1">
      <c r="A949" s="2"/>
      <c r="B949" s="27"/>
      <c r="C949" s="27"/>
      <c r="F949" s="1"/>
      <c r="G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9.5" customHeight="1">
      <c r="A950" s="2"/>
      <c r="B950" s="27"/>
      <c r="C950" s="27"/>
      <c r="F950" s="1"/>
      <c r="G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9.5" customHeight="1">
      <c r="A951" s="2"/>
      <c r="B951" s="27"/>
      <c r="C951" s="27"/>
      <c r="F951" s="1"/>
      <c r="G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9.5" customHeight="1">
      <c r="A952" s="2"/>
      <c r="B952" s="27"/>
      <c r="C952" s="27"/>
      <c r="F952" s="1"/>
      <c r="G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9.5" customHeight="1">
      <c r="A953" s="2"/>
      <c r="B953" s="27"/>
      <c r="C953" s="27"/>
      <c r="F953" s="1"/>
      <c r="G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9.5" customHeight="1">
      <c r="A954" s="2"/>
      <c r="B954" s="27"/>
      <c r="C954" s="27"/>
      <c r="F954" s="1"/>
      <c r="G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9.5" customHeight="1">
      <c r="A955" s="2"/>
      <c r="B955" s="27"/>
      <c r="C955" s="27"/>
      <c r="F955" s="1"/>
      <c r="G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9.5" customHeight="1">
      <c r="A956" s="2"/>
      <c r="B956" s="27"/>
      <c r="C956" s="27"/>
      <c r="F956" s="1"/>
      <c r="G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9.5" customHeight="1">
      <c r="A957" s="2"/>
      <c r="B957" s="27"/>
      <c r="C957" s="27"/>
      <c r="F957" s="1"/>
      <c r="G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9.5" customHeight="1">
      <c r="A958" s="2"/>
      <c r="B958" s="27"/>
      <c r="C958" s="27"/>
      <c r="F958" s="1"/>
      <c r="G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9.5" customHeight="1">
      <c r="A959" s="2"/>
      <c r="B959" s="27"/>
      <c r="C959" s="27"/>
      <c r="F959" s="1"/>
      <c r="G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9.5" customHeight="1">
      <c r="A960" s="2"/>
      <c r="B960" s="27"/>
      <c r="C960" s="27"/>
      <c r="F960" s="1"/>
      <c r="G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9.5" customHeight="1">
      <c r="A961" s="2"/>
      <c r="B961" s="27"/>
      <c r="C961" s="27"/>
      <c r="F961" s="1"/>
      <c r="G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9.5" customHeight="1">
      <c r="A962" s="2"/>
      <c r="B962" s="27"/>
      <c r="C962" s="27"/>
      <c r="F962" s="1"/>
      <c r="G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9.5" customHeight="1">
      <c r="A963" s="2"/>
      <c r="B963" s="27"/>
      <c r="C963" s="27"/>
      <c r="F963" s="1"/>
      <c r="G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9.5" customHeight="1">
      <c r="A964" s="2"/>
      <c r="B964" s="27"/>
      <c r="C964" s="27"/>
      <c r="F964" s="1"/>
      <c r="G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9.5" customHeight="1">
      <c r="A965" s="2"/>
      <c r="B965" s="27"/>
      <c r="C965" s="27"/>
      <c r="F965" s="1"/>
      <c r="G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9.5" customHeight="1">
      <c r="A966" s="2"/>
      <c r="B966" s="27"/>
      <c r="C966" s="27"/>
      <c r="F966" s="1"/>
      <c r="G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9.5" customHeight="1">
      <c r="A967" s="2"/>
      <c r="B967" s="27"/>
      <c r="C967" s="27"/>
      <c r="F967" s="1"/>
      <c r="G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9.5" customHeight="1">
      <c r="A968" s="2"/>
      <c r="B968" s="27"/>
      <c r="C968" s="27"/>
      <c r="F968" s="1"/>
      <c r="G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9.5" customHeight="1">
      <c r="A969" s="2"/>
      <c r="B969" s="27"/>
      <c r="C969" s="27"/>
      <c r="F969" s="1"/>
      <c r="G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9.5" customHeight="1">
      <c r="A970" s="2"/>
      <c r="B970" s="27"/>
      <c r="C970" s="27"/>
      <c r="F970" s="1"/>
      <c r="G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9.5" customHeight="1">
      <c r="A971" s="2"/>
      <c r="B971" s="27"/>
      <c r="C971" s="27"/>
      <c r="F971" s="1"/>
      <c r="G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9.5" customHeight="1">
      <c r="A972" s="2"/>
      <c r="B972" s="27"/>
      <c r="C972" s="27"/>
      <c r="F972" s="1"/>
      <c r="G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9.5" customHeight="1">
      <c r="A973" s="2"/>
      <c r="B973" s="27"/>
      <c r="C973" s="27"/>
      <c r="F973" s="1"/>
      <c r="G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9.5" customHeight="1">
      <c r="A974" s="2"/>
      <c r="B974" s="27"/>
      <c r="C974" s="27"/>
      <c r="F974" s="1"/>
      <c r="G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9.5" customHeight="1">
      <c r="A975" s="2"/>
      <c r="B975" s="27"/>
      <c r="C975" s="27"/>
      <c r="F975" s="1"/>
      <c r="G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9.5" customHeight="1">
      <c r="A976" s="2"/>
      <c r="B976" s="27"/>
      <c r="C976" s="27"/>
      <c r="F976" s="1"/>
      <c r="G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9.5" customHeight="1">
      <c r="A977" s="2"/>
      <c r="B977" s="27"/>
      <c r="C977" s="27"/>
      <c r="F977" s="1"/>
      <c r="G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9.5" customHeight="1">
      <c r="A978" s="2"/>
      <c r="B978" s="27"/>
      <c r="C978" s="27"/>
      <c r="F978" s="1"/>
      <c r="G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9.5" customHeight="1">
      <c r="A979" s="2"/>
      <c r="B979" s="27"/>
      <c r="C979" s="27"/>
      <c r="F979" s="1"/>
      <c r="G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9.5" customHeight="1">
      <c r="A980" s="2"/>
      <c r="B980" s="27"/>
      <c r="C980" s="27"/>
      <c r="F980" s="1"/>
      <c r="G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9.5" customHeight="1">
      <c r="A981" s="2"/>
      <c r="B981" s="27"/>
      <c r="C981" s="27"/>
      <c r="F981" s="1"/>
      <c r="G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9.5" customHeight="1">
      <c r="A982" s="2"/>
      <c r="B982" s="27"/>
      <c r="C982" s="27"/>
      <c r="F982" s="1"/>
      <c r="G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9.5" customHeight="1">
      <c r="A983" s="2"/>
      <c r="B983" s="27"/>
      <c r="C983" s="27"/>
      <c r="F983" s="1"/>
      <c r="G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9.5" customHeight="1">
      <c r="A984" s="2"/>
      <c r="B984" s="27"/>
      <c r="C984" s="27"/>
      <c r="F984" s="1"/>
      <c r="G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9.5" customHeight="1">
      <c r="A985" s="2"/>
      <c r="B985" s="27"/>
      <c r="C985" s="27"/>
      <c r="F985" s="1"/>
      <c r="G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9.5" customHeight="1">
      <c r="A986" s="2"/>
      <c r="B986" s="27"/>
      <c r="C986" s="27"/>
      <c r="F986" s="1"/>
      <c r="G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9.5" customHeight="1">
      <c r="A987" s="2"/>
      <c r="B987" s="27"/>
      <c r="C987" s="27"/>
      <c r="F987" s="1"/>
      <c r="G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</sheetData>
  <mergeCells count="17">
    <mergeCell ref="H16:H17"/>
    <mergeCell ref="H3:J3"/>
    <mergeCell ref="D18:E18"/>
    <mergeCell ref="F1:G1"/>
    <mergeCell ref="D1:E1"/>
    <mergeCell ref="A3:A4"/>
    <mergeCell ref="B3:C3"/>
    <mergeCell ref="D3:E3"/>
    <mergeCell ref="F3:G3"/>
    <mergeCell ref="A1:B1"/>
    <mergeCell ref="A15:A17"/>
    <mergeCell ref="B15:C15"/>
    <mergeCell ref="D15:E15"/>
    <mergeCell ref="F15:G15"/>
    <mergeCell ref="B17:C17"/>
    <mergeCell ref="D17:E17"/>
    <mergeCell ref="F17:G17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A240-0F90-F142-B38A-A4050A46AB44}">
  <dimension ref="A1:X987"/>
  <sheetViews>
    <sheetView showGridLines="0" zoomScale="140" zoomScaleNormal="140" workbookViewId="0">
      <selection activeCell="H9" sqref="H9"/>
    </sheetView>
  </sheetViews>
  <sheetFormatPr baseColWidth="10" defaultColWidth="12.6640625" defaultRowHeight="15" customHeight="1"/>
  <cols>
    <col min="1" max="1" width="11.77734375" customWidth="1"/>
    <col min="2" max="3" width="11.77734375" style="7" customWidth="1"/>
    <col min="4" max="4" width="11.77734375" style="19" customWidth="1"/>
    <col min="5" max="5" width="11.77734375" style="16" customWidth="1"/>
    <col min="6" max="7" width="11.77734375" customWidth="1"/>
    <col min="8" max="9" width="11.77734375" style="16" customWidth="1"/>
    <col min="10" max="10" width="15.44140625" customWidth="1"/>
    <col min="11" max="24" width="10.6640625" customWidth="1"/>
  </cols>
  <sheetData>
    <row r="1" spans="1:24" s="10" customFormat="1" ht="31.5" customHeight="1">
      <c r="A1" s="81">
        <v>45501</v>
      </c>
      <c r="B1" s="82"/>
      <c r="C1" s="60" t="str">
        <f>"Pumps: "&amp;COUNTA(I5:I12)</f>
        <v>Pumps: 8</v>
      </c>
      <c r="D1" s="84">
        <f>ROUNDUP(D17/8, 0)</f>
        <v>66</v>
      </c>
      <c r="E1" s="92"/>
      <c r="F1" s="93">
        <f>ROUNDDOWN(F17/8, 0)</f>
        <v>18</v>
      </c>
      <c r="G1" s="85"/>
      <c r="H1" s="49" t="s">
        <v>0</v>
      </c>
      <c r="I1" s="49" t="s">
        <v>1</v>
      </c>
      <c r="J1" s="49" t="s">
        <v>28</v>
      </c>
    </row>
    <row r="2" spans="1:24" s="10" customFormat="1" ht="31.5" customHeight="1">
      <c r="A2" s="11"/>
      <c r="B2" s="11"/>
      <c r="C2" s="58"/>
      <c r="D2" s="12"/>
      <c r="E2" s="12"/>
    </row>
    <row r="3" spans="1:24" s="1" customFormat="1" ht="42" customHeight="1">
      <c r="A3" s="87" t="s">
        <v>3</v>
      </c>
      <c r="B3" s="89" t="s">
        <v>4</v>
      </c>
      <c r="C3" s="91"/>
      <c r="D3" s="89" t="s">
        <v>5</v>
      </c>
      <c r="E3" s="91"/>
      <c r="F3" s="89" t="s">
        <v>6</v>
      </c>
      <c r="G3" s="108"/>
      <c r="H3" s="109" t="s">
        <v>7</v>
      </c>
      <c r="I3" s="109"/>
      <c r="J3" s="109"/>
    </row>
    <row r="4" spans="1:24" s="1" customFormat="1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38" t="s">
        <v>12</v>
      </c>
      <c r="I4" s="38" t="s">
        <v>6</v>
      </c>
      <c r="J4" s="38" t="s">
        <v>4</v>
      </c>
    </row>
    <row r="5" spans="1:24" ht="42" customHeight="1">
      <c r="A5" s="4">
        <v>45930</v>
      </c>
      <c r="B5" s="29"/>
      <c r="C5" s="29"/>
      <c r="D5" s="30">
        <v>95</v>
      </c>
      <c r="E5" s="30"/>
      <c r="F5" s="30" t="s">
        <v>41</v>
      </c>
      <c r="G5" s="30" t="s">
        <v>41</v>
      </c>
      <c r="H5" s="22">
        <v>4.1666666666666664E-2</v>
      </c>
      <c r="I5" s="5" t="s">
        <v>41</v>
      </c>
      <c r="J5" s="2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2" customHeight="1">
      <c r="A6" s="4">
        <v>45930.125</v>
      </c>
      <c r="B6" s="29"/>
      <c r="C6" s="29"/>
      <c r="D6" s="30"/>
      <c r="E6" s="30">
        <v>50</v>
      </c>
      <c r="F6" s="30" t="s">
        <v>41</v>
      </c>
      <c r="G6" s="30" t="s">
        <v>41</v>
      </c>
      <c r="H6" s="23">
        <v>0.20833333333333334</v>
      </c>
      <c r="I6" s="5" t="s">
        <v>41</v>
      </c>
      <c r="J6" s="2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42" customHeight="1">
      <c r="A7" s="4">
        <v>45930.25</v>
      </c>
      <c r="B7" s="29"/>
      <c r="C7" s="29">
        <v>10</v>
      </c>
      <c r="D7" s="30">
        <v>40</v>
      </c>
      <c r="E7" s="30"/>
      <c r="F7" s="30">
        <v>80</v>
      </c>
      <c r="G7" s="30">
        <v>40</v>
      </c>
      <c r="H7" s="23">
        <v>0.29166666666666669</v>
      </c>
      <c r="I7" s="23">
        <v>0.25</v>
      </c>
      <c r="J7" s="2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42" customHeight="1">
      <c r="A8" s="4">
        <v>45930.375</v>
      </c>
      <c r="B8" s="29"/>
      <c r="C8" s="29"/>
      <c r="D8" s="30">
        <v>70</v>
      </c>
      <c r="E8" s="30"/>
      <c r="F8" s="30" t="s">
        <v>41</v>
      </c>
      <c r="G8" s="30" t="s">
        <v>41</v>
      </c>
      <c r="H8" s="23">
        <v>0.375</v>
      </c>
      <c r="I8" s="5" t="s">
        <v>41</v>
      </c>
      <c r="J8" s="2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2" customHeight="1">
      <c r="A9" s="4">
        <v>45930.5</v>
      </c>
      <c r="B9" s="29"/>
      <c r="C9" s="29">
        <v>15</v>
      </c>
      <c r="D9" s="30"/>
      <c r="E9" s="34"/>
      <c r="F9" s="30">
        <v>15</v>
      </c>
      <c r="G9" s="30">
        <v>10</v>
      </c>
      <c r="H9" s="23"/>
      <c r="I9" s="23">
        <v>0.5</v>
      </c>
      <c r="J9" s="2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42" customHeight="1">
      <c r="A10" s="4">
        <v>45930.625</v>
      </c>
      <c r="B10" s="29">
        <v>15</v>
      </c>
      <c r="C10" s="29"/>
      <c r="D10" s="30">
        <v>20</v>
      </c>
      <c r="E10" s="30"/>
      <c r="F10" s="30" t="s">
        <v>41</v>
      </c>
      <c r="G10" s="30" t="s">
        <v>41</v>
      </c>
      <c r="H10" s="23">
        <v>0.60416666666666663</v>
      </c>
      <c r="I10" s="5" t="s">
        <v>41</v>
      </c>
      <c r="J10" s="2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42" customHeight="1">
      <c r="A11" s="4">
        <v>45930.75</v>
      </c>
      <c r="B11" s="29"/>
      <c r="C11" s="29">
        <v>30</v>
      </c>
      <c r="D11" s="30">
        <v>150</v>
      </c>
      <c r="E11" s="30"/>
      <c r="F11" s="30" t="s">
        <v>41</v>
      </c>
      <c r="G11" s="30" t="s">
        <v>41</v>
      </c>
      <c r="H11" s="23">
        <v>0.70833333333333337</v>
      </c>
      <c r="I11" s="5" t="s">
        <v>41</v>
      </c>
      <c r="J11" s="2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42" customHeight="1">
      <c r="A12" s="4">
        <v>45930.875</v>
      </c>
      <c r="B12" s="29"/>
      <c r="C12" s="29">
        <v>10</v>
      </c>
      <c r="D12" s="30">
        <v>100</v>
      </c>
      <c r="E12" s="30"/>
      <c r="F12" s="30" t="s">
        <v>41</v>
      </c>
      <c r="G12" s="30" t="s">
        <v>41</v>
      </c>
      <c r="H12" s="23">
        <v>0.875</v>
      </c>
      <c r="I12" s="5" t="s">
        <v>41</v>
      </c>
      <c r="J12" s="2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9.5" customHeight="1">
      <c r="A13" s="2"/>
      <c r="B13" s="27"/>
      <c r="C13" s="27"/>
      <c r="D13" s="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9.5" customHeight="1">
      <c r="A14" s="2"/>
      <c r="B14" s="27"/>
      <c r="C14" s="27"/>
      <c r="D14" s="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s="16" customFormat="1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24" s="16" customFormat="1" ht="19.5" customHeight="1">
      <c r="A16" s="66"/>
      <c r="B16" s="31">
        <f t="shared" ref="B16:G16" si="0">SUM(B5:B12)</f>
        <v>15</v>
      </c>
      <c r="C16" s="31">
        <f t="shared" si="0"/>
        <v>65</v>
      </c>
      <c r="D16" s="32">
        <f t="shared" si="0"/>
        <v>475</v>
      </c>
      <c r="E16" s="33">
        <f t="shared" si="0"/>
        <v>50</v>
      </c>
      <c r="F16" s="32">
        <f t="shared" si="0"/>
        <v>95</v>
      </c>
      <c r="G16" s="33">
        <f t="shared" si="0"/>
        <v>50</v>
      </c>
      <c r="H16" s="100">
        <f>D17-F17</f>
        <v>380</v>
      </c>
      <c r="I16" s="1"/>
    </row>
    <row r="17" spans="1:24" s="16" customFormat="1" ht="19.5" customHeight="1">
      <c r="A17" s="67"/>
      <c r="B17" s="101">
        <f>SUM(B16:C16)</f>
        <v>80</v>
      </c>
      <c r="C17" s="102"/>
      <c r="D17" s="78">
        <f>SUM(D16:E16)</f>
        <v>525</v>
      </c>
      <c r="E17" s="103"/>
      <c r="F17" s="78">
        <f>SUM(F16:G16)</f>
        <v>145</v>
      </c>
      <c r="G17" s="80"/>
      <c r="H17" s="75"/>
      <c r="I17" s="1"/>
    </row>
    <row r="18" spans="1:24" ht="19.5" customHeight="1">
      <c r="A18" s="2"/>
      <c r="B18" s="27"/>
      <c r="C18" s="27"/>
      <c r="D18" s="95"/>
      <c r="E18" s="95"/>
      <c r="F18" s="1"/>
      <c r="G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9.5" customHeight="1">
      <c r="A19" s="2"/>
      <c r="B19" s="27"/>
      <c r="C19" s="27"/>
      <c r="F19" s="1"/>
      <c r="G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9.5" customHeight="1">
      <c r="A20" s="2"/>
      <c r="B20" s="27"/>
      <c r="C20" s="27"/>
      <c r="F20" s="1"/>
      <c r="G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9.5" customHeight="1">
      <c r="A21" s="2"/>
      <c r="B21" s="27"/>
      <c r="C21" s="27"/>
      <c r="F21" s="1"/>
      <c r="G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9.5" customHeight="1">
      <c r="A22" s="2"/>
      <c r="B22" s="27"/>
      <c r="C22" s="27"/>
      <c r="F22" s="1"/>
      <c r="G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9.5" customHeight="1">
      <c r="A23" s="2"/>
      <c r="B23" s="27"/>
      <c r="C23" s="27"/>
      <c r="F23" s="1"/>
      <c r="G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9.5" customHeight="1">
      <c r="A24" s="2"/>
      <c r="B24" s="27"/>
      <c r="C24" s="27"/>
      <c r="F24" s="1"/>
      <c r="G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9.5" customHeight="1">
      <c r="A25" s="2"/>
      <c r="B25" s="27"/>
      <c r="C25" s="27"/>
      <c r="F25" s="1"/>
      <c r="G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9.5" customHeight="1">
      <c r="A26" s="2"/>
      <c r="B26" s="27"/>
      <c r="C26" s="27"/>
      <c r="F26" s="1"/>
      <c r="G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9.5" customHeight="1">
      <c r="A27" s="2"/>
      <c r="B27" s="27"/>
      <c r="C27" s="27"/>
      <c r="F27" s="1"/>
      <c r="G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9.5" customHeight="1">
      <c r="A28" s="2"/>
      <c r="B28" s="27"/>
      <c r="C28" s="27"/>
      <c r="F28" s="1"/>
      <c r="G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9.5" customHeight="1">
      <c r="A29" s="2"/>
      <c r="B29" s="27"/>
      <c r="C29" s="27"/>
      <c r="F29" s="1"/>
      <c r="G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9.5" customHeight="1">
      <c r="A30" s="2"/>
      <c r="B30" s="27"/>
      <c r="C30" s="27"/>
      <c r="F30" s="1"/>
      <c r="G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9.5" customHeight="1">
      <c r="A31" s="2"/>
      <c r="B31" s="27"/>
      <c r="C31" s="27"/>
      <c r="F31" s="1"/>
      <c r="G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9.5" customHeight="1">
      <c r="A32" s="2"/>
      <c r="B32" s="27"/>
      <c r="C32" s="27"/>
      <c r="F32" s="1"/>
      <c r="G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9.5" customHeight="1">
      <c r="A33" s="2"/>
      <c r="B33" s="27"/>
      <c r="C33" s="27"/>
      <c r="F33" s="1"/>
      <c r="G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9.5" customHeight="1">
      <c r="A34" s="2"/>
      <c r="B34" s="27"/>
      <c r="C34" s="27"/>
      <c r="F34" s="1"/>
      <c r="G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9.5" customHeight="1">
      <c r="A35" s="2"/>
      <c r="B35" s="27"/>
      <c r="C35" s="27"/>
      <c r="F35" s="1"/>
      <c r="G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9.5" customHeight="1">
      <c r="A36" s="2"/>
      <c r="B36" s="27"/>
      <c r="C36" s="27"/>
      <c r="F36" s="1"/>
      <c r="G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9.5" customHeight="1">
      <c r="A37" s="2"/>
      <c r="B37" s="27"/>
      <c r="C37" s="27"/>
      <c r="F37" s="1"/>
      <c r="G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9.5" customHeight="1">
      <c r="A38" s="2"/>
      <c r="B38" s="27"/>
      <c r="C38" s="27"/>
      <c r="F38" s="1"/>
      <c r="G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9.5" customHeight="1">
      <c r="A39" s="2"/>
      <c r="B39" s="27"/>
      <c r="C39" s="27"/>
      <c r="F39" s="1"/>
      <c r="G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9.5" customHeight="1">
      <c r="A40" s="2"/>
      <c r="B40" s="27"/>
      <c r="C40" s="27"/>
      <c r="F40" s="1"/>
      <c r="G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9.5" customHeight="1">
      <c r="A41" s="2"/>
      <c r="B41" s="27"/>
      <c r="C41" s="27"/>
      <c r="F41" s="1"/>
      <c r="G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9.5" customHeight="1">
      <c r="A42" s="2"/>
      <c r="B42" s="27"/>
      <c r="C42" s="27"/>
      <c r="F42" s="1"/>
      <c r="G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9.5" customHeight="1">
      <c r="A43" s="2"/>
      <c r="B43" s="27"/>
      <c r="C43" s="27"/>
      <c r="F43" s="1"/>
      <c r="G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9.5" customHeight="1">
      <c r="A44" s="2"/>
      <c r="B44" s="27"/>
      <c r="C44" s="27"/>
      <c r="F44" s="1"/>
      <c r="G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9.5" customHeight="1">
      <c r="A45" s="2"/>
      <c r="B45" s="27"/>
      <c r="C45" s="27"/>
      <c r="F45" s="1"/>
      <c r="G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9.5" customHeight="1">
      <c r="A46" s="2"/>
      <c r="B46" s="27"/>
      <c r="C46" s="27"/>
      <c r="F46" s="1"/>
      <c r="G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9.5" customHeight="1">
      <c r="A47" s="2"/>
      <c r="B47" s="27"/>
      <c r="C47" s="27"/>
      <c r="F47" s="1"/>
      <c r="G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9.5" customHeight="1">
      <c r="A48" s="2"/>
      <c r="B48" s="27"/>
      <c r="C48" s="27"/>
      <c r="F48" s="1"/>
      <c r="G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9.5" customHeight="1">
      <c r="A49" s="2"/>
      <c r="B49" s="27"/>
      <c r="C49" s="27"/>
      <c r="F49" s="1"/>
      <c r="G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9.5" customHeight="1">
      <c r="A50" s="2"/>
      <c r="B50" s="27"/>
      <c r="C50" s="27"/>
      <c r="F50" s="1"/>
      <c r="G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9.5" customHeight="1">
      <c r="A51" s="2"/>
      <c r="B51" s="27"/>
      <c r="C51" s="27"/>
      <c r="F51" s="1"/>
      <c r="G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9.5" customHeight="1">
      <c r="A52" s="2"/>
      <c r="B52" s="27"/>
      <c r="C52" s="27"/>
      <c r="F52" s="1"/>
      <c r="G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9.5" customHeight="1">
      <c r="A53" s="2"/>
      <c r="B53" s="27"/>
      <c r="C53" s="27"/>
      <c r="F53" s="1"/>
      <c r="G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9.5" customHeight="1">
      <c r="A54" s="2"/>
      <c r="B54" s="27"/>
      <c r="C54" s="27"/>
      <c r="F54" s="1"/>
      <c r="G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9.5" customHeight="1">
      <c r="A55" s="2"/>
      <c r="B55" s="27"/>
      <c r="C55" s="27"/>
      <c r="F55" s="1"/>
      <c r="G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9.5" customHeight="1">
      <c r="A56" s="2"/>
      <c r="B56" s="27"/>
      <c r="C56" s="27"/>
      <c r="F56" s="1"/>
      <c r="G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9.5" customHeight="1">
      <c r="A57" s="2"/>
      <c r="B57" s="27"/>
      <c r="C57" s="27"/>
      <c r="F57" s="1"/>
      <c r="G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9.5" customHeight="1">
      <c r="A58" s="2"/>
      <c r="B58" s="27"/>
      <c r="C58" s="27"/>
      <c r="F58" s="1"/>
      <c r="G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9.5" customHeight="1">
      <c r="A59" s="2"/>
      <c r="B59" s="27"/>
      <c r="C59" s="27"/>
      <c r="F59" s="1"/>
      <c r="G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9.5" customHeight="1">
      <c r="A60" s="2"/>
      <c r="B60" s="27"/>
      <c r="C60" s="27"/>
      <c r="F60" s="1"/>
      <c r="G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9.5" customHeight="1">
      <c r="A61" s="2"/>
      <c r="B61" s="27"/>
      <c r="C61" s="27"/>
      <c r="F61" s="1"/>
      <c r="G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9.5" customHeight="1">
      <c r="A62" s="2"/>
      <c r="B62" s="27"/>
      <c r="C62" s="27"/>
      <c r="F62" s="1"/>
      <c r="G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9.5" customHeight="1">
      <c r="A63" s="2"/>
      <c r="B63" s="27"/>
      <c r="C63" s="27"/>
      <c r="F63" s="1"/>
      <c r="G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9.5" customHeight="1">
      <c r="A64" s="2"/>
      <c r="B64" s="27"/>
      <c r="C64" s="27"/>
      <c r="F64" s="1"/>
      <c r="G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9.5" customHeight="1">
      <c r="A65" s="2"/>
      <c r="B65" s="27"/>
      <c r="C65" s="27"/>
      <c r="F65" s="1"/>
      <c r="G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9.5" customHeight="1">
      <c r="A66" s="2"/>
      <c r="B66" s="27"/>
      <c r="C66" s="27"/>
      <c r="F66" s="1"/>
      <c r="G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9.5" customHeight="1">
      <c r="A67" s="2"/>
      <c r="B67" s="27"/>
      <c r="C67" s="27"/>
      <c r="F67" s="1"/>
      <c r="G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9.5" customHeight="1">
      <c r="A68" s="2"/>
      <c r="B68" s="27"/>
      <c r="C68" s="27"/>
      <c r="F68" s="1"/>
      <c r="G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9.5" customHeight="1">
      <c r="A69" s="2"/>
      <c r="B69" s="27"/>
      <c r="C69" s="27"/>
      <c r="F69" s="1"/>
      <c r="G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9.5" customHeight="1">
      <c r="A70" s="2"/>
      <c r="B70" s="27"/>
      <c r="C70" s="27"/>
      <c r="F70" s="1"/>
      <c r="G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9.5" customHeight="1">
      <c r="A71" s="2"/>
      <c r="B71" s="27"/>
      <c r="C71" s="27"/>
      <c r="F71" s="1"/>
      <c r="G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9.5" customHeight="1">
      <c r="A72" s="2"/>
      <c r="B72" s="27"/>
      <c r="C72" s="27"/>
      <c r="F72" s="1"/>
      <c r="G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9.5" customHeight="1">
      <c r="A73" s="2"/>
      <c r="B73" s="27"/>
      <c r="C73" s="27"/>
      <c r="F73" s="1"/>
      <c r="G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9.5" customHeight="1">
      <c r="A74" s="2"/>
      <c r="B74" s="27"/>
      <c r="C74" s="27"/>
      <c r="F74" s="1"/>
      <c r="G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9.5" customHeight="1">
      <c r="A75" s="2"/>
      <c r="B75" s="27"/>
      <c r="C75" s="27"/>
      <c r="F75" s="1"/>
      <c r="G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9.5" customHeight="1">
      <c r="A76" s="2"/>
      <c r="B76" s="27"/>
      <c r="C76" s="27"/>
      <c r="F76" s="1"/>
      <c r="G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9.5" customHeight="1">
      <c r="A77" s="2"/>
      <c r="B77" s="27"/>
      <c r="C77" s="27"/>
      <c r="F77" s="1"/>
      <c r="G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9.5" customHeight="1">
      <c r="A78" s="2"/>
      <c r="B78" s="27"/>
      <c r="C78" s="27"/>
      <c r="F78" s="1"/>
      <c r="G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9.5" customHeight="1">
      <c r="A79" s="2"/>
      <c r="B79" s="27"/>
      <c r="C79" s="27"/>
      <c r="F79" s="1"/>
      <c r="G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9.5" customHeight="1">
      <c r="A80" s="2"/>
      <c r="B80" s="27"/>
      <c r="C80" s="27"/>
      <c r="F80" s="1"/>
      <c r="G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9.5" customHeight="1">
      <c r="A81" s="2"/>
      <c r="B81" s="27"/>
      <c r="C81" s="27"/>
      <c r="F81" s="1"/>
      <c r="G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9.5" customHeight="1">
      <c r="A82" s="2"/>
      <c r="B82" s="27"/>
      <c r="C82" s="27"/>
      <c r="F82" s="1"/>
      <c r="G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9.5" customHeight="1">
      <c r="A83" s="2"/>
      <c r="B83" s="27"/>
      <c r="C83" s="27"/>
      <c r="F83" s="1"/>
      <c r="G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9.5" customHeight="1">
      <c r="A84" s="2"/>
      <c r="B84" s="27"/>
      <c r="C84" s="27"/>
      <c r="F84" s="1"/>
      <c r="G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9.5" customHeight="1">
      <c r="A85" s="2"/>
      <c r="B85" s="27"/>
      <c r="C85" s="27"/>
      <c r="F85" s="1"/>
      <c r="G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9.5" customHeight="1">
      <c r="A86" s="2"/>
      <c r="B86" s="27"/>
      <c r="C86" s="27"/>
      <c r="F86" s="1"/>
      <c r="G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9.5" customHeight="1">
      <c r="A87" s="2"/>
      <c r="B87" s="27"/>
      <c r="C87" s="27"/>
      <c r="F87" s="1"/>
      <c r="G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9.5" customHeight="1">
      <c r="A88" s="2"/>
      <c r="B88" s="27"/>
      <c r="C88" s="27"/>
      <c r="F88" s="1"/>
      <c r="G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9.5" customHeight="1">
      <c r="A89" s="2"/>
      <c r="B89" s="27"/>
      <c r="C89" s="27"/>
      <c r="F89" s="1"/>
      <c r="G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9.5" customHeight="1">
      <c r="A90" s="2"/>
      <c r="B90" s="27"/>
      <c r="C90" s="27"/>
      <c r="F90" s="1"/>
      <c r="G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9.5" customHeight="1">
      <c r="A91" s="2"/>
      <c r="B91" s="27"/>
      <c r="C91" s="27"/>
      <c r="F91" s="1"/>
      <c r="G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9.5" customHeight="1">
      <c r="A92" s="2"/>
      <c r="B92" s="27"/>
      <c r="C92" s="27"/>
      <c r="F92" s="1"/>
      <c r="G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9.5" customHeight="1">
      <c r="A93" s="2"/>
      <c r="B93" s="27"/>
      <c r="C93" s="27"/>
      <c r="F93" s="1"/>
      <c r="G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9.5" customHeight="1">
      <c r="A94" s="2"/>
      <c r="B94" s="27"/>
      <c r="C94" s="27"/>
      <c r="F94" s="1"/>
      <c r="G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9.5" customHeight="1">
      <c r="A95" s="2"/>
      <c r="B95" s="27"/>
      <c r="C95" s="27"/>
      <c r="F95" s="1"/>
      <c r="G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9.5" customHeight="1">
      <c r="A96" s="2"/>
      <c r="B96" s="27"/>
      <c r="C96" s="27"/>
      <c r="F96" s="1"/>
      <c r="G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9.5" customHeight="1">
      <c r="A97" s="2"/>
      <c r="B97" s="27"/>
      <c r="C97" s="27"/>
      <c r="F97" s="1"/>
      <c r="G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9.5" customHeight="1">
      <c r="A98" s="2"/>
      <c r="B98" s="27"/>
      <c r="C98" s="27"/>
      <c r="F98" s="1"/>
      <c r="G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9.5" customHeight="1">
      <c r="A99" s="2"/>
      <c r="B99" s="27"/>
      <c r="C99" s="27"/>
      <c r="F99" s="1"/>
      <c r="G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9.5" customHeight="1">
      <c r="A100" s="2"/>
      <c r="B100" s="27"/>
      <c r="C100" s="27"/>
      <c r="F100" s="1"/>
      <c r="G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9.5" customHeight="1">
      <c r="A101" s="2"/>
      <c r="B101" s="27"/>
      <c r="C101" s="27"/>
      <c r="F101" s="1"/>
      <c r="G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9.5" customHeight="1">
      <c r="A102" s="2"/>
      <c r="B102" s="27"/>
      <c r="C102" s="27"/>
      <c r="F102" s="1"/>
      <c r="G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9.5" customHeight="1">
      <c r="A103" s="2"/>
      <c r="B103" s="27"/>
      <c r="C103" s="27"/>
      <c r="F103" s="1"/>
      <c r="G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9.5" customHeight="1">
      <c r="A104" s="2"/>
      <c r="B104" s="27"/>
      <c r="C104" s="27"/>
      <c r="F104" s="1"/>
      <c r="G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9.5" customHeight="1">
      <c r="A105" s="2"/>
      <c r="B105" s="27"/>
      <c r="C105" s="27"/>
      <c r="F105" s="1"/>
      <c r="G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9.5" customHeight="1">
      <c r="A106" s="2"/>
      <c r="B106" s="27"/>
      <c r="C106" s="27"/>
      <c r="F106" s="1"/>
      <c r="G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9.5" customHeight="1">
      <c r="A107" s="2"/>
      <c r="B107" s="27"/>
      <c r="C107" s="27"/>
      <c r="F107" s="1"/>
      <c r="G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9.5" customHeight="1">
      <c r="A108" s="2"/>
      <c r="B108" s="27"/>
      <c r="C108" s="27"/>
      <c r="F108" s="1"/>
      <c r="G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9.5" customHeight="1">
      <c r="A109" s="2"/>
      <c r="B109" s="27"/>
      <c r="C109" s="27"/>
      <c r="F109" s="1"/>
      <c r="G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9.5" customHeight="1">
      <c r="A110" s="2"/>
      <c r="B110" s="27"/>
      <c r="C110" s="27"/>
      <c r="F110" s="1"/>
      <c r="G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9.5" customHeight="1">
      <c r="A111" s="2"/>
      <c r="B111" s="27"/>
      <c r="C111" s="27"/>
      <c r="F111" s="1"/>
      <c r="G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9.5" customHeight="1">
      <c r="A112" s="2"/>
      <c r="B112" s="27"/>
      <c r="C112" s="27"/>
      <c r="F112" s="1"/>
      <c r="G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9.5" customHeight="1">
      <c r="A113" s="2"/>
      <c r="B113" s="27"/>
      <c r="C113" s="27"/>
      <c r="F113" s="1"/>
      <c r="G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9.5" customHeight="1">
      <c r="A114" s="2"/>
      <c r="B114" s="27"/>
      <c r="C114" s="27"/>
      <c r="F114" s="1"/>
      <c r="G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9.5" customHeight="1">
      <c r="A115" s="2"/>
      <c r="B115" s="27"/>
      <c r="C115" s="27"/>
      <c r="F115" s="1"/>
      <c r="G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9.5" customHeight="1">
      <c r="A116" s="2"/>
      <c r="B116" s="27"/>
      <c r="C116" s="27"/>
      <c r="F116" s="1"/>
      <c r="G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9.5" customHeight="1">
      <c r="A117" s="2"/>
      <c r="B117" s="27"/>
      <c r="C117" s="27"/>
      <c r="F117" s="1"/>
      <c r="G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9.5" customHeight="1">
      <c r="A118" s="2"/>
      <c r="B118" s="27"/>
      <c r="C118" s="27"/>
      <c r="F118" s="1"/>
      <c r="G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9.5" customHeight="1">
      <c r="A119" s="2"/>
      <c r="B119" s="27"/>
      <c r="C119" s="27"/>
      <c r="F119" s="1"/>
      <c r="G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9.5" customHeight="1">
      <c r="A120" s="2"/>
      <c r="B120" s="27"/>
      <c r="C120" s="27"/>
      <c r="F120" s="1"/>
      <c r="G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9.5" customHeight="1">
      <c r="A121" s="2"/>
      <c r="B121" s="27"/>
      <c r="C121" s="27"/>
      <c r="F121" s="1"/>
      <c r="G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9.5" customHeight="1">
      <c r="A122" s="2"/>
      <c r="B122" s="27"/>
      <c r="C122" s="27"/>
      <c r="F122" s="1"/>
      <c r="G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9.5" customHeight="1">
      <c r="A123" s="2"/>
      <c r="B123" s="27"/>
      <c r="C123" s="27"/>
      <c r="F123" s="1"/>
      <c r="G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9.5" customHeight="1">
      <c r="A124" s="2"/>
      <c r="B124" s="27"/>
      <c r="C124" s="27"/>
      <c r="F124" s="1"/>
      <c r="G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9.5" customHeight="1">
      <c r="A125" s="2"/>
      <c r="B125" s="27"/>
      <c r="C125" s="27"/>
      <c r="F125" s="1"/>
      <c r="G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9.5" customHeight="1">
      <c r="A126" s="2"/>
      <c r="B126" s="27"/>
      <c r="C126" s="27"/>
      <c r="F126" s="1"/>
      <c r="G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9.5" customHeight="1">
      <c r="A127" s="2"/>
      <c r="B127" s="27"/>
      <c r="C127" s="27"/>
      <c r="F127" s="1"/>
      <c r="G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9.5" customHeight="1">
      <c r="A128" s="2"/>
      <c r="B128" s="27"/>
      <c r="C128" s="27"/>
      <c r="F128" s="1"/>
      <c r="G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9.5" customHeight="1">
      <c r="A129" s="2"/>
      <c r="B129" s="27"/>
      <c r="C129" s="27"/>
      <c r="F129" s="1"/>
      <c r="G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9.5" customHeight="1">
      <c r="A130" s="2"/>
      <c r="B130" s="27"/>
      <c r="C130" s="27"/>
      <c r="F130" s="1"/>
      <c r="G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9.5" customHeight="1">
      <c r="A131" s="2"/>
      <c r="B131" s="27"/>
      <c r="C131" s="27"/>
      <c r="F131" s="1"/>
      <c r="G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9.5" customHeight="1">
      <c r="A132" s="2"/>
      <c r="B132" s="27"/>
      <c r="C132" s="27"/>
      <c r="F132" s="1"/>
      <c r="G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9.5" customHeight="1">
      <c r="A133" s="2"/>
      <c r="B133" s="27"/>
      <c r="C133" s="27"/>
      <c r="F133" s="1"/>
      <c r="G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9.5" customHeight="1">
      <c r="A134" s="2"/>
      <c r="B134" s="27"/>
      <c r="C134" s="27"/>
      <c r="F134" s="1"/>
      <c r="G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9.5" customHeight="1">
      <c r="A135" s="2"/>
      <c r="B135" s="27"/>
      <c r="C135" s="27"/>
      <c r="F135" s="1"/>
      <c r="G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9.5" customHeight="1">
      <c r="A136" s="2"/>
      <c r="B136" s="27"/>
      <c r="C136" s="27"/>
      <c r="F136" s="1"/>
      <c r="G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9.5" customHeight="1">
      <c r="A137" s="2"/>
      <c r="B137" s="27"/>
      <c r="C137" s="27"/>
      <c r="F137" s="1"/>
      <c r="G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9.5" customHeight="1">
      <c r="A138" s="2"/>
      <c r="B138" s="27"/>
      <c r="C138" s="27"/>
      <c r="F138" s="1"/>
      <c r="G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9.5" customHeight="1">
      <c r="A139" s="2"/>
      <c r="B139" s="27"/>
      <c r="C139" s="27"/>
      <c r="F139" s="1"/>
      <c r="G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9.5" customHeight="1">
      <c r="A140" s="2"/>
      <c r="B140" s="27"/>
      <c r="C140" s="27"/>
      <c r="F140" s="1"/>
      <c r="G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9.5" customHeight="1">
      <c r="A141" s="2"/>
      <c r="B141" s="27"/>
      <c r="C141" s="27"/>
      <c r="F141" s="1"/>
      <c r="G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9.5" customHeight="1">
      <c r="A142" s="2"/>
      <c r="B142" s="27"/>
      <c r="C142" s="27"/>
      <c r="F142" s="1"/>
      <c r="G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9.5" customHeight="1">
      <c r="A143" s="2"/>
      <c r="B143" s="27"/>
      <c r="C143" s="27"/>
      <c r="F143" s="1"/>
      <c r="G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9.5" customHeight="1">
      <c r="A144" s="2"/>
      <c r="B144" s="27"/>
      <c r="C144" s="27"/>
      <c r="F144" s="1"/>
      <c r="G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9.5" customHeight="1">
      <c r="A145" s="2"/>
      <c r="B145" s="27"/>
      <c r="C145" s="27"/>
      <c r="F145" s="1"/>
      <c r="G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9.5" customHeight="1">
      <c r="A146" s="2"/>
      <c r="B146" s="27"/>
      <c r="C146" s="27"/>
      <c r="F146" s="1"/>
      <c r="G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9.5" customHeight="1">
      <c r="A147" s="2"/>
      <c r="B147" s="27"/>
      <c r="C147" s="27"/>
      <c r="F147" s="1"/>
      <c r="G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9.5" customHeight="1">
      <c r="A148" s="2"/>
      <c r="B148" s="27"/>
      <c r="C148" s="27"/>
      <c r="F148" s="1"/>
      <c r="G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9.5" customHeight="1">
      <c r="A149" s="2"/>
      <c r="B149" s="27"/>
      <c r="C149" s="27"/>
      <c r="F149" s="1"/>
      <c r="G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9.5" customHeight="1">
      <c r="A150" s="2"/>
      <c r="B150" s="27"/>
      <c r="C150" s="27"/>
      <c r="F150" s="1"/>
      <c r="G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9.5" customHeight="1">
      <c r="A151" s="2"/>
      <c r="B151" s="27"/>
      <c r="C151" s="27"/>
      <c r="F151" s="1"/>
      <c r="G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9.5" customHeight="1">
      <c r="A152" s="2"/>
      <c r="B152" s="27"/>
      <c r="C152" s="27"/>
      <c r="F152" s="1"/>
      <c r="G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9.5" customHeight="1">
      <c r="A153" s="2"/>
      <c r="B153" s="27"/>
      <c r="C153" s="27"/>
      <c r="F153" s="1"/>
      <c r="G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9.5" customHeight="1">
      <c r="A154" s="2"/>
      <c r="B154" s="27"/>
      <c r="C154" s="27"/>
      <c r="F154" s="1"/>
      <c r="G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9.5" customHeight="1">
      <c r="A155" s="2"/>
      <c r="B155" s="27"/>
      <c r="C155" s="27"/>
      <c r="F155" s="1"/>
      <c r="G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9.5" customHeight="1">
      <c r="A156" s="2"/>
      <c r="B156" s="27"/>
      <c r="C156" s="27"/>
      <c r="F156" s="1"/>
      <c r="G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9.5" customHeight="1">
      <c r="A157" s="2"/>
      <c r="B157" s="27"/>
      <c r="C157" s="27"/>
      <c r="F157" s="1"/>
      <c r="G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9.5" customHeight="1">
      <c r="A158" s="2"/>
      <c r="B158" s="27"/>
      <c r="C158" s="27"/>
      <c r="F158" s="1"/>
      <c r="G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9.5" customHeight="1">
      <c r="A159" s="2"/>
      <c r="B159" s="27"/>
      <c r="C159" s="27"/>
      <c r="F159" s="1"/>
      <c r="G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9.5" customHeight="1">
      <c r="A160" s="2"/>
      <c r="B160" s="27"/>
      <c r="C160" s="27"/>
      <c r="F160" s="1"/>
      <c r="G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9.5" customHeight="1">
      <c r="A161" s="2"/>
      <c r="B161" s="27"/>
      <c r="C161" s="27"/>
      <c r="F161" s="1"/>
      <c r="G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9.5" customHeight="1">
      <c r="A162" s="2"/>
      <c r="B162" s="27"/>
      <c r="C162" s="27"/>
      <c r="F162" s="1"/>
      <c r="G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9.5" customHeight="1">
      <c r="A163" s="2"/>
      <c r="B163" s="27"/>
      <c r="C163" s="27"/>
      <c r="F163" s="1"/>
      <c r="G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9.5" customHeight="1">
      <c r="A164" s="2"/>
      <c r="B164" s="27"/>
      <c r="C164" s="27"/>
      <c r="F164" s="1"/>
      <c r="G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9.5" customHeight="1">
      <c r="A165" s="2"/>
      <c r="B165" s="27"/>
      <c r="C165" s="27"/>
      <c r="F165" s="1"/>
      <c r="G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9.5" customHeight="1">
      <c r="A166" s="2"/>
      <c r="B166" s="27"/>
      <c r="C166" s="27"/>
      <c r="F166" s="1"/>
      <c r="G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9.5" customHeight="1">
      <c r="A167" s="2"/>
      <c r="B167" s="27"/>
      <c r="C167" s="27"/>
      <c r="F167" s="1"/>
      <c r="G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9.5" customHeight="1">
      <c r="A168" s="2"/>
      <c r="B168" s="27"/>
      <c r="C168" s="27"/>
      <c r="F168" s="1"/>
      <c r="G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9.5" customHeight="1">
      <c r="A169" s="2"/>
      <c r="B169" s="27"/>
      <c r="C169" s="27"/>
      <c r="F169" s="1"/>
      <c r="G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9.5" customHeight="1">
      <c r="A170" s="2"/>
      <c r="B170" s="27"/>
      <c r="C170" s="27"/>
      <c r="F170" s="1"/>
      <c r="G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9.5" customHeight="1">
      <c r="A171" s="2"/>
      <c r="B171" s="27"/>
      <c r="C171" s="27"/>
      <c r="F171" s="1"/>
      <c r="G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9.5" customHeight="1">
      <c r="A172" s="2"/>
      <c r="B172" s="27"/>
      <c r="C172" s="27"/>
      <c r="F172" s="1"/>
      <c r="G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9.5" customHeight="1">
      <c r="A173" s="2"/>
      <c r="B173" s="27"/>
      <c r="C173" s="27"/>
      <c r="F173" s="1"/>
      <c r="G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9.5" customHeight="1">
      <c r="A174" s="2"/>
      <c r="B174" s="27"/>
      <c r="C174" s="27"/>
      <c r="F174" s="1"/>
      <c r="G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9.5" customHeight="1">
      <c r="A175" s="2"/>
      <c r="B175" s="27"/>
      <c r="C175" s="27"/>
      <c r="F175" s="1"/>
      <c r="G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9.5" customHeight="1">
      <c r="A176" s="2"/>
      <c r="B176" s="27"/>
      <c r="C176" s="27"/>
      <c r="F176" s="1"/>
      <c r="G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9.5" customHeight="1">
      <c r="A177" s="2"/>
      <c r="B177" s="27"/>
      <c r="C177" s="27"/>
      <c r="F177" s="1"/>
      <c r="G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9.5" customHeight="1">
      <c r="A178" s="2"/>
      <c r="B178" s="27"/>
      <c r="C178" s="27"/>
      <c r="F178" s="1"/>
      <c r="G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9.5" customHeight="1">
      <c r="A179" s="2"/>
      <c r="B179" s="27"/>
      <c r="C179" s="27"/>
      <c r="F179" s="1"/>
      <c r="G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9.5" customHeight="1">
      <c r="A180" s="2"/>
      <c r="B180" s="27"/>
      <c r="C180" s="27"/>
      <c r="F180" s="1"/>
      <c r="G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9.5" customHeight="1">
      <c r="A181" s="2"/>
      <c r="B181" s="27"/>
      <c r="C181" s="27"/>
      <c r="F181" s="1"/>
      <c r="G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9.5" customHeight="1">
      <c r="A182" s="2"/>
      <c r="B182" s="27"/>
      <c r="C182" s="27"/>
      <c r="F182" s="1"/>
      <c r="G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9.5" customHeight="1">
      <c r="A183" s="2"/>
      <c r="B183" s="27"/>
      <c r="C183" s="27"/>
      <c r="F183" s="1"/>
      <c r="G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9.5" customHeight="1">
      <c r="A184" s="2"/>
      <c r="B184" s="27"/>
      <c r="C184" s="27"/>
      <c r="F184" s="1"/>
      <c r="G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9.5" customHeight="1">
      <c r="A185" s="2"/>
      <c r="B185" s="27"/>
      <c r="C185" s="27"/>
      <c r="F185" s="1"/>
      <c r="G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9.5" customHeight="1">
      <c r="A186" s="2"/>
      <c r="B186" s="27"/>
      <c r="C186" s="27"/>
      <c r="F186" s="1"/>
      <c r="G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9.5" customHeight="1">
      <c r="A187" s="2"/>
      <c r="B187" s="27"/>
      <c r="C187" s="27"/>
      <c r="F187" s="1"/>
      <c r="G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9.5" customHeight="1">
      <c r="A188" s="2"/>
      <c r="B188" s="27"/>
      <c r="C188" s="27"/>
      <c r="F188" s="1"/>
      <c r="G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9.5" customHeight="1">
      <c r="A189" s="2"/>
      <c r="B189" s="27"/>
      <c r="C189" s="27"/>
      <c r="F189" s="1"/>
      <c r="G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9.5" customHeight="1">
      <c r="A190" s="2"/>
      <c r="B190" s="27"/>
      <c r="C190" s="27"/>
      <c r="F190" s="1"/>
      <c r="G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9.5" customHeight="1">
      <c r="A191" s="2"/>
      <c r="B191" s="27"/>
      <c r="C191" s="27"/>
      <c r="F191" s="1"/>
      <c r="G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9.5" customHeight="1">
      <c r="A192" s="2"/>
      <c r="B192" s="27"/>
      <c r="C192" s="27"/>
      <c r="F192" s="1"/>
      <c r="G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9.5" customHeight="1">
      <c r="A193" s="2"/>
      <c r="B193" s="27"/>
      <c r="C193" s="27"/>
      <c r="F193" s="1"/>
      <c r="G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9.5" customHeight="1">
      <c r="A194" s="2"/>
      <c r="B194" s="27"/>
      <c r="C194" s="27"/>
      <c r="F194" s="1"/>
      <c r="G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9.5" customHeight="1">
      <c r="A195" s="2"/>
      <c r="B195" s="27"/>
      <c r="C195" s="27"/>
      <c r="F195" s="1"/>
      <c r="G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9.5" customHeight="1">
      <c r="A196" s="2"/>
      <c r="B196" s="27"/>
      <c r="C196" s="27"/>
      <c r="F196" s="1"/>
      <c r="G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9.5" customHeight="1">
      <c r="A197" s="2"/>
      <c r="B197" s="27"/>
      <c r="C197" s="27"/>
      <c r="F197" s="1"/>
      <c r="G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9.5" customHeight="1">
      <c r="A198" s="2"/>
      <c r="B198" s="27"/>
      <c r="C198" s="27"/>
      <c r="F198" s="1"/>
      <c r="G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9.5" customHeight="1">
      <c r="A199" s="2"/>
      <c r="B199" s="27"/>
      <c r="C199" s="27"/>
      <c r="F199" s="1"/>
      <c r="G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9.5" customHeight="1">
      <c r="A200" s="2"/>
      <c r="B200" s="27"/>
      <c r="C200" s="27"/>
      <c r="F200" s="1"/>
      <c r="G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9.5" customHeight="1">
      <c r="A201" s="2"/>
      <c r="B201" s="27"/>
      <c r="C201" s="27"/>
      <c r="F201" s="1"/>
      <c r="G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9.5" customHeight="1">
      <c r="A202" s="2"/>
      <c r="B202" s="27"/>
      <c r="C202" s="27"/>
      <c r="F202" s="1"/>
      <c r="G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9.5" customHeight="1">
      <c r="A203" s="2"/>
      <c r="B203" s="27"/>
      <c r="C203" s="27"/>
      <c r="F203" s="1"/>
      <c r="G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9.5" customHeight="1">
      <c r="A204" s="2"/>
      <c r="B204" s="27"/>
      <c r="C204" s="27"/>
      <c r="F204" s="1"/>
      <c r="G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9.5" customHeight="1">
      <c r="A205" s="2"/>
      <c r="B205" s="27"/>
      <c r="C205" s="27"/>
      <c r="F205" s="1"/>
      <c r="G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9.5" customHeight="1">
      <c r="A206" s="2"/>
      <c r="B206" s="27"/>
      <c r="C206" s="27"/>
      <c r="F206" s="1"/>
      <c r="G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9.5" customHeight="1">
      <c r="A207" s="2"/>
      <c r="B207" s="27"/>
      <c r="C207" s="27"/>
      <c r="F207" s="1"/>
      <c r="G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9.5" customHeight="1">
      <c r="A208" s="2"/>
      <c r="B208" s="27"/>
      <c r="C208" s="27"/>
      <c r="F208" s="1"/>
      <c r="G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9.5" customHeight="1">
      <c r="A209" s="2"/>
      <c r="B209" s="27"/>
      <c r="C209" s="27"/>
      <c r="F209" s="1"/>
      <c r="G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9.5" customHeight="1">
      <c r="A210" s="2"/>
      <c r="B210" s="27"/>
      <c r="C210" s="27"/>
      <c r="F210" s="1"/>
      <c r="G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9.5" customHeight="1">
      <c r="A211" s="2"/>
      <c r="B211" s="27"/>
      <c r="C211" s="27"/>
      <c r="F211" s="1"/>
      <c r="G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9.5" customHeight="1">
      <c r="A212" s="2"/>
      <c r="B212" s="27"/>
      <c r="C212" s="27"/>
      <c r="F212" s="1"/>
      <c r="G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9.5" customHeight="1">
      <c r="A213" s="2"/>
      <c r="B213" s="27"/>
      <c r="C213" s="27"/>
      <c r="F213" s="1"/>
      <c r="G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9.5" customHeight="1">
      <c r="A214" s="2"/>
      <c r="B214" s="27"/>
      <c r="C214" s="27"/>
      <c r="F214" s="1"/>
      <c r="G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9.5" customHeight="1">
      <c r="A215" s="2"/>
      <c r="B215" s="27"/>
      <c r="C215" s="27"/>
      <c r="F215" s="1"/>
      <c r="G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9.5" customHeight="1">
      <c r="A216" s="2"/>
      <c r="B216" s="27"/>
      <c r="C216" s="27"/>
      <c r="F216" s="1"/>
      <c r="G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9.5" customHeight="1">
      <c r="A217" s="2"/>
      <c r="B217" s="27"/>
      <c r="C217" s="27"/>
      <c r="F217" s="1"/>
      <c r="G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9.5" customHeight="1">
      <c r="A218" s="2"/>
      <c r="B218" s="27"/>
      <c r="C218" s="27"/>
      <c r="F218" s="1"/>
      <c r="G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9.5" customHeight="1">
      <c r="A219" s="2"/>
      <c r="B219" s="27"/>
      <c r="C219" s="27"/>
      <c r="F219" s="1"/>
      <c r="G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9.5" customHeight="1">
      <c r="A220" s="2"/>
      <c r="B220" s="27"/>
      <c r="C220" s="27"/>
      <c r="F220" s="1"/>
      <c r="G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9.5" customHeight="1">
      <c r="A221" s="2"/>
      <c r="B221" s="27"/>
      <c r="C221" s="27"/>
      <c r="F221" s="1"/>
      <c r="G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9.5" customHeight="1">
      <c r="A222" s="2"/>
      <c r="B222" s="27"/>
      <c r="C222" s="27"/>
      <c r="F222" s="1"/>
      <c r="G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9.5" customHeight="1">
      <c r="A223" s="2"/>
      <c r="B223" s="27"/>
      <c r="C223" s="27"/>
      <c r="F223" s="1"/>
      <c r="G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9.5" customHeight="1">
      <c r="A224" s="2"/>
      <c r="B224" s="27"/>
      <c r="C224" s="27"/>
      <c r="F224" s="1"/>
      <c r="G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9.5" customHeight="1">
      <c r="A225" s="2"/>
      <c r="B225" s="27"/>
      <c r="C225" s="27"/>
      <c r="F225" s="1"/>
      <c r="G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9.5" customHeight="1">
      <c r="A226" s="2"/>
      <c r="B226" s="27"/>
      <c r="C226" s="27"/>
      <c r="F226" s="1"/>
      <c r="G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9.5" customHeight="1">
      <c r="A227" s="2"/>
      <c r="B227" s="27"/>
      <c r="C227" s="27"/>
      <c r="F227" s="1"/>
      <c r="G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9.5" customHeight="1">
      <c r="A228" s="2"/>
      <c r="B228" s="27"/>
      <c r="C228" s="27"/>
      <c r="F228" s="1"/>
      <c r="G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9.5" customHeight="1">
      <c r="A229" s="2"/>
      <c r="B229" s="27"/>
      <c r="C229" s="27"/>
      <c r="F229" s="1"/>
      <c r="G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9.5" customHeight="1">
      <c r="A230" s="2"/>
      <c r="B230" s="27"/>
      <c r="C230" s="27"/>
      <c r="F230" s="1"/>
      <c r="G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9.5" customHeight="1">
      <c r="A231" s="2"/>
      <c r="B231" s="27"/>
      <c r="C231" s="27"/>
      <c r="F231" s="1"/>
      <c r="G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9.5" customHeight="1">
      <c r="A232" s="2"/>
      <c r="B232" s="27"/>
      <c r="C232" s="27"/>
      <c r="F232" s="1"/>
      <c r="G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9.5" customHeight="1">
      <c r="A233" s="2"/>
      <c r="B233" s="27"/>
      <c r="C233" s="27"/>
      <c r="F233" s="1"/>
      <c r="G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9.5" customHeight="1">
      <c r="A234" s="2"/>
      <c r="B234" s="27"/>
      <c r="C234" s="27"/>
      <c r="F234" s="1"/>
      <c r="G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9.5" customHeight="1">
      <c r="A235" s="2"/>
      <c r="B235" s="27"/>
      <c r="C235" s="27"/>
      <c r="F235" s="1"/>
      <c r="G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9.5" customHeight="1">
      <c r="A236" s="2"/>
      <c r="B236" s="27"/>
      <c r="C236" s="27"/>
      <c r="F236" s="1"/>
      <c r="G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9.5" customHeight="1">
      <c r="A237" s="2"/>
      <c r="B237" s="27"/>
      <c r="C237" s="27"/>
      <c r="F237" s="1"/>
      <c r="G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9.5" customHeight="1">
      <c r="A238" s="2"/>
      <c r="B238" s="27"/>
      <c r="C238" s="27"/>
      <c r="F238" s="1"/>
      <c r="G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9.5" customHeight="1">
      <c r="A239" s="2"/>
      <c r="B239" s="27"/>
      <c r="C239" s="27"/>
      <c r="F239" s="1"/>
      <c r="G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9.5" customHeight="1">
      <c r="A240" s="2"/>
      <c r="B240" s="27"/>
      <c r="C240" s="27"/>
      <c r="F240" s="1"/>
      <c r="G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9.5" customHeight="1">
      <c r="A241" s="2"/>
      <c r="B241" s="27"/>
      <c r="C241" s="27"/>
      <c r="F241" s="1"/>
      <c r="G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9.5" customHeight="1">
      <c r="A242" s="2"/>
      <c r="B242" s="27"/>
      <c r="C242" s="27"/>
      <c r="F242" s="1"/>
      <c r="G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9.5" customHeight="1">
      <c r="A243" s="2"/>
      <c r="B243" s="27"/>
      <c r="C243" s="27"/>
      <c r="F243" s="1"/>
      <c r="G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9.5" customHeight="1">
      <c r="A244" s="2"/>
      <c r="B244" s="27"/>
      <c r="C244" s="27"/>
      <c r="F244" s="1"/>
      <c r="G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9.5" customHeight="1">
      <c r="A245" s="2"/>
      <c r="B245" s="27"/>
      <c r="C245" s="27"/>
      <c r="F245" s="1"/>
      <c r="G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9.5" customHeight="1">
      <c r="A246" s="2"/>
      <c r="B246" s="27"/>
      <c r="C246" s="27"/>
      <c r="F246" s="1"/>
      <c r="G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9.5" customHeight="1">
      <c r="A247" s="2"/>
      <c r="B247" s="27"/>
      <c r="C247" s="27"/>
      <c r="F247" s="1"/>
      <c r="G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9.5" customHeight="1">
      <c r="A248" s="2"/>
      <c r="B248" s="27"/>
      <c r="C248" s="27"/>
      <c r="F248" s="1"/>
      <c r="G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9.5" customHeight="1">
      <c r="A249" s="2"/>
      <c r="B249" s="27"/>
      <c r="C249" s="27"/>
      <c r="F249" s="1"/>
      <c r="G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9.5" customHeight="1">
      <c r="A250" s="2"/>
      <c r="B250" s="27"/>
      <c r="C250" s="27"/>
      <c r="F250" s="1"/>
      <c r="G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9.5" customHeight="1">
      <c r="A251" s="2"/>
      <c r="B251" s="27"/>
      <c r="C251" s="27"/>
      <c r="F251" s="1"/>
      <c r="G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9.5" customHeight="1">
      <c r="A252" s="2"/>
      <c r="B252" s="27"/>
      <c r="C252" s="27"/>
      <c r="F252" s="1"/>
      <c r="G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9.5" customHeight="1">
      <c r="A253" s="2"/>
      <c r="B253" s="27"/>
      <c r="C253" s="27"/>
      <c r="F253" s="1"/>
      <c r="G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9.5" customHeight="1">
      <c r="A254" s="2"/>
      <c r="B254" s="27"/>
      <c r="C254" s="27"/>
      <c r="F254" s="1"/>
      <c r="G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9.5" customHeight="1">
      <c r="A255" s="2"/>
      <c r="B255" s="27"/>
      <c r="C255" s="27"/>
      <c r="F255" s="1"/>
      <c r="G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9.5" customHeight="1">
      <c r="A256" s="2"/>
      <c r="B256" s="27"/>
      <c r="C256" s="27"/>
      <c r="F256" s="1"/>
      <c r="G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9.5" customHeight="1">
      <c r="A257" s="2"/>
      <c r="B257" s="27"/>
      <c r="C257" s="27"/>
      <c r="F257" s="1"/>
      <c r="G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9.5" customHeight="1">
      <c r="A258" s="2"/>
      <c r="B258" s="27"/>
      <c r="C258" s="27"/>
      <c r="F258" s="1"/>
      <c r="G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9.5" customHeight="1">
      <c r="A259" s="2"/>
      <c r="B259" s="27"/>
      <c r="C259" s="27"/>
      <c r="F259" s="1"/>
      <c r="G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9.5" customHeight="1">
      <c r="A260" s="2"/>
      <c r="B260" s="27"/>
      <c r="C260" s="27"/>
      <c r="F260" s="1"/>
      <c r="G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9.5" customHeight="1">
      <c r="A261" s="2"/>
      <c r="B261" s="27"/>
      <c r="C261" s="27"/>
      <c r="F261" s="1"/>
      <c r="G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9.5" customHeight="1">
      <c r="A262" s="2"/>
      <c r="B262" s="27"/>
      <c r="C262" s="27"/>
      <c r="F262" s="1"/>
      <c r="G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9.5" customHeight="1">
      <c r="A263" s="2"/>
      <c r="B263" s="27"/>
      <c r="C263" s="27"/>
      <c r="F263" s="1"/>
      <c r="G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9.5" customHeight="1">
      <c r="A264" s="2"/>
      <c r="B264" s="27"/>
      <c r="C264" s="27"/>
      <c r="F264" s="1"/>
      <c r="G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9.5" customHeight="1">
      <c r="A265" s="2"/>
      <c r="B265" s="27"/>
      <c r="C265" s="27"/>
      <c r="F265" s="1"/>
      <c r="G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9.5" customHeight="1">
      <c r="A266" s="2"/>
      <c r="B266" s="27"/>
      <c r="C266" s="27"/>
      <c r="F266" s="1"/>
      <c r="G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9.5" customHeight="1">
      <c r="A267" s="2"/>
      <c r="B267" s="27"/>
      <c r="C267" s="27"/>
      <c r="F267" s="1"/>
      <c r="G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9.5" customHeight="1">
      <c r="A268" s="2"/>
      <c r="B268" s="27"/>
      <c r="C268" s="27"/>
      <c r="F268" s="1"/>
      <c r="G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9.5" customHeight="1">
      <c r="A269" s="2"/>
      <c r="B269" s="27"/>
      <c r="C269" s="27"/>
      <c r="F269" s="1"/>
      <c r="G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9.5" customHeight="1">
      <c r="A270" s="2"/>
      <c r="B270" s="27"/>
      <c r="C270" s="27"/>
      <c r="F270" s="1"/>
      <c r="G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9.5" customHeight="1">
      <c r="A271" s="2"/>
      <c r="B271" s="27"/>
      <c r="C271" s="27"/>
      <c r="F271" s="1"/>
      <c r="G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9.5" customHeight="1">
      <c r="A272" s="2"/>
      <c r="B272" s="27"/>
      <c r="C272" s="27"/>
      <c r="F272" s="1"/>
      <c r="G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9.5" customHeight="1">
      <c r="A273" s="2"/>
      <c r="B273" s="27"/>
      <c r="C273" s="27"/>
      <c r="F273" s="1"/>
      <c r="G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9.5" customHeight="1">
      <c r="A274" s="2"/>
      <c r="B274" s="27"/>
      <c r="C274" s="27"/>
      <c r="F274" s="1"/>
      <c r="G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9.5" customHeight="1">
      <c r="A275" s="2"/>
      <c r="B275" s="27"/>
      <c r="C275" s="27"/>
      <c r="F275" s="1"/>
      <c r="G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9.5" customHeight="1">
      <c r="A276" s="2"/>
      <c r="B276" s="27"/>
      <c r="C276" s="27"/>
      <c r="F276" s="1"/>
      <c r="G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9.5" customHeight="1">
      <c r="A277" s="2"/>
      <c r="B277" s="27"/>
      <c r="C277" s="27"/>
      <c r="F277" s="1"/>
      <c r="G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9.5" customHeight="1">
      <c r="A278" s="2"/>
      <c r="B278" s="27"/>
      <c r="C278" s="27"/>
      <c r="F278" s="1"/>
      <c r="G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9.5" customHeight="1">
      <c r="A279" s="2"/>
      <c r="B279" s="27"/>
      <c r="C279" s="27"/>
      <c r="F279" s="1"/>
      <c r="G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9.5" customHeight="1">
      <c r="A280" s="2"/>
      <c r="B280" s="27"/>
      <c r="C280" s="27"/>
      <c r="F280" s="1"/>
      <c r="G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9.5" customHeight="1">
      <c r="A281" s="2"/>
      <c r="B281" s="27"/>
      <c r="C281" s="27"/>
      <c r="F281" s="1"/>
      <c r="G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9.5" customHeight="1">
      <c r="A282" s="2"/>
      <c r="B282" s="27"/>
      <c r="C282" s="27"/>
      <c r="F282" s="1"/>
      <c r="G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9.5" customHeight="1">
      <c r="A283" s="2"/>
      <c r="B283" s="27"/>
      <c r="C283" s="27"/>
      <c r="F283" s="1"/>
      <c r="G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9.5" customHeight="1">
      <c r="A284" s="2"/>
      <c r="B284" s="27"/>
      <c r="C284" s="27"/>
      <c r="F284" s="1"/>
      <c r="G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9.5" customHeight="1">
      <c r="A285" s="2"/>
      <c r="B285" s="27"/>
      <c r="C285" s="27"/>
      <c r="F285" s="1"/>
      <c r="G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9.5" customHeight="1">
      <c r="A286" s="2"/>
      <c r="B286" s="27"/>
      <c r="C286" s="27"/>
      <c r="F286" s="1"/>
      <c r="G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9.5" customHeight="1">
      <c r="A287" s="2"/>
      <c r="B287" s="27"/>
      <c r="C287" s="27"/>
      <c r="F287" s="1"/>
      <c r="G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9.5" customHeight="1">
      <c r="A288" s="2"/>
      <c r="B288" s="27"/>
      <c r="C288" s="27"/>
      <c r="F288" s="1"/>
      <c r="G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9.5" customHeight="1">
      <c r="A289" s="2"/>
      <c r="B289" s="27"/>
      <c r="C289" s="27"/>
      <c r="F289" s="1"/>
      <c r="G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9.5" customHeight="1">
      <c r="A290" s="2"/>
      <c r="B290" s="27"/>
      <c r="C290" s="27"/>
      <c r="F290" s="1"/>
      <c r="G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9.5" customHeight="1">
      <c r="A291" s="2"/>
      <c r="B291" s="27"/>
      <c r="C291" s="27"/>
      <c r="F291" s="1"/>
      <c r="G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9.5" customHeight="1">
      <c r="A292" s="2"/>
      <c r="B292" s="27"/>
      <c r="C292" s="27"/>
      <c r="F292" s="1"/>
      <c r="G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9.5" customHeight="1">
      <c r="A293" s="2"/>
      <c r="B293" s="27"/>
      <c r="C293" s="27"/>
      <c r="F293" s="1"/>
      <c r="G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9.5" customHeight="1">
      <c r="A294" s="2"/>
      <c r="B294" s="27"/>
      <c r="C294" s="27"/>
      <c r="F294" s="1"/>
      <c r="G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9.5" customHeight="1">
      <c r="A295" s="2"/>
      <c r="B295" s="27"/>
      <c r="C295" s="27"/>
      <c r="F295" s="1"/>
      <c r="G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9.5" customHeight="1">
      <c r="A296" s="2"/>
      <c r="B296" s="27"/>
      <c r="C296" s="27"/>
      <c r="F296" s="1"/>
      <c r="G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9.5" customHeight="1">
      <c r="A297" s="2"/>
      <c r="B297" s="27"/>
      <c r="C297" s="27"/>
      <c r="F297" s="1"/>
      <c r="G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9.5" customHeight="1">
      <c r="A298" s="2"/>
      <c r="B298" s="27"/>
      <c r="C298" s="27"/>
      <c r="F298" s="1"/>
      <c r="G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9.5" customHeight="1">
      <c r="A299" s="2"/>
      <c r="B299" s="27"/>
      <c r="C299" s="27"/>
      <c r="F299" s="1"/>
      <c r="G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9.5" customHeight="1">
      <c r="A300" s="2"/>
      <c r="B300" s="27"/>
      <c r="C300" s="27"/>
      <c r="F300" s="1"/>
      <c r="G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9.5" customHeight="1">
      <c r="A301" s="2"/>
      <c r="B301" s="27"/>
      <c r="C301" s="27"/>
      <c r="F301" s="1"/>
      <c r="G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9.5" customHeight="1">
      <c r="A302" s="2"/>
      <c r="B302" s="27"/>
      <c r="C302" s="27"/>
      <c r="F302" s="1"/>
      <c r="G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9.5" customHeight="1">
      <c r="A303" s="2"/>
      <c r="B303" s="27"/>
      <c r="C303" s="27"/>
      <c r="F303" s="1"/>
      <c r="G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9.5" customHeight="1">
      <c r="A304" s="2"/>
      <c r="B304" s="27"/>
      <c r="C304" s="27"/>
      <c r="F304" s="1"/>
      <c r="G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9.5" customHeight="1">
      <c r="A305" s="2"/>
      <c r="B305" s="27"/>
      <c r="C305" s="27"/>
      <c r="F305" s="1"/>
      <c r="G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9.5" customHeight="1">
      <c r="A306" s="2"/>
      <c r="B306" s="27"/>
      <c r="C306" s="27"/>
      <c r="F306" s="1"/>
      <c r="G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9.5" customHeight="1">
      <c r="A307" s="2"/>
      <c r="B307" s="27"/>
      <c r="C307" s="27"/>
      <c r="F307" s="1"/>
      <c r="G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9.5" customHeight="1">
      <c r="A308" s="2"/>
      <c r="B308" s="27"/>
      <c r="C308" s="27"/>
      <c r="F308" s="1"/>
      <c r="G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9.5" customHeight="1">
      <c r="A309" s="2"/>
      <c r="B309" s="27"/>
      <c r="C309" s="27"/>
      <c r="F309" s="1"/>
      <c r="G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9.5" customHeight="1">
      <c r="A310" s="2"/>
      <c r="B310" s="27"/>
      <c r="C310" s="27"/>
      <c r="F310" s="1"/>
      <c r="G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9.5" customHeight="1">
      <c r="A311" s="2"/>
      <c r="B311" s="27"/>
      <c r="C311" s="27"/>
      <c r="F311" s="1"/>
      <c r="G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9.5" customHeight="1">
      <c r="A312" s="2"/>
      <c r="B312" s="27"/>
      <c r="C312" s="27"/>
      <c r="F312" s="1"/>
      <c r="G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9.5" customHeight="1">
      <c r="A313" s="2"/>
      <c r="B313" s="27"/>
      <c r="C313" s="27"/>
      <c r="F313" s="1"/>
      <c r="G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9.5" customHeight="1">
      <c r="A314" s="2"/>
      <c r="B314" s="27"/>
      <c r="C314" s="27"/>
      <c r="F314" s="1"/>
      <c r="G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9.5" customHeight="1">
      <c r="A315" s="2"/>
      <c r="B315" s="27"/>
      <c r="C315" s="27"/>
      <c r="F315" s="1"/>
      <c r="G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9.5" customHeight="1">
      <c r="A316" s="2"/>
      <c r="B316" s="27"/>
      <c r="C316" s="27"/>
      <c r="F316" s="1"/>
      <c r="G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9.5" customHeight="1">
      <c r="A317" s="2"/>
      <c r="B317" s="27"/>
      <c r="C317" s="27"/>
      <c r="F317" s="1"/>
      <c r="G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9.5" customHeight="1">
      <c r="A318" s="2"/>
      <c r="B318" s="27"/>
      <c r="C318" s="27"/>
      <c r="F318" s="1"/>
      <c r="G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9.5" customHeight="1">
      <c r="A319" s="2"/>
      <c r="B319" s="27"/>
      <c r="C319" s="27"/>
      <c r="F319" s="1"/>
      <c r="G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9.5" customHeight="1">
      <c r="A320" s="2"/>
      <c r="B320" s="27"/>
      <c r="C320" s="27"/>
      <c r="F320" s="1"/>
      <c r="G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9.5" customHeight="1">
      <c r="A321" s="2"/>
      <c r="B321" s="27"/>
      <c r="C321" s="27"/>
      <c r="F321" s="1"/>
      <c r="G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9.5" customHeight="1">
      <c r="A322" s="2"/>
      <c r="B322" s="27"/>
      <c r="C322" s="27"/>
      <c r="F322" s="1"/>
      <c r="G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9.5" customHeight="1">
      <c r="A323" s="2"/>
      <c r="B323" s="27"/>
      <c r="C323" s="27"/>
      <c r="F323" s="1"/>
      <c r="G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9.5" customHeight="1">
      <c r="A324" s="2"/>
      <c r="B324" s="27"/>
      <c r="C324" s="27"/>
      <c r="F324" s="1"/>
      <c r="G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9.5" customHeight="1">
      <c r="A325" s="2"/>
      <c r="B325" s="27"/>
      <c r="C325" s="27"/>
      <c r="F325" s="1"/>
      <c r="G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9.5" customHeight="1">
      <c r="A326" s="2"/>
      <c r="B326" s="27"/>
      <c r="C326" s="27"/>
      <c r="F326" s="1"/>
      <c r="G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9.5" customHeight="1">
      <c r="A327" s="2"/>
      <c r="B327" s="27"/>
      <c r="C327" s="27"/>
      <c r="F327" s="1"/>
      <c r="G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9.5" customHeight="1">
      <c r="A328" s="2"/>
      <c r="B328" s="27"/>
      <c r="C328" s="27"/>
      <c r="F328" s="1"/>
      <c r="G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9.5" customHeight="1">
      <c r="A329" s="2"/>
      <c r="B329" s="27"/>
      <c r="C329" s="27"/>
      <c r="F329" s="1"/>
      <c r="G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9.5" customHeight="1">
      <c r="A330" s="2"/>
      <c r="B330" s="27"/>
      <c r="C330" s="27"/>
      <c r="F330" s="1"/>
      <c r="G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9.5" customHeight="1">
      <c r="A331" s="2"/>
      <c r="B331" s="27"/>
      <c r="C331" s="27"/>
      <c r="F331" s="1"/>
      <c r="G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9.5" customHeight="1">
      <c r="A332" s="2"/>
      <c r="B332" s="27"/>
      <c r="C332" s="27"/>
      <c r="F332" s="1"/>
      <c r="G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9.5" customHeight="1">
      <c r="A333" s="2"/>
      <c r="B333" s="27"/>
      <c r="C333" s="27"/>
      <c r="F333" s="1"/>
      <c r="G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9.5" customHeight="1">
      <c r="A334" s="2"/>
      <c r="B334" s="27"/>
      <c r="C334" s="27"/>
      <c r="F334" s="1"/>
      <c r="G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9.5" customHeight="1">
      <c r="A335" s="2"/>
      <c r="B335" s="27"/>
      <c r="C335" s="27"/>
      <c r="F335" s="1"/>
      <c r="G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9.5" customHeight="1">
      <c r="A336" s="2"/>
      <c r="B336" s="27"/>
      <c r="C336" s="27"/>
      <c r="F336" s="1"/>
      <c r="G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9.5" customHeight="1">
      <c r="A337" s="2"/>
      <c r="B337" s="27"/>
      <c r="C337" s="27"/>
      <c r="F337" s="1"/>
      <c r="G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9.5" customHeight="1">
      <c r="A338" s="2"/>
      <c r="B338" s="27"/>
      <c r="C338" s="27"/>
      <c r="F338" s="1"/>
      <c r="G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9.5" customHeight="1">
      <c r="A339" s="2"/>
      <c r="B339" s="27"/>
      <c r="C339" s="27"/>
      <c r="F339" s="1"/>
      <c r="G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9.5" customHeight="1">
      <c r="A340" s="2"/>
      <c r="B340" s="27"/>
      <c r="C340" s="27"/>
      <c r="F340" s="1"/>
      <c r="G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9.5" customHeight="1">
      <c r="A341" s="2"/>
      <c r="B341" s="27"/>
      <c r="C341" s="27"/>
      <c r="F341" s="1"/>
      <c r="G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9.5" customHeight="1">
      <c r="A342" s="2"/>
      <c r="B342" s="27"/>
      <c r="C342" s="27"/>
      <c r="F342" s="1"/>
      <c r="G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9.5" customHeight="1">
      <c r="A343" s="2"/>
      <c r="B343" s="27"/>
      <c r="C343" s="27"/>
      <c r="F343" s="1"/>
      <c r="G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9.5" customHeight="1">
      <c r="A344" s="2"/>
      <c r="B344" s="27"/>
      <c r="C344" s="27"/>
      <c r="F344" s="1"/>
      <c r="G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9.5" customHeight="1">
      <c r="A345" s="2"/>
      <c r="B345" s="27"/>
      <c r="C345" s="27"/>
      <c r="F345" s="1"/>
      <c r="G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9.5" customHeight="1">
      <c r="A346" s="2"/>
      <c r="B346" s="27"/>
      <c r="C346" s="27"/>
      <c r="F346" s="1"/>
      <c r="G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9.5" customHeight="1">
      <c r="A347" s="2"/>
      <c r="B347" s="27"/>
      <c r="C347" s="27"/>
      <c r="F347" s="1"/>
      <c r="G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9.5" customHeight="1">
      <c r="A348" s="2"/>
      <c r="B348" s="27"/>
      <c r="C348" s="27"/>
      <c r="F348" s="1"/>
      <c r="G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9.5" customHeight="1">
      <c r="A349" s="2"/>
      <c r="B349" s="27"/>
      <c r="C349" s="27"/>
      <c r="F349" s="1"/>
      <c r="G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9.5" customHeight="1">
      <c r="A350" s="2"/>
      <c r="B350" s="27"/>
      <c r="C350" s="27"/>
      <c r="F350" s="1"/>
      <c r="G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9.5" customHeight="1">
      <c r="A351" s="2"/>
      <c r="B351" s="27"/>
      <c r="C351" s="27"/>
      <c r="F351" s="1"/>
      <c r="G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9.5" customHeight="1">
      <c r="A352" s="2"/>
      <c r="B352" s="27"/>
      <c r="C352" s="27"/>
      <c r="F352" s="1"/>
      <c r="G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9.5" customHeight="1">
      <c r="A353" s="2"/>
      <c r="B353" s="27"/>
      <c r="C353" s="27"/>
      <c r="F353" s="1"/>
      <c r="G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9.5" customHeight="1">
      <c r="A354" s="2"/>
      <c r="B354" s="27"/>
      <c r="C354" s="27"/>
      <c r="F354" s="1"/>
      <c r="G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9.5" customHeight="1">
      <c r="A355" s="2"/>
      <c r="B355" s="27"/>
      <c r="C355" s="27"/>
      <c r="F355" s="1"/>
      <c r="G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9.5" customHeight="1">
      <c r="A356" s="2"/>
      <c r="B356" s="27"/>
      <c r="C356" s="27"/>
      <c r="F356" s="1"/>
      <c r="G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9.5" customHeight="1">
      <c r="A357" s="2"/>
      <c r="B357" s="27"/>
      <c r="C357" s="27"/>
      <c r="F357" s="1"/>
      <c r="G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9.5" customHeight="1">
      <c r="A358" s="2"/>
      <c r="B358" s="27"/>
      <c r="C358" s="27"/>
      <c r="F358" s="1"/>
      <c r="G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9.5" customHeight="1">
      <c r="A359" s="2"/>
      <c r="B359" s="27"/>
      <c r="C359" s="27"/>
      <c r="F359" s="1"/>
      <c r="G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9.5" customHeight="1">
      <c r="A360" s="2"/>
      <c r="B360" s="27"/>
      <c r="C360" s="27"/>
      <c r="F360" s="1"/>
      <c r="G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9.5" customHeight="1">
      <c r="A361" s="2"/>
      <c r="B361" s="27"/>
      <c r="C361" s="27"/>
      <c r="F361" s="1"/>
      <c r="G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9.5" customHeight="1">
      <c r="A362" s="2"/>
      <c r="B362" s="27"/>
      <c r="C362" s="27"/>
      <c r="F362" s="1"/>
      <c r="G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9.5" customHeight="1">
      <c r="A363" s="2"/>
      <c r="B363" s="27"/>
      <c r="C363" s="27"/>
      <c r="F363" s="1"/>
      <c r="G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9.5" customHeight="1">
      <c r="A364" s="2"/>
      <c r="B364" s="27"/>
      <c r="C364" s="27"/>
      <c r="F364" s="1"/>
      <c r="G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9.5" customHeight="1">
      <c r="A365" s="2"/>
      <c r="B365" s="27"/>
      <c r="C365" s="27"/>
      <c r="F365" s="1"/>
      <c r="G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9.5" customHeight="1">
      <c r="A366" s="2"/>
      <c r="B366" s="27"/>
      <c r="C366" s="27"/>
      <c r="F366" s="1"/>
      <c r="G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9.5" customHeight="1">
      <c r="A367" s="2"/>
      <c r="B367" s="27"/>
      <c r="C367" s="27"/>
      <c r="F367" s="1"/>
      <c r="G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9.5" customHeight="1">
      <c r="A368" s="2"/>
      <c r="B368" s="27"/>
      <c r="C368" s="27"/>
      <c r="F368" s="1"/>
      <c r="G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9.5" customHeight="1">
      <c r="A369" s="2"/>
      <c r="B369" s="27"/>
      <c r="C369" s="27"/>
      <c r="F369" s="1"/>
      <c r="G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9.5" customHeight="1">
      <c r="A370" s="2"/>
      <c r="B370" s="27"/>
      <c r="C370" s="27"/>
      <c r="F370" s="1"/>
      <c r="G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9.5" customHeight="1">
      <c r="A371" s="2"/>
      <c r="B371" s="27"/>
      <c r="C371" s="27"/>
      <c r="F371" s="1"/>
      <c r="G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9.5" customHeight="1">
      <c r="A372" s="2"/>
      <c r="B372" s="27"/>
      <c r="C372" s="27"/>
      <c r="F372" s="1"/>
      <c r="G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9.5" customHeight="1">
      <c r="A373" s="2"/>
      <c r="B373" s="27"/>
      <c r="C373" s="27"/>
      <c r="F373" s="1"/>
      <c r="G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9.5" customHeight="1">
      <c r="A374" s="2"/>
      <c r="B374" s="27"/>
      <c r="C374" s="27"/>
      <c r="F374" s="1"/>
      <c r="G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9.5" customHeight="1">
      <c r="A375" s="2"/>
      <c r="B375" s="27"/>
      <c r="C375" s="27"/>
      <c r="F375" s="1"/>
      <c r="G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9.5" customHeight="1">
      <c r="A376" s="2"/>
      <c r="B376" s="27"/>
      <c r="C376" s="27"/>
      <c r="F376" s="1"/>
      <c r="G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9.5" customHeight="1">
      <c r="A377" s="2"/>
      <c r="B377" s="27"/>
      <c r="C377" s="27"/>
      <c r="F377" s="1"/>
      <c r="G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9.5" customHeight="1">
      <c r="A378" s="2"/>
      <c r="B378" s="27"/>
      <c r="C378" s="27"/>
      <c r="F378" s="1"/>
      <c r="G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9.5" customHeight="1">
      <c r="A379" s="2"/>
      <c r="B379" s="27"/>
      <c r="C379" s="27"/>
      <c r="F379" s="1"/>
      <c r="G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9.5" customHeight="1">
      <c r="A380" s="2"/>
      <c r="B380" s="27"/>
      <c r="C380" s="27"/>
      <c r="F380" s="1"/>
      <c r="G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9.5" customHeight="1">
      <c r="A381" s="2"/>
      <c r="B381" s="27"/>
      <c r="C381" s="27"/>
      <c r="F381" s="1"/>
      <c r="G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9.5" customHeight="1">
      <c r="A382" s="2"/>
      <c r="B382" s="27"/>
      <c r="C382" s="27"/>
      <c r="F382" s="1"/>
      <c r="G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9.5" customHeight="1">
      <c r="A383" s="2"/>
      <c r="B383" s="27"/>
      <c r="C383" s="27"/>
      <c r="F383" s="1"/>
      <c r="G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9.5" customHeight="1">
      <c r="A384" s="2"/>
      <c r="B384" s="27"/>
      <c r="C384" s="27"/>
      <c r="F384" s="1"/>
      <c r="G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9.5" customHeight="1">
      <c r="A385" s="2"/>
      <c r="B385" s="27"/>
      <c r="C385" s="27"/>
      <c r="F385" s="1"/>
      <c r="G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9.5" customHeight="1">
      <c r="A386" s="2"/>
      <c r="B386" s="27"/>
      <c r="C386" s="27"/>
      <c r="F386" s="1"/>
      <c r="G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9.5" customHeight="1">
      <c r="A387" s="2"/>
      <c r="B387" s="27"/>
      <c r="C387" s="27"/>
      <c r="F387" s="1"/>
      <c r="G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9.5" customHeight="1">
      <c r="A388" s="2"/>
      <c r="B388" s="27"/>
      <c r="C388" s="27"/>
      <c r="F388" s="1"/>
      <c r="G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9.5" customHeight="1">
      <c r="A389" s="2"/>
      <c r="B389" s="27"/>
      <c r="C389" s="27"/>
      <c r="F389" s="1"/>
      <c r="G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9.5" customHeight="1">
      <c r="A390" s="2"/>
      <c r="B390" s="27"/>
      <c r="C390" s="27"/>
      <c r="F390" s="1"/>
      <c r="G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9.5" customHeight="1">
      <c r="A391" s="2"/>
      <c r="B391" s="27"/>
      <c r="C391" s="27"/>
      <c r="F391" s="1"/>
      <c r="G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9.5" customHeight="1">
      <c r="A392" s="2"/>
      <c r="B392" s="27"/>
      <c r="C392" s="27"/>
      <c r="F392" s="1"/>
      <c r="G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9.5" customHeight="1">
      <c r="A393" s="2"/>
      <c r="B393" s="27"/>
      <c r="C393" s="27"/>
      <c r="F393" s="1"/>
      <c r="G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9.5" customHeight="1">
      <c r="A394" s="2"/>
      <c r="B394" s="27"/>
      <c r="C394" s="27"/>
      <c r="F394" s="1"/>
      <c r="G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9.5" customHeight="1">
      <c r="A395" s="2"/>
      <c r="B395" s="27"/>
      <c r="C395" s="27"/>
      <c r="F395" s="1"/>
      <c r="G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9.5" customHeight="1">
      <c r="A396" s="2"/>
      <c r="B396" s="27"/>
      <c r="C396" s="27"/>
      <c r="F396" s="1"/>
      <c r="G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9.5" customHeight="1">
      <c r="A397" s="2"/>
      <c r="B397" s="27"/>
      <c r="C397" s="27"/>
      <c r="F397" s="1"/>
      <c r="G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9.5" customHeight="1">
      <c r="A398" s="2"/>
      <c r="B398" s="27"/>
      <c r="C398" s="27"/>
      <c r="F398" s="1"/>
      <c r="G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9.5" customHeight="1">
      <c r="A399" s="2"/>
      <c r="B399" s="27"/>
      <c r="C399" s="27"/>
      <c r="F399" s="1"/>
      <c r="G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9.5" customHeight="1">
      <c r="A400" s="2"/>
      <c r="B400" s="27"/>
      <c r="C400" s="27"/>
      <c r="F400" s="1"/>
      <c r="G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9.5" customHeight="1">
      <c r="A401" s="2"/>
      <c r="B401" s="27"/>
      <c r="C401" s="27"/>
      <c r="F401" s="1"/>
      <c r="G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9.5" customHeight="1">
      <c r="A402" s="2"/>
      <c r="B402" s="27"/>
      <c r="C402" s="27"/>
      <c r="F402" s="1"/>
      <c r="G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9.5" customHeight="1">
      <c r="A403" s="2"/>
      <c r="B403" s="27"/>
      <c r="C403" s="27"/>
      <c r="F403" s="1"/>
      <c r="G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9.5" customHeight="1">
      <c r="A404" s="2"/>
      <c r="B404" s="27"/>
      <c r="C404" s="27"/>
      <c r="F404" s="1"/>
      <c r="G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9.5" customHeight="1">
      <c r="A405" s="2"/>
      <c r="B405" s="27"/>
      <c r="C405" s="27"/>
      <c r="F405" s="1"/>
      <c r="G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9.5" customHeight="1">
      <c r="A406" s="2"/>
      <c r="B406" s="27"/>
      <c r="C406" s="27"/>
      <c r="F406" s="1"/>
      <c r="G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9.5" customHeight="1">
      <c r="A407" s="2"/>
      <c r="B407" s="27"/>
      <c r="C407" s="27"/>
      <c r="F407" s="1"/>
      <c r="G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9.5" customHeight="1">
      <c r="A408" s="2"/>
      <c r="B408" s="27"/>
      <c r="C408" s="27"/>
      <c r="F408" s="1"/>
      <c r="G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9.5" customHeight="1">
      <c r="A409" s="2"/>
      <c r="B409" s="27"/>
      <c r="C409" s="27"/>
      <c r="F409" s="1"/>
      <c r="G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9.5" customHeight="1">
      <c r="A410" s="2"/>
      <c r="B410" s="27"/>
      <c r="C410" s="27"/>
      <c r="F410" s="1"/>
      <c r="G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9.5" customHeight="1">
      <c r="A411" s="2"/>
      <c r="B411" s="27"/>
      <c r="C411" s="27"/>
      <c r="F411" s="1"/>
      <c r="G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9.5" customHeight="1">
      <c r="A412" s="2"/>
      <c r="B412" s="27"/>
      <c r="C412" s="27"/>
      <c r="F412" s="1"/>
      <c r="G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9.5" customHeight="1">
      <c r="A413" s="2"/>
      <c r="B413" s="27"/>
      <c r="C413" s="27"/>
      <c r="F413" s="1"/>
      <c r="G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9.5" customHeight="1">
      <c r="A414" s="2"/>
      <c r="B414" s="27"/>
      <c r="C414" s="27"/>
      <c r="F414" s="1"/>
      <c r="G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9.5" customHeight="1">
      <c r="A415" s="2"/>
      <c r="B415" s="27"/>
      <c r="C415" s="27"/>
      <c r="F415" s="1"/>
      <c r="G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9.5" customHeight="1">
      <c r="A416" s="2"/>
      <c r="B416" s="27"/>
      <c r="C416" s="27"/>
      <c r="F416" s="1"/>
      <c r="G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9.5" customHeight="1">
      <c r="A417" s="2"/>
      <c r="B417" s="27"/>
      <c r="C417" s="27"/>
      <c r="F417" s="1"/>
      <c r="G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9.5" customHeight="1">
      <c r="A418" s="2"/>
      <c r="B418" s="27"/>
      <c r="C418" s="27"/>
      <c r="F418" s="1"/>
      <c r="G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9.5" customHeight="1">
      <c r="A419" s="2"/>
      <c r="B419" s="27"/>
      <c r="C419" s="27"/>
      <c r="F419" s="1"/>
      <c r="G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9.5" customHeight="1">
      <c r="A420" s="2"/>
      <c r="B420" s="27"/>
      <c r="C420" s="27"/>
      <c r="F420" s="1"/>
      <c r="G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9.5" customHeight="1">
      <c r="A421" s="2"/>
      <c r="B421" s="27"/>
      <c r="C421" s="27"/>
      <c r="F421" s="1"/>
      <c r="G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9.5" customHeight="1">
      <c r="A422" s="2"/>
      <c r="B422" s="27"/>
      <c r="C422" s="27"/>
      <c r="F422" s="1"/>
      <c r="G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9.5" customHeight="1">
      <c r="A423" s="2"/>
      <c r="B423" s="27"/>
      <c r="C423" s="27"/>
      <c r="F423" s="1"/>
      <c r="G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9.5" customHeight="1">
      <c r="A424" s="2"/>
      <c r="B424" s="27"/>
      <c r="C424" s="27"/>
      <c r="F424" s="1"/>
      <c r="G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9.5" customHeight="1">
      <c r="A425" s="2"/>
      <c r="B425" s="27"/>
      <c r="C425" s="27"/>
      <c r="F425" s="1"/>
      <c r="G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9.5" customHeight="1">
      <c r="A426" s="2"/>
      <c r="B426" s="27"/>
      <c r="C426" s="27"/>
      <c r="F426" s="1"/>
      <c r="G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9.5" customHeight="1">
      <c r="A427" s="2"/>
      <c r="B427" s="27"/>
      <c r="C427" s="27"/>
      <c r="F427" s="1"/>
      <c r="G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9.5" customHeight="1">
      <c r="A428" s="2"/>
      <c r="B428" s="27"/>
      <c r="C428" s="27"/>
      <c r="F428" s="1"/>
      <c r="G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9.5" customHeight="1">
      <c r="A429" s="2"/>
      <c r="B429" s="27"/>
      <c r="C429" s="27"/>
      <c r="F429" s="1"/>
      <c r="G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9.5" customHeight="1">
      <c r="A430" s="2"/>
      <c r="B430" s="27"/>
      <c r="C430" s="27"/>
      <c r="F430" s="1"/>
      <c r="G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9.5" customHeight="1">
      <c r="A431" s="2"/>
      <c r="B431" s="27"/>
      <c r="C431" s="27"/>
      <c r="F431" s="1"/>
      <c r="G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9.5" customHeight="1">
      <c r="A432" s="2"/>
      <c r="B432" s="27"/>
      <c r="C432" s="27"/>
      <c r="F432" s="1"/>
      <c r="G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9.5" customHeight="1">
      <c r="A433" s="2"/>
      <c r="B433" s="27"/>
      <c r="C433" s="27"/>
      <c r="F433" s="1"/>
      <c r="G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9.5" customHeight="1">
      <c r="A434" s="2"/>
      <c r="B434" s="27"/>
      <c r="C434" s="27"/>
      <c r="F434" s="1"/>
      <c r="G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9.5" customHeight="1">
      <c r="A435" s="2"/>
      <c r="B435" s="27"/>
      <c r="C435" s="27"/>
      <c r="F435" s="1"/>
      <c r="G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9.5" customHeight="1">
      <c r="A436" s="2"/>
      <c r="B436" s="27"/>
      <c r="C436" s="27"/>
      <c r="F436" s="1"/>
      <c r="G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9.5" customHeight="1">
      <c r="A437" s="2"/>
      <c r="B437" s="27"/>
      <c r="C437" s="27"/>
      <c r="F437" s="1"/>
      <c r="G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9.5" customHeight="1">
      <c r="A438" s="2"/>
      <c r="B438" s="27"/>
      <c r="C438" s="27"/>
      <c r="F438" s="1"/>
      <c r="G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9.5" customHeight="1">
      <c r="A439" s="2"/>
      <c r="B439" s="27"/>
      <c r="C439" s="27"/>
      <c r="F439" s="1"/>
      <c r="G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9.5" customHeight="1">
      <c r="A440" s="2"/>
      <c r="B440" s="27"/>
      <c r="C440" s="27"/>
      <c r="F440" s="1"/>
      <c r="G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9.5" customHeight="1">
      <c r="A441" s="2"/>
      <c r="B441" s="27"/>
      <c r="C441" s="27"/>
      <c r="F441" s="1"/>
      <c r="G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9.5" customHeight="1">
      <c r="A442" s="2"/>
      <c r="B442" s="27"/>
      <c r="C442" s="27"/>
      <c r="F442" s="1"/>
      <c r="G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9.5" customHeight="1">
      <c r="A443" s="2"/>
      <c r="B443" s="27"/>
      <c r="C443" s="27"/>
      <c r="F443" s="1"/>
      <c r="G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9.5" customHeight="1">
      <c r="A444" s="2"/>
      <c r="B444" s="27"/>
      <c r="C444" s="27"/>
      <c r="F444" s="1"/>
      <c r="G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9.5" customHeight="1">
      <c r="A445" s="2"/>
      <c r="B445" s="27"/>
      <c r="C445" s="27"/>
      <c r="F445" s="1"/>
      <c r="G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9.5" customHeight="1">
      <c r="A446" s="2"/>
      <c r="B446" s="27"/>
      <c r="C446" s="27"/>
      <c r="F446" s="1"/>
      <c r="G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9.5" customHeight="1">
      <c r="A447" s="2"/>
      <c r="B447" s="27"/>
      <c r="C447" s="27"/>
      <c r="F447" s="1"/>
      <c r="G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9.5" customHeight="1">
      <c r="A448" s="2"/>
      <c r="B448" s="27"/>
      <c r="C448" s="27"/>
      <c r="F448" s="1"/>
      <c r="G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9.5" customHeight="1">
      <c r="A449" s="2"/>
      <c r="B449" s="27"/>
      <c r="C449" s="27"/>
      <c r="F449" s="1"/>
      <c r="G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9.5" customHeight="1">
      <c r="A450" s="2"/>
      <c r="B450" s="27"/>
      <c r="C450" s="27"/>
      <c r="F450" s="1"/>
      <c r="G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9.5" customHeight="1">
      <c r="A451" s="2"/>
      <c r="B451" s="27"/>
      <c r="C451" s="27"/>
      <c r="F451" s="1"/>
      <c r="G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9.5" customHeight="1">
      <c r="A452" s="2"/>
      <c r="B452" s="27"/>
      <c r="C452" s="27"/>
      <c r="F452" s="1"/>
      <c r="G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9.5" customHeight="1">
      <c r="A453" s="2"/>
      <c r="B453" s="27"/>
      <c r="C453" s="27"/>
      <c r="F453" s="1"/>
      <c r="G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9.5" customHeight="1">
      <c r="A454" s="2"/>
      <c r="B454" s="27"/>
      <c r="C454" s="27"/>
      <c r="F454" s="1"/>
      <c r="G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9.5" customHeight="1">
      <c r="A455" s="2"/>
      <c r="B455" s="27"/>
      <c r="C455" s="27"/>
      <c r="F455" s="1"/>
      <c r="G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9.5" customHeight="1">
      <c r="A456" s="2"/>
      <c r="B456" s="27"/>
      <c r="C456" s="27"/>
      <c r="F456" s="1"/>
      <c r="G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9.5" customHeight="1">
      <c r="A457" s="2"/>
      <c r="B457" s="27"/>
      <c r="C457" s="27"/>
      <c r="F457" s="1"/>
      <c r="G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9.5" customHeight="1">
      <c r="A458" s="2"/>
      <c r="B458" s="27"/>
      <c r="C458" s="27"/>
      <c r="F458" s="1"/>
      <c r="G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9.5" customHeight="1">
      <c r="A459" s="2"/>
      <c r="B459" s="27"/>
      <c r="C459" s="27"/>
      <c r="F459" s="1"/>
      <c r="G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9.5" customHeight="1">
      <c r="A460" s="2"/>
      <c r="B460" s="27"/>
      <c r="C460" s="27"/>
      <c r="F460" s="1"/>
      <c r="G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9.5" customHeight="1">
      <c r="A461" s="2"/>
      <c r="B461" s="27"/>
      <c r="C461" s="27"/>
      <c r="F461" s="1"/>
      <c r="G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9.5" customHeight="1">
      <c r="A462" s="2"/>
      <c r="B462" s="27"/>
      <c r="C462" s="27"/>
      <c r="F462" s="1"/>
      <c r="G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9.5" customHeight="1">
      <c r="A463" s="2"/>
      <c r="B463" s="27"/>
      <c r="C463" s="27"/>
      <c r="F463" s="1"/>
      <c r="G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9.5" customHeight="1">
      <c r="A464" s="2"/>
      <c r="B464" s="27"/>
      <c r="C464" s="27"/>
      <c r="F464" s="1"/>
      <c r="G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9.5" customHeight="1">
      <c r="A465" s="2"/>
      <c r="B465" s="27"/>
      <c r="C465" s="27"/>
      <c r="F465" s="1"/>
      <c r="G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9.5" customHeight="1">
      <c r="A466" s="2"/>
      <c r="B466" s="27"/>
      <c r="C466" s="27"/>
      <c r="F466" s="1"/>
      <c r="G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9.5" customHeight="1">
      <c r="A467" s="2"/>
      <c r="B467" s="27"/>
      <c r="C467" s="27"/>
      <c r="F467" s="1"/>
      <c r="G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9.5" customHeight="1">
      <c r="A468" s="2"/>
      <c r="B468" s="27"/>
      <c r="C468" s="27"/>
      <c r="F468" s="1"/>
      <c r="G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9.5" customHeight="1">
      <c r="A469" s="2"/>
      <c r="B469" s="27"/>
      <c r="C469" s="27"/>
      <c r="F469" s="1"/>
      <c r="G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9.5" customHeight="1">
      <c r="A470" s="2"/>
      <c r="B470" s="27"/>
      <c r="C470" s="27"/>
      <c r="F470" s="1"/>
      <c r="G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9.5" customHeight="1">
      <c r="A471" s="2"/>
      <c r="B471" s="27"/>
      <c r="C471" s="27"/>
      <c r="F471" s="1"/>
      <c r="G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9.5" customHeight="1">
      <c r="A472" s="2"/>
      <c r="B472" s="27"/>
      <c r="C472" s="27"/>
      <c r="F472" s="1"/>
      <c r="G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9.5" customHeight="1">
      <c r="A473" s="2"/>
      <c r="B473" s="27"/>
      <c r="C473" s="27"/>
      <c r="F473" s="1"/>
      <c r="G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9.5" customHeight="1">
      <c r="A474" s="2"/>
      <c r="B474" s="27"/>
      <c r="C474" s="27"/>
      <c r="F474" s="1"/>
      <c r="G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9.5" customHeight="1">
      <c r="A475" s="2"/>
      <c r="B475" s="27"/>
      <c r="C475" s="27"/>
      <c r="F475" s="1"/>
      <c r="G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9.5" customHeight="1">
      <c r="A476" s="2"/>
      <c r="B476" s="27"/>
      <c r="C476" s="27"/>
      <c r="F476" s="1"/>
      <c r="G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9.5" customHeight="1">
      <c r="A477" s="2"/>
      <c r="B477" s="27"/>
      <c r="C477" s="27"/>
      <c r="F477" s="1"/>
      <c r="G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9.5" customHeight="1">
      <c r="A478" s="2"/>
      <c r="B478" s="27"/>
      <c r="C478" s="27"/>
      <c r="F478" s="1"/>
      <c r="G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9.5" customHeight="1">
      <c r="A479" s="2"/>
      <c r="B479" s="27"/>
      <c r="C479" s="27"/>
      <c r="F479" s="1"/>
      <c r="G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9.5" customHeight="1">
      <c r="A480" s="2"/>
      <c r="B480" s="27"/>
      <c r="C480" s="27"/>
      <c r="F480" s="1"/>
      <c r="G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9.5" customHeight="1">
      <c r="A481" s="2"/>
      <c r="B481" s="27"/>
      <c r="C481" s="27"/>
      <c r="F481" s="1"/>
      <c r="G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9.5" customHeight="1">
      <c r="A482" s="2"/>
      <c r="B482" s="27"/>
      <c r="C482" s="27"/>
      <c r="F482" s="1"/>
      <c r="G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9.5" customHeight="1">
      <c r="A483" s="2"/>
      <c r="B483" s="27"/>
      <c r="C483" s="27"/>
      <c r="F483" s="1"/>
      <c r="G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9.5" customHeight="1">
      <c r="A484" s="2"/>
      <c r="B484" s="27"/>
      <c r="C484" s="27"/>
      <c r="F484" s="1"/>
      <c r="G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9.5" customHeight="1">
      <c r="A485" s="2"/>
      <c r="B485" s="27"/>
      <c r="C485" s="27"/>
      <c r="F485" s="1"/>
      <c r="G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9.5" customHeight="1">
      <c r="A486" s="2"/>
      <c r="B486" s="27"/>
      <c r="C486" s="27"/>
      <c r="F486" s="1"/>
      <c r="G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9.5" customHeight="1">
      <c r="A487" s="2"/>
      <c r="B487" s="27"/>
      <c r="C487" s="27"/>
      <c r="F487" s="1"/>
      <c r="G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9.5" customHeight="1">
      <c r="A488" s="2"/>
      <c r="B488" s="27"/>
      <c r="C488" s="27"/>
      <c r="F488" s="1"/>
      <c r="G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9.5" customHeight="1">
      <c r="A489" s="2"/>
      <c r="B489" s="27"/>
      <c r="C489" s="27"/>
      <c r="F489" s="1"/>
      <c r="G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9.5" customHeight="1">
      <c r="A490" s="2"/>
      <c r="B490" s="27"/>
      <c r="C490" s="27"/>
      <c r="F490" s="1"/>
      <c r="G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9.5" customHeight="1">
      <c r="A491" s="2"/>
      <c r="B491" s="27"/>
      <c r="C491" s="27"/>
      <c r="F491" s="1"/>
      <c r="G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9.5" customHeight="1">
      <c r="A492" s="2"/>
      <c r="B492" s="27"/>
      <c r="C492" s="27"/>
      <c r="F492" s="1"/>
      <c r="G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9.5" customHeight="1">
      <c r="A493" s="2"/>
      <c r="B493" s="27"/>
      <c r="C493" s="27"/>
      <c r="F493" s="1"/>
      <c r="G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9.5" customHeight="1">
      <c r="A494" s="2"/>
      <c r="B494" s="27"/>
      <c r="C494" s="27"/>
      <c r="F494" s="1"/>
      <c r="G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9.5" customHeight="1">
      <c r="A495" s="2"/>
      <c r="B495" s="27"/>
      <c r="C495" s="27"/>
      <c r="F495" s="1"/>
      <c r="G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9.5" customHeight="1">
      <c r="A496" s="2"/>
      <c r="B496" s="27"/>
      <c r="C496" s="27"/>
      <c r="F496" s="1"/>
      <c r="G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9.5" customHeight="1">
      <c r="A497" s="2"/>
      <c r="B497" s="27"/>
      <c r="C497" s="27"/>
      <c r="F497" s="1"/>
      <c r="G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9.5" customHeight="1">
      <c r="A498" s="2"/>
      <c r="B498" s="27"/>
      <c r="C498" s="27"/>
      <c r="F498" s="1"/>
      <c r="G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9.5" customHeight="1">
      <c r="A499" s="2"/>
      <c r="B499" s="27"/>
      <c r="C499" s="27"/>
      <c r="F499" s="1"/>
      <c r="G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9.5" customHeight="1">
      <c r="A500" s="2"/>
      <c r="B500" s="27"/>
      <c r="C500" s="27"/>
      <c r="F500" s="1"/>
      <c r="G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9.5" customHeight="1">
      <c r="A501" s="2"/>
      <c r="B501" s="27"/>
      <c r="C501" s="27"/>
      <c r="F501" s="1"/>
      <c r="G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9.5" customHeight="1">
      <c r="A502" s="2"/>
      <c r="B502" s="27"/>
      <c r="C502" s="27"/>
      <c r="F502" s="1"/>
      <c r="G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9.5" customHeight="1">
      <c r="A503" s="2"/>
      <c r="B503" s="27"/>
      <c r="C503" s="27"/>
      <c r="F503" s="1"/>
      <c r="G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9.5" customHeight="1">
      <c r="A504" s="2"/>
      <c r="B504" s="27"/>
      <c r="C504" s="27"/>
      <c r="F504" s="1"/>
      <c r="G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9.5" customHeight="1">
      <c r="A505" s="2"/>
      <c r="B505" s="27"/>
      <c r="C505" s="27"/>
      <c r="F505" s="1"/>
      <c r="G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9.5" customHeight="1">
      <c r="A506" s="2"/>
      <c r="B506" s="27"/>
      <c r="C506" s="27"/>
      <c r="F506" s="1"/>
      <c r="G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9.5" customHeight="1">
      <c r="A507" s="2"/>
      <c r="B507" s="27"/>
      <c r="C507" s="27"/>
      <c r="F507" s="1"/>
      <c r="G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9.5" customHeight="1">
      <c r="A508" s="2"/>
      <c r="B508" s="27"/>
      <c r="C508" s="27"/>
      <c r="F508" s="1"/>
      <c r="G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9.5" customHeight="1">
      <c r="A509" s="2"/>
      <c r="B509" s="27"/>
      <c r="C509" s="27"/>
      <c r="F509" s="1"/>
      <c r="G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9.5" customHeight="1">
      <c r="A510" s="2"/>
      <c r="B510" s="27"/>
      <c r="C510" s="27"/>
      <c r="F510" s="1"/>
      <c r="G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9.5" customHeight="1">
      <c r="A511" s="2"/>
      <c r="B511" s="27"/>
      <c r="C511" s="27"/>
      <c r="F511" s="1"/>
      <c r="G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9.5" customHeight="1">
      <c r="A512" s="2"/>
      <c r="B512" s="27"/>
      <c r="C512" s="27"/>
      <c r="F512" s="1"/>
      <c r="G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9.5" customHeight="1">
      <c r="A513" s="2"/>
      <c r="B513" s="27"/>
      <c r="C513" s="27"/>
      <c r="F513" s="1"/>
      <c r="G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9.5" customHeight="1">
      <c r="A514" s="2"/>
      <c r="B514" s="27"/>
      <c r="C514" s="27"/>
      <c r="F514" s="1"/>
      <c r="G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9.5" customHeight="1">
      <c r="A515" s="2"/>
      <c r="B515" s="27"/>
      <c r="C515" s="27"/>
      <c r="F515" s="1"/>
      <c r="G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9.5" customHeight="1">
      <c r="A516" s="2"/>
      <c r="B516" s="27"/>
      <c r="C516" s="27"/>
      <c r="F516" s="1"/>
      <c r="G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9.5" customHeight="1">
      <c r="A517" s="2"/>
      <c r="B517" s="27"/>
      <c r="C517" s="27"/>
      <c r="F517" s="1"/>
      <c r="G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9.5" customHeight="1">
      <c r="A518" s="2"/>
      <c r="B518" s="27"/>
      <c r="C518" s="27"/>
      <c r="F518" s="1"/>
      <c r="G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9.5" customHeight="1">
      <c r="A519" s="2"/>
      <c r="B519" s="27"/>
      <c r="C519" s="27"/>
      <c r="F519" s="1"/>
      <c r="G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9.5" customHeight="1">
      <c r="A520" s="2"/>
      <c r="B520" s="27"/>
      <c r="C520" s="27"/>
      <c r="F520" s="1"/>
      <c r="G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9.5" customHeight="1">
      <c r="A521" s="2"/>
      <c r="B521" s="27"/>
      <c r="C521" s="27"/>
      <c r="F521" s="1"/>
      <c r="G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9.5" customHeight="1">
      <c r="A522" s="2"/>
      <c r="B522" s="27"/>
      <c r="C522" s="27"/>
      <c r="F522" s="1"/>
      <c r="G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9.5" customHeight="1">
      <c r="A523" s="2"/>
      <c r="B523" s="27"/>
      <c r="C523" s="27"/>
      <c r="F523" s="1"/>
      <c r="G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9.5" customHeight="1">
      <c r="A524" s="2"/>
      <c r="B524" s="27"/>
      <c r="C524" s="27"/>
      <c r="F524" s="1"/>
      <c r="G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9.5" customHeight="1">
      <c r="A525" s="2"/>
      <c r="B525" s="27"/>
      <c r="C525" s="27"/>
      <c r="F525" s="1"/>
      <c r="G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9.5" customHeight="1">
      <c r="A526" s="2"/>
      <c r="B526" s="27"/>
      <c r="C526" s="27"/>
      <c r="F526" s="1"/>
      <c r="G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9.5" customHeight="1">
      <c r="A527" s="2"/>
      <c r="B527" s="27"/>
      <c r="C527" s="27"/>
      <c r="F527" s="1"/>
      <c r="G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9.5" customHeight="1">
      <c r="A528" s="2"/>
      <c r="B528" s="27"/>
      <c r="C528" s="27"/>
      <c r="F528" s="1"/>
      <c r="G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9.5" customHeight="1">
      <c r="A529" s="2"/>
      <c r="B529" s="27"/>
      <c r="C529" s="27"/>
      <c r="F529" s="1"/>
      <c r="G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9.5" customHeight="1">
      <c r="A530" s="2"/>
      <c r="B530" s="27"/>
      <c r="C530" s="27"/>
      <c r="F530" s="1"/>
      <c r="G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9.5" customHeight="1">
      <c r="A531" s="2"/>
      <c r="B531" s="27"/>
      <c r="C531" s="27"/>
      <c r="F531" s="1"/>
      <c r="G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9.5" customHeight="1">
      <c r="A532" s="2"/>
      <c r="B532" s="27"/>
      <c r="C532" s="27"/>
      <c r="F532" s="1"/>
      <c r="G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9.5" customHeight="1">
      <c r="A533" s="2"/>
      <c r="B533" s="27"/>
      <c r="C533" s="27"/>
      <c r="F533" s="1"/>
      <c r="G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9.5" customHeight="1">
      <c r="A534" s="2"/>
      <c r="B534" s="27"/>
      <c r="C534" s="27"/>
      <c r="F534" s="1"/>
      <c r="G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9.5" customHeight="1">
      <c r="A535" s="2"/>
      <c r="B535" s="27"/>
      <c r="C535" s="27"/>
      <c r="F535" s="1"/>
      <c r="G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9.5" customHeight="1">
      <c r="A536" s="2"/>
      <c r="B536" s="27"/>
      <c r="C536" s="27"/>
      <c r="F536" s="1"/>
      <c r="G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9.5" customHeight="1">
      <c r="A537" s="2"/>
      <c r="B537" s="27"/>
      <c r="C537" s="27"/>
      <c r="F537" s="1"/>
      <c r="G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9.5" customHeight="1">
      <c r="A538" s="2"/>
      <c r="B538" s="27"/>
      <c r="C538" s="27"/>
      <c r="F538" s="1"/>
      <c r="G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9.5" customHeight="1">
      <c r="A539" s="2"/>
      <c r="B539" s="27"/>
      <c r="C539" s="27"/>
      <c r="F539" s="1"/>
      <c r="G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9.5" customHeight="1">
      <c r="A540" s="2"/>
      <c r="B540" s="27"/>
      <c r="C540" s="27"/>
      <c r="F540" s="1"/>
      <c r="G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9.5" customHeight="1">
      <c r="A541" s="2"/>
      <c r="B541" s="27"/>
      <c r="C541" s="27"/>
      <c r="F541" s="1"/>
      <c r="G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9.5" customHeight="1">
      <c r="A542" s="2"/>
      <c r="B542" s="27"/>
      <c r="C542" s="27"/>
      <c r="F542" s="1"/>
      <c r="G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9.5" customHeight="1">
      <c r="A543" s="2"/>
      <c r="B543" s="27"/>
      <c r="C543" s="27"/>
      <c r="F543" s="1"/>
      <c r="G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9.5" customHeight="1">
      <c r="A544" s="2"/>
      <c r="B544" s="27"/>
      <c r="C544" s="27"/>
      <c r="F544" s="1"/>
      <c r="G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9.5" customHeight="1">
      <c r="A545" s="2"/>
      <c r="B545" s="27"/>
      <c r="C545" s="27"/>
      <c r="F545" s="1"/>
      <c r="G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9.5" customHeight="1">
      <c r="A546" s="2"/>
      <c r="B546" s="27"/>
      <c r="C546" s="27"/>
      <c r="F546" s="1"/>
      <c r="G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9.5" customHeight="1">
      <c r="A547" s="2"/>
      <c r="B547" s="27"/>
      <c r="C547" s="27"/>
      <c r="F547" s="1"/>
      <c r="G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9.5" customHeight="1">
      <c r="A548" s="2"/>
      <c r="B548" s="27"/>
      <c r="C548" s="27"/>
      <c r="F548" s="1"/>
      <c r="G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9.5" customHeight="1">
      <c r="A549" s="2"/>
      <c r="B549" s="27"/>
      <c r="C549" s="27"/>
      <c r="F549" s="1"/>
      <c r="G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9.5" customHeight="1">
      <c r="A550" s="2"/>
      <c r="B550" s="27"/>
      <c r="C550" s="27"/>
      <c r="F550" s="1"/>
      <c r="G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9.5" customHeight="1">
      <c r="A551" s="2"/>
      <c r="B551" s="27"/>
      <c r="C551" s="27"/>
      <c r="F551" s="1"/>
      <c r="G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9.5" customHeight="1">
      <c r="A552" s="2"/>
      <c r="B552" s="27"/>
      <c r="C552" s="27"/>
      <c r="F552" s="1"/>
      <c r="G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9.5" customHeight="1">
      <c r="A553" s="2"/>
      <c r="B553" s="27"/>
      <c r="C553" s="27"/>
      <c r="F553" s="1"/>
      <c r="G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9.5" customHeight="1">
      <c r="A554" s="2"/>
      <c r="B554" s="27"/>
      <c r="C554" s="27"/>
      <c r="F554" s="1"/>
      <c r="G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9.5" customHeight="1">
      <c r="A555" s="2"/>
      <c r="B555" s="27"/>
      <c r="C555" s="27"/>
      <c r="F555" s="1"/>
      <c r="G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9.5" customHeight="1">
      <c r="A556" s="2"/>
      <c r="B556" s="27"/>
      <c r="C556" s="27"/>
      <c r="F556" s="1"/>
      <c r="G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9.5" customHeight="1">
      <c r="A557" s="2"/>
      <c r="B557" s="27"/>
      <c r="C557" s="27"/>
      <c r="F557" s="1"/>
      <c r="G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9.5" customHeight="1">
      <c r="A558" s="2"/>
      <c r="B558" s="27"/>
      <c r="C558" s="27"/>
      <c r="F558" s="1"/>
      <c r="G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9.5" customHeight="1">
      <c r="A559" s="2"/>
      <c r="B559" s="27"/>
      <c r="C559" s="27"/>
      <c r="F559" s="1"/>
      <c r="G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9.5" customHeight="1">
      <c r="A560" s="2"/>
      <c r="B560" s="27"/>
      <c r="C560" s="27"/>
      <c r="F560" s="1"/>
      <c r="G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9.5" customHeight="1">
      <c r="A561" s="2"/>
      <c r="B561" s="27"/>
      <c r="C561" s="27"/>
      <c r="F561" s="1"/>
      <c r="G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9.5" customHeight="1">
      <c r="A562" s="2"/>
      <c r="B562" s="27"/>
      <c r="C562" s="27"/>
      <c r="F562" s="1"/>
      <c r="G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9.5" customHeight="1">
      <c r="A563" s="2"/>
      <c r="B563" s="27"/>
      <c r="C563" s="27"/>
      <c r="F563" s="1"/>
      <c r="G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9.5" customHeight="1">
      <c r="A564" s="2"/>
      <c r="B564" s="27"/>
      <c r="C564" s="27"/>
      <c r="F564" s="1"/>
      <c r="G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9.5" customHeight="1">
      <c r="A565" s="2"/>
      <c r="B565" s="27"/>
      <c r="C565" s="27"/>
      <c r="F565" s="1"/>
      <c r="G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9.5" customHeight="1">
      <c r="A566" s="2"/>
      <c r="B566" s="27"/>
      <c r="C566" s="27"/>
      <c r="F566" s="1"/>
      <c r="G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9.5" customHeight="1">
      <c r="A567" s="2"/>
      <c r="B567" s="27"/>
      <c r="C567" s="27"/>
      <c r="F567" s="1"/>
      <c r="G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9.5" customHeight="1">
      <c r="A568" s="2"/>
      <c r="B568" s="27"/>
      <c r="C568" s="27"/>
      <c r="F568" s="1"/>
      <c r="G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9.5" customHeight="1">
      <c r="A569" s="2"/>
      <c r="B569" s="27"/>
      <c r="C569" s="27"/>
      <c r="F569" s="1"/>
      <c r="G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9.5" customHeight="1">
      <c r="A570" s="2"/>
      <c r="B570" s="27"/>
      <c r="C570" s="27"/>
      <c r="F570" s="1"/>
      <c r="G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9.5" customHeight="1">
      <c r="A571" s="2"/>
      <c r="B571" s="27"/>
      <c r="C571" s="27"/>
      <c r="F571" s="1"/>
      <c r="G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9.5" customHeight="1">
      <c r="A572" s="2"/>
      <c r="B572" s="27"/>
      <c r="C572" s="27"/>
      <c r="F572" s="1"/>
      <c r="G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9.5" customHeight="1">
      <c r="A573" s="2"/>
      <c r="B573" s="27"/>
      <c r="C573" s="27"/>
      <c r="F573" s="1"/>
      <c r="G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9.5" customHeight="1">
      <c r="A574" s="2"/>
      <c r="B574" s="27"/>
      <c r="C574" s="27"/>
      <c r="F574" s="1"/>
      <c r="G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9.5" customHeight="1">
      <c r="A575" s="2"/>
      <c r="B575" s="27"/>
      <c r="C575" s="27"/>
      <c r="F575" s="1"/>
      <c r="G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9.5" customHeight="1">
      <c r="A576" s="2"/>
      <c r="B576" s="27"/>
      <c r="C576" s="27"/>
      <c r="F576" s="1"/>
      <c r="G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9.5" customHeight="1">
      <c r="A577" s="2"/>
      <c r="B577" s="27"/>
      <c r="C577" s="27"/>
      <c r="F577" s="1"/>
      <c r="G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9.5" customHeight="1">
      <c r="A578" s="2"/>
      <c r="B578" s="27"/>
      <c r="C578" s="27"/>
      <c r="F578" s="1"/>
      <c r="G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9.5" customHeight="1">
      <c r="A579" s="2"/>
      <c r="B579" s="27"/>
      <c r="C579" s="27"/>
      <c r="F579" s="1"/>
      <c r="G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9.5" customHeight="1">
      <c r="A580" s="2"/>
      <c r="B580" s="27"/>
      <c r="C580" s="27"/>
      <c r="F580" s="1"/>
      <c r="G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9.5" customHeight="1">
      <c r="A581" s="2"/>
      <c r="B581" s="27"/>
      <c r="C581" s="27"/>
      <c r="F581" s="1"/>
      <c r="G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9.5" customHeight="1">
      <c r="A582" s="2"/>
      <c r="B582" s="27"/>
      <c r="C582" s="27"/>
      <c r="F582" s="1"/>
      <c r="G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9.5" customHeight="1">
      <c r="A583" s="2"/>
      <c r="B583" s="27"/>
      <c r="C583" s="27"/>
      <c r="F583" s="1"/>
      <c r="G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9.5" customHeight="1">
      <c r="A584" s="2"/>
      <c r="B584" s="27"/>
      <c r="C584" s="27"/>
      <c r="F584" s="1"/>
      <c r="G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9.5" customHeight="1">
      <c r="A585" s="2"/>
      <c r="B585" s="27"/>
      <c r="C585" s="27"/>
      <c r="F585" s="1"/>
      <c r="G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9.5" customHeight="1">
      <c r="A586" s="2"/>
      <c r="B586" s="27"/>
      <c r="C586" s="27"/>
      <c r="F586" s="1"/>
      <c r="G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9.5" customHeight="1">
      <c r="A587" s="2"/>
      <c r="B587" s="27"/>
      <c r="C587" s="27"/>
      <c r="F587" s="1"/>
      <c r="G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9.5" customHeight="1">
      <c r="A588" s="2"/>
      <c r="B588" s="27"/>
      <c r="C588" s="27"/>
      <c r="F588" s="1"/>
      <c r="G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9.5" customHeight="1">
      <c r="A589" s="2"/>
      <c r="B589" s="27"/>
      <c r="C589" s="27"/>
      <c r="F589" s="1"/>
      <c r="G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9.5" customHeight="1">
      <c r="A590" s="2"/>
      <c r="B590" s="27"/>
      <c r="C590" s="27"/>
      <c r="F590" s="1"/>
      <c r="G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9.5" customHeight="1">
      <c r="A591" s="2"/>
      <c r="B591" s="27"/>
      <c r="C591" s="27"/>
      <c r="F591" s="1"/>
      <c r="G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9.5" customHeight="1">
      <c r="A592" s="2"/>
      <c r="B592" s="27"/>
      <c r="C592" s="27"/>
      <c r="F592" s="1"/>
      <c r="G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9.5" customHeight="1">
      <c r="A593" s="2"/>
      <c r="B593" s="27"/>
      <c r="C593" s="27"/>
      <c r="F593" s="1"/>
      <c r="G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9.5" customHeight="1">
      <c r="A594" s="2"/>
      <c r="B594" s="27"/>
      <c r="C594" s="27"/>
      <c r="F594" s="1"/>
      <c r="G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9.5" customHeight="1">
      <c r="A595" s="2"/>
      <c r="B595" s="27"/>
      <c r="C595" s="27"/>
      <c r="F595" s="1"/>
      <c r="G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9.5" customHeight="1">
      <c r="A596" s="2"/>
      <c r="B596" s="27"/>
      <c r="C596" s="27"/>
      <c r="F596" s="1"/>
      <c r="G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9.5" customHeight="1">
      <c r="A597" s="2"/>
      <c r="B597" s="27"/>
      <c r="C597" s="27"/>
      <c r="F597" s="1"/>
      <c r="G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9.5" customHeight="1">
      <c r="A598" s="2"/>
      <c r="B598" s="27"/>
      <c r="C598" s="27"/>
      <c r="F598" s="1"/>
      <c r="G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9.5" customHeight="1">
      <c r="A599" s="2"/>
      <c r="B599" s="27"/>
      <c r="C599" s="27"/>
      <c r="F599" s="1"/>
      <c r="G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9.5" customHeight="1">
      <c r="A600" s="2"/>
      <c r="B600" s="27"/>
      <c r="C600" s="27"/>
      <c r="F600" s="1"/>
      <c r="G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9.5" customHeight="1">
      <c r="A601" s="2"/>
      <c r="B601" s="27"/>
      <c r="C601" s="27"/>
      <c r="F601" s="1"/>
      <c r="G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9.5" customHeight="1">
      <c r="A602" s="2"/>
      <c r="B602" s="27"/>
      <c r="C602" s="27"/>
      <c r="F602" s="1"/>
      <c r="G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9.5" customHeight="1">
      <c r="A603" s="2"/>
      <c r="B603" s="27"/>
      <c r="C603" s="27"/>
      <c r="F603" s="1"/>
      <c r="G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9.5" customHeight="1">
      <c r="A604" s="2"/>
      <c r="B604" s="27"/>
      <c r="C604" s="27"/>
      <c r="F604" s="1"/>
      <c r="G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9.5" customHeight="1">
      <c r="A605" s="2"/>
      <c r="B605" s="27"/>
      <c r="C605" s="27"/>
      <c r="F605" s="1"/>
      <c r="G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9.5" customHeight="1">
      <c r="A606" s="2"/>
      <c r="B606" s="27"/>
      <c r="C606" s="27"/>
      <c r="F606" s="1"/>
      <c r="G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9.5" customHeight="1">
      <c r="A607" s="2"/>
      <c r="B607" s="27"/>
      <c r="C607" s="27"/>
      <c r="F607" s="1"/>
      <c r="G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9.5" customHeight="1">
      <c r="A608" s="2"/>
      <c r="B608" s="27"/>
      <c r="C608" s="27"/>
      <c r="F608" s="1"/>
      <c r="G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9.5" customHeight="1">
      <c r="A609" s="2"/>
      <c r="B609" s="27"/>
      <c r="C609" s="27"/>
      <c r="F609" s="1"/>
      <c r="G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9.5" customHeight="1">
      <c r="A610" s="2"/>
      <c r="B610" s="27"/>
      <c r="C610" s="27"/>
      <c r="F610" s="1"/>
      <c r="G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9.5" customHeight="1">
      <c r="A611" s="2"/>
      <c r="B611" s="27"/>
      <c r="C611" s="27"/>
      <c r="F611" s="1"/>
      <c r="G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9.5" customHeight="1">
      <c r="A612" s="2"/>
      <c r="B612" s="27"/>
      <c r="C612" s="27"/>
      <c r="F612" s="1"/>
      <c r="G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9.5" customHeight="1">
      <c r="A613" s="2"/>
      <c r="B613" s="27"/>
      <c r="C613" s="27"/>
      <c r="F613" s="1"/>
      <c r="G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9.5" customHeight="1">
      <c r="A614" s="2"/>
      <c r="B614" s="27"/>
      <c r="C614" s="27"/>
      <c r="F614" s="1"/>
      <c r="G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9.5" customHeight="1">
      <c r="A615" s="2"/>
      <c r="B615" s="27"/>
      <c r="C615" s="27"/>
      <c r="F615" s="1"/>
      <c r="G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9.5" customHeight="1">
      <c r="A616" s="2"/>
      <c r="B616" s="27"/>
      <c r="C616" s="27"/>
      <c r="F616" s="1"/>
      <c r="G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9.5" customHeight="1">
      <c r="A617" s="2"/>
      <c r="B617" s="27"/>
      <c r="C617" s="27"/>
      <c r="F617" s="1"/>
      <c r="G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9.5" customHeight="1">
      <c r="A618" s="2"/>
      <c r="B618" s="27"/>
      <c r="C618" s="27"/>
      <c r="F618" s="1"/>
      <c r="G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9.5" customHeight="1">
      <c r="A619" s="2"/>
      <c r="B619" s="27"/>
      <c r="C619" s="27"/>
      <c r="F619" s="1"/>
      <c r="G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9.5" customHeight="1">
      <c r="A620" s="2"/>
      <c r="B620" s="27"/>
      <c r="C620" s="27"/>
      <c r="F620" s="1"/>
      <c r="G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9.5" customHeight="1">
      <c r="A621" s="2"/>
      <c r="B621" s="27"/>
      <c r="C621" s="27"/>
      <c r="F621" s="1"/>
      <c r="G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9.5" customHeight="1">
      <c r="A622" s="2"/>
      <c r="B622" s="27"/>
      <c r="C622" s="27"/>
      <c r="F622" s="1"/>
      <c r="G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9.5" customHeight="1">
      <c r="A623" s="2"/>
      <c r="B623" s="27"/>
      <c r="C623" s="27"/>
      <c r="F623" s="1"/>
      <c r="G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9.5" customHeight="1">
      <c r="A624" s="2"/>
      <c r="B624" s="27"/>
      <c r="C624" s="27"/>
      <c r="F624" s="1"/>
      <c r="G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9.5" customHeight="1">
      <c r="A625" s="2"/>
      <c r="B625" s="27"/>
      <c r="C625" s="27"/>
      <c r="F625" s="1"/>
      <c r="G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9.5" customHeight="1">
      <c r="A626" s="2"/>
      <c r="B626" s="27"/>
      <c r="C626" s="27"/>
      <c r="F626" s="1"/>
      <c r="G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9.5" customHeight="1">
      <c r="A627" s="2"/>
      <c r="B627" s="27"/>
      <c r="C627" s="27"/>
      <c r="F627" s="1"/>
      <c r="G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9.5" customHeight="1">
      <c r="A628" s="2"/>
      <c r="B628" s="27"/>
      <c r="C628" s="27"/>
      <c r="F628" s="1"/>
      <c r="G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9.5" customHeight="1">
      <c r="A629" s="2"/>
      <c r="B629" s="27"/>
      <c r="C629" s="27"/>
      <c r="F629" s="1"/>
      <c r="G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9.5" customHeight="1">
      <c r="A630" s="2"/>
      <c r="B630" s="27"/>
      <c r="C630" s="27"/>
      <c r="F630" s="1"/>
      <c r="G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9.5" customHeight="1">
      <c r="A631" s="2"/>
      <c r="B631" s="27"/>
      <c r="C631" s="27"/>
      <c r="F631" s="1"/>
      <c r="G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9.5" customHeight="1">
      <c r="A632" s="2"/>
      <c r="B632" s="27"/>
      <c r="C632" s="27"/>
      <c r="F632" s="1"/>
      <c r="G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9.5" customHeight="1">
      <c r="A633" s="2"/>
      <c r="B633" s="27"/>
      <c r="C633" s="27"/>
      <c r="F633" s="1"/>
      <c r="G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9.5" customHeight="1">
      <c r="A634" s="2"/>
      <c r="B634" s="27"/>
      <c r="C634" s="27"/>
      <c r="F634" s="1"/>
      <c r="G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9.5" customHeight="1">
      <c r="A635" s="2"/>
      <c r="B635" s="27"/>
      <c r="C635" s="27"/>
      <c r="F635" s="1"/>
      <c r="G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9.5" customHeight="1">
      <c r="A636" s="2"/>
      <c r="B636" s="27"/>
      <c r="C636" s="27"/>
      <c r="F636" s="1"/>
      <c r="G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9.5" customHeight="1">
      <c r="A637" s="2"/>
      <c r="B637" s="27"/>
      <c r="C637" s="27"/>
      <c r="F637" s="1"/>
      <c r="G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9.5" customHeight="1">
      <c r="A638" s="2"/>
      <c r="B638" s="27"/>
      <c r="C638" s="27"/>
      <c r="F638" s="1"/>
      <c r="G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9.5" customHeight="1">
      <c r="A639" s="2"/>
      <c r="B639" s="27"/>
      <c r="C639" s="27"/>
      <c r="F639" s="1"/>
      <c r="G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9.5" customHeight="1">
      <c r="A640" s="2"/>
      <c r="B640" s="27"/>
      <c r="C640" s="27"/>
      <c r="F640" s="1"/>
      <c r="G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9.5" customHeight="1">
      <c r="A641" s="2"/>
      <c r="B641" s="27"/>
      <c r="C641" s="27"/>
      <c r="F641" s="1"/>
      <c r="G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9.5" customHeight="1">
      <c r="A642" s="2"/>
      <c r="B642" s="27"/>
      <c r="C642" s="27"/>
      <c r="F642" s="1"/>
      <c r="G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9.5" customHeight="1">
      <c r="A643" s="2"/>
      <c r="B643" s="27"/>
      <c r="C643" s="27"/>
      <c r="F643" s="1"/>
      <c r="G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9.5" customHeight="1">
      <c r="A644" s="2"/>
      <c r="B644" s="27"/>
      <c r="C644" s="27"/>
      <c r="F644" s="1"/>
      <c r="G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9.5" customHeight="1">
      <c r="A645" s="2"/>
      <c r="B645" s="27"/>
      <c r="C645" s="27"/>
      <c r="F645" s="1"/>
      <c r="G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9.5" customHeight="1">
      <c r="A646" s="2"/>
      <c r="B646" s="27"/>
      <c r="C646" s="27"/>
      <c r="F646" s="1"/>
      <c r="G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9.5" customHeight="1">
      <c r="A647" s="2"/>
      <c r="B647" s="27"/>
      <c r="C647" s="27"/>
      <c r="F647" s="1"/>
      <c r="G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9.5" customHeight="1">
      <c r="A648" s="2"/>
      <c r="B648" s="27"/>
      <c r="C648" s="27"/>
      <c r="F648" s="1"/>
      <c r="G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9.5" customHeight="1">
      <c r="A649" s="2"/>
      <c r="B649" s="27"/>
      <c r="C649" s="27"/>
      <c r="F649" s="1"/>
      <c r="G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9.5" customHeight="1">
      <c r="A650" s="2"/>
      <c r="B650" s="27"/>
      <c r="C650" s="27"/>
      <c r="F650" s="1"/>
      <c r="G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9.5" customHeight="1">
      <c r="A651" s="2"/>
      <c r="B651" s="27"/>
      <c r="C651" s="27"/>
      <c r="F651" s="1"/>
      <c r="G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9.5" customHeight="1">
      <c r="A652" s="2"/>
      <c r="B652" s="27"/>
      <c r="C652" s="27"/>
      <c r="F652" s="1"/>
      <c r="G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9.5" customHeight="1">
      <c r="A653" s="2"/>
      <c r="B653" s="27"/>
      <c r="C653" s="27"/>
      <c r="F653" s="1"/>
      <c r="G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9.5" customHeight="1">
      <c r="A654" s="2"/>
      <c r="B654" s="27"/>
      <c r="C654" s="27"/>
      <c r="F654" s="1"/>
      <c r="G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9.5" customHeight="1">
      <c r="A655" s="2"/>
      <c r="B655" s="27"/>
      <c r="C655" s="27"/>
      <c r="F655" s="1"/>
      <c r="G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9.5" customHeight="1">
      <c r="A656" s="2"/>
      <c r="B656" s="27"/>
      <c r="C656" s="27"/>
      <c r="F656" s="1"/>
      <c r="G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9.5" customHeight="1">
      <c r="A657" s="2"/>
      <c r="B657" s="27"/>
      <c r="C657" s="27"/>
      <c r="F657" s="1"/>
      <c r="G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9.5" customHeight="1">
      <c r="A658" s="2"/>
      <c r="B658" s="27"/>
      <c r="C658" s="27"/>
      <c r="F658" s="1"/>
      <c r="G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9.5" customHeight="1">
      <c r="A659" s="2"/>
      <c r="B659" s="27"/>
      <c r="C659" s="27"/>
      <c r="F659" s="1"/>
      <c r="G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9.5" customHeight="1">
      <c r="A660" s="2"/>
      <c r="B660" s="27"/>
      <c r="C660" s="27"/>
      <c r="F660" s="1"/>
      <c r="G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9.5" customHeight="1">
      <c r="A661" s="2"/>
      <c r="B661" s="27"/>
      <c r="C661" s="27"/>
      <c r="F661" s="1"/>
      <c r="G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9.5" customHeight="1">
      <c r="A662" s="2"/>
      <c r="B662" s="27"/>
      <c r="C662" s="27"/>
      <c r="F662" s="1"/>
      <c r="G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9.5" customHeight="1">
      <c r="A663" s="2"/>
      <c r="B663" s="27"/>
      <c r="C663" s="27"/>
      <c r="F663" s="1"/>
      <c r="G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9.5" customHeight="1">
      <c r="A664" s="2"/>
      <c r="B664" s="27"/>
      <c r="C664" s="27"/>
      <c r="F664" s="1"/>
      <c r="G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9.5" customHeight="1">
      <c r="A665" s="2"/>
      <c r="B665" s="27"/>
      <c r="C665" s="27"/>
      <c r="F665" s="1"/>
      <c r="G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9.5" customHeight="1">
      <c r="A666" s="2"/>
      <c r="B666" s="27"/>
      <c r="C666" s="27"/>
      <c r="F666" s="1"/>
      <c r="G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9.5" customHeight="1">
      <c r="A667" s="2"/>
      <c r="B667" s="27"/>
      <c r="C667" s="27"/>
      <c r="F667" s="1"/>
      <c r="G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9.5" customHeight="1">
      <c r="A668" s="2"/>
      <c r="B668" s="27"/>
      <c r="C668" s="27"/>
      <c r="F668" s="1"/>
      <c r="G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9.5" customHeight="1">
      <c r="A669" s="2"/>
      <c r="B669" s="27"/>
      <c r="C669" s="27"/>
      <c r="F669" s="1"/>
      <c r="G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9.5" customHeight="1">
      <c r="A670" s="2"/>
      <c r="B670" s="27"/>
      <c r="C670" s="27"/>
      <c r="F670" s="1"/>
      <c r="G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9.5" customHeight="1">
      <c r="A671" s="2"/>
      <c r="B671" s="27"/>
      <c r="C671" s="27"/>
      <c r="F671" s="1"/>
      <c r="G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9.5" customHeight="1">
      <c r="A672" s="2"/>
      <c r="B672" s="27"/>
      <c r="C672" s="27"/>
      <c r="F672" s="1"/>
      <c r="G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9.5" customHeight="1">
      <c r="A673" s="2"/>
      <c r="B673" s="27"/>
      <c r="C673" s="27"/>
      <c r="F673" s="1"/>
      <c r="G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9.5" customHeight="1">
      <c r="A674" s="2"/>
      <c r="B674" s="27"/>
      <c r="C674" s="27"/>
      <c r="F674" s="1"/>
      <c r="G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9.5" customHeight="1">
      <c r="A675" s="2"/>
      <c r="B675" s="27"/>
      <c r="C675" s="27"/>
      <c r="F675" s="1"/>
      <c r="G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9.5" customHeight="1">
      <c r="A676" s="2"/>
      <c r="B676" s="27"/>
      <c r="C676" s="27"/>
      <c r="F676" s="1"/>
      <c r="G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9.5" customHeight="1">
      <c r="A677" s="2"/>
      <c r="B677" s="27"/>
      <c r="C677" s="27"/>
      <c r="F677" s="1"/>
      <c r="G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9.5" customHeight="1">
      <c r="A678" s="2"/>
      <c r="B678" s="27"/>
      <c r="C678" s="27"/>
      <c r="F678" s="1"/>
      <c r="G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9.5" customHeight="1">
      <c r="A679" s="2"/>
      <c r="B679" s="27"/>
      <c r="C679" s="27"/>
      <c r="F679" s="1"/>
      <c r="G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9.5" customHeight="1">
      <c r="A680" s="2"/>
      <c r="B680" s="27"/>
      <c r="C680" s="27"/>
      <c r="F680" s="1"/>
      <c r="G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9.5" customHeight="1">
      <c r="A681" s="2"/>
      <c r="B681" s="27"/>
      <c r="C681" s="27"/>
      <c r="F681" s="1"/>
      <c r="G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9.5" customHeight="1">
      <c r="A682" s="2"/>
      <c r="B682" s="27"/>
      <c r="C682" s="27"/>
      <c r="F682" s="1"/>
      <c r="G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9.5" customHeight="1">
      <c r="A683" s="2"/>
      <c r="B683" s="27"/>
      <c r="C683" s="27"/>
      <c r="F683" s="1"/>
      <c r="G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9.5" customHeight="1">
      <c r="A684" s="2"/>
      <c r="B684" s="27"/>
      <c r="C684" s="27"/>
      <c r="F684" s="1"/>
      <c r="G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9.5" customHeight="1">
      <c r="A685" s="2"/>
      <c r="B685" s="27"/>
      <c r="C685" s="27"/>
      <c r="F685" s="1"/>
      <c r="G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9.5" customHeight="1">
      <c r="A686" s="2"/>
      <c r="B686" s="27"/>
      <c r="C686" s="27"/>
      <c r="F686" s="1"/>
      <c r="G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9.5" customHeight="1">
      <c r="A687" s="2"/>
      <c r="B687" s="27"/>
      <c r="C687" s="27"/>
      <c r="F687" s="1"/>
      <c r="G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9.5" customHeight="1">
      <c r="A688" s="2"/>
      <c r="B688" s="27"/>
      <c r="C688" s="27"/>
      <c r="F688" s="1"/>
      <c r="G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9.5" customHeight="1">
      <c r="A689" s="2"/>
      <c r="B689" s="27"/>
      <c r="C689" s="27"/>
      <c r="F689" s="1"/>
      <c r="G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9.5" customHeight="1">
      <c r="A690" s="2"/>
      <c r="B690" s="27"/>
      <c r="C690" s="27"/>
      <c r="F690" s="1"/>
      <c r="G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9.5" customHeight="1">
      <c r="A691" s="2"/>
      <c r="B691" s="27"/>
      <c r="C691" s="27"/>
      <c r="F691" s="1"/>
      <c r="G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9.5" customHeight="1">
      <c r="A692" s="2"/>
      <c r="B692" s="27"/>
      <c r="C692" s="27"/>
      <c r="F692" s="1"/>
      <c r="G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9.5" customHeight="1">
      <c r="A693" s="2"/>
      <c r="B693" s="27"/>
      <c r="C693" s="27"/>
      <c r="F693" s="1"/>
      <c r="G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9.5" customHeight="1">
      <c r="A694" s="2"/>
      <c r="B694" s="27"/>
      <c r="C694" s="27"/>
      <c r="F694" s="1"/>
      <c r="G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9.5" customHeight="1">
      <c r="A695" s="2"/>
      <c r="B695" s="27"/>
      <c r="C695" s="27"/>
      <c r="F695" s="1"/>
      <c r="G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9.5" customHeight="1">
      <c r="A696" s="2"/>
      <c r="B696" s="27"/>
      <c r="C696" s="27"/>
      <c r="F696" s="1"/>
      <c r="G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9.5" customHeight="1">
      <c r="A697" s="2"/>
      <c r="B697" s="27"/>
      <c r="C697" s="27"/>
      <c r="F697" s="1"/>
      <c r="G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9.5" customHeight="1">
      <c r="A698" s="2"/>
      <c r="B698" s="27"/>
      <c r="C698" s="27"/>
      <c r="F698" s="1"/>
      <c r="G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9.5" customHeight="1">
      <c r="A699" s="2"/>
      <c r="B699" s="27"/>
      <c r="C699" s="27"/>
      <c r="F699" s="1"/>
      <c r="G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9.5" customHeight="1">
      <c r="A700" s="2"/>
      <c r="B700" s="27"/>
      <c r="C700" s="27"/>
      <c r="F700" s="1"/>
      <c r="G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9.5" customHeight="1">
      <c r="A701" s="2"/>
      <c r="B701" s="27"/>
      <c r="C701" s="27"/>
      <c r="F701" s="1"/>
      <c r="G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9.5" customHeight="1">
      <c r="A702" s="2"/>
      <c r="B702" s="27"/>
      <c r="C702" s="27"/>
      <c r="F702" s="1"/>
      <c r="G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9.5" customHeight="1">
      <c r="A703" s="2"/>
      <c r="B703" s="27"/>
      <c r="C703" s="27"/>
      <c r="F703" s="1"/>
      <c r="G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9.5" customHeight="1">
      <c r="A704" s="2"/>
      <c r="B704" s="27"/>
      <c r="C704" s="27"/>
      <c r="F704" s="1"/>
      <c r="G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9.5" customHeight="1">
      <c r="A705" s="2"/>
      <c r="B705" s="27"/>
      <c r="C705" s="27"/>
      <c r="F705" s="1"/>
      <c r="G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9.5" customHeight="1">
      <c r="A706" s="2"/>
      <c r="B706" s="27"/>
      <c r="C706" s="27"/>
      <c r="F706" s="1"/>
      <c r="G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9.5" customHeight="1">
      <c r="A707" s="2"/>
      <c r="B707" s="27"/>
      <c r="C707" s="27"/>
      <c r="F707" s="1"/>
      <c r="G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9.5" customHeight="1">
      <c r="A708" s="2"/>
      <c r="B708" s="27"/>
      <c r="C708" s="27"/>
      <c r="F708" s="1"/>
      <c r="G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9.5" customHeight="1">
      <c r="A709" s="2"/>
      <c r="B709" s="27"/>
      <c r="C709" s="27"/>
      <c r="F709" s="1"/>
      <c r="G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9.5" customHeight="1">
      <c r="A710" s="2"/>
      <c r="B710" s="27"/>
      <c r="C710" s="27"/>
      <c r="F710" s="1"/>
      <c r="G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9.5" customHeight="1">
      <c r="A711" s="2"/>
      <c r="B711" s="27"/>
      <c r="C711" s="27"/>
      <c r="F711" s="1"/>
      <c r="G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9.5" customHeight="1">
      <c r="A712" s="2"/>
      <c r="B712" s="27"/>
      <c r="C712" s="27"/>
      <c r="F712" s="1"/>
      <c r="G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9.5" customHeight="1">
      <c r="A713" s="2"/>
      <c r="B713" s="27"/>
      <c r="C713" s="27"/>
      <c r="F713" s="1"/>
      <c r="G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9.5" customHeight="1">
      <c r="A714" s="2"/>
      <c r="B714" s="27"/>
      <c r="C714" s="27"/>
      <c r="F714" s="1"/>
      <c r="G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9.5" customHeight="1">
      <c r="A715" s="2"/>
      <c r="B715" s="27"/>
      <c r="C715" s="27"/>
      <c r="F715" s="1"/>
      <c r="G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9.5" customHeight="1">
      <c r="A716" s="2"/>
      <c r="B716" s="27"/>
      <c r="C716" s="27"/>
      <c r="F716" s="1"/>
      <c r="G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9.5" customHeight="1">
      <c r="A717" s="2"/>
      <c r="B717" s="27"/>
      <c r="C717" s="27"/>
      <c r="F717" s="1"/>
      <c r="G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9.5" customHeight="1">
      <c r="A718" s="2"/>
      <c r="B718" s="27"/>
      <c r="C718" s="27"/>
      <c r="F718" s="1"/>
      <c r="G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9.5" customHeight="1">
      <c r="A719" s="2"/>
      <c r="B719" s="27"/>
      <c r="C719" s="27"/>
      <c r="F719" s="1"/>
      <c r="G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9.5" customHeight="1">
      <c r="A720" s="2"/>
      <c r="B720" s="27"/>
      <c r="C720" s="27"/>
      <c r="F720" s="1"/>
      <c r="G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9.5" customHeight="1">
      <c r="A721" s="2"/>
      <c r="B721" s="27"/>
      <c r="C721" s="27"/>
      <c r="F721" s="1"/>
      <c r="G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9.5" customHeight="1">
      <c r="A722" s="2"/>
      <c r="B722" s="27"/>
      <c r="C722" s="27"/>
      <c r="F722" s="1"/>
      <c r="G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9.5" customHeight="1">
      <c r="A723" s="2"/>
      <c r="B723" s="27"/>
      <c r="C723" s="27"/>
      <c r="F723" s="1"/>
      <c r="G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9.5" customHeight="1">
      <c r="A724" s="2"/>
      <c r="B724" s="27"/>
      <c r="C724" s="27"/>
      <c r="F724" s="1"/>
      <c r="G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9.5" customHeight="1">
      <c r="A725" s="2"/>
      <c r="B725" s="27"/>
      <c r="C725" s="27"/>
      <c r="F725" s="1"/>
      <c r="G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9.5" customHeight="1">
      <c r="A726" s="2"/>
      <c r="B726" s="27"/>
      <c r="C726" s="27"/>
      <c r="F726" s="1"/>
      <c r="G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9.5" customHeight="1">
      <c r="A727" s="2"/>
      <c r="B727" s="27"/>
      <c r="C727" s="27"/>
      <c r="F727" s="1"/>
      <c r="G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9.5" customHeight="1">
      <c r="A728" s="2"/>
      <c r="B728" s="27"/>
      <c r="C728" s="27"/>
      <c r="F728" s="1"/>
      <c r="G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9.5" customHeight="1">
      <c r="A729" s="2"/>
      <c r="B729" s="27"/>
      <c r="C729" s="27"/>
      <c r="F729" s="1"/>
      <c r="G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9.5" customHeight="1">
      <c r="A730" s="2"/>
      <c r="B730" s="27"/>
      <c r="C730" s="27"/>
      <c r="F730" s="1"/>
      <c r="G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9.5" customHeight="1">
      <c r="A731" s="2"/>
      <c r="B731" s="27"/>
      <c r="C731" s="27"/>
      <c r="F731" s="1"/>
      <c r="G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9.5" customHeight="1">
      <c r="A732" s="2"/>
      <c r="B732" s="27"/>
      <c r="C732" s="27"/>
      <c r="F732" s="1"/>
      <c r="G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9.5" customHeight="1">
      <c r="A733" s="2"/>
      <c r="B733" s="27"/>
      <c r="C733" s="27"/>
      <c r="F733" s="1"/>
      <c r="G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9.5" customHeight="1">
      <c r="A734" s="2"/>
      <c r="B734" s="27"/>
      <c r="C734" s="27"/>
      <c r="F734" s="1"/>
      <c r="G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9.5" customHeight="1">
      <c r="A735" s="2"/>
      <c r="B735" s="27"/>
      <c r="C735" s="27"/>
      <c r="F735" s="1"/>
      <c r="G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9.5" customHeight="1">
      <c r="A736" s="2"/>
      <c r="B736" s="27"/>
      <c r="C736" s="27"/>
      <c r="F736" s="1"/>
      <c r="G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9.5" customHeight="1">
      <c r="A737" s="2"/>
      <c r="B737" s="27"/>
      <c r="C737" s="27"/>
      <c r="F737" s="1"/>
      <c r="G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9.5" customHeight="1">
      <c r="A738" s="2"/>
      <c r="B738" s="27"/>
      <c r="C738" s="27"/>
      <c r="F738" s="1"/>
      <c r="G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9.5" customHeight="1">
      <c r="A739" s="2"/>
      <c r="B739" s="27"/>
      <c r="C739" s="27"/>
      <c r="F739" s="1"/>
      <c r="G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9.5" customHeight="1">
      <c r="A740" s="2"/>
      <c r="B740" s="27"/>
      <c r="C740" s="27"/>
      <c r="F740" s="1"/>
      <c r="G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9.5" customHeight="1">
      <c r="A741" s="2"/>
      <c r="B741" s="27"/>
      <c r="C741" s="27"/>
      <c r="F741" s="1"/>
      <c r="G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9.5" customHeight="1">
      <c r="A742" s="2"/>
      <c r="B742" s="27"/>
      <c r="C742" s="27"/>
      <c r="F742" s="1"/>
      <c r="G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9.5" customHeight="1">
      <c r="A743" s="2"/>
      <c r="B743" s="27"/>
      <c r="C743" s="27"/>
      <c r="F743" s="1"/>
      <c r="G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9.5" customHeight="1">
      <c r="A744" s="2"/>
      <c r="B744" s="27"/>
      <c r="C744" s="27"/>
      <c r="F744" s="1"/>
      <c r="G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9.5" customHeight="1">
      <c r="A745" s="2"/>
      <c r="B745" s="27"/>
      <c r="C745" s="27"/>
      <c r="F745" s="1"/>
      <c r="G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9.5" customHeight="1">
      <c r="A746" s="2"/>
      <c r="B746" s="27"/>
      <c r="C746" s="27"/>
      <c r="F746" s="1"/>
      <c r="G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9.5" customHeight="1">
      <c r="A747" s="2"/>
      <c r="B747" s="27"/>
      <c r="C747" s="27"/>
      <c r="F747" s="1"/>
      <c r="G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9.5" customHeight="1">
      <c r="A748" s="2"/>
      <c r="B748" s="27"/>
      <c r="C748" s="27"/>
      <c r="F748" s="1"/>
      <c r="G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9.5" customHeight="1">
      <c r="A749" s="2"/>
      <c r="B749" s="27"/>
      <c r="C749" s="27"/>
      <c r="F749" s="1"/>
      <c r="G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9.5" customHeight="1">
      <c r="A750" s="2"/>
      <c r="B750" s="27"/>
      <c r="C750" s="27"/>
      <c r="F750" s="1"/>
      <c r="G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9.5" customHeight="1">
      <c r="A751" s="2"/>
      <c r="B751" s="27"/>
      <c r="C751" s="27"/>
      <c r="F751" s="1"/>
      <c r="G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9.5" customHeight="1">
      <c r="A752" s="2"/>
      <c r="B752" s="27"/>
      <c r="C752" s="27"/>
      <c r="F752" s="1"/>
      <c r="G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9.5" customHeight="1">
      <c r="A753" s="2"/>
      <c r="B753" s="27"/>
      <c r="C753" s="27"/>
      <c r="F753" s="1"/>
      <c r="G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9.5" customHeight="1">
      <c r="A754" s="2"/>
      <c r="B754" s="27"/>
      <c r="C754" s="27"/>
      <c r="F754" s="1"/>
      <c r="G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9.5" customHeight="1">
      <c r="A755" s="2"/>
      <c r="B755" s="27"/>
      <c r="C755" s="27"/>
      <c r="F755" s="1"/>
      <c r="G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9.5" customHeight="1">
      <c r="A756" s="2"/>
      <c r="B756" s="27"/>
      <c r="C756" s="27"/>
      <c r="F756" s="1"/>
      <c r="G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9.5" customHeight="1">
      <c r="A757" s="2"/>
      <c r="B757" s="27"/>
      <c r="C757" s="27"/>
      <c r="F757" s="1"/>
      <c r="G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9.5" customHeight="1">
      <c r="A758" s="2"/>
      <c r="B758" s="27"/>
      <c r="C758" s="27"/>
      <c r="F758" s="1"/>
      <c r="G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9.5" customHeight="1">
      <c r="A759" s="2"/>
      <c r="B759" s="27"/>
      <c r="C759" s="27"/>
      <c r="F759" s="1"/>
      <c r="G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9.5" customHeight="1">
      <c r="A760" s="2"/>
      <c r="B760" s="27"/>
      <c r="C760" s="27"/>
      <c r="F760" s="1"/>
      <c r="G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9.5" customHeight="1">
      <c r="A761" s="2"/>
      <c r="B761" s="27"/>
      <c r="C761" s="27"/>
      <c r="F761" s="1"/>
      <c r="G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9.5" customHeight="1">
      <c r="A762" s="2"/>
      <c r="B762" s="27"/>
      <c r="C762" s="27"/>
      <c r="F762" s="1"/>
      <c r="G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9.5" customHeight="1">
      <c r="A763" s="2"/>
      <c r="B763" s="27"/>
      <c r="C763" s="27"/>
      <c r="F763" s="1"/>
      <c r="G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9.5" customHeight="1">
      <c r="A764" s="2"/>
      <c r="B764" s="27"/>
      <c r="C764" s="27"/>
      <c r="F764" s="1"/>
      <c r="G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9.5" customHeight="1">
      <c r="A765" s="2"/>
      <c r="B765" s="27"/>
      <c r="C765" s="27"/>
      <c r="F765" s="1"/>
      <c r="G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9.5" customHeight="1">
      <c r="A766" s="2"/>
      <c r="B766" s="27"/>
      <c r="C766" s="27"/>
      <c r="F766" s="1"/>
      <c r="G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9.5" customHeight="1">
      <c r="A767" s="2"/>
      <c r="B767" s="27"/>
      <c r="C767" s="27"/>
      <c r="F767" s="1"/>
      <c r="G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9.5" customHeight="1">
      <c r="A768" s="2"/>
      <c r="B768" s="27"/>
      <c r="C768" s="27"/>
      <c r="F768" s="1"/>
      <c r="G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9.5" customHeight="1">
      <c r="A769" s="2"/>
      <c r="B769" s="27"/>
      <c r="C769" s="27"/>
      <c r="F769" s="1"/>
      <c r="G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9.5" customHeight="1">
      <c r="A770" s="2"/>
      <c r="B770" s="27"/>
      <c r="C770" s="27"/>
      <c r="F770" s="1"/>
      <c r="G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9.5" customHeight="1">
      <c r="A771" s="2"/>
      <c r="B771" s="27"/>
      <c r="C771" s="27"/>
      <c r="F771" s="1"/>
      <c r="G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9.5" customHeight="1">
      <c r="A772" s="2"/>
      <c r="B772" s="27"/>
      <c r="C772" s="27"/>
      <c r="F772" s="1"/>
      <c r="G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9.5" customHeight="1">
      <c r="A773" s="2"/>
      <c r="B773" s="27"/>
      <c r="C773" s="27"/>
      <c r="F773" s="1"/>
      <c r="G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9.5" customHeight="1">
      <c r="A774" s="2"/>
      <c r="B774" s="27"/>
      <c r="C774" s="27"/>
      <c r="F774" s="1"/>
      <c r="G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9.5" customHeight="1">
      <c r="A775" s="2"/>
      <c r="B775" s="27"/>
      <c r="C775" s="27"/>
      <c r="F775" s="1"/>
      <c r="G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9.5" customHeight="1">
      <c r="A776" s="2"/>
      <c r="B776" s="27"/>
      <c r="C776" s="27"/>
      <c r="F776" s="1"/>
      <c r="G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9.5" customHeight="1">
      <c r="A777" s="2"/>
      <c r="B777" s="27"/>
      <c r="C777" s="27"/>
      <c r="F777" s="1"/>
      <c r="G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9.5" customHeight="1">
      <c r="A778" s="2"/>
      <c r="B778" s="27"/>
      <c r="C778" s="27"/>
      <c r="F778" s="1"/>
      <c r="G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9.5" customHeight="1">
      <c r="A779" s="2"/>
      <c r="B779" s="27"/>
      <c r="C779" s="27"/>
      <c r="F779" s="1"/>
      <c r="G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9.5" customHeight="1">
      <c r="A780" s="2"/>
      <c r="B780" s="27"/>
      <c r="C780" s="27"/>
      <c r="F780" s="1"/>
      <c r="G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9.5" customHeight="1">
      <c r="A781" s="2"/>
      <c r="B781" s="27"/>
      <c r="C781" s="27"/>
      <c r="F781" s="1"/>
      <c r="G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9.5" customHeight="1">
      <c r="A782" s="2"/>
      <c r="B782" s="27"/>
      <c r="C782" s="27"/>
      <c r="F782" s="1"/>
      <c r="G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9.5" customHeight="1">
      <c r="A783" s="2"/>
      <c r="B783" s="27"/>
      <c r="C783" s="27"/>
      <c r="F783" s="1"/>
      <c r="G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9.5" customHeight="1">
      <c r="A784" s="2"/>
      <c r="B784" s="27"/>
      <c r="C784" s="27"/>
      <c r="F784" s="1"/>
      <c r="G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9.5" customHeight="1">
      <c r="A785" s="2"/>
      <c r="B785" s="27"/>
      <c r="C785" s="27"/>
      <c r="F785" s="1"/>
      <c r="G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9.5" customHeight="1">
      <c r="A786" s="2"/>
      <c r="B786" s="27"/>
      <c r="C786" s="27"/>
      <c r="F786" s="1"/>
      <c r="G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9.5" customHeight="1">
      <c r="A787" s="2"/>
      <c r="B787" s="27"/>
      <c r="C787" s="27"/>
      <c r="F787" s="1"/>
      <c r="G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9.5" customHeight="1">
      <c r="A788" s="2"/>
      <c r="B788" s="27"/>
      <c r="C788" s="27"/>
      <c r="F788" s="1"/>
      <c r="G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9.5" customHeight="1">
      <c r="A789" s="2"/>
      <c r="B789" s="27"/>
      <c r="C789" s="27"/>
      <c r="F789" s="1"/>
      <c r="G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9.5" customHeight="1">
      <c r="A790" s="2"/>
      <c r="B790" s="27"/>
      <c r="C790" s="27"/>
      <c r="F790" s="1"/>
      <c r="G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9.5" customHeight="1">
      <c r="A791" s="2"/>
      <c r="B791" s="27"/>
      <c r="C791" s="27"/>
      <c r="F791" s="1"/>
      <c r="G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9.5" customHeight="1">
      <c r="A792" s="2"/>
      <c r="B792" s="27"/>
      <c r="C792" s="27"/>
      <c r="F792" s="1"/>
      <c r="G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9.5" customHeight="1">
      <c r="A793" s="2"/>
      <c r="B793" s="27"/>
      <c r="C793" s="27"/>
      <c r="F793" s="1"/>
      <c r="G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9.5" customHeight="1">
      <c r="A794" s="2"/>
      <c r="B794" s="27"/>
      <c r="C794" s="27"/>
      <c r="F794" s="1"/>
      <c r="G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9.5" customHeight="1">
      <c r="A795" s="2"/>
      <c r="B795" s="27"/>
      <c r="C795" s="27"/>
      <c r="F795" s="1"/>
      <c r="G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9.5" customHeight="1">
      <c r="A796" s="2"/>
      <c r="B796" s="27"/>
      <c r="C796" s="27"/>
      <c r="F796" s="1"/>
      <c r="G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9.5" customHeight="1">
      <c r="A797" s="2"/>
      <c r="B797" s="27"/>
      <c r="C797" s="27"/>
      <c r="F797" s="1"/>
      <c r="G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9.5" customHeight="1">
      <c r="A798" s="2"/>
      <c r="B798" s="27"/>
      <c r="C798" s="27"/>
      <c r="F798" s="1"/>
      <c r="G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9.5" customHeight="1">
      <c r="A799" s="2"/>
      <c r="B799" s="27"/>
      <c r="C799" s="27"/>
      <c r="F799" s="1"/>
      <c r="G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9.5" customHeight="1">
      <c r="A800" s="2"/>
      <c r="B800" s="27"/>
      <c r="C800" s="27"/>
      <c r="F800" s="1"/>
      <c r="G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9.5" customHeight="1">
      <c r="A801" s="2"/>
      <c r="B801" s="27"/>
      <c r="C801" s="27"/>
      <c r="F801" s="1"/>
      <c r="G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9.5" customHeight="1">
      <c r="A802" s="2"/>
      <c r="B802" s="27"/>
      <c r="C802" s="27"/>
      <c r="F802" s="1"/>
      <c r="G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9.5" customHeight="1">
      <c r="A803" s="2"/>
      <c r="B803" s="27"/>
      <c r="C803" s="27"/>
      <c r="F803" s="1"/>
      <c r="G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9.5" customHeight="1">
      <c r="A804" s="2"/>
      <c r="B804" s="27"/>
      <c r="C804" s="27"/>
      <c r="F804" s="1"/>
      <c r="G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9.5" customHeight="1">
      <c r="A805" s="2"/>
      <c r="B805" s="27"/>
      <c r="C805" s="27"/>
      <c r="F805" s="1"/>
      <c r="G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9.5" customHeight="1">
      <c r="A806" s="2"/>
      <c r="B806" s="27"/>
      <c r="C806" s="27"/>
      <c r="F806" s="1"/>
      <c r="G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9.5" customHeight="1">
      <c r="A807" s="2"/>
      <c r="B807" s="27"/>
      <c r="C807" s="27"/>
      <c r="F807" s="1"/>
      <c r="G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9.5" customHeight="1">
      <c r="A808" s="2"/>
      <c r="B808" s="27"/>
      <c r="C808" s="27"/>
      <c r="F808" s="1"/>
      <c r="G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9.5" customHeight="1">
      <c r="A809" s="2"/>
      <c r="B809" s="27"/>
      <c r="C809" s="27"/>
      <c r="F809" s="1"/>
      <c r="G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9.5" customHeight="1">
      <c r="A810" s="2"/>
      <c r="B810" s="27"/>
      <c r="C810" s="27"/>
      <c r="F810" s="1"/>
      <c r="G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9.5" customHeight="1">
      <c r="A811" s="2"/>
      <c r="B811" s="27"/>
      <c r="C811" s="27"/>
      <c r="F811" s="1"/>
      <c r="G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9.5" customHeight="1">
      <c r="A812" s="2"/>
      <c r="B812" s="27"/>
      <c r="C812" s="27"/>
      <c r="F812" s="1"/>
      <c r="G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9.5" customHeight="1">
      <c r="A813" s="2"/>
      <c r="B813" s="27"/>
      <c r="C813" s="27"/>
      <c r="F813" s="1"/>
      <c r="G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9.5" customHeight="1">
      <c r="A814" s="2"/>
      <c r="B814" s="27"/>
      <c r="C814" s="27"/>
      <c r="F814" s="1"/>
      <c r="G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9.5" customHeight="1">
      <c r="A815" s="2"/>
      <c r="B815" s="27"/>
      <c r="C815" s="27"/>
      <c r="F815" s="1"/>
      <c r="G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9.5" customHeight="1">
      <c r="A816" s="2"/>
      <c r="B816" s="27"/>
      <c r="C816" s="27"/>
      <c r="F816" s="1"/>
      <c r="G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9.5" customHeight="1">
      <c r="A817" s="2"/>
      <c r="B817" s="27"/>
      <c r="C817" s="27"/>
      <c r="F817" s="1"/>
      <c r="G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9.5" customHeight="1">
      <c r="A818" s="2"/>
      <c r="B818" s="27"/>
      <c r="C818" s="27"/>
      <c r="F818" s="1"/>
      <c r="G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9.5" customHeight="1">
      <c r="A819" s="2"/>
      <c r="B819" s="27"/>
      <c r="C819" s="27"/>
      <c r="F819" s="1"/>
      <c r="G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9.5" customHeight="1">
      <c r="A820" s="2"/>
      <c r="B820" s="27"/>
      <c r="C820" s="27"/>
      <c r="F820" s="1"/>
      <c r="G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9.5" customHeight="1">
      <c r="A821" s="2"/>
      <c r="B821" s="27"/>
      <c r="C821" s="27"/>
      <c r="F821" s="1"/>
      <c r="G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9.5" customHeight="1">
      <c r="A822" s="2"/>
      <c r="B822" s="27"/>
      <c r="C822" s="27"/>
      <c r="F822" s="1"/>
      <c r="G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9.5" customHeight="1">
      <c r="A823" s="2"/>
      <c r="B823" s="27"/>
      <c r="C823" s="27"/>
      <c r="F823" s="1"/>
      <c r="G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9.5" customHeight="1">
      <c r="A824" s="2"/>
      <c r="B824" s="27"/>
      <c r="C824" s="27"/>
      <c r="F824" s="1"/>
      <c r="G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9.5" customHeight="1">
      <c r="A825" s="2"/>
      <c r="B825" s="27"/>
      <c r="C825" s="27"/>
      <c r="F825" s="1"/>
      <c r="G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9.5" customHeight="1">
      <c r="A826" s="2"/>
      <c r="B826" s="27"/>
      <c r="C826" s="27"/>
      <c r="F826" s="1"/>
      <c r="G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9.5" customHeight="1">
      <c r="A827" s="2"/>
      <c r="B827" s="27"/>
      <c r="C827" s="27"/>
      <c r="F827" s="1"/>
      <c r="G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9.5" customHeight="1">
      <c r="A828" s="2"/>
      <c r="B828" s="27"/>
      <c r="C828" s="27"/>
      <c r="F828" s="1"/>
      <c r="G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9.5" customHeight="1">
      <c r="A829" s="2"/>
      <c r="B829" s="27"/>
      <c r="C829" s="27"/>
      <c r="F829" s="1"/>
      <c r="G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9.5" customHeight="1">
      <c r="A830" s="2"/>
      <c r="B830" s="27"/>
      <c r="C830" s="27"/>
      <c r="F830" s="1"/>
      <c r="G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9.5" customHeight="1">
      <c r="A831" s="2"/>
      <c r="B831" s="27"/>
      <c r="C831" s="27"/>
      <c r="F831" s="1"/>
      <c r="G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9.5" customHeight="1">
      <c r="A832" s="2"/>
      <c r="B832" s="27"/>
      <c r="C832" s="27"/>
      <c r="F832" s="1"/>
      <c r="G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9.5" customHeight="1">
      <c r="A833" s="2"/>
      <c r="B833" s="27"/>
      <c r="C833" s="27"/>
      <c r="F833" s="1"/>
      <c r="G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9.5" customHeight="1">
      <c r="A834" s="2"/>
      <c r="B834" s="27"/>
      <c r="C834" s="27"/>
      <c r="F834" s="1"/>
      <c r="G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9.5" customHeight="1">
      <c r="A835" s="2"/>
      <c r="B835" s="27"/>
      <c r="C835" s="27"/>
      <c r="F835" s="1"/>
      <c r="G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9.5" customHeight="1">
      <c r="A836" s="2"/>
      <c r="B836" s="27"/>
      <c r="C836" s="27"/>
      <c r="F836" s="1"/>
      <c r="G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9.5" customHeight="1">
      <c r="A837" s="2"/>
      <c r="B837" s="27"/>
      <c r="C837" s="27"/>
      <c r="F837" s="1"/>
      <c r="G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9.5" customHeight="1">
      <c r="A838" s="2"/>
      <c r="B838" s="27"/>
      <c r="C838" s="27"/>
      <c r="F838" s="1"/>
      <c r="G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9.5" customHeight="1">
      <c r="A839" s="2"/>
      <c r="B839" s="27"/>
      <c r="C839" s="27"/>
      <c r="F839" s="1"/>
      <c r="G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9.5" customHeight="1">
      <c r="A840" s="2"/>
      <c r="B840" s="27"/>
      <c r="C840" s="27"/>
      <c r="F840" s="1"/>
      <c r="G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9.5" customHeight="1">
      <c r="A841" s="2"/>
      <c r="B841" s="27"/>
      <c r="C841" s="27"/>
      <c r="F841" s="1"/>
      <c r="G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9.5" customHeight="1">
      <c r="A842" s="2"/>
      <c r="B842" s="27"/>
      <c r="C842" s="27"/>
      <c r="F842" s="1"/>
      <c r="G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9.5" customHeight="1">
      <c r="A843" s="2"/>
      <c r="B843" s="27"/>
      <c r="C843" s="27"/>
      <c r="F843" s="1"/>
      <c r="G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9.5" customHeight="1">
      <c r="A844" s="2"/>
      <c r="B844" s="27"/>
      <c r="C844" s="27"/>
      <c r="F844" s="1"/>
      <c r="G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9.5" customHeight="1">
      <c r="A845" s="2"/>
      <c r="B845" s="27"/>
      <c r="C845" s="27"/>
      <c r="F845" s="1"/>
      <c r="G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9.5" customHeight="1">
      <c r="A846" s="2"/>
      <c r="B846" s="27"/>
      <c r="C846" s="27"/>
      <c r="F846" s="1"/>
      <c r="G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9.5" customHeight="1">
      <c r="A847" s="2"/>
      <c r="B847" s="27"/>
      <c r="C847" s="27"/>
      <c r="F847" s="1"/>
      <c r="G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9.5" customHeight="1">
      <c r="A848" s="2"/>
      <c r="B848" s="27"/>
      <c r="C848" s="27"/>
      <c r="F848" s="1"/>
      <c r="G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9.5" customHeight="1">
      <c r="A849" s="2"/>
      <c r="B849" s="27"/>
      <c r="C849" s="27"/>
      <c r="F849" s="1"/>
      <c r="G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9.5" customHeight="1">
      <c r="A850" s="2"/>
      <c r="B850" s="27"/>
      <c r="C850" s="27"/>
      <c r="F850" s="1"/>
      <c r="G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9.5" customHeight="1">
      <c r="A851" s="2"/>
      <c r="B851" s="27"/>
      <c r="C851" s="27"/>
      <c r="F851" s="1"/>
      <c r="G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9.5" customHeight="1">
      <c r="A852" s="2"/>
      <c r="B852" s="27"/>
      <c r="C852" s="27"/>
      <c r="F852" s="1"/>
      <c r="G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9.5" customHeight="1">
      <c r="A853" s="2"/>
      <c r="B853" s="27"/>
      <c r="C853" s="27"/>
      <c r="F853" s="1"/>
      <c r="G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9.5" customHeight="1">
      <c r="A854" s="2"/>
      <c r="B854" s="27"/>
      <c r="C854" s="27"/>
      <c r="F854" s="1"/>
      <c r="G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9.5" customHeight="1">
      <c r="A855" s="2"/>
      <c r="B855" s="27"/>
      <c r="C855" s="27"/>
      <c r="F855" s="1"/>
      <c r="G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9.5" customHeight="1">
      <c r="A856" s="2"/>
      <c r="B856" s="27"/>
      <c r="C856" s="27"/>
      <c r="F856" s="1"/>
      <c r="G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9.5" customHeight="1">
      <c r="A857" s="2"/>
      <c r="B857" s="27"/>
      <c r="C857" s="27"/>
      <c r="F857" s="1"/>
      <c r="G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9.5" customHeight="1">
      <c r="A858" s="2"/>
      <c r="B858" s="27"/>
      <c r="C858" s="27"/>
      <c r="F858" s="1"/>
      <c r="G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9.5" customHeight="1">
      <c r="A859" s="2"/>
      <c r="B859" s="27"/>
      <c r="C859" s="27"/>
      <c r="F859" s="1"/>
      <c r="G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9.5" customHeight="1">
      <c r="A860" s="2"/>
      <c r="B860" s="27"/>
      <c r="C860" s="27"/>
      <c r="F860" s="1"/>
      <c r="G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9.5" customHeight="1">
      <c r="A861" s="2"/>
      <c r="B861" s="27"/>
      <c r="C861" s="27"/>
      <c r="F861" s="1"/>
      <c r="G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9.5" customHeight="1">
      <c r="A862" s="2"/>
      <c r="B862" s="27"/>
      <c r="C862" s="27"/>
      <c r="F862" s="1"/>
      <c r="G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9.5" customHeight="1">
      <c r="A863" s="2"/>
      <c r="B863" s="27"/>
      <c r="C863" s="27"/>
      <c r="F863" s="1"/>
      <c r="G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9.5" customHeight="1">
      <c r="A864" s="2"/>
      <c r="B864" s="27"/>
      <c r="C864" s="27"/>
      <c r="F864" s="1"/>
      <c r="G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9.5" customHeight="1">
      <c r="A865" s="2"/>
      <c r="B865" s="27"/>
      <c r="C865" s="27"/>
      <c r="F865" s="1"/>
      <c r="G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9.5" customHeight="1">
      <c r="A866" s="2"/>
      <c r="B866" s="27"/>
      <c r="C866" s="27"/>
      <c r="F866" s="1"/>
      <c r="G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9.5" customHeight="1">
      <c r="A867" s="2"/>
      <c r="B867" s="27"/>
      <c r="C867" s="27"/>
      <c r="F867" s="1"/>
      <c r="G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9.5" customHeight="1">
      <c r="A868" s="2"/>
      <c r="B868" s="27"/>
      <c r="C868" s="27"/>
      <c r="F868" s="1"/>
      <c r="G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9.5" customHeight="1">
      <c r="A869" s="2"/>
      <c r="B869" s="27"/>
      <c r="C869" s="27"/>
      <c r="F869" s="1"/>
      <c r="G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9.5" customHeight="1">
      <c r="A870" s="2"/>
      <c r="B870" s="27"/>
      <c r="C870" s="27"/>
      <c r="F870" s="1"/>
      <c r="G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9.5" customHeight="1">
      <c r="A871" s="2"/>
      <c r="B871" s="27"/>
      <c r="C871" s="27"/>
      <c r="F871" s="1"/>
      <c r="G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9.5" customHeight="1">
      <c r="A872" s="2"/>
      <c r="B872" s="27"/>
      <c r="C872" s="27"/>
      <c r="F872" s="1"/>
      <c r="G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9.5" customHeight="1">
      <c r="A873" s="2"/>
      <c r="B873" s="27"/>
      <c r="C873" s="27"/>
      <c r="F873" s="1"/>
      <c r="G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9.5" customHeight="1">
      <c r="A874" s="2"/>
      <c r="B874" s="27"/>
      <c r="C874" s="27"/>
      <c r="F874" s="1"/>
      <c r="G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9.5" customHeight="1">
      <c r="A875" s="2"/>
      <c r="B875" s="27"/>
      <c r="C875" s="27"/>
      <c r="F875" s="1"/>
      <c r="G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9.5" customHeight="1">
      <c r="A876" s="2"/>
      <c r="B876" s="27"/>
      <c r="C876" s="27"/>
      <c r="F876" s="1"/>
      <c r="G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9.5" customHeight="1">
      <c r="A877" s="2"/>
      <c r="B877" s="27"/>
      <c r="C877" s="27"/>
      <c r="F877" s="1"/>
      <c r="G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9.5" customHeight="1">
      <c r="A878" s="2"/>
      <c r="B878" s="27"/>
      <c r="C878" s="27"/>
      <c r="F878" s="1"/>
      <c r="G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9.5" customHeight="1">
      <c r="A879" s="2"/>
      <c r="B879" s="27"/>
      <c r="C879" s="27"/>
      <c r="F879" s="1"/>
      <c r="G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9.5" customHeight="1">
      <c r="A880" s="2"/>
      <c r="B880" s="27"/>
      <c r="C880" s="27"/>
      <c r="F880" s="1"/>
      <c r="G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9.5" customHeight="1">
      <c r="A881" s="2"/>
      <c r="B881" s="27"/>
      <c r="C881" s="27"/>
      <c r="F881" s="1"/>
      <c r="G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9.5" customHeight="1">
      <c r="A882" s="2"/>
      <c r="B882" s="27"/>
      <c r="C882" s="27"/>
      <c r="F882" s="1"/>
      <c r="G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9.5" customHeight="1">
      <c r="A883" s="2"/>
      <c r="B883" s="27"/>
      <c r="C883" s="27"/>
      <c r="F883" s="1"/>
      <c r="G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9.5" customHeight="1">
      <c r="A884" s="2"/>
      <c r="B884" s="27"/>
      <c r="C884" s="27"/>
      <c r="F884" s="1"/>
      <c r="G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9.5" customHeight="1">
      <c r="A885" s="2"/>
      <c r="B885" s="27"/>
      <c r="C885" s="27"/>
      <c r="F885" s="1"/>
      <c r="G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9.5" customHeight="1">
      <c r="A886" s="2"/>
      <c r="B886" s="27"/>
      <c r="C886" s="27"/>
      <c r="F886" s="1"/>
      <c r="G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9.5" customHeight="1">
      <c r="A887" s="2"/>
      <c r="B887" s="27"/>
      <c r="C887" s="27"/>
      <c r="F887" s="1"/>
      <c r="G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9.5" customHeight="1">
      <c r="A888" s="2"/>
      <c r="B888" s="27"/>
      <c r="C888" s="27"/>
      <c r="F888" s="1"/>
      <c r="G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9.5" customHeight="1">
      <c r="A889" s="2"/>
      <c r="B889" s="27"/>
      <c r="C889" s="27"/>
      <c r="F889" s="1"/>
      <c r="G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9.5" customHeight="1">
      <c r="A890" s="2"/>
      <c r="B890" s="27"/>
      <c r="C890" s="27"/>
      <c r="F890" s="1"/>
      <c r="G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9.5" customHeight="1">
      <c r="A891" s="2"/>
      <c r="B891" s="27"/>
      <c r="C891" s="27"/>
      <c r="F891" s="1"/>
      <c r="G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9.5" customHeight="1">
      <c r="A892" s="2"/>
      <c r="B892" s="27"/>
      <c r="C892" s="27"/>
      <c r="F892" s="1"/>
      <c r="G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9.5" customHeight="1">
      <c r="A893" s="2"/>
      <c r="B893" s="27"/>
      <c r="C893" s="27"/>
      <c r="F893" s="1"/>
      <c r="G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9.5" customHeight="1">
      <c r="A894" s="2"/>
      <c r="B894" s="27"/>
      <c r="C894" s="27"/>
      <c r="F894" s="1"/>
      <c r="G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9.5" customHeight="1">
      <c r="A895" s="2"/>
      <c r="B895" s="27"/>
      <c r="C895" s="27"/>
      <c r="F895" s="1"/>
      <c r="G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9.5" customHeight="1">
      <c r="A896" s="2"/>
      <c r="B896" s="27"/>
      <c r="C896" s="27"/>
      <c r="F896" s="1"/>
      <c r="G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9.5" customHeight="1">
      <c r="A897" s="2"/>
      <c r="B897" s="27"/>
      <c r="C897" s="27"/>
      <c r="F897" s="1"/>
      <c r="G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9.5" customHeight="1">
      <c r="A898" s="2"/>
      <c r="B898" s="27"/>
      <c r="C898" s="27"/>
      <c r="F898" s="1"/>
      <c r="G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9.5" customHeight="1">
      <c r="A899" s="2"/>
      <c r="B899" s="27"/>
      <c r="C899" s="27"/>
      <c r="F899" s="1"/>
      <c r="G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9.5" customHeight="1">
      <c r="A900" s="2"/>
      <c r="B900" s="27"/>
      <c r="C900" s="27"/>
      <c r="F900" s="1"/>
      <c r="G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9.5" customHeight="1">
      <c r="A901" s="2"/>
      <c r="B901" s="27"/>
      <c r="C901" s="27"/>
      <c r="F901" s="1"/>
      <c r="G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9.5" customHeight="1">
      <c r="A902" s="2"/>
      <c r="B902" s="27"/>
      <c r="C902" s="27"/>
      <c r="F902" s="1"/>
      <c r="G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9.5" customHeight="1">
      <c r="A903" s="2"/>
      <c r="B903" s="27"/>
      <c r="C903" s="27"/>
      <c r="F903" s="1"/>
      <c r="G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9.5" customHeight="1">
      <c r="A904" s="2"/>
      <c r="B904" s="27"/>
      <c r="C904" s="27"/>
      <c r="F904" s="1"/>
      <c r="G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9.5" customHeight="1">
      <c r="A905" s="2"/>
      <c r="B905" s="27"/>
      <c r="C905" s="27"/>
      <c r="F905" s="1"/>
      <c r="G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9.5" customHeight="1">
      <c r="A906" s="2"/>
      <c r="B906" s="27"/>
      <c r="C906" s="27"/>
      <c r="F906" s="1"/>
      <c r="G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9.5" customHeight="1">
      <c r="A907" s="2"/>
      <c r="B907" s="27"/>
      <c r="C907" s="27"/>
      <c r="F907" s="1"/>
      <c r="G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9.5" customHeight="1">
      <c r="A908" s="2"/>
      <c r="B908" s="27"/>
      <c r="C908" s="27"/>
      <c r="F908" s="1"/>
      <c r="G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9.5" customHeight="1">
      <c r="A909" s="2"/>
      <c r="B909" s="27"/>
      <c r="C909" s="27"/>
      <c r="F909" s="1"/>
      <c r="G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9.5" customHeight="1">
      <c r="A910" s="2"/>
      <c r="B910" s="27"/>
      <c r="C910" s="27"/>
      <c r="F910" s="1"/>
      <c r="G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9.5" customHeight="1">
      <c r="A911" s="2"/>
      <c r="B911" s="27"/>
      <c r="C911" s="27"/>
      <c r="F911" s="1"/>
      <c r="G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9.5" customHeight="1">
      <c r="A912" s="2"/>
      <c r="B912" s="27"/>
      <c r="C912" s="27"/>
      <c r="F912" s="1"/>
      <c r="G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9.5" customHeight="1">
      <c r="A913" s="2"/>
      <c r="B913" s="27"/>
      <c r="C913" s="27"/>
      <c r="F913" s="1"/>
      <c r="G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9.5" customHeight="1">
      <c r="A914" s="2"/>
      <c r="B914" s="27"/>
      <c r="C914" s="27"/>
      <c r="F914" s="1"/>
      <c r="G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9.5" customHeight="1">
      <c r="A915" s="2"/>
      <c r="B915" s="27"/>
      <c r="C915" s="27"/>
      <c r="F915" s="1"/>
      <c r="G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9.5" customHeight="1">
      <c r="A916" s="2"/>
      <c r="B916" s="27"/>
      <c r="C916" s="27"/>
      <c r="F916" s="1"/>
      <c r="G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9.5" customHeight="1">
      <c r="A917" s="2"/>
      <c r="B917" s="27"/>
      <c r="C917" s="27"/>
      <c r="F917" s="1"/>
      <c r="G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9.5" customHeight="1">
      <c r="A918" s="2"/>
      <c r="B918" s="27"/>
      <c r="C918" s="27"/>
      <c r="F918" s="1"/>
      <c r="G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9.5" customHeight="1">
      <c r="A919" s="2"/>
      <c r="B919" s="27"/>
      <c r="C919" s="27"/>
      <c r="F919" s="1"/>
      <c r="G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9.5" customHeight="1">
      <c r="A920" s="2"/>
      <c r="B920" s="27"/>
      <c r="C920" s="27"/>
      <c r="F920" s="1"/>
      <c r="G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9.5" customHeight="1">
      <c r="A921" s="2"/>
      <c r="B921" s="27"/>
      <c r="C921" s="27"/>
      <c r="F921" s="1"/>
      <c r="G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9.5" customHeight="1">
      <c r="A922" s="2"/>
      <c r="B922" s="27"/>
      <c r="C922" s="27"/>
      <c r="F922" s="1"/>
      <c r="G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9.5" customHeight="1">
      <c r="A923" s="2"/>
      <c r="B923" s="27"/>
      <c r="C923" s="27"/>
      <c r="F923" s="1"/>
      <c r="G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9.5" customHeight="1">
      <c r="A924" s="2"/>
      <c r="B924" s="27"/>
      <c r="C924" s="27"/>
      <c r="F924" s="1"/>
      <c r="G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9.5" customHeight="1">
      <c r="A925" s="2"/>
      <c r="B925" s="27"/>
      <c r="C925" s="27"/>
      <c r="F925" s="1"/>
      <c r="G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9.5" customHeight="1">
      <c r="A926" s="2"/>
      <c r="B926" s="27"/>
      <c r="C926" s="27"/>
      <c r="F926" s="1"/>
      <c r="G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9.5" customHeight="1">
      <c r="A927" s="2"/>
      <c r="B927" s="27"/>
      <c r="C927" s="27"/>
      <c r="F927" s="1"/>
      <c r="G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9.5" customHeight="1">
      <c r="A928" s="2"/>
      <c r="B928" s="27"/>
      <c r="C928" s="27"/>
      <c r="F928" s="1"/>
      <c r="G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9.5" customHeight="1">
      <c r="A929" s="2"/>
      <c r="B929" s="27"/>
      <c r="C929" s="27"/>
      <c r="F929" s="1"/>
      <c r="G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9.5" customHeight="1">
      <c r="A930" s="2"/>
      <c r="B930" s="27"/>
      <c r="C930" s="27"/>
      <c r="F930" s="1"/>
      <c r="G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9.5" customHeight="1">
      <c r="A931" s="2"/>
      <c r="B931" s="27"/>
      <c r="C931" s="27"/>
      <c r="F931" s="1"/>
      <c r="G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9.5" customHeight="1">
      <c r="A932" s="2"/>
      <c r="B932" s="27"/>
      <c r="C932" s="27"/>
      <c r="F932" s="1"/>
      <c r="G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9.5" customHeight="1">
      <c r="A933" s="2"/>
      <c r="B933" s="27"/>
      <c r="C933" s="27"/>
      <c r="F933" s="1"/>
      <c r="G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9.5" customHeight="1">
      <c r="A934" s="2"/>
      <c r="B934" s="27"/>
      <c r="C934" s="27"/>
      <c r="F934" s="1"/>
      <c r="G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9.5" customHeight="1">
      <c r="A935" s="2"/>
      <c r="B935" s="27"/>
      <c r="C935" s="27"/>
      <c r="F935" s="1"/>
      <c r="G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9.5" customHeight="1">
      <c r="A936" s="2"/>
      <c r="B936" s="27"/>
      <c r="C936" s="27"/>
      <c r="F936" s="1"/>
      <c r="G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9.5" customHeight="1">
      <c r="A937" s="2"/>
      <c r="B937" s="27"/>
      <c r="C937" s="27"/>
      <c r="F937" s="1"/>
      <c r="G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9.5" customHeight="1">
      <c r="A938" s="2"/>
      <c r="B938" s="27"/>
      <c r="C938" s="27"/>
      <c r="F938" s="1"/>
      <c r="G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9.5" customHeight="1">
      <c r="A939" s="2"/>
      <c r="B939" s="27"/>
      <c r="C939" s="27"/>
      <c r="F939" s="1"/>
      <c r="G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9.5" customHeight="1">
      <c r="A940" s="2"/>
      <c r="B940" s="27"/>
      <c r="C940" s="27"/>
      <c r="F940" s="1"/>
      <c r="G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9.5" customHeight="1">
      <c r="A941" s="2"/>
      <c r="B941" s="27"/>
      <c r="C941" s="27"/>
      <c r="F941" s="1"/>
      <c r="G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9.5" customHeight="1">
      <c r="A942" s="2"/>
      <c r="B942" s="27"/>
      <c r="C942" s="27"/>
      <c r="F942" s="1"/>
      <c r="G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9.5" customHeight="1">
      <c r="A943" s="2"/>
      <c r="B943" s="27"/>
      <c r="C943" s="27"/>
      <c r="F943" s="1"/>
      <c r="G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9.5" customHeight="1">
      <c r="A944" s="2"/>
      <c r="B944" s="27"/>
      <c r="C944" s="27"/>
      <c r="F944" s="1"/>
      <c r="G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9.5" customHeight="1">
      <c r="A945" s="2"/>
      <c r="B945" s="27"/>
      <c r="C945" s="27"/>
      <c r="F945" s="1"/>
      <c r="G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9.5" customHeight="1">
      <c r="A946" s="2"/>
      <c r="B946" s="27"/>
      <c r="C946" s="27"/>
      <c r="F946" s="1"/>
      <c r="G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9.5" customHeight="1">
      <c r="A947" s="2"/>
      <c r="B947" s="27"/>
      <c r="C947" s="27"/>
      <c r="F947" s="1"/>
      <c r="G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9.5" customHeight="1">
      <c r="A948" s="2"/>
      <c r="B948" s="27"/>
      <c r="C948" s="27"/>
      <c r="F948" s="1"/>
      <c r="G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9.5" customHeight="1">
      <c r="A949" s="2"/>
      <c r="B949" s="27"/>
      <c r="C949" s="27"/>
      <c r="F949" s="1"/>
      <c r="G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9.5" customHeight="1">
      <c r="A950" s="2"/>
      <c r="B950" s="27"/>
      <c r="C950" s="27"/>
      <c r="F950" s="1"/>
      <c r="G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9.5" customHeight="1">
      <c r="A951" s="2"/>
      <c r="B951" s="27"/>
      <c r="C951" s="27"/>
      <c r="F951" s="1"/>
      <c r="G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9.5" customHeight="1">
      <c r="A952" s="2"/>
      <c r="B952" s="27"/>
      <c r="C952" s="27"/>
      <c r="F952" s="1"/>
      <c r="G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9.5" customHeight="1">
      <c r="A953" s="2"/>
      <c r="B953" s="27"/>
      <c r="C953" s="27"/>
      <c r="F953" s="1"/>
      <c r="G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9.5" customHeight="1">
      <c r="A954" s="2"/>
      <c r="B954" s="27"/>
      <c r="C954" s="27"/>
      <c r="F954" s="1"/>
      <c r="G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9.5" customHeight="1">
      <c r="A955" s="2"/>
      <c r="B955" s="27"/>
      <c r="C955" s="27"/>
      <c r="F955" s="1"/>
      <c r="G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9.5" customHeight="1">
      <c r="A956" s="2"/>
      <c r="B956" s="27"/>
      <c r="C956" s="27"/>
      <c r="F956" s="1"/>
      <c r="G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9.5" customHeight="1">
      <c r="A957" s="2"/>
      <c r="B957" s="27"/>
      <c r="C957" s="27"/>
      <c r="F957" s="1"/>
      <c r="G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9.5" customHeight="1">
      <c r="A958" s="2"/>
      <c r="B958" s="27"/>
      <c r="C958" s="27"/>
      <c r="F958" s="1"/>
      <c r="G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9.5" customHeight="1">
      <c r="A959" s="2"/>
      <c r="B959" s="27"/>
      <c r="C959" s="27"/>
      <c r="F959" s="1"/>
      <c r="G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9.5" customHeight="1">
      <c r="A960" s="2"/>
      <c r="B960" s="27"/>
      <c r="C960" s="27"/>
      <c r="F960" s="1"/>
      <c r="G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9.5" customHeight="1">
      <c r="A961" s="2"/>
      <c r="B961" s="27"/>
      <c r="C961" s="27"/>
      <c r="F961" s="1"/>
      <c r="G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9.5" customHeight="1">
      <c r="A962" s="2"/>
      <c r="B962" s="27"/>
      <c r="C962" s="27"/>
      <c r="F962" s="1"/>
      <c r="G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9.5" customHeight="1">
      <c r="A963" s="2"/>
      <c r="B963" s="27"/>
      <c r="C963" s="27"/>
      <c r="F963" s="1"/>
      <c r="G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9.5" customHeight="1">
      <c r="A964" s="2"/>
      <c r="B964" s="27"/>
      <c r="C964" s="27"/>
      <c r="F964" s="1"/>
      <c r="G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9.5" customHeight="1">
      <c r="A965" s="2"/>
      <c r="B965" s="27"/>
      <c r="C965" s="27"/>
      <c r="F965" s="1"/>
      <c r="G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9.5" customHeight="1">
      <c r="A966" s="2"/>
      <c r="B966" s="27"/>
      <c r="C966" s="27"/>
      <c r="F966" s="1"/>
      <c r="G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9.5" customHeight="1">
      <c r="A967" s="2"/>
      <c r="B967" s="27"/>
      <c r="C967" s="27"/>
      <c r="F967" s="1"/>
      <c r="G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9.5" customHeight="1">
      <c r="A968" s="2"/>
      <c r="B968" s="27"/>
      <c r="C968" s="27"/>
      <c r="F968" s="1"/>
      <c r="G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9.5" customHeight="1">
      <c r="A969" s="2"/>
      <c r="B969" s="27"/>
      <c r="C969" s="27"/>
      <c r="F969" s="1"/>
      <c r="G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9.5" customHeight="1">
      <c r="A970" s="2"/>
      <c r="B970" s="27"/>
      <c r="C970" s="27"/>
      <c r="F970" s="1"/>
      <c r="G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9.5" customHeight="1">
      <c r="A971" s="2"/>
      <c r="B971" s="27"/>
      <c r="C971" s="27"/>
      <c r="F971" s="1"/>
      <c r="G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9.5" customHeight="1">
      <c r="A972" s="2"/>
      <c r="B972" s="27"/>
      <c r="C972" s="27"/>
      <c r="F972" s="1"/>
      <c r="G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9.5" customHeight="1">
      <c r="A973" s="2"/>
      <c r="B973" s="27"/>
      <c r="C973" s="27"/>
      <c r="F973" s="1"/>
      <c r="G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9.5" customHeight="1">
      <c r="A974" s="2"/>
      <c r="B974" s="27"/>
      <c r="C974" s="27"/>
      <c r="F974" s="1"/>
      <c r="G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9.5" customHeight="1">
      <c r="A975" s="2"/>
      <c r="B975" s="27"/>
      <c r="C975" s="27"/>
      <c r="F975" s="1"/>
      <c r="G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9.5" customHeight="1">
      <c r="A976" s="2"/>
      <c r="B976" s="27"/>
      <c r="C976" s="27"/>
      <c r="F976" s="1"/>
      <c r="G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9.5" customHeight="1">
      <c r="A977" s="2"/>
      <c r="B977" s="27"/>
      <c r="C977" s="27"/>
      <c r="F977" s="1"/>
      <c r="G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9.5" customHeight="1">
      <c r="A978" s="2"/>
      <c r="B978" s="27"/>
      <c r="C978" s="27"/>
      <c r="F978" s="1"/>
      <c r="G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9.5" customHeight="1">
      <c r="A979" s="2"/>
      <c r="B979" s="27"/>
      <c r="C979" s="27"/>
      <c r="F979" s="1"/>
      <c r="G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9.5" customHeight="1">
      <c r="A980" s="2"/>
      <c r="B980" s="27"/>
      <c r="C980" s="27"/>
      <c r="F980" s="1"/>
      <c r="G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9.5" customHeight="1">
      <c r="A981" s="2"/>
      <c r="B981" s="27"/>
      <c r="C981" s="27"/>
      <c r="F981" s="1"/>
      <c r="G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9.5" customHeight="1">
      <c r="A982" s="2"/>
      <c r="B982" s="27"/>
      <c r="C982" s="27"/>
      <c r="F982" s="1"/>
      <c r="G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9.5" customHeight="1">
      <c r="A983" s="2"/>
      <c r="B983" s="27"/>
      <c r="C983" s="27"/>
      <c r="F983" s="1"/>
      <c r="G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9.5" customHeight="1">
      <c r="A984" s="2"/>
      <c r="B984" s="27"/>
      <c r="C984" s="27"/>
      <c r="F984" s="1"/>
      <c r="G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9.5" customHeight="1">
      <c r="A985" s="2"/>
      <c r="B985" s="27"/>
      <c r="C985" s="27"/>
      <c r="F985" s="1"/>
      <c r="G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9.5" customHeight="1">
      <c r="A986" s="2"/>
      <c r="B986" s="27"/>
      <c r="C986" s="27"/>
      <c r="F986" s="1"/>
      <c r="G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9.5" customHeight="1">
      <c r="A987" s="2"/>
      <c r="B987" s="27"/>
      <c r="C987" s="27"/>
      <c r="F987" s="1"/>
      <c r="G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</sheetData>
  <mergeCells count="17">
    <mergeCell ref="D3:E3"/>
    <mergeCell ref="F3:G3"/>
    <mergeCell ref="H16:H17"/>
    <mergeCell ref="H3:J3"/>
    <mergeCell ref="A1:B1"/>
    <mergeCell ref="D18:E18"/>
    <mergeCell ref="F1:G1"/>
    <mergeCell ref="D1:E1"/>
    <mergeCell ref="A15:A17"/>
    <mergeCell ref="B15:C15"/>
    <mergeCell ref="D15:E15"/>
    <mergeCell ref="F15:G15"/>
    <mergeCell ref="B17:C17"/>
    <mergeCell ref="D17:E17"/>
    <mergeCell ref="F17:G17"/>
    <mergeCell ref="A3:A4"/>
    <mergeCell ref="B3:C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D97B-9AF4-CF43-A9C6-BBADD613E0B1}">
  <dimension ref="A1:X987"/>
  <sheetViews>
    <sheetView showGridLines="0" zoomScale="140" zoomScaleNormal="140" workbookViewId="0">
      <selection activeCell="H11" sqref="H11"/>
    </sheetView>
  </sheetViews>
  <sheetFormatPr baseColWidth="10" defaultColWidth="12.6640625" defaultRowHeight="15" customHeight="1"/>
  <cols>
    <col min="1" max="1" width="11.77734375" customWidth="1"/>
    <col min="2" max="3" width="11.77734375" style="7" customWidth="1"/>
    <col min="4" max="4" width="11.77734375" style="19" customWidth="1"/>
    <col min="5" max="5" width="11.77734375" style="16" customWidth="1"/>
    <col min="6" max="7" width="11.77734375" customWidth="1"/>
    <col min="8" max="9" width="11.77734375" style="16" customWidth="1"/>
    <col min="10" max="10" width="15.44140625" customWidth="1"/>
    <col min="11" max="24" width="10.6640625" customWidth="1"/>
  </cols>
  <sheetData>
    <row r="1" spans="1:24" s="10" customFormat="1" ht="31.5" customHeight="1">
      <c r="A1" s="81">
        <v>45500</v>
      </c>
      <c r="B1" s="82"/>
      <c r="C1" s="60" t="str">
        <f>"Pumps: "&amp;COUNTA(I5:I12)</f>
        <v>Pumps: 8</v>
      </c>
      <c r="D1" s="84">
        <f>ROUNDUP(D17/8, 0)</f>
        <v>60</v>
      </c>
      <c r="E1" s="92"/>
      <c r="F1" s="93">
        <f>ROUNDDOWN(F17/8, 0)</f>
        <v>23</v>
      </c>
      <c r="G1" s="85"/>
      <c r="H1" s="49" t="s">
        <v>58</v>
      </c>
      <c r="I1" s="49" t="s">
        <v>59</v>
      </c>
      <c r="J1" s="49" t="s">
        <v>60</v>
      </c>
    </row>
    <row r="2" spans="1:24" s="10" customFormat="1" ht="31.5" customHeight="1">
      <c r="A2" s="11"/>
      <c r="B2" s="11"/>
      <c r="C2" s="58"/>
      <c r="D2" s="12"/>
      <c r="E2" s="12"/>
    </row>
    <row r="3" spans="1:24" s="1" customFormat="1" ht="42" customHeight="1">
      <c r="A3" s="87" t="s">
        <v>3</v>
      </c>
      <c r="B3" s="89" t="s">
        <v>4</v>
      </c>
      <c r="C3" s="91"/>
      <c r="D3" s="89" t="s">
        <v>5</v>
      </c>
      <c r="E3" s="91"/>
      <c r="F3" s="89" t="s">
        <v>6</v>
      </c>
      <c r="G3" s="108"/>
      <c r="H3" s="109" t="s">
        <v>7</v>
      </c>
      <c r="I3" s="109"/>
      <c r="J3" s="109"/>
    </row>
    <row r="4" spans="1:24" s="1" customFormat="1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38" t="s">
        <v>12</v>
      </c>
      <c r="I4" s="38" t="s">
        <v>6</v>
      </c>
      <c r="J4" s="38" t="s">
        <v>4</v>
      </c>
    </row>
    <row r="5" spans="1:24" ht="42" customHeight="1">
      <c r="A5" s="4">
        <v>45930</v>
      </c>
      <c r="B5" s="29"/>
      <c r="C5" s="29"/>
      <c r="D5" s="30"/>
      <c r="E5" s="30">
        <v>60</v>
      </c>
      <c r="F5" s="30" t="s">
        <v>41</v>
      </c>
      <c r="G5" s="30" t="s">
        <v>41</v>
      </c>
      <c r="H5" s="22">
        <v>2.0833333333333332E-2</v>
      </c>
      <c r="I5" s="5" t="s">
        <v>41</v>
      </c>
      <c r="J5" s="2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2" customHeight="1">
      <c r="A6" s="4">
        <v>45930.125</v>
      </c>
      <c r="B6" s="29"/>
      <c r="C6" s="29"/>
      <c r="D6" s="30">
        <v>100</v>
      </c>
      <c r="E6" s="30"/>
      <c r="F6" s="30" t="s">
        <v>41</v>
      </c>
      <c r="G6" s="30" t="s">
        <v>41</v>
      </c>
      <c r="H6" s="23">
        <v>0.16666666666666666</v>
      </c>
      <c r="I6" s="5" t="s">
        <v>41</v>
      </c>
      <c r="J6" s="2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42" customHeight="1">
      <c r="A7" s="4">
        <v>45930.25</v>
      </c>
      <c r="B7" s="29"/>
      <c r="C7" s="29"/>
      <c r="D7" s="30"/>
      <c r="E7" s="30"/>
      <c r="F7" s="30">
        <v>40</v>
      </c>
      <c r="G7" s="30">
        <v>80</v>
      </c>
      <c r="H7" s="23"/>
      <c r="I7" s="23">
        <v>0.25</v>
      </c>
      <c r="J7" s="2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42" customHeight="1">
      <c r="A8" s="4">
        <v>45930.375</v>
      </c>
      <c r="B8" s="29"/>
      <c r="C8" s="29"/>
      <c r="D8" s="30"/>
      <c r="E8" s="30">
        <v>100</v>
      </c>
      <c r="F8" s="30" t="s">
        <v>41</v>
      </c>
      <c r="G8" s="30" t="s">
        <v>41</v>
      </c>
      <c r="H8" s="23">
        <v>0.33333333333333331</v>
      </c>
      <c r="I8" s="5" t="s">
        <v>41</v>
      </c>
      <c r="J8" s="2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2" customHeight="1">
      <c r="A9" s="4">
        <v>45930.5</v>
      </c>
      <c r="B9" s="29"/>
      <c r="C9" s="29"/>
      <c r="D9" s="30">
        <v>75</v>
      </c>
      <c r="E9" s="34"/>
      <c r="F9" s="30" t="s">
        <v>41</v>
      </c>
      <c r="G9" s="30" t="s">
        <v>41</v>
      </c>
      <c r="H9" s="23">
        <v>0.45833333333333331</v>
      </c>
      <c r="I9" s="5" t="s">
        <v>41</v>
      </c>
      <c r="J9" s="2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42" customHeight="1">
      <c r="A10" s="4">
        <v>45930.625</v>
      </c>
      <c r="B10" s="29">
        <v>10</v>
      </c>
      <c r="C10" s="29">
        <v>30</v>
      </c>
      <c r="D10" s="30"/>
      <c r="E10" s="30">
        <v>40</v>
      </c>
      <c r="F10" s="30">
        <v>30</v>
      </c>
      <c r="G10" s="30">
        <v>15</v>
      </c>
      <c r="H10" s="23">
        <v>0.625</v>
      </c>
      <c r="I10" s="23">
        <v>0.625</v>
      </c>
      <c r="J10" s="2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42" customHeight="1">
      <c r="A11" s="4">
        <v>45930.75</v>
      </c>
      <c r="B11" s="29"/>
      <c r="C11" s="29"/>
      <c r="D11" s="30"/>
      <c r="E11" s="30"/>
      <c r="F11" s="30" t="s">
        <v>41</v>
      </c>
      <c r="G11" s="30" t="s">
        <v>41</v>
      </c>
      <c r="H11" s="23"/>
      <c r="I11" s="5" t="s">
        <v>41</v>
      </c>
      <c r="J11" s="2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42" customHeight="1">
      <c r="A12" s="4">
        <v>45930.875</v>
      </c>
      <c r="B12" s="29">
        <v>20</v>
      </c>
      <c r="C12" s="29">
        <v>15</v>
      </c>
      <c r="D12" s="30">
        <v>60</v>
      </c>
      <c r="E12" s="30">
        <v>40</v>
      </c>
      <c r="F12" s="30">
        <v>10</v>
      </c>
      <c r="G12" s="30">
        <v>15</v>
      </c>
      <c r="H12" s="23">
        <v>0.875</v>
      </c>
      <c r="I12" s="23">
        <v>0.875</v>
      </c>
      <c r="J12" s="2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9.5" customHeight="1">
      <c r="A13" s="2"/>
      <c r="B13" s="27"/>
      <c r="C13" s="27"/>
      <c r="D13" s="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9.5" customHeight="1">
      <c r="A14" s="2"/>
      <c r="B14" s="27"/>
      <c r="C14" s="27"/>
      <c r="D14" s="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s="16" customFormat="1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24" s="16" customFormat="1" ht="19.5" customHeight="1">
      <c r="A16" s="66"/>
      <c r="B16" s="31">
        <f t="shared" ref="B16:G16" si="0">SUM(B5:B12)</f>
        <v>30</v>
      </c>
      <c r="C16" s="31">
        <f t="shared" si="0"/>
        <v>45</v>
      </c>
      <c r="D16" s="32">
        <f t="shared" si="0"/>
        <v>235</v>
      </c>
      <c r="E16" s="33">
        <f t="shared" si="0"/>
        <v>240</v>
      </c>
      <c r="F16" s="32">
        <f t="shared" si="0"/>
        <v>80</v>
      </c>
      <c r="G16" s="33">
        <f t="shared" si="0"/>
        <v>110</v>
      </c>
      <c r="H16" s="100">
        <f>D17-F17</f>
        <v>285</v>
      </c>
      <c r="I16" s="1"/>
    </row>
    <row r="17" spans="1:24" s="16" customFormat="1" ht="19.5" customHeight="1">
      <c r="A17" s="67"/>
      <c r="B17" s="101">
        <f>SUM(B16:C16)</f>
        <v>75</v>
      </c>
      <c r="C17" s="102"/>
      <c r="D17" s="78">
        <f>SUM(D16:E16)</f>
        <v>475</v>
      </c>
      <c r="E17" s="103"/>
      <c r="F17" s="78">
        <f>SUM(F16:G16)</f>
        <v>190</v>
      </c>
      <c r="G17" s="80"/>
      <c r="H17" s="75"/>
      <c r="I17" s="1"/>
    </row>
    <row r="18" spans="1:24" ht="19.5" customHeight="1">
      <c r="A18" s="2"/>
      <c r="B18" s="27"/>
      <c r="C18" s="27"/>
      <c r="D18" s="95"/>
      <c r="E18" s="95"/>
      <c r="F18" s="1"/>
      <c r="G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9.5" customHeight="1">
      <c r="A19" s="2"/>
      <c r="B19" s="27"/>
      <c r="C19" s="27"/>
      <c r="F19" s="1"/>
      <c r="G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9.5" customHeight="1">
      <c r="A20" s="2"/>
      <c r="B20" s="27"/>
      <c r="C20" s="27"/>
      <c r="F20" s="1"/>
      <c r="G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9.5" customHeight="1">
      <c r="A21" s="2"/>
      <c r="B21" s="27"/>
      <c r="C21" s="27"/>
      <c r="F21" s="1"/>
      <c r="G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9.5" customHeight="1">
      <c r="A22" s="2"/>
      <c r="B22" s="27"/>
      <c r="C22" s="27"/>
      <c r="F22" s="1"/>
      <c r="G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9.5" customHeight="1">
      <c r="A23" s="2"/>
      <c r="B23" s="27"/>
      <c r="C23" s="27"/>
      <c r="F23" s="1"/>
      <c r="G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9.5" customHeight="1">
      <c r="A24" s="2"/>
      <c r="B24" s="27"/>
      <c r="C24" s="27"/>
      <c r="F24" s="1"/>
      <c r="G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9.5" customHeight="1">
      <c r="A25" s="2"/>
      <c r="B25" s="27"/>
      <c r="C25" s="27"/>
      <c r="F25" s="1"/>
      <c r="G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9.5" customHeight="1">
      <c r="A26" s="2"/>
      <c r="B26" s="27"/>
      <c r="C26" s="27"/>
      <c r="F26" s="1"/>
      <c r="G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9.5" customHeight="1">
      <c r="A27" s="2"/>
      <c r="B27" s="27"/>
      <c r="C27" s="27"/>
      <c r="F27" s="1"/>
      <c r="G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9.5" customHeight="1">
      <c r="A28" s="2"/>
      <c r="B28" s="27"/>
      <c r="C28" s="27"/>
      <c r="F28" s="1"/>
      <c r="G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9.5" customHeight="1">
      <c r="A29" s="2"/>
      <c r="B29" s="27"/>
      <c r="C29" s="27"/>
      <c r="F29" s="1"/>
      <c r="G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9.5" customHeight="1">
      <c r="A30" s="2"/>
      <c r="B30" s="27"/>
      <c r="C30" s="27"/>
      <c r="F30" s="1"/>
      <c r="G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9.5" customHeight="1">
      <c r="A31" s="2"/>
      <c r="B31" s="27"/>
      <c r="C31" s="27"/>
      <c r="F31" s="1"/>
      <c r="G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9.5" customHeight="1">
      <c r="A32" s="2"/>
      <c r="B32" s="27"/>
      <c r="C32" s="27"/>
      <c r="F32" s="1"/>
      <c r="G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9.5" customHeight="1">
      <c r="A33" s="2"/>
      <c r="B33" s="27"/>
      <c r="C33" s="27"/>
      <c r="F33" s="1"/>
      <c r="G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9.5" customHeight="1">
      <c r="A34" s="2"/>
      <c r="B34" s="27"/>
      <c r="C34" s="27"/>
      <c r="F34" s="1"/>
      <c r="G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9.5" customHeight="1">
      <c r="A35" s="2"/>
      <c r="B35" s="27"/>
      <c r="C35" s="27"/>
      <c r="F35" s="1"/>
      <c r="G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9.5" customHeight="1">
      <c r="A36" s="2"/>
      <c r="B36" s="27"/>
      <c r="C36" s="27"/>
      <c r="F36" s="1"/>
      <c r="G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9.5" customHeight="1">
      <c r="A37" s="2"/>
      <c r="B37" s="27"/>
      <c r="C37" s="27"/>
      <c r="F37" s="1"/>
      <c r="G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9.5" customHeight="1">
      <c r="A38" s="2"/>
      <c r="B38" s="27"/>
      <c r="C38" s="27"/>
      <c r="F38" s="1"/>
      <c r="G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9.5" customHeight="1">
      <c r="A39" s="2"/>
      <c r="B39" s="27"/>
      <c r="C39" s="27"/>
      <c r="F39" s="1"/>
      <c r="G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9.5" customHeight="1">
      <c r="A40" s="2"/>
      <c r="B40" s="27"/>
      <c r="C40" s="27"/>
      <c r="F40" s="1"/>
      <c r="G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9.5" customHeight="1">
      <c r="A41" s="2"/>
      <c r="B41" s="27"/>
      <c r="C41" s="27"/>
      <c r="F41" s="1"/>
      <c r="G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9.5" customHeight="1">
      <c r="A42" s="2"/>
      <c r="B42" s="27"/>
      <c r="C42" s="27"/>
      <c r="F42" s="1"/>
      <c r="G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9.5" customHeight="1">
      <c r="A43" s="2"/>
      <c r="B43" s="27"/>
      <c r="C43" s="27"/>
      <c r="F43" s="1"/>
      <c r="G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9.5" customHeight="1">
      <c r="A44" s="2"/>
      <c r="B44" s="27"/>
      <c r="C44" s="27"/>
      <c r="F44" s="1"/>
      <c r="G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9.5" customHeight="1">
      <c r="A45" s="2"/>
      <c r="B45" s="27"/>
      <c r="C45" s="27"/>
      <c r="F45" s="1"/>
      <c r="G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9.5" customHeight="1">
      <c r="A46" s="2"/>
      <c r="B46" s="27"/>
      <c r="C46" s="27"/>
      <c r="F46" s="1"/>
      <c r="G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9.5" customHeight="1">
      <c r="A47" s="2"/>
      <c r="B47" s="27"/>
      <c r="C47" s="27"/>
      <c r="F47" s="1"/>
      <c r="G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9.5" customHeight="1">
      <c r="A48" s="2"/>
      <c r="B48" s="27"/>
      <c r="C48" s="27"/>
      <c r="F48" s="1"/>
      <c r="G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9.5" customHeight="1">
      <c r="A49" s="2"/>
      <c r="B49" s="27"/>
      <c r="C49" s="27"/>
      <c r="F49" s="1"/>
      <c r="G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9.5" customHeight="1">
      <c r="A50" s="2"/>
      <c r="B50" s="27"/>
      <c r="C50" s="27"/>
      <c r="F50" s="1"/>
      <c r="G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9.5" customHeight="1">
      <c r="A51" s="2"/>
      <c r="B51" s="27"/>
      <c r="C51" s="27"/>
      <c r="F51" s="1"/>
      <c r="G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9.5" customHeight="1">
      <c r="A52" s="2"/>
      <c r="B52" s="27"/>
      <c r="C52" s="27"/>
      <c r="F52" s="1"/>
      <c r="G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9.5" customHeight="1">
      <c r="A53" s="2"/>
      <c r="B53" s="27"/>
      <c r="C53" s="27"/>
      <c r="F53" s="1"/>
      <c r="G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9.5" customHeight="1">
      <c r="A54" s="2"/>
      <c r="B54" s="27"/>
      <c r="C54" s="27"/>
      <c r="F54" s="1"/>
      <c r="G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9.5" customHeight="1">
      <c r="A55" s="2"/>
      <c r="B55" s="27"/>
      <c r="C55" s="27"/>
      <c r="F55" s="1"/>
      <c r="G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9.5" customHeight="1">
      <c r="A56" s="2"/>
      <c r="B56" s="27"/>
      <c r="C56" s="27"/>
      <c r="F56" s="1"/>
      <c r="G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9.5" customHeight="1">
      <c r="A57" s="2"/>
      <c r="B57" s="27"/>
      <c r="C57" s="27"/>
      <c r="F57" s="1"/>
      <c r="G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9.5" customHeight="1">
      <c r="A58" s="2"/>
      <c r="B58" s="27"/>
      <c r="C58" s="27"/>
      <c r="F58" s="1"/>
      <c r="G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9.5" customHeight="1">
      <c r="A59" s="2"/>
      <c r="B59" s="27"/>
      <c r="C59" s="27"/>
      <c r="F59" s="1"/>
      <c r="G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9.5" customHeight="1">
      <c r="A60" s="2"/>
      <c r="B60" s="27"/>
      <c r="C60" s="27"/>
      <c r="F60" s="1"/>
      <c r="G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9.5" customHeight="1">
      <c r="A61" s="2"/>
      <c r="B61" s="27"/>
      <c r="C61" s="27"/>
      <c r="F61" s="1"/>
      <c r="G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9.5" customHeight="1">
      <c r="A62" s="2"/>
      <c r="B62" s="27"/>
      <c r="C62" s="27"/>
      <c r="F62" s="1"/>
      <c r="G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9.5" customHeight="1">
      <c r="A63" s="2"/>
      <c r="B63" s="27"/>
      <c r="C63" s="27"/>
      <c r="F63" s="1"/>
      <c r="G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9.5" customHeight="1">
      <c r="A64" s="2"/>
      <c r="B64" s="27"/>
      <c r="C64" s="27"/>
      <c r="F64" s="1"/>
      <c r="G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9.5" customHeight="1">
      <c r="A65" s="2"/>
      <c r="B65" s="27"/>
      <c r="C65" s="27"/>
      <c r="F65" s="1"/>
      <c r="G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9.5" customHeight="1">
      <c r="A66" s="2"/>
      <c r="B66" s="27"/>
      <c r="C66" s="27"/>
      <c r="F66" s="1"/>
      <c r="G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9.5" customHeight="1">
      <c r="A67" s="2"/>
      <c r="B67" s="27"/>
      <c r="C67" s="27"/>
      <c r="F67" s="1"/>
      <c r="G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9.5" customHeight="1">
      <c r="A68" s="2"/>
      <c r="B68" s="27"/>
      <c r="C68" s="27"/>
      <c r="F68" s="1"/>
      <c r="G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9.5" customHeight="1">
      <c r="A69" s="2"/>
      <c r="B69" s="27"/>
      <c r="C69" s="27"/>
      <c r="F69" s="1"/>
      <c r="G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9.5" customHeight="1">
      <c r="A70" s="2"/>
      <c r="B70" s="27"/>
      <c r="C70" s="27"/>
      <c r="F70" s="1"/>
      <c r="G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9.5" customHeight="1">
      <c r="A71" s="2"/>
      <c r="B71" s="27"/>
      <c r="C71" s="27"/>
      <c r="F71" s="1"/>
      <c r="G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9.5" customHeight="1">
      <c r="A72" s="2"/>
      <c r="B72" s="27"/>
      <c r="C72" s="27"/>
      <c r="F72" s="1"/>
      <c r="G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9.5" customHeight="1">
      <c r="A73" s="2"/>
      <c r="B73" s="27"/>
      <c r="C73" s="27"/>
      <c r="F73" s="1"/>
      <c r="G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9.5" customHeight="1">
      <c r="A74" s="2"/>
      <c r="B74" s="27"/>
      <c r="C74" s="27"/>
      <c r="F74" s="1"/>
      <c r="G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9.5" customHeight="1">
      <c r="A75" s="2"/>
      <c r="B75" s="27"/>
      <c r="C75" s="27"/>
      <c r="F75" s="1"/>
      <c r="G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9.5" customHeight="1">
      <c r="A76" s="2"/>
      <c r="B76" s="27"/>
      <c r="C76" s="27"/>
      <c r="F76" s="1"/>
      <c r="G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9.5" customHeight="1">
      <c r="A77" s="2"/>
      <c r="B77" s="27"/>
      <c r="C77" s="27"/>
      <c r="F77" s="1"/>
      <c r="G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9.5" customHeight="1">
      <c r="A78" s="2"/>
      <c r="B78" s="27"/>
      <c r="C78" s="27"/>
      <c r="F78" s="1"/>
      <c r="G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9.5" customHeight="1">
      <c r="A79" s="2"/>
      <c r="B79" s="27"/>
      <c r="C79" s="27"/>
      <c r="F79" s="1"/>
      <c r="G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9.5" customHeight="1">
      <c r="A80" s="2"/>
      <c r="B80" s="27"/>
      <c r="C80" s="27"/>
      <c r="F80" s="1"/>
      <c r="G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9.5" customHeight="1">
      <c r="A81" s="2"/>
      <c r="B81" s="27"/>
      <c r="C81" s="27"/>
      <c r="F81" s="1"/>
      <c r="G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9.5" customHeight="1">
      <c r="A82" s="2"/>
      <c r="B82" s="27"/>
      <c r="C82" s="27"/>
      <c r="F82" s="1"/>
      <c r="G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9.5" customHeight="1">
      <c r="A83" s="2"/>
      <c r="B83" s="27"/>
      <c r="C83" s="27"/>
      <c r="F83" s="1"/>
      <c r="G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9.5" customHeight="1">
      <c r="A84" s="2"/>
      <c r="B84" s="27"/>
      <c r="C84" s="27"/>
      <c r="F84" s="1"/>
      <c r="G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9.5" customHeight="1">
      <c r="A85" s="2"/>
      <c r="B85" s="27"/>
      <c r="C85" s="27"/>
      <c r="F85" s="1"/>
      <c r="G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9.5" customHeight="1">
      <c r="A86" s="2"/>
      <c r="B86" s="27"/>
      <c r="C86" s="27"/>
      <c r="F86" s="1"/>
      <c r="G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9.5" customHeight="1">
      <c r="A87" s="2"/>
      <c r="B87" s="27"/>
      <c r="C87" s="27"/>
      <c r="F87" s="1"/>
      <c r="G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9.5" customHeight="1">
      <c r="A88" s="2"/>
      <c r="B88" s="27"/>
      <c r="C88" s="27"/>
      <c r="F88" s="1"/>
      <c r="G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9.5" customHeight="1">
      <c r="A89" s="2"/>
      <c r="B89" s="27"/>
      <c r="C89" s="27"/>
      <c r="F89" s="1"/>
      <c r="G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9.5" customHeight="1">
      <c r="A90" s="2"/>
      <c r="B90" s="27"/>
      <c r="C90" s="27"/>
      <c r="F90" s="1"/>
      <c r="G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9.5" customHeight="1">
      <c r="A91" s="2"/>
      <c r="B91" s="27"/>
      <c r="C91" s="27"/>
      <c r="F91" s="1"/>
      <c r="G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9.5" customHeight="1">
      <c r="A92" s="2"/>
      <c r="B92" s="27"/>
      <c r="C92" s="27"/>
      <c r="F92" s="1"/>
      <c r="G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9.5" customHeight="1">
      <c r="A93" s="2"/>
      <c r="B93" s="27"/>
      <c r="C93" s="27"/>
      <c r="F93" s="1"/>
      <c r="G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9.5" customHeight="1">
      <c r="A94" s="2"/>
      <c r="B94" s="27"/>
      <c r="C94" s="27"/>
      <c r="F94" s="1"/>
      <c r="G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9.5" customHeight="1">
      <c r="A95" s="2"/>
      <c r="B95" s="27"/>
      <c r="C95" s="27"/>
      <c r="F95" s="1"/>
      <c r="G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9.5" customHeight="1">
      <c r="A96" s="2"/>
      <c r="B96" s="27"/>
      <c r="C96" s="27"/>
      <c r="F96" s="1"/>
      <c r="G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9.5" customHeight="1">
      <c r="A97" s="2"/>
      <c r="B97" s="27"/>
      <c r="C97" s="27"/>
      <c r="F97" s="1"/>
      <c r="G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9.5" customHeight="1">
      <c r="A98" s="2"/>
      <c r="B98" s="27"/>
      <c r="C98" s="27"/>
      <c r="F98" s="1"/>
      <c r="G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9.5" customHeight="1">
      <c r="A99" s="2"/>
      <c r="B99" s="27"/>
      <c r="C99" s="27"/>
      <c r="F99" s="1"/>
      <c r="G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9.5" customHeight="1">
      <c r="A100" s="2"/>
      <c r="B100" s="27"/>
      <c r="C100" s="27"/>
      <c r="F100" s="1"/>
      <c r="G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9.5" customHeight="1">
      <c r="A101" s="2"/>
      <c r="B101" s="27"/>
      <c r="C101" s="27"/>
      <c r="F101" s="1"/>
      <c r="G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9.5" customHeight="1">
      <c r="A102" s="2"/>
      <c r="B102" s="27"/>
      <c r="C102" s="27"/>
      <c r="F102" s="1"/>
      <c r="G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9.5" customHeight="1">
      <c r="A103" s="2"/>
      <c r="B103" s="27"/>
      <c r="C103" s="27"/>
      <c r="F103" s="1"/>
      <c r="G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9.5" customHeight="1">
      <c r="A104" s="2"/>
      <c r="B104" s="27"/>
      <c r="C104" s="27"/>
      <c r="F104" s="1"/>
      <c r="G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9.5" customHeight="1">
      <c r="A105" s="2"/>
      <c r="B105" s="27"/>
      <c r="C105" s="27"/>
      <c r="F105" s="1"/>
      <c r="G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9.5" customHeight="1">
      <c r="A106" s="2"/>
      <c r="B106" s="27"/>
      <c r="C106" s="27"/>
      <c r="F106" s="1"/>
      <c r="G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9.5" customHeight="1">
      <c r="A107" s="2"/>
      <c r="B107" s="27"/>
      <c r="C107" s="27"/>
      <c r="F107" s="1"/>
      <c r="G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9.5" customHeight="1">
      <c r="A108" s="2"/>
      <c r="B108" s="27"/>
      <c r="C108" s="27"/>
      <c r="F108" s="1"/>
      <c r="G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9.5" customHeight="1">
      <c r="A109" s="2"/>
      <c r="B109" s="27"/>
      <c r="C109" s="27"/>
      <c r="F109" s="1"/>
      <c r="G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9.5" customHeight="1">
      <c r="A110" s="2"/>
      <c r="B110" s="27"/>
      <c r="C110" s="27"/>
      <c r="F110" s="1"/>
      <c r="G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9.5" customHeight="1">
      <c r="A111" s="2"/>
      <c r="B111" s="27"/>
      <c r="C111" s="27"/>
      <c r="F111" s="1"/>
      <c r="G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9.5" customHeight="1">
      <c r="A112" s="2"/>
      <c r="B112" s="27"/>
      <c r="C112" s="27"/>
      <c r="F112" s="1"/>
      <c r="G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9.5" customHeight="1">
      <c r="A113" s="2"/>
      <c r="B113" s="27"/>
      <c r="C113" s="27"/>
      <c r="F113" s="1"/>
      <c r="G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9.5" customHeight="1">
      <c r="A114" s="2"/>
      <c r="B114" s="27"/>
      <c r="C114" s="27"/>
      <c r="F114" s="1"/>
      <c r="G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9.5" customHeight="1">
      <c r="A115" s="2"/>
      <c r="B115" s="27"/>
      <c r="C115" s="27"/>
      <c r="F115" s="1"/>
      <c r="G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9.5" customHeight="1">
      <c r="A116" s="2"/>
      <c r="B116" s="27"/>
      <c r="C116" s="27"/>
      <c r="F116" s="1"/>
      <c r="G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9.5" customHeight="1">
      <c r="A117" s="2"/>
      <c r="B117" s="27"/>
      <c r="C117" s="27"/>
      <c r="F117" s="1"/>
      <c r="G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9.5" customHeight="1">
      <c r="A118" s="2"/>
      <c r="B118" s="27"/>
      <c r="C118" s="27"/>
      <c r="F118" s="1"/>
      <c r="G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9.5" customHeight="1">
      <c r="A119" s="2"/>
      <c r="B119" s="27"/>
      <c r="C119" s="27"/>
      <c r="F119" s="1"/>
      <c r="G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9.5" customHeight="1">
      <c r="A120" s="2"/>
      <c r="B120" s="27"/>
      <c r="C120" s="27"/>
      <c r="F120" s="1"/>
      <c r="G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9.5" customHeight="1">
      <c r="A121" s="2"/>
      <c r="B121" s="27"/>
      <c r="C121" s="27"/>
      <c r="F121" s="1"/>
      <c r="G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9.5" customHeight="1">
      <c r="A122" s="2"/>
      <c r="B122" s="27"/>
      <c r="C122" s="27"/>
      <c r="F122" s="1"/>
      <c r="G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9.5" customHeight="1">
      <c r="A123" s="2"/>
      <c r="B123" s="27"/>
      <c r="C123" s="27"/>
      <c r="F123" s="1"/>
      <c r="G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9.5" customHeight="1">
      <c r="A124" s="2"/>
      <c r="B124" s="27"/>
      <c r="C124" s="27"/>
      <c r="F124" s="1"/>
      <c r="G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9.5" customHeight="1">
      <c r="A125" s="2"/>
      <c r="B125" s="27"/>
      <c r="C125" s="27"/>
      <c r="F125" s="1"/>
      <c r="G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9.5" customHeight="1">
      <c r="A126" s="2"/>
      <c r="B126" s="27"/>
      <c r="C126" s="27"/>
      <c r="F126" s="1"/>
      <c r="G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9.5" customHeight="1">
      <c r="A127" s="2"/>
      <c r="B127" s="27"/>
      <c r="C127" s="27"/>
      <c r="F127" s="1"/>
      <c r="G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9.5" customHeight="1">
      <c r="A128" s="2"/>
      <c r="B128" s="27"/>
      <c r="C128" s="27"/>
      <c r="F128" s="1"/>
      <c r="G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9.5" customHeight="1">
      <c r="A129" s="2"/>
      <c r="B129" s="27"/>
      <c r="C129" s="27"/>
      <c r="F129" s="1"/>
      <c r="G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9.5" customHeight="1">
      <c r="A130" s="2"/>
      <c r="B130" s="27"/>
      <c r="C130" s="27"/>
      <c r="F130" s="1"/>
      <c r="G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9.5" customHeight="1">
      <c r="A131" s="2"/>
      <c r="B131" s="27"/>
      <c r="C131" s="27"/>
      <c r="F131" s="1"/>
      <c r="G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9.5" customHeight="1">
      <c r="A132" s="2"/>
      <c r="B132" s="27"/>
      <c r="C132" s="27"/>
      <c r="F132" s="1"/>
      <c r="G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9.5" customHeight="1">
      <c r="A133" s="2"/>
      <c r="B133" s="27"/>
      <c r="C133" s="27"/>
      <c r="F133" s="1"/>
      <c r="G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9.5" customHeight="1">
      <c r="A134" s="2"/>
      <c r="B134" s="27"/>
      <c r="C134" s="27"/>
      <c r="F134" s="1"/>
      <c r="G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9.5" customHeight="1">
      <c r="A135" s="2"/>
      <c r="B135" s="27"/>
      <c r="C135" s="27"/>
      <c r="F135" s="1"/>
      <c r="G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9.5" customHeight="1">
      <c r="A136" s="2"/>
      <c r="B136" s="27"/>
      <c r="C136" s="27"/>
      <c r="F136" s="1"/>
      <c r="G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9.5" customHeight="1">
      <c r="A137" s="2"/>
      <c r="B137" s="27"/>
      <c r="C137" s="27"/>
      <c r="F137" s="1"/>
      <c r="G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9.5" customHeight="1">
      <c r="A138" s="2"/>
      <c r="B138" s="27"/>
      <c r="C138" s="27"/>
      <c r="F138" s="1"/>
      <c r="G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9.5" customHeight="1">
      <c r="A139" s="2"/>
      <c r="B139" s="27"/>
      <c r="C139" s="27"/>
      <c r="F139" s="1"/>
      <c r="G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9.5" customHeight="1">
      <c r="A140" s="2"/>
      <c r="B140" s="27"/>
      <c r="C140" s="27"/>
      <c r="F140" s="1"/>
      <c r="G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9.5" customHeight="1">
      <c r="A141" s="2"/>
      <c r="B141" s="27"/>
      <c r="C141" s="27"/>
      <c r="F141" s="1"/>
      <c r="G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9.5" customHeight="1">
      <c r="A142" s="2"/>
      <c r="B142" s="27"/>
      <c r="C142" s="27"/>
      <c r="F142" s="1"/>
      <c r="G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9.5" customHeight="1">
      <c r="A143" s="2"/>
      <c r="B143" s="27"/>
      <c r="C143" s="27"/>
      <c r="F143" s="1"/>
      <c r="G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9.5" customHeight="1">
      <c r="A144" s="2"/>
      <c r="B144" s="27"/>
      <c r="C144" s="27"/>
      <c r="F144" s="1"/>
      <c r="G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9.5" customHeight="1">
      <c r="A145" s="2"/>
      <c r="B145" s="27"/>
      <c r="C145" s="27"/>
      <c r="F145" s="1"/>
      <c r="G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9.5" customHeight="1">
      <c r="A146" s="2"/>
      <c r="B146" s="27"/>
      <c r="C146" s="27"/>
      <c r="F146" s="1"/>
      <c r="G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9.5" customHeight="1">
      <c r="A147" s="2"/>
      <c r="B147" s="27"/>
      <c r="C147" s="27"/>
      <c r="F147" s="1"/>
      <c r="G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9.5" customHeight="1">
      <c r="A148" s="2"/>
      <c r="B148" s="27"/>
      <c r="C148" s="27"/>
      <c r="F148" s="1"/>
      <c r="G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9.5" customHeight="1">
      <c r="A149" s="2"/>
      <c r="B149" s="27"/>
      <c r="C149" s="27"/>
      <c r="F149" s="1"/>
      <c r="G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9.5" customHeight="1">
      <c r="A150" s="2"/>
      <c r="B150" s="27"/>
      <c r="C150" s="27"/>
      <c r="F150" s="1"/>
      <c r="G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9.5" customHeight="1">
      <c r="A151" s="2"/>
      <c r="B151" s="27"/>
      <c r="C151" s="27"/>
      <c r="F151" s="1"/>
      <c r="G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9.5" customHeight="1">
      <c r="A152" s="2"/>
      <c r="B152" s="27"/>
      <c r="C152" s="27"/>
      <c r="F152" s="1"/>
      <c r="G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9.5" customHeight="1">
      <c r="A153" s="2"/>
      <c r="B153" s="27"/>
      <c r="C153" s="27"/>
      <c r="F153" s="1"/>
      <c r="G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9.5" customHeight="1">
      <c r="A154" s="2"/>
      <c r="B154" s="27"/>
      <c r="C154" s="27"/>
      <c r="F154" s="1"/>
      <c r="G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9.5" customHeight="1">
      <c r="A155" s="2"/>
      <c r="B155" s="27"/>
      <c r="C155" s="27"/>
      <c r="F155" s="1"/>
      <c r="G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9.5" customHeight="1">
      <c r="A156" s="2"/>
      <c r="B156" s="27"/>
      <c r="C156" s="27"/>
      <c r="F156" s="1"/>
      <c r="G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9.5" customHeight="1">
      <c r="A157" s="2"/>
      <c r="B157" s="27"/>
      <c r="C157" s="27"/>
      <c r="F157" s="1"/>
      <c r="G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9.5" customHeight="1">
      <c r="A158" s="2"/>
      <c r="B158" s="27"/>
      <c r="C158" s="27"/>
      <c r="F158" s="1"/>
      <c r="G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9.5" customHeight="1">
      <c r="A159" s="2"/>
      <c r="B159" s="27"/>
      <c r="C159" s="27"/>
      <c r="F159" s="1"/>
      <c r="G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9.5" customHeight="1">
      <c r="A160" s="2"/>
      <c r="B160" s="27"/>
      <c r="C160" s="27"/>
      <c r="F160" s="1"/>
      <c r="G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9.5" customHeight="1">
      <c r="A161" s="2"/>
      <c r="B161" s="27"/>
      <c r="C161" s="27"/>
      <c r="F161" s="1"/>
      <c r="G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9.5" customHeight="1">
      <c r="A162" s="2"/>
      <c r="B162" s="27"/>
      <c r="C162" s="27"/>
      <c r="F162" s="1"/>
      <c r="G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9.5" customHeight="1">
      <c r="A163" s="2"/>
      <c r="B163" s="27"/>
      <c r="C163" s="27"/>
      <c r="F163" s="1"/>
      <c r="G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9.5" customHeight="1">
      <c r="A164" s="2"/>
      <c r="B164" s="27"/>
      <c r="C164" s="27"/>
      <c r="F164" s="1"/>
      <c r="G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9.5" customHeight="1">
      <c r="A165" s="2"/>
      <c r="B165" s="27"/>
      <c r="C165" s="27"/>
      <c r="F165" s="1"/>
      <c r="G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9.5" customHeight="1">
      <c r="A166" s="2"/>
      <c r="B166" s="27"/>
      <c r="C166" s="27"/>
      <c r="F166" s="1"/>
      <c r="G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9.5" customHeight="1">
      <c r="A167" s="2"/>
      <c r="B167" s="27"/>
      <c r="C167" s="27"/>
      <c r="F167" s="1"/>
      <c r="G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9.5" customHeight="1">
      <c r="A168" s="2"/>
      <c r="B168" s="27"/>
      <c r="C168" s="27"/>
      <c r="F168" s="1"/>
      <c r="G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9.5" customHeight="1">
      <c r="A169" s="2"/>
      <c r="B169" s="27"/>
      <c r="C169" s="27"/>
      <c r="F169" s="1"/>
      <c r="G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9.5" customHeight="1">
      <c r="A170" s="2"/>
      <c r="B170" s="27"/>
      <c r="C170" s="27"/>
      <c r="F170" s="1"/>
      <c r="G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9.5" customHeight="1">
      <c r="A171" s="2"/>
      <c r="B171" s="27"/>
      <c r="C171" s="27"/>
      <c r="F171" s="1"/>
      <c r="G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9.5" customHeight="1">
      <c r="A172" s="2"/>
      <c r="B172" s="27"/>
      <c r="C172" s="27"/>
      <c r="F172" s="1"/>
      <c r="G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9.5" customHeight="1">
      <c r="A173" s="2"/>
      <c r="B173" s="27"/>
      <c r="C173" s="27"/>
      <c r="F173" s="1"/>
      <c r="G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9.5" customHeight="1">
      <c r="A174" s="2"/>
      <c r="B174" s="27"/>
      <c r="C174" s="27"/>
      <c r="F174" s="1"/>
      <c r="G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9.5" customHeight="1">
      <c r="A175" s="2"/>
      <c r="B175" s="27"/>
      <c r="C175" s="27"/>
      <c r="F175" s="1"/>
      <c r="G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9.5" customHeight="1">
      <c r="A176" s="2"/>
      <c r="B176" s="27"/>
      <c r="C176" s="27"/>
      <c r="F176" s="1"/>
      <c r="G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9.5" customHeight="1">
      <c r="A177" s="2"/>
      <c r="B177" s="27"/>
      <c r="C177" s="27"/>
      <c r="F177" s="1"/>
      <c r="G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9.5" customHeight="1">
      <c r="A178" s="2"/>
      <c r="B178" s="27"/>
      <c r="C178" s="27"/>
      <c r="F178" s="1"/>
      <c r="G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9.5" customHeight="1">
      <c r="A179" s="2"/>
      <c r="B179" s="27"/>
      <c r="C179" s="27"/>
      <c r="F179" s="1"/>
      <c r="G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9.5" customHeight="1">
      <c r="A180" s="2"/>
      <c r="B180" s="27"/>
      <c r="C180" s="27"/>
      <c r="F180" s="1"/>
      <c r="G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9.5" customHeight="1">
      <c r="A181" s="2"/>
      <c r="B181" s="27"/>
      <c r="C181" s="27"/>
      <c r="F181" s="1"/>
      <c r="G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9.5" customHeight="1">
      <c r="A182" s="2"/>
      <c r="B182" s="27"/>
      <c r="C182" s="27"/>
      <c r="F182" s="1"/>
      <c r="G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9.5" customHeight="1">
      <c r="A183" s="2"/>
      <c r="B183" s="27"/>
      <c r="C183" s="27"/>
      <c r="F183" s="1"/>
      <c r="G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9.5" customHeight="1">
      <c r="A184" s="2"/>
      <c r="B184" s="27"/>
      <c r="C184" s="27"/>
      <c r="F184" s="1"/>
      <c r="G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9.5" customHeight="1">
      <c r="A185" s="2"/>
      <c r="B185" s="27"/>
      <c r="C185" s="27"/>
      <c r="F185" s="1"/>
      <c r="G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9.5" customHeight="1">
      <c r="A186" s="2"/>
      <c r="B186" s="27"/>
      <c r="C186" s="27"/>
      <c r="F186" s="1"/>
      <c r="G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9.5" customHeight="1">
      <c r="A187" s="2"/>
      <c r="B187" s="27"/>
      <c r="C187" s="27"/>
      <c r="F187" s="1"/>
      <c r="G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9.5" customHeight="1">
      <c r="A188" s="2"/>
      <c r="B188" s="27"/>
      <c r="C188" s="27"/>
      <c r="F188" s="1"/>
      <c r="G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9.5" customHeight="1">
      <c r="A189" s="2"/>
      <c r="B189" s="27"/>
      <c r="C189" s="27"/>
      <c r="F189" s="1"/>
      <c r="G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9.5" customHeight="1">
      <c r="A190" s="2"/>
      <c r="B190" s="27"/>
      <c r="C190" s="27"/>
      <c r="F190" s="1"/>
      <c r="G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9.5" customHeight="1">
      <c r="A191" s="2"/>
      <c r="B191" s="27"/>
      <c r="C191" s="27"/>
      <c r="F191" s="1"/>
      <c r="G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9.5" customHeight="1">
      <c r="A192" s="2"/>
      <c r="B192" s="27"/>
      <c r="C192" s="27"/>
      <c r="F192" s="1"/>
      <c r="G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9.5" customHeight="1">
      <c r="A193" s="2"/>
      <c r="B193" s="27"/>
      <c r="C193" s="27"/>
      <c r="F193" s="1"/>
      <c r="G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9.5" customHeight="1">
      <c r="A194" s="2"/>
      <c r="B194" s="27"/>
      <c r="C194" s="27"/>
      <c r="F194" s="1"/>
      <c r="G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9.5" customHeight="1">
      <c r="A195" s="2"/>
      <c r="B195" s="27"/>
      <c r="C195" s="27"/>
      <c r="F195" s="1"/>
      <c r="G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9.5" customHeight="1">
      <c r="A196" s="2"/>
      <c r="B196" s="27"/>
      <c r="C196" s="27"/>
      <c r="F196" s="1"/>
      <c r="G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9.5" customHeight="1">
      <c r="A197" s="2"/>
      <c r="B197" s="27"/>
      <c r="C197" s="27"/>
      <c r="F197" s="1"/>
      <c r="G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9.5" customHeight="1">
      <c r="A198" s="2"/>
      <c r="B198" s="27"/>
      <c r="C198" s="27"/>
      <c r="F198" s="1"/>
      <c r="G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9.5" customHeight="1">
      <c r="A199" s="2"/>
      <c r="B199" s="27"/>
      <c r="C199" s="27"/>
      <c r="F199" s="1"/>
      <c r="G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9.5" customHeight="1">
      <c r="A200" s="2"/>
      <c r="B200" s="27"/>
      <c r="C200" s="27"/>
      <c r="F200" s="1"/>
      <c r="G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9.5" customHeight="1">
      <c r="A201" s="2"/>
      <c r="B201" s="27"/>
      <c r="C201" s="27"/>
      <c r="F201" s="1"/>
      <c r="G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9.5" customHeight="1">
      <c r="A202" s="2"/>
      <c r="B202" s="27"/>
      <c r="C202" s="27"/>
      <c r="F202" s="1"/>
      <c r="G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9.5" customHeight="1">
      <c r="A203" s="2"/>
      <c r="B203" s="27"/>
      <c r="C203" s="27"/>
      <c r="F203" s="1"/>
      <c r="G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9.5" customHeight="1">
      <c r="A204" s="2"/>
      <c r="B204" s="27"/>
      <c r="C204" s="27"/>
      <c r="F204" s="1"/>
      <c r="G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9.5" customHeight="1">
      <c r="A205" s="2"/>
      <c r="B205" s="27"/>
      <c r="C205" s="27"/>
      <c r="F205" s="1"/>
      <c r="G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9.5" customHeight="1">
      <c r="A206" s="2"/>
      <c r="B206" s="27"/>
      <c r="C206" s="27"/>
      <c r="F206" s="1"/>
      <c r="G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9.5" customHeight="1">
      <c r="A207" s="2"/>
      <c r="B207" s="27"/>
      <c r="C207" s="27"/>
      <c r="F207" s="1"/>
      <c r="G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9.5" customHeight="1">
      <c r="A208" s="2"/>
      <c r="B208" s="27"/>
      <c r="C208" s="27"/>
      <c r="F208" s="1"/>
      <c r="G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9.5" customHeight="1">
      <c r="A209" s="2"/>
      <c r="B209" s="27"/>
      <c r="C209" s="27"/>
      <c r="F209" s="1"/>
      <c r="G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9.5" customHeight="1">
      <c r="A210" s="2"/>
      <c r="B210" s="27"/>
      <c r="C210" s="27"/>
      <c r="F210" s="1"/>
      <c r="G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9.5" customHeight="1">
      <c r="A211" s="2"/>
      <c r="B211" s="27"/>
      <c r="C211" s="27"/>
      <c r="F211" s="1"/>
      <c r="G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9.5" customHeight="1">
      <c r="A212" s="2"/>
      <c r="B212" s="27"/>
      <c r="C212" s="27"/>
      <c r="F212" s="1"/>
      <c r="G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9.5" customHeight="1">
      <c r="A213" s="2"/>
      <c r="B213" s="27"/>
      <c r="C213" s="27"/>
      <c r="F213" s="1"/>
      <c r="G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9.5" customHeight="1">
      <c r="A214" s="2"/>
      <c r="B214" s="27"/>
      <c r="C214" s="27"/>
      <c r="F214" s="1"/>
      <c r="G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9.5" customHeight="1">
      <c r="A215" s="2"/>
      <c r="B215" s="27"/>
      <c r="C215" s="27"/>
      <c r="F215" s="1"/>
      <c r="G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9.5" customHeight="1">
      <c r="A216" s="2"/>
      <c r="B216" s="27"/>
      <c r="C216" s="27"/>
      <c r="F216" s="1"/>
      <c r="G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9.5" customHeight="1">
      <c r="A217" s="2"/>
      <c r="B217" s="27"/>
      <c r="C217" s="27"/>
      <c r="F217" s="1"/>
      <c r="G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9.5" customHeight="1">
      <c r="A218" s="2"/>
      <c r="B218" s="27"/>
      <c r="C218" s="27"/>
      <c r="F218" s="1"/>
      <c r="G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9.5" customHeight="1">
      <c r="A219" s="2"/>
      <c r="B219" s="27"/>
      <c r="C219" s="27"/>
      <c r="F219" s="1"/>
      <c r="G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9.5" customHeight="1">
      <c r="A220" s="2"/>
      <c r="B220" s="27"/>
      <c r="C220" s="27"/>
      <c r="F220" s="1"/>
      <c r="G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9.5" customHeight="1">
      <c r="A221" s="2"/>
      <c r="B221" s="27"/>
      <c r="C221" s="27"/>
      <c r="F221" s="1"/>
      <c r="G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9.5" customHeight="1">
      <c r="A222" s="2"/>
      <c r="B222" s="27"/>
      <c r="C222" s="27"/>
      <c r="F222" s="1"/>
      <c r="G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9.5" customHeight="1">
      <c r="A223" s="2"/>
      <c r="B223" s="27"/>
      <c r="C223" s="27"/>
      <c r="F223" s="1"/>
      <c r="G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9.5" customHeight="1">
      <c r="A224" s="2"/>
      <c r="B224" s="27"/>
      <c r="C224" s="27"/>
      <c r="F224" s="1"/>
      <c r="G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9.5" customHeight="1">
      <c r="A225" s="2"/>
      <c r="B225" s="27"/>
      <c r="C225" s="27"/>
      <c r="F225" s="1"/>
      <c r="G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9.5" customHeight="1">
      <c r="A226" s="2"/>
      <c r="B226" s="27"/>
      <c r="C226" s="27"/>
      <c r="F226" s="1"/>
      <c r="G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9.5" customHeight="1">
      <c r="A227" s="2"/>
      <c r="B227" s="27"/>
      <c r="C227" s="27"/>
      <c r="F227" s="1"/>
      <c r="G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9.5" customHeight="1">
      <c r="A228" s="2"/>
      <c r="B228" s="27"/>
      <c r="C228" s="27"/>
      <c r="F228" s="1"/>
      <c r="G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9.5" customHeight="1">
      <c r="A229" s="2"/>
      <c r="B229" s="27"/>
      <c r="C229" s="27"/>
      <c r="F229" s="1"/>
      <c r="G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9.5" customHeight="1">
      <c r="A230" s="2"/>
      <c r="B230" s="27"/>
      <c r="C230" s="27"/>
      <c r="F230" s="1"/>
      <c r="G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9.5" customHeight="1">
      <c r="A231" s="2"/>
      <c r="B231" s="27"/>
      <c r="C231" s="27"/>
      <c r="F231" s="1"/>
      <c r="G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9.5" customHeight="1">
      <c r="A232" s="2"/>
      <c r="B232" s="27"/>
      <c r="C232" s="27"/>
      <c r="F232" s="1"/>
      <c r="G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9.5" customHeight="1">
      <c r="A233" s="2"/>
      <c r="B233" s="27"/>
      <c r="C233" s="27"/>
      <c r="F233" s="1"/>
      <c r="G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9.5" customHeight="1">
      <c r="A234" s="2"/>
      <c r="B234" s="27"/>
      <c r="C234" s="27"/>
      <c r="F234" s="1"/>
      <c r="G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9.5" customHeight="1">
      <c r="A235" s="2"/>
      <c r="B235" s="27"/>
      <c r="C235" s="27"/>
      <c r="F235" s="1"/>
      <c r="G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9.5" customHeight="1">
      <c r="A236" s="2"/>
      <c r="B236" s="27"/>
      <c r="C236" s="27"/>
      <c r="F236" s="1"/>
      <c r="G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9.5" customHeight="1">
      <c r="A237" s="2"/>
      <c r="B237" s="27"/>
      <c r="C237" s="27"/>
      <c r="F237" s="1"/>
      <c r="G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9.5" customHeight="1">
      <c r="A238" s="2"/>
      <c r="B238" s="27"/>
      <c r="C238" s="27"/>
      <c r="F238" s="1"/>
      <c r="G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9.5" customHeight="1">
      <c r="A239" s="2"/>
      <c r="B239" s="27"/>
      <c r="C239" s="27"/>
      <c r="F239" s="1"/>
      <c r="G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9.5" customHeight="1">
      <c r="A240" s="2"/>
      <c r="B240" s="27"/>
      <c r="C240" s="27"/>
      <c r="F240" s="1"/>
      <c r="G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9.5" customHeight="1">
      <c r="A241" s="2"/>
      <c r="B241" s="27"/>
      <c r="C241" s="27"/>
      <c r="F241" s="1"/>
      <c r="G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9.5" customHeight="1">
      <c r="A242" s="2"/>
      <c r="B242" s="27"/>
      <c r="C242" s="27"/>
      <c r="F242" s="1"/>
      <c r="G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9.5" customHeight="1">
      <c r="A243" s="2"/>
      <c r="B243" s="27"/>
      <c r="C243" s="27"/>
      <c r="F243" s="1"/>
      <c r="G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9.5" customHeight="1">
      <c r="A244" s="2"/>
      <c r="B244" s="27"/>
      <c r="C244" s="27"/>
      <c r="F244" s="1"/>
      <c r="G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9.5" customHeight="1">
      <c r="A245" s="2"/>
      <c r="B245" s="27"/>
      <c r="C245" s="27"/>
      <c r="F245" s="1"/>
      <c r="G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9.5" customHeight="1">
      <c r="A246" s="2"/>
      <c r="B246" s="27"/>
      <c r="C246" s="27"/>
      <c r="F246" s="1"/>
      <c r="G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9.5" customHeight="1">
      <c r="A247" s="2"/>
      <c r="B247" s="27"/>
      <c r="C247" s="27"/>
      <c r="F247" s="1"/>
      <c r="G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9.5" customHeight="1">
      <c r="A248" s="2"/>
      <c r="B248" s="27"/>
      <c r="C248" s="27"/>
      <c r="F248" s="1"/>
      <c r="G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9.5" customHeight="1">
      <c r="A249" s="2"/>
      <c r="B249" s="27"/>
      <c r="C249" s="27"/>
      <c r="F249" s="1"/>
      <c r="G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9.5" customHeight="1">
      <c r="A250" s="2"/>
      <c r="B250" s="27"/>
      <c r="C250" s="27"/>
      <c r="F250" s="1"/>
      <c r="G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9.5" customHeight="1">
      <c r="A251" s="2"/>
      <c r="B251" s="27"/>
      <c r="C251" s="27"/>
      <c r="F251" s="1"/>
      <c r="G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9.5" customHeight="1">
      <c r="A252" s="2"/>
      <c r="B252" s="27"/>
      <c r="C252" s="27"/>
      <c r="F252" s="1"/>
      <c r="G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9.5" customHeight="1">
      <c r="A253" s="2"/>
      <c r="B253" s="27"/>
      <c r="C253" s="27"/>
      <c r="F253" s="1"/>
      <c r="G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9.5" customHeight="1">
      <c r="A254" s="2"/>
      <c r="B254" s="27"/>
      <c r="C254" s="27"/>
      <c r="F254" s="1"/>
      <c r="G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9.5" customHeight="1">
      <c r="A255" s="2"/>
      <c r="B255" s="27"/>
      <c r="C255" s="27"/>
      <c r="F255" s="1"/>
      <c r="G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9.5" customHeight="1">
      <c r="A256" s="2"/>
      <c r="B256" s="27"/>
      <c r="C256" s="27"/>
      <c r="F256" s="1"/>
      <c r="G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9.5" customHeight="1">
      <c r="A257" s="2"/>
      <c r="B257" s="27"/>
      <c r="C257" s="27"/>
      <c r="F257" s="1"/>
      <c r="G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9.5" customHeight="1">
      <c r="A258" s="2"/>
      <c r="B258" s="27"/>
      <c r="C258" s="27"/>
      <c r="F258" s="1"/>
      <c r="G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9.5" customHeight="1">
      <c r="A259" s="2"/>
      <c r="B259" s="27"/>
      <c r="C259" s="27"/>
      <c r="F259" s="1"/>
      <c r="G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9.5" customHeight="1">
      <c r="A260" s="2"/>
      <c r="B260" s="27"/>
      <c r="C260" s="27"/>
      <c r="F260" s="1"/>
      <c r="G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9.5" customHeight="1">
      <c r="A261" s="2"/>
      <c r="B261" s="27"/>
      <c r="C261" s="27"/>
      <c r="F261" s="1"/>
      <c r="G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9.5" customHeight="1">
      <c r="A262" s="2"/>
      <c r="B262" s="27"/>
      <c r="C262" s="27"/>
      <c r="F262" s="1"/>
      <c r="G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9.5" customHeight="1">
      <c r="A263" s="2"/>
      <c r="B263" s="27"/>
      <c r="C263" s="27"/>
      <c r="F263" s="1"/>
      <c r="G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9.5" customHeight="1">
      <c r="A264" s="2"/>
      <c r="B264" s="27"/>
      <c r="C264" s="27"/>
      <c r="F264" s="1"/>
      <c r="G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9.5" customHeight="1">
      <c r="A265" s="2"/>
      <c r="B265" s="27"/>
      <c r="C265" s="27"/>
      <c r="F265" s="1"/>
      <c r="G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9.5" customHeight="1">
      <c r="A266" s="2"/>
      <c r="B266" s="27"/>
      <c r="C266" s="27"/>
      <c r="F266" s="1"/>
      <c r="G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9.5" customHeight="1">
      <c r="A267" s="2"/>
      <c r="B267" s="27"/>
      <c r="C267" s="27"/>
      <c r="F267" s="1"/>
      <c r="G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9.5" customHeight="1">
      <c r="A268" s="2"/>
      <c r="B268" s="27"/>
      <c r="C268" s="27"/>
      <c r="F268" s="1"/>
      <c r="G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9.5" customHeight="1">
      <c r="A269" s="2"/>
      <c r="B269" s="27"/>
      <c r="C269" s="27"/>
      <c r="F269" s="1"/>
      <c r="G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9.5" customHeight="1">
      <c r="A270" s="2"/>
      <c r="B270" s="27"/>
      <c r="C270" s="27"/>
      <c r="F270" s="1"/>
      <c r="G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9.5" customHeight="1">
      <c r="A271" s="2"/>
      <c r="B271" s="27"/>
      <c r="C271" s="27"/>
      <c r="F271" s="1"/>
      <c r="G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9.5" customHeight="1">
      <c r="A272" s="2"/>
      <c r="B272" s="27"/>
      <c r="C272" s="27"/>
      <c r="F272" s="1"/>
      <c r="G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9.5" customHeight="1">
      <c r="A273" s="2"/>
      <c r="B273" s="27"/>
      <c r="C273" s="27"/>
      <c r="F273" s="1"/>
      <c r="G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9.5" customHeight="1">
      <c r="A274" s="2"/>
      <c r="B274" s="27"/>
      <c r="C274" s="27"/>
      <c r="F274" s="1"/>
      <c r="G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9.5" customHeight="1">
      <c r="A275" s="2"/>
      <c r="B275" s="27"/>
      <c r="C275" s="27"/>
      <c r="F275" s="1"/>
      <c r="G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9.5" customHeight="1">
      <c r="A276" s="2"/>
      <c r="B276" s="27"/>
      <c r="C276" s="27"/>
      <c r="F276" s="1"/>
      <c r="G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9.5" customHeight="1">
      <c r="A277" s="2"/>
      <c r="B277" s="27"/>
      <c r="C277" s="27"/>
      <c r="F277" s="1"/>
      <c r="G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9.5" customHeight="1">
      <c r="A278" s="2"/>
      <c r="B278" s="27"/>
      <c r="C278" s="27"/>
      <c r="F278" s="1"/>
      <c r="G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9.5" customHeight="1">
      <c r="A279" s="2"/>
      <c r="B279" s="27"/>
      <c r="C279" s="27"/>
      <c r="F279" s="1"/>
      <c r="G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9.5" customHeight="1">
      <c r="A280" s="2"/>
      <c r="B280" s="27"/>
      <c r="C280" s="27"/>
      <c r="F280" s="1"/>
      <c r="G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9.5" customHeight="1">
      <c r="A281" s="2"/>
      <c r="B281" s="27"/>
      <c r="C281" s="27"/>
      <c r="F281" s="1"/>
      <c r="G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9.5" customHeight="1">
      <c r="A282" s="2"/>
      <c r="B282" s="27"/>
      <c r="C282" s="27"/>
      <c r="F282" s="1"/>
      <c r="G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9.5" customHeight="1">
      <c r="A283" s="2"/>
      <c r="B283" s="27"/>
      <c r="C283" s="27"/>
      <c r="F283" s="1"/>
      <c r="G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9.5" customHeight="1">
      <c r="A284" s="2"/>
      <c r="B284" s="27"/>
      <c r="C284" s="27"/>
      <c r="F284" s="1"/>
      <c r="G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9.5" customHeight="1">
      <c r="A285" s="2"/>
      <c r="B285" s="27"/>
      <c r="C285" s="27"/>
      <c r="F285" s="1"/>
      <c r="G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9.5" customHeight="1">
      <c r="A286" s="2"/>
      <c r="B286" s="27"/>
      <c r="C286" s="27"/>
      <c r="F286" s="1"/>
      <c r="G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9.5" customHeight="1">
      <c r="A287" s="2"/>
      <c r="B287" s="27"/>
      <c r="C287" s="27"/>
      <c r="F287" s="1"/>
      <c r="G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9.5" customHeight="1">
      <c r="A288" s="2"/>
      <c r="B288" s="27"/>
      <c r="C288" s="27"/>
      <c r="F288" s="1"/>
      <c r="G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9.5" customHeight="1">
      <c r="A289" s="2"/>
      <c r="B289" s="27"/>
      <c r="C289" s="27"/>
      <c r="F289" s="1"/>
      <c r="G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9.5" customHeight="1">
      <c r="A290" s="2"/>
      <c r="B290" s="27"/>
      <c r="C290" s="27"/>
      <c r="F290" s="1"/>
      <c r="G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9.5" customHeight="1">
      <c r="A291" s="2"/>
      <c r="B291" s="27"/>
      <c r="C291" s="27"/>
      <c r="F291" s="1"/>
      <c r="G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9.5" customHeight="1">
      <c r="A292" s="2"/>
      <c r="B292" s="27"/>
      <c r="C292" s="27"/>
      <c r="F292" s="1"/>
      <c r="G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9.5" customHeight="1">
      <c r="A293" s="2"/>
      <c r="B293" s="27"/>
      <c r="C293" s="27"/>
      <c r="F293" s="1"/>
      <c r="G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9.5" customHeight="1">
      <c r="A294" s="2"/>
      <c r="B294" s="27"/>
      <c r="C294" s="27"/>
      <c r="F294" s="1"/>
      <c r="G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9.5" customHeight="1">
      <c r="A295" s="2"/>
      <c r="B295" s="27"/>
      <c r="C295" s="27"/>
      <c r="F295" s="1"/>
      <c r="G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9.5" customHeight="1">
      <c r="A296" s="2"/>
      <c r="B296" s="27"/>
      <c r="C296" s="27"/>
      <c r="F296" s="1"/>
      <c r="G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9.5" customHeight="1">
      <c r="A297" s="2"/>
      <c r="B297" s="27"/>
      <c r="C297" s="27"/>
      <c r="F297" s="1"/>
      <c r="G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9.5" customHeight="1">
      <c r="A298" s="2"/>
      <c r="B298" s="27"/>
      <c r="C298" s="27"/>
      <c r="F298" s="1"/>
      <c r="G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9.5" customHeight="1">
      <c r="A299" s="2"/>
      <c r="B299" s="27"/>
      <c r="C299" s="27"/>
      <c r="F299" s="1"/>
      <c r="G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9.5" customHeight="1">
      <c r="A300" s="2"/>
      <c r="B300" s="27"/>
      <c r="C300" s="27"/>
      <c r="F300" s="1"/>
      <c r="G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9.5" customHeight="1">
      <c r="A301" s="2"/>
      <c r="B301" s="27"/>
      <c r="C301" s="27"/>
      <c r="F301" s="1"/>
      <c r="G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9.5" customHeight="1">
      <c r="A302" s="2"/>
      <c r="B302" s="27"/>
      <c r="C302" s="27"/>
      <c r="F302" s="1"/>
      <c r="G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9.5" customHeight="1">
      <c r="A303" s="2"/>
      <c r="B303" s="27"/>
      <c r="C303" s="27"/>
      <c r="F303" s="1"/>
      <c r="G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9.5" customHeight="1">
      <c r="A304" s="2"/>
      <c r="B304" s="27"/>
      <c r="C304" s="27"/>
      <c r="F304" s="1"/>
      <c r="G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9.5" customHeight="1">
      <c r="A305" s="2"/>
      <c r="B305" s="27"/>
      <c r="C305" s="27"/>
      <c r="F305" s="1"/>
      <c r="G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9.5" customHeight="1">
      <c r="A306" s="2"/>
      <c r="B306" s="27"/>
      <c r="C306" s="27"/>
      <c r="F306" s="1"/>
      <c r="G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9.5" customHeight="1">
      <c r="A307" s="2"/>
      <c r="B307" s="27"/>
      <c r="C307" s="27"/>
      <c r="F307" s="1"/>
      <c r="G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9.5" customHeight="1">
      <c r="A308" s="2"/>
      <c r="B308" s="27"/>
      <c r="C308" s="27"/>
      <c r="F308" s="1"/>
      <c r="G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9.5" customHeight="1">
      <c r="A309" s="2"/>
      <c r="B309" s="27"/>
      <c r="C309" s="27"/>
      <c r="F309" s="1"/>
      <c r="G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9.5" customHeight="1">
      <c r="A310" s="2"/>
      <c r="B310" s="27"/>
      <c r="C310" s="27"/>
      <c r="F310" s="1"/>
      <c r="G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9.5" customHeight="1">
      <c r="A311" s="2"/>
      <c r="B311" s="27"/>
      <c r="C311" s="27"/>
      <c r="F311" s="1"/>
      <c r="G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9.5" customHeight="1">
      <c r="A312" s="2"/>
      <c r="B312" s="27"/>
      <c r="C312" s="27"/>
      <c r="F312" s="1"/>
      <c r="G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9.5" customHeight="1">
      <c r="A313" s="2"/>
      <c r="B313" s="27"/>
      <c r="C313" s="27"/>
      <c r="F313" s="1"/>
      <c r="G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9.5" customHeight="1">
      <c r="A314" s="2"/>
      <c r="B314" s="27"/>
      <c r="C314" s="27"/>
      <c r="F314" s="1"/>
      <c r="G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9.5" customHeight="1">
      <c r="A315" s="2"/>
      <c r="B315" s="27"/>
      <c r="C315" s="27"/>
      <c r="F315" s="1"/>
      <c r="G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9.5" customHeight="1">
      <c r="A316" s="2"/>
      <c r="B316" s="27"/>
      <c r="C316" s="27"/>
      <c r="F316" s="1"/>
      <c r="G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9.5" customHeight="1">
      <c r="A317" s="2"/>
      <c r="B317" s="27"/>
      <c r="C317" s="27"/>
      <c r="F317" s="1"/>
      <c r="G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9.5" customHeight="1">
      <c r="A318" s="2"/>
      <c r="B318" s="27"/>
      <c r="C318" s="27"/>
      <c r="F318" s="1"/>
      <c r="G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9.5" customHeight="1">
      <c r="A319" s="2"/>
      <c r="B319" s="27"/>
      <c r="C319" s="27"/>
      <c r="F319" s="1"/>
      <c r="G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9.5" customHeight="1">
      <c r="A320" s="2"/>
      <c r="B320" s="27"/>
      <c r="C320" s="27"/>
      <c r="F320" s="1"/>
      <c r="G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9.5" customHeight="1">
      <c r="A321" s="2"/>
      <c r="B321" s="27"/>
      <c r="C321" s="27"/>
      <c r="F321" s="1"/>
      <c r="G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9.5" customHeight="1">
      <c r="A322" s="2"/>
      <c r="B322" s="27"/>
      <c r="C322" s="27"/>
      <c r="F322" s="1"/>
      <c r="G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9.5" customHeight="1">
      <c r="A323" s="2"/>
      <c r="B323" s="27"/>
      <c r="C323" s="27"/>
      <c r="F323" s="1"/>
      <c r="G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9.5" customHeight="1">
      <c r="A324" s="2"/>
      <c r="B324" s="27"/>
      <c r="C324" s="27"/>
      <c r="F324" s="1"/>
      <c r="G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9.5" customHeight="1">
      <c r="A325" s="2"/>
      <c r="B325" s="27"/>
      <c r="C325" s="27"/>
      <c r="F325" s="1"/>
      <c r="G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9.5" customHeight="1">
      <c r="A326" s="2"/>
      <c r="B326" s="27"/>
      <c r="C326" s="27"/>
      <c r="F326" s="1"/>
      <c r="G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9.5" customHeight="1">
      <c r="A327" s="2"/>
      <c r="B327" s="27"/>
      <c r="C327" s="27"/>
      <c r="F327" s="1"/>
      <c r="G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9.5" customHeight="1">
      <c r="A328" s="2"/>
      <c r="B328" s="27"/>
      <c r="C328" s="27"/>
      <c r="F328" s="1"/>
      <c r="G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9.5" customHeight="1">
      <c r="A329" s="2"/>
      <c r="B329" s="27"/>
      <c r="C329" s="27"/>
      <c r="F329" s="1"/>
      <c r="G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9.5" customHeight="1">
      <c r="A330" s="2"/>
      <c r="B330" s="27"/>
      <c r="C330" s="27"/>
      <c r="F330" s="1"/>
      <c r="G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9.5" customHeight="1">
      <c r="A331" s="2"/>
      <c r="B331" s="27"/>
      <c r="C331" s="27"/>
      <c r="F331" s="1"/>
      <c r="G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9.5" customHeight="1">
      <c r="A332" s="2"/>
      <c r="B332" s="27"/>
      <c r="C332" s="27"/>
      <c r="F332" s="1"/>
      <c r="G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9.5" customHeight="1">
      <c r="A333" s="2"/>
      <c r="B333" s="27"/>
      <c r="C333" s="27"/>
      <c r="F333" s="1"/>
      <c r="G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9.5" customHeight="1">
      <c r="A334" s="2"/>
      <c r="B334" s="27"/>
      <c r="C334" s="27"/>
      <c r="F334" s="1"/>
      <c r="G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9.5" customHeight="1">
      <c r="A335" s="2"/>
      <c r="B335" s="27"/>
      <c r="C335" s="27"/>
      <c r="F335" s="1"/>
      <c r="G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9.5" customHeight="1">
      <c r="A336" s="2"/>
      <c r="B336" s="27"/>
      <c r="C336" s="27"/>
      <c r="F336" s="1"/>
      <c r="G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9.5" customHeight="1">
      <c r="A337" s="2"/>
      <c r="B337" s="27"/>
      <c r="C337" s="27"/>
      <c r="F337" s="1"/>
      <c r="G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9.5" customHeight="1">
      <c r="A338" s="2"/>
      <c r="B338" s="27"/>
      <c r="C338" s="27"/>
      <c r="F338" s="1"/>
      <c r="G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9.5" customHeight="1">
      <c r="A339" s="2"/>
      <c r="B339" s="27"/>
      <c r="C339" s="27"/>
      <c r="F339" s="1"/>
      <c r="G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9.5" customHeight="1">
      <c r="A340" s="2"/>
      <c r="B340" s="27"/>
      <c r="C340" s="27"/>
      <c r="F340" s="1"/>
      <c r="G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9.5" customHeight="1">
      <c r="A341" s="2"/>
      <c r="B341" s="27"/>
      <c r="C341" s="27"/>
      <c r="F341" s="1"/>
      <c r="G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9.5" customHeight="1">
      <c r="A342" s="2"/>
      <c r="B342" s="27"/>
      <c r="C342" s="27"/>
      <c r="F342" s="1"/>
      <c r="G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9.5" customHeight="1">
      <c r="A343" s="2"/>
      <c r="B343" s="27"/>
      <c r="C343" s="27"/>
      <c r="F343" s="1"/>
      <c r="G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9.5" customHeight="1">
      <c r="A344" s="2"/>
      <c r="B344" s="27"/>
      <c r="C344" s="27"/>
      <c r="F344" s="1"/>
      <c r="G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9.5" customHeight="1">
      <c r="A345" s="2"/>
      <c r="B345" s="27"/>
      <c r="C345" s="27"/>
      <c r="F345" s="1"/>
      <c r="G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9.5" customHeight="1">
      <c r="A346" s="2"/>
      <c r="B346" s="27"/>
      <c r="C346" s="27"/>
      <c r="F346" s="1"/>
      <c r="G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9.5" customHeight="1">
      <c r="A347" s="2"/>
      <c r="B347" s="27"/>
      <c r="C347" s="27"/>
      <c r="F347" s="1"/>
      <c r="G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9.5" customHeight="1">
      <c r="A348" s="2"/>
      <c r="B348" s="27"/>
      <c r="C348" s="27"/>
      <c r="F348" s="1"/>
      <c r="G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9.5" customHeight="1">
      <c r="A349" s="2"/>
      <c r="B349" s="27"/>
      <c r="C349" s="27"/>
      <c r="F349" s="1"/>
      <c r="G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9.5" customHeight="1">
      <c r="A350" s="2"/>
      <c r="B350" s="27"/>
      <c r="C350" s="27"/>
      <c r="F350" s="1"/>
      <c r="G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9.5" customHeight="1">
      <c r="A351" s="2"/>
      <c r="B351" s="27"/>
      <c r="C351" s="27"/>
      <c r="F351" s="1"/>
      <c r="G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9.5" customHeight="1">
      <c r="A352" s="2"/>
      <c r="B352" s="27"/>
      <c r="C352" s="27"/>
      <c r="F352" s="1"/>
      <c r="G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9.5" customHeight="1">
      <c r="A353" s="2"/>
      <c r="B353" s="27"/>
      <c r="C353" s="27"/>
      <c r="F353" s="1"/>
      <c r="G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9.5" customHeight="1">
      <c r="A354" s="2"/>
      <c r="B354" s="27"/>
      <c r="C354" s="27"/>
      <c r="F354" s="1"/>
      <c r="G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9.5" customHeight="1">
      <c r="A355" s="2"/>
      <c r="B355" s="27"/>
      <c r="C355" s="27"/>
      <c r="F355" s="1"/>
      <c r="G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9.5" customHeight="1">
      <c r="A356" s="2"/>
      <c r="B356" s="27"/>
      <c r="C356" s="27"/>
      <c r="F356" s="1"/>
      <c r="G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9.5" customHeight="1">
      <c r="A357" s="2"/>
      <c r="B357" s="27"/>
      <c r="C357" s="27"/>
      <c r="F357" s="1"/>
      <c r="G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9.5" customHeight="1">
      <c r="A358" s="2"/>
      <c r="B358" s="27"/>
      <c r="C358" s="27"/>
      <c r="F358" s="1"/>
      <c r="G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9.5" customHeight="1">
      <c r="A359" s="2"/>
      <c r="B359" s="27"/>
      <c r="C359" s="27"/>
      <c r="F359" s="1"/>
      <c r="G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9.5" customHeight="1">
      <c r="A360" s="2"/>
      <c r="B360" s="27"/>
      <c r="C360" s="27"/>
      <c r="F360" s="1"/>
      <c r="G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9.5" customHeight="1">
      <c r="A361" s="2"/>
      <c r="B361" s="27"/>
      <c r="C361" s="27"/>
      <c r="F361" s="1"/>
      <c r="G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9.5" customHeight="1">
      <c r="A362" s="2"/>
      <c r="B362" s="27"/>
      <c r="C362" s="27"/>
      <c r="F362" s="1"/>
      <c r="G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9.5" customHeight="1">
      <c r="A363" s="2"/>
      <c r="B363" s="27"/>
      <c r="C363" s="27"/>
      <c r="F363" s="1"/>
      <c r="G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9.5" customHeight="1">
      <c r="A364" s="2"/>
      <c r="B364" s="27"/>
      <c r="C364" s="27"/>
      <c r="F364" s="1"/>
      <c r="G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9.5" customHeight="1">
      <c r="A365" s="2"/>
      <c r="B365" s="27"/>
      <c r="C365" s="27"/>
      <c r="F365" s="1"/>
      <c r="G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9.5" customHeight="1">
      <c r="A366" s="2"/>
      <c r="B366" s="27"/>
      <c r="C366" s="27"/>
      <c r="F366" s="1"/>
      <c r="G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9.5" customHeight="1">
      <c r="A367" s="2"/>
      <c r="B367" s="27"/>
      <c r="C367" s="27"/>
      <c r="F367" s="1"/>
      <c r="G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9.5" customHeight="1">
      <c r="A368" s="2"/>
      <c r="B368" s="27"/>
      <c r="C368" s="27"/>
      <c r="F368" s="1"/>
      <c r="G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9.5" customHeight="1">
      <c r="A369" s="2"/>
      <c r="B369" s="27"/>
      <c r="C369" s="27"/>
      <c r="F369" s="1"/>
      <c r="G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9.5" customHeight="1">
      <c r="A370" s="2"/>
      <c r="B370" s="27"/>
      <c r="C370" s="27"/>
      <c r="F370" s="1"/>
      <c r="G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9.5" customHeight="1">
      <c r="A371" s="2"/>
      <c r="B371" s="27"/>
      <c r="C371" s="27"/>
      <c r="F371" s="1"/>
      <c r="G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9.5" customHeight="1">
      <c r="A372" s="2"/>
      <c r="B372" s="27"/>
      <c r="C372" s="27"/>
      <c r="F372" s="1"/>
      <c r="G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9.5" customHeight="1">
      <c r="A373" s="2"/>
      <c r="B373" s="27"/>
      <c r="C373" s="27"/>
      <c r="F373" s="1"/>
      <c r="G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9.5" customHeight="1">
      <c r="A374" s="2"/>
      <c r="B374" s="27"/>
      <c r="C374" s="27"/>
      <c r="F374" s="1"/>
      <c r="G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9.5" customHeight="1">
      <c r="A375" s="2"/>
      <c r="B375" s="27"/>
      <c r="C375" s="27"/>
      <c r="F375" s="1"/>
      <c r="G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9.5" customHeight="1">
      <c r="A376" s="2"/>
      <c r="B376" s="27"/>
      <c r="C376" s="27"/>
      <c r="F376" s="1"/>
      <c r="G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9.5" customHeight="1">
      <c r="A377" s="2"/>
      <c r="B377" s="27"/>
      <c r="C377" s="27"/>
      <c r="F377" s="1"/>
      <c r="G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9.5" customHeight="1">
      <c r="A378" s="2"/>
      <c r="B378" s="27"/>
      <c r="C378" s="27"/>
      <c r="F378" s="1"/>
      <c r="G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9.5" customHeight="1">
      <c r="A379" s="2"/>
      <c r="B379" s="27"/>
      <c r="C379" s="27"/>
      <c r="F379" s="1"/>
      <c r="G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9.5" customHeight="1">
      <c r="A380" s="2"/>
      <c r="B380" s="27"/>
      <c r="C380" s="27"/>
      <c r="F380" s="1"/>
      <c r="G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9.5" customHeight="1">
      <c r="A381" s="2"/>
      <c r="B381" s="27"/>
      <c r="C381" s="27"/>
      <c r="F381" s="1"/>
      <c r="G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9.5" customHeight="1">
      <c r="A382" s="2"/>
      <c r="B382" s="27"/>
      <c r="C382" s="27"/>
      <c r="F382" s="1"/>
      <c r="G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9.5" customHeight="1">
      <c r="A383" s="2"/>
      <c r="B383" s="27"/>
      <c r="C383" s="27"/>
      <c r="F383" s="1"/>
      <c r="G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9.5" customHeight="1">
      <c r="A384" s="2"/>
      <c r="B384" s="27"/>
      <c r="C384" s="27"/>
      <c r="F384" s="1"/>
      <c r="G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9.5" customHeight="1">
      <c r="A385" s="2"/>
      <c r="B385" s="27"/>
      <c r="C385" s="27"/>
      <c r="F385" s="1"/>
      <c r="G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9.5" customHeight="1">
      <c r="A386" s="2"/>
      <c r="B386" s="27"/>
      <c r="C386" s="27"/>
      <c r="F386" s="1"/>
      <c r="G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9.5" customHeight="1">
      <c r="A387" s="2"/>
      <c r="B387" s="27"/>
      <c r="C387" s="27"/>
      <c r="F387" s="1"/>
      <c r="G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9.5" customHeight="1">
      <c r="A388" s="2"/>
      <c r="B388" s="27"/>
      <c r="C388" s="27"/>
      <c r="F388" s="1"/>
      <c r="G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9.5" customHeight="1">
      <c r="A389" s="2"/>
      <c r="B389" s="27"/>
      <c r="C389" s="27"/>
      <c r="F389" s="1"/>
      <c r="G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9.5" customHeight="1">
      <c r="A390" s="2"/>
      <c r="B390" s="27"/>
      <c r="C390" s="27"/>
      <c r="F390" s="1"/>
      <c r="G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9.5" customHeight="1">
      <c r="A391" s="2"/>
      <c r="B391" s="27"/>
      <c r="C391" s="27"/>
      <c r="F391" s="1"/>
      <c r="G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9.5" customHeight="1">
      <c r="A392" s="2"/>
      <c r="B392" s="27"/>
      <c r="C392" s="27"/>
      <c r="F392" s="1"/>
      <c r="G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9.5" customHeight="1">
      <c r="A393" s="2"/>
      <c r="B393" s="27"/>
      <c r="C393" s="27"/>
      <c r="F393" s="1"/>
      <c r="G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9.5" customHeight="1">
      <c r="A394" s="2"/>
      <c r="B394" s="27"/>
      <c r="C394" s="27"/>
      <c r="F394" s="1"/>
      <c r="G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9.5" customHeight="1">
      <c r="A395" s="2"/>
      <c r="B395" s="27"/>
      <c r="C395" s="27"/>
      <c r="F395" s="1"/>
      <c r="G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9.5" customHeight="1">
      <c r="A396" s="2"/>
      <c r="B396" s="27"/>
      <c r="C396" s="27"/>
      <c r="F396" s="1"/>
      <c r="G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9.5" customHeight="1">
      <c r="A397" s="2"/>
      <c r="B397" s="27"/>
      <c r="C397" s="27"/>
      <c r="F397" s="1"/>
      <c r="G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9.5" customHeight="1">
      <c r="A398" s="2"/>
      <c r="B398" s="27"/>
      <c r="C398" s="27"/>
      <c r="F398" s="1"/>
      <c r="G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9.5" customHeight="1">
      <c r="A399" s="2"/>
      <c r="B399" s="27"/>
      <c r="C399" s="27"/>
      <c r="F399" s="1"/>
      <c r="G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9.5" customHeight="1">
      <c r="A400" s="2"/>
      <c r="B400" s="27"/>
      <c r="C400" s="27"/>
      <c r="F400" s="1"/>
      <c r="G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9.5" customHeight="1">
      <c r="A401" s="2"/>
      <c r="B401" s="27"/>
      <c r="C401" s="27"/>
      <c r="F401" s="1"/>
      <c r="G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9.5" customHeight="1">
      <c r="A402" s="2"/>
      <c r="B402" s="27"/>
      <c r="C402" s="27"/>
      <c r="F402" s="1"/>
      <c r="G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9.5" customHeight="1">
      <c r="A403" s="2"/>
      <c r="B403" s="27"/>
      <c r="C403" s="27"/>
      <c r="F403" s="1"/>
      <c r="G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9.5" customHeight="1">
      <c r="A404" s="2"/>
      <c r="B404" s="27"/>
      <c r="C404" s="27"/>
      <c r="F404" s="1"/>
      <c r="G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9.5" customHeight="1">
      <c r="A405" s="2"/>
      <c r="B405" s="27"/>
      <c r="C405" s="27"/>
      <c r="F405" s="1"/>
      <c r="G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9.5" customHeight="1">
      <c r="A406" s="2"/>
      <c r="B406" s="27"/>
      <c r="C406" s="27"/>
      <c r="F406" s="1"/>
      <c r="G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9.5" customHeight="1">
      <c r="A407" s="2"/>
      <c r="B407" s="27"/>
      <c r="C407" s="27"/>
      <c r="F407" s="1"/>
      <c r="G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9.5" customHeight="1">
      <c r="A408" s="2"/>
      <c r="B408" s="27"/>
      <c r="C408" s="27"/>
      <c r="F408" s="1"/>
      <c r="G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9.5" customHeight="1">
      <c r="A409" s="2"/>
      <c r="B409" s="27"/>
      <c r="C409" s="27"/>
      <c r="F409" s="1"/>
      <c r="G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9.5" customHeight="1">
      <c r="A410" s="2"/>
      <c r="B410" s="27"/>
      <c r="C410" s="27"/>
      <c r="F410" s="1"/>
      <c r="G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9.5" customHeight="1">
      <c r="A411" s="2"/>
      <c r="B411" s="27"/>
      <c r="C411" s="27"/>
      <c r="F411" s="1"/>
      <c r="G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9.5" customHeight="1">
      <c r="A412" s="2"/>
      <c r="B412" s="27"/>
      <c r="C412" s="27"/>
      <c r="F412" s="1"/>
      <c r="G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9.5" customHeight="1">
      <c r="A413" s="2"/>
      <c r="B413" s="27"/>
      <c r="C413" s="27"/>
      <c r="F413" s="1"/>
      <c r="G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9.5" customHeight="1">
      <c r="A414" s="2"/>
      <c r="B414" s="27"/>
      <c r="C414" s="27"/>
      <c r="F414" s="1"/>
      <c r="G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9.5" customHeight="1">
      <c r="A415" s="2"/>
      <c r="B415" s="27"/>
      <c r="C415" s="27"/>
      <c r="F415" s="1"/>
      <c r="G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9.5" customHeight="1">
      <c r="A416" s="2"/>
      <c r="B416" s="27"/>
      <c r="C416" s="27"/>
      <c r="F416" s="1"/>
      <c r="G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9.5" customHeight="1">
      <c r="A417" s="2"/>
      <c r="B417" s="27"/>
      <c r="C417" s="27"/>
      <c r="F417" s="1"/>
      <c r="G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9.5" customHeight="1">
      <c r="A418" s="2"/>
      <c r="B418" s="27"/>
      <c r="C418" s="27"/>
      <c r="F418" s="1"/>
      <c r="G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9.5" customHeight="1">
      <c r="A419" s="2"/>
      <c r="B419" s="27"/>
      <c r="C419" s="27"/>
      <c r="F419" s="1"/>
      <c r="G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9.5" customHeight="1">
      <c r="A420" s="2"/>
      <c r="B420" s="27"/>
      <c r="C420" s="27"/>
      <c r="F420" s="1"/>
      <c r="G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9.5" customHeight="1">
      <c r="A421" s="2"/>
      <c r="B421" s="27"/>
      <c r="C421" s="27"/>
      <c r="F421" s="1"/>
      <c r="G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9.5" customHeight="1">
      <c r="A422" s="2"/>
      <c r="B422" s="27"/>
      <c r="C422" s="27"/>
      <c r="F422" s="1"/>
      <c r="G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9.5" customHeight="1">
      <c r="A423" s="2"/>
      <c r="B423" s="27"/>
      <c r="C423" s="27"/>
      <c r="F423" s="1"/>
      <c r="G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9.5" customHeight="1">
      <c r="A424" s="2"/>
      <c r="B424" s="27"/>
      <c r="C424" s="27"/>
      <c r="F424" s="1"/>
      <c r="G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9.5" customHeight="1">
      <c r="A425" s="2"/>
      <c r="B425" s="27"/>
      <c r="C425" s="27"/>
      <c r="F425" s="1"/>
      <c r="G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9.5" customHeight="1">
      <c r="A426" s="2"/>
      <c r="B426" s="27"/>
      <c r="C426" s="27"/>
      <c r="F426" s="1"/>
      <c r="G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9.5" customHeight="1">
      <c r="A427" s="2"/>
      <c r="B427" s="27"/>
      <c r="C427" s="27"/>
      <c r="F427" s="1"/>
      <c r="G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9.5" customHeight="1">
      <c r="A428" s="2"/>
      <c r="B428" s="27"/>
      <c r="C428" s="27"/>
      <c r="F428" s="1"/>
      <c r="G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9.5" customHeight="1">
      <c r="A429" s="2"/>
      <c r="B429" s="27"/>
      <c r="C429" s="27"/>
      <c r="F429" s="1"/>
      <c r="G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9.5" customHeight="1">
      <c r="A430" s="2"/>
      <c r="B430" s="27"/>
      <c r="C430" s="27"/>
      <c r="F430" s="1"/>
      <c r="G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9.5" customHeight="1">
      <c r="A431" s="2"/>
      <c r="B431" s="27"/>
      <c r="C431" s="27"/>
      <c r="F431" s="1"/>
      <c r="G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9.5" customHeight="1">
      <c r="A432" s="2"/>
      <c r="B432" s="27"/>
      <c r="C432" s="27"/>
      <c r="F432" s="1"/>
      <c r="G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9.5" customHeight="1">
      <c r="A433" s="2"/>
      <c r="B433" s="27"/>
      <c r="C433" s="27"/>
      <c r="F433" s="1"/>
      <c r="G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9.5" customHeight="1">
      <c r="A434" s="2"/>
      <c r="B434" s="27"/>
      <c r="C434" s="27"/>
      <c r="F434" s="1"/>
      <c r="G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9.5" customHeight="1">
      <c r="A435" s="2"/>
      <c r="B435" s="27"/>
      <c r="C435" s="27"/>
      <c r="F435" s="1"/>
      <c r="G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9.5" customHeight="1">
      <c r="A436" s="2"/>
      <c r="B436" s="27"/>
      <c r="C436" s="27"/>
      <c r="F436" s="1"/>
      <c r="G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9.5" customHeight="1">
      <c r="A437" s="2"/>
      <c r="B437" s="27"/>
      <c r="C437" s="27"/>
      <c r="F437" s="1"/>
      <c r="G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9.5" customHeight="1">
      <c r="A438" s="2"/>
      <c r="B438" s="27"/>
      <c r="C438" s="27"/>
      <c r="F438" s="1"/>
      <c r="G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9.5" customHeight="1">
      <c r="A439" s="2"/>
      <c r="B439" s="27"/>
      <c r="C439" s="27"/>
      <c r="F439" s="1"/>
      <c r="G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9.5" customHeight="1">
      <c r="A440" s="2"/>
      <c r="B440" s="27"/>
      <c r="C440" s="27"/>
      <c r="F440" s="1"/>
      <c r="G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9.5" customHeight="1">
      <c r="A441" s="2"/>
      <c r="B441" s="27"/>
      <c r="C441" s="27"/>
      <c r="F441" s="1"/>
      <c r="G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9.5" customHeight="1">
      <c r="A442" s="2"/>
      <c r="B442" s="27"/>
      <c r="C442" s="27"/>
      <c r="F442" s="1"/>
      <c r="G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9.5" customHeight="1">
      <c r="A443" s="2"/>
      <c r="B443" s="27"/>
      <c r="C443" s="27"/>
      <c r="F443" s="1"/>
      <c r="G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9.5" customHeight="1">
      <c r="A444" s="2"/>
      <c r="B444" s="27"/>
      <c r="C444" s="27"/>
      <c r="F444" s="1"/>
      <c r="G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9.5" customHeight="1">
      <c r="A445" s="2"/>
      <c r="B445" s="27"/>
      <c r="C445" s="27"/>
      <c r="F445" s="1"/>
      <c r="G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9.5" customHeight="1">
      <c r="A446" s="2"/>
      <c r="B446" s="27"/>
      <c r="C446" s="27"/>
      <c r="F446" s="1"/>
      <c r="G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9.5" customHeight="1">
      <c r="A447" s="2"/>
      <c r="B447" s="27"/>
      <c r="C447" s="27"/>
      <c r="F447" s="1"/>
      <c r="G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9.5" customHeight="1">
      <c r="A448" s="2"/>
      <c r="B448" s="27"/>
      <c r="C448" s="27"/>
      <c r="F448" s="1"/>
      <c r="G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9.5" customHeight="1">
      <c r="A449" s="2"/>
      <c r="B449" s="27"/>
      <c r="C449" s="27"/>
      <c r="F449" s="1"/>
      <c r="G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9.5" customHeight="1">
      <c r="A450" s="2"/>
      <c r="B450" s="27"/>
      <c r="C450" s="27"/>
      <c r="F450" s="1"/>
      <c r="G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9.5" customHeight="1">
      <c r="A451" s="2"/>
      <c r="B451" s="27"/>
      <c r="C451" s="27"/>
      <c r="F451" s="1"/>
      <c r="G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9.5" customHeight="1">
      <c r="A452" s="2"/>
      <c r="B452" s="27"/>
      <c r="C452" s="27"/>
      <c r="F452" s="1"/>
      <c r="G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9.5" customHeight="1">
      <c r="A453" s="2"/>
      <c r="B453" s="27"/>
      <c r="C453" s="27"/>
      <c r="F453" s="1"/>
      <c r="G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9.5" customHeight="1">
      <c r="A454" s="2"/>
      <c r="B454" s="27"/>
      <c r="C454" s="27"/>
      <c r="F454" s="1"/>
      <c r="G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9.5" customHeight="1">
      <c r="A455" s="2"/>
      <c r="B455" s="27"/>
      <c r="C455" s="27"/>
      <c r="F455" s="1"/>
      <c r="G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9.5" customHeight="1">
      <c r="A456" s="2"/>
      <c r="B456" s="27"/>
      <c r="C456" s="27"/>
      <c r="F456" s="1"/>
      <c r="G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9.5" customHeight="1">
      <c r="A457" s="2"/>
      <c r="B457" s="27"/>
      <c r="C457" s="27"/>
      <c r="F457" s="1"/>
      <c r="G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9.5" customHeight="1">
      <c r="A458" s="2"/>
      <c r="B458" s="27"/>
      <c r="C458" s="27"/>
      <c r="F458" s="1"/>
      <c r="G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9.5" customHeight="1">
      <c r="A459" s="2"/>
      <c r="B459" s="27"/>
      <c r="C459" s="27"/>
      <c r="F459" s="1"/>
      <c r="G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9.5" customHeight="1">
      <c r="A460" s="2"/>
      <c r="B460" s="27"/>
      <c r="C460" s="27"/>
      <c r="F460" s="1"/>
      <c r="G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9.5" customHeight="1">
      <c r="A461" s="2"/>
      <c r="B461" s="27"/>
      <c r="C461" s="27"/>
      <c r="F461" s="1"/>
      <c r="G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9.5" customHeight="1">
      <c r="A462" s="2"/>
      <c r="B462" s="27"/>
      <c r="C462" s="27"/>
      <c r="F462" s="1"/>
      <c r="G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9.5" customHeight="1">
      <c r="A463" s="2"/>
      <c r="B463" s="27"/>
      <c r="C463" s="27"/>
      <c r="F463" s="1"/>
      <c r="G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9.5" customHeight="1">
      <c r="A464" s="2"/>
      <c r="B464" s="27"/>
      <c r="C464" s="27"/>
      <c r="F464" s="1"/>
      <c r="G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9.5" customHeight="1">
      <c r="A465" s="2"/>
      <c r="B465" s="27"/>
      <c r="C465" s="27"/>
      <c r="F465" s="1"/>
      <c r="G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9.5" customHeight="1">
      <c r="A466" s="2"/>
      <c r="B466" s="27"/>
      <c r="C466" s="27"/>
      <c r="F466" s="1"/>
      <c r="G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9.5" customHeight="1">
      <c r="A467" s="2"/>
      <c r="B467" s="27"/>
      <c r="C467" s="27"/>
      <c r="F467" s="1"/>
      <c r="G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9.5" customHeight="1">
      <c r="A468" s="2"/>
      <c r="B468" s="27"/>
      <c r="C468" s="27"/>
      <c r="F468" s="1"/>
      <c r="G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9.5" customHeight="1">
      <c r="A469" s="2"/>
      <c r="B469" s="27"/>
      <c r="C469" s="27"/>
      <c r="F469" s="1"/>
      <c r="G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9.5" customHeight="1">
      <c r="A470" s="2"/>
      <c r="B470" s="27"/>
      <c r="C470" s="27"/>
      <c r="F470" s="1"/>
      <c r="G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9.5" customHeight="1">
      <c r="A471" s="2"/>
      <c r="B471" s="27"/>
      <c r="C471" s="27"/>
      <c r="F471" s="1"/>
      <c r="G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9.5" customHeight="1">
      <c r="A472" s="2"/>
      <c r="B472" s="27"/>
      <c r="C472" s="27"/>
      <c r="F472" s="1"/>
      <c r="G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9.5" customHeight="1">
      <c r="A473" s="2"/>
      <c r="B473" s="27"/>
      <c r="C473" s="27"/>
      <c r="F473" s="1"/>
      <c r="G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9.5" customHeight="1">
      <c r="A474" s="2"/>
      <c r="B474" s="27"/>
      <c r="C474" s="27"/>
      <c r="F474" s="1"/>
      <c r="G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9.5" customHeight="1">
      <c r="A475" s="2"/>
      <c r="B475" s="27"/>
      <c r="C475" s="27"/>
      <c r="F475" s="1"/>
      <c r="G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9.5" customHeight="1">
      <c r="A476" s="2"/>
      <c r="B476" s="27"/>
      <c r="C476" s="27"/>
      <c r="F476" s="1"/>
      <c r="G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9.5" customHeight="1">
      <c r="A477" s="2"/>
      <c r="B477" s="27"/>
      <c r="C477" s="27"/>
      <c r="F477" s="1"/>
      <c r="G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9.5" customHeight="1">
      <c r="A478" s="2"/>
      <c r="B478" s="27"/>
      <c r="C478" s="27"/>
      <c r="F478" s="1"/>
      <c r="G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9.5" customHeight="1">
      <c r="A479" s="2"/>
      <c r="B479" s="27"/>
      <c r="C479" s="27"/>
      <c r="F479" s="1"/>
      <c r="G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9.5" customHeight="1">
      <c r="A480" s="2"/>
      <c r="B480" s="27"/>
      <c r="C480" s="27"/>
      <c r="F480" s="1"/>
      <c r="G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9.5" customHeight="1">
      <c r="A481" s="2"/>
      <c r="B481" s="27"/>
      <c r="C481" s="27"/>
      <c r="F481" s="1"/>
      <c r="G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9.5" customHeight="1">
      <c r="A482" s="2"/>
      <c r="B482" s="27"/>
      <c r="C482" s="27"/>
      <c r="F482" s="1"/>
      <c r="G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9.5" customHeight="1">
      <c r="A483" s="2"/>
      <c r="B483" s="27"/>
      <c r="C483" s="27"/>
      <c r="F483" s="1"/>
      <c r="G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9.5" customHeight="1">
      <c r="A484" s="2"/>
      <c r="B484" s="27"/>
      <c r="C484" s="27"/>
      <c r="F484" s="1"/>
      <c r="G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9.5" customHeight="1">
      <c r="A485" s="2"/>
      <c r="B485" s="27"/>
      <c r="C485" s="27"/>
      <c r="F485" s="1"/>
      <c r="G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9.5" customHeight="1">
      <c r="A486" s="2"/>
      <c r="B486" s="27"/>
      <c r="C486" s="27"/>
      <c r="F486" s="1"/>
      <c r="G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9.5" customHeight="1">
      <c r="A487" s="2"/>
      <c r="B487" s="27"/>
      <c r="C487" s="27"/>
      <c r="F487" s="1"/>
      <c r="G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9.5" customHeight="1">
      <c r="A488" s="2"/>
      <c r="B488" s="27"/>
      <c r="C488" s="27"/>
      <c r="F488" s="1"/>
      <c r="G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9.5" customHeight="1">
      <c r="A489" s="2"/>
      <c r="B489" s="27"/>
      <c r="C489" s="27"/>
      <c r="F489" s="1"/>
      <c r="G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9.5" customHeight="1">
      <c r="A490" s="2"/>
      <c r="B490" s="27"/>
      <c r="C490" s="27"/>
      <c r="F490" s="1"/>
      <c r="G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9.5" customHeight="1">
      <c r="A491" s="2"/>
      <c r="B491" s="27"/>
      <c r="C491" s="27"/>
      <c r="F491" s="1"/>
      <c r="G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9.5" customHeight="1">
      <c r="A492" s="2"/>
      <c r="B492" s="27"/>
      <c r="C492" s="27"/>
      <c r="F492" s="1"/>
      <c r="G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9.5" customHeight="1">
      <c r="A493" s="2"/>
      <c r="B493" s="27"/>
      <c r="C493" s="27"/>
      <c r="F493" s="1"/>
      <c r="G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9.5" customHeight="1">
      <c r="A494" s="2"/>
      <c r="B494" s="27"/>
      <c r="C494" s="27"/>
      <c r="F494" s="1"/>
      <c r="G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9.5" customHeight="1">
      <c r="A495" s="2"/>
      <c r="B495" s="27"/>
      <c r="C495" s="27"/>
      <c r="F495" s="1"/>
      <c r="G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9.5" customHeight="1">
      <c r="A496" s="2"/>
      <c r="B496" s="27"/>
      <c r="C496" s="27"/>
      <c r="F496" s="1"/>
      <c r="G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9.5" customHeight="1">
      <c r="A497" s="2"/>
      <c r="B497" s="27"/>
      <c r="C497" s="27"/>
      <c r="F497" s="1"/>
      <c r="G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9.5" customHeight="1">
      <c r="A498" s="2"/>
      <c r="B498" s="27"/>
      <c r="C498" s="27"/>
      <c r="F498" s="1"/>
      <c r="G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9.5" customHeight="1">
      <c r="A499" s="2"/>
      <c r="B499" s="27"/>
      <c r="C499" s="27"/>
      <c r="F499" s="1"/>
      <c r="G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9.5" customHeight="1">
      <c r="A500" s="2"/>
      <c r="B500" s="27"/>
      <c r="C500" s="27"/>
      <c r="F500" s="1"/>
      <c r="G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9.5" customHeight="1">
      <c r="A501" s="2"/>
      <c r="B501" s="27"/>
      <c r="C501" s="27"/>
      <c r="F501" s="1"/>
      <c r="G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9.5" customHeight="1">
      <c r="A502" s="2"/>
      <c r="B502" s="27"/>
      <c r="C502" s="27"/>
      <c r="F502" s="1"/>
      <c r="G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9.5" customHeight="1">
      <c r="A503" s="2"/>
      <c r="B503" s="27"/>
      <c r="C503" s="27"/>
      <c r="F503" s="1"/>
      <c r="G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9.5" customHeight="1">
      <c r="A504" s="2"/>
      <c r="B504" s="27"/>
      <c r="C504" s="27"/>
      <c r="F504" s="1"/>
      <c r="G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9.5" customHeight="1">
      <c r="A505" s="2"/>
      <c r="B505" s="27"/>
      <c r="C505" s="27"/>
      <c r="F505" s="1"/>
      <c r="G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9.5" customHeight="1">
      <c r="A506" s="2"/>
      <c r="B506" s="27"/>
      <c r="C506" s="27"/>
      <c r="F506" s="1"/>
      <c r="G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9.5" customHeight="1">
      <c r="A507" s="2"/>
      <c r="B507" s="27"/>
      <c r="C507" s="27"/>
      <c r="F507" s="1"/>
      <c r="G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9.5" customHeight="1">
      <c r="A508" s="2"/>
      <c r="B508" s="27"/>
      <c r="C508" s="27"/>
      <c r="F508" s="1"/>
      <c r="G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9.5" customHeight="1">
      <c r="A509" s="2"/>
      <c r="B509" s="27"/>
      <c r="C509" s="27"/>
      <c r="F509" s="1"/>
      <c r="G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9.5" customHeight="1">
      <c r="A510" s="2"/>
      <c r="B510" s="27"/>
      <c r="C510" s="27"/>
      <c r="F510" s="1"/>
      <c r="G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9.5" customHeight="1">
      <c r="A511" s="2"/>
      <c r="B511" s="27"/>
      <c r="C511" s="27"/>
      <c r="F511" s="1"/>
      <c r="G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9.5" customHeight="1">
      <c r="A512" s="2"/>
      <c r="B512" s="27"/>
      <c r="C512" s="27"/>
      <c r="F512" s="1"/>
      <c r="G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9.5" customHeight="1">
      <c r="A513" s="2"/>
      <c r="B513" s="27"/>
      <c r="C513" s="27"/>
      <c r="F513" s="1"/>
      <c r="G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9.5" customHeight="1">
      <c r="A514" s="2"/>
      <c r="B514" s="27"/>
      <c r="C514" s="27"/>
      <c r="F514" s="1"/>
      <c r="G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9.5" customHeight="1">
      <c r="A515" s="2"/>
      <c r="B515" s="27"/>
      <c r="C515" s="27"/>
      <c r="F515" s="1"/>
      <c r="G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9.5" customHeight="1">
      <c r="A516" s="2"/>
      <c r="B516" s="27"/>
      <c r="C516" s="27"/>
      <c r="F516" s="1"/>
      <c r="G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9.5" customHeight="1">
      <c r="A517" s="2"/>
      <c r="B517" s="27"/>
      <c r="C517" s="27"/>
      <c r="F517" s="1"/>
      <c r="G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9.5" customHeight="1">
      <c r="A518" s="2"/>
      <c r="B518" s="27"/>
      <c r="C518" s="27"/>
      <c r="F518" s="1"/>
      <c r="G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9.5" customHeight="1">
      <c r="A519" s="2"/>
      <c r="B519" s="27"/>
      <c r="C519" s="27"/>
      <c r="F519" s="1"/>
      <c r="G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9.5" customHeight="1">
      <c r="A520" s="2"/>
      <c r="B520" s="27"/>
      <c r="C520" s="27"/>
      <c r="F520" s="1"/>
      <c r="G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9.5" customHeight="1">
      <c r="A521" s="2"/>
      <c r="B521" s="27"/>
      <c r="C521" s="27"/>
      <c r="F521" s="1"/>
      <c r="G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9.5" customHeight="1">
      <c r="A522" s="2"/>
      <c r="B522" s="27"/>
      <c r="C522" s="27"/>
      <c r="F522" s="1"/>
      <c r="G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9.5" customHeight="1">
      <c r="A523" s="2"/>
      <c r="B523" s="27"/>
      <c r="C523" s="27"/>
      <c r="F523" s="1"/>
      <c r="G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9.5" customHeight="1">
      <c r="A524" s="2"/>
      <c r="B524" s="27"/>
      <c r="C524" s="27"/>
      <c r="F524" s="1"/>
      <c r="G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9.5" customHeight="1">
      <c r="A525" s="2"/>
      <c r="B525" s="27"/>
      <c r="C525" s="27"/>
      <c r="F525" s="1"/>
      <c r="G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9.5" customHeight="1">
      <c r="A526" s="2"/>
      <c r="B526" s="27"/>
      <c r="C526" s="27"/>
      <c r="F526" s="1"/>
      <c r="G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9.5" customHeight="1">
      <c r="A527" s="2"/>
      <c r="B527" s="27"/>
      <c r="C527" s="27"/>
      <c r="F527" s="1"/>
      <c r="G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9.5" customHeight="1">
      <c r="A528" s="2"/>
      <c r="B528" s="27"/>
      <c r="C528" s="27"/>
      <c r="F528" s="1"/>
      <c r="G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9.5" customHeight="1">
      <c r="A529" s="2"/>
      <c r="B529" s="27"/>
      <c r="C529" s="27"/>
      <c r="F529" s="1"/>
      <c r="G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9.5" customHeight="1">
      <c r="A530" s="2"/>
      <c r="B530" s="27"/>
      <c r="C530" s="27"/>
      <c r="F530" s="1"/>
      <c r="G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9.5" customHeight="1">
      <c r="A531" s="2"/>
      <c r="B531" s="27"/>
      <c r="C531" s="27"/>
      <c r="F531" s="1"/>
      <c r="G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9.5" customHeight="1">
      <c r="A532" s="2"/>
      <c r="B532" s="27"/>
      <c r="C532" s="27"/>
      <c r="F532" s="1"/>
      <c r="G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9.5" customHeight="1">
      <c r="A533" s="2"/>
      <c r="B533" s="27"/>
      <c r="C533" s="27"/>
      <c r="F533" s="1"/>
      <c r="G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9.5" customHeight="1">
      <c r="A534" s="2"/>
      <c r="B534" s="27"/>
      <c r="C534" s="27"/>
      <c r="F534" s="1"/>
      <c r="G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9.5" customHeight="1">
      <c r="A535" s="2"/>
      <c r="B535" s="27"/>
      <c r="C535" s="27"/>
      <c r="F535" s="1"/>
      <c r="G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9.5" customHeight="1">
      <c r="A536" s="2"/>
      <c r="B536" s="27"/>
      <c r="C536" s="27"/>
      <c r="F536" s="1"/>
      <c r="G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9.5" customHeight="1">
      <c r="A537" s="2"/>
      <c r="B537" s="27"/>
      <c r="C537" s="27"/>
      <c r="F537" s="1"/>
      <c r="G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9.5" customHeight="1">
      <c r="A538" s="2"/>
      <c r="B538" s="27"/>
      <c r="C538" s="27"/>
      <c r="F538" s="1"/>
      <c r="G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9.5" customHeight="1">
      <c r="A539" s="2"/>
      <c r="B539" s="27"/>
      <c r="C539" s="27"/>
      <c r="F539" s="1"/>
      <c r="G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9.5" customHeight="1">
      <c r="A540" s="2"/>
      <c r="B540" s="27"/>
      <c r="C540" s="27"/>
      <c r="F540" s="1"/>
      <c r="G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9.5" customHeight="1">
      <c r="A541" s="2"/>
      <c r="B541" s="27"/>
      <c r="C541" s="27"/>
      <c r="F541" s="1"/>
      <c r="G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9.5" customHeight="1">
      <c r="A542" s="2"/>
      <c r="B542" s="27"/>
      <c r="C542" s="27"/>
      <c r="F542" s="1"/>
      <c r="G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9.5" customHeight="1">
      <c r="A543" s="2"/>
      <c r="B543" s="27"/>
      <c r="C543" s="27"/>
      <c r="F543" s="1"/>
      <c r="G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9.5" customHeight="1">
      <c r="A544" s="2"/>
      <c r="B544" s="27"/>
      <c r="C544" s="27"/>
      <c r="F544" s="1"/>
      <c r="G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9.5" customHeight="1">
      <c r="A545" s="2"/>
      <c r="B545" s="27"/>
      <c r="C545" s="27"/>
      <c r="F545" s="1"/>
      <c r="G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9.5" customHeight="1">
      <c r="A546" s="2"/>
      <c r="B546" s="27"/>
      <c r="C546" s="27"/>
      <c r="F546" s="1"/>
      <c r="G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9.5" customHeight="1">
      <c r="A547" s="2"/>
      <c r="B547" s="27"/>
      <c r="C547" s="27"/>
      <c r="F547" s="1"/>
      <c r="G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9.5" customHeight="1">
      <c r="A548" s="2"/>
      <c r="B548" s="27"/>
      <c r="C548" s="27"/>
      <c r="F548" s="1"/>
      <c r="G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9.5" customHeight="1">
      <c r="A549" s="2"/>
      <c r="B549" s="27"/>
      <c r="C549" s="27"/>
      <c r="F549" s="1"/>
      <c r="G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9.5" customHeight="1">
      <c r="A550" s="2"/>
      <c r="B550" s="27"/>
      <c r="C550" s="27"/>
      <c r="F550" s="1"/>
      <c r="G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9.5" customHeight="1">
      <c r="A551" s="2"/>
      <c r="B551" s="27"/>
      <c r="C551" s="27"/>
      <c r="F551" s="1"/>
      <c r="G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9.5" customHeight="1">
      <c r="A552" s="2"/>
      <c r="B552" s="27"/>
      <c r="C552" s="27"/>
      <c r="F552" s="1"/>
      <c r="G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9.5" customHeight="1">
      <c r="A553" s="2"/>
      <c r="B553" s="27"/>
      <c r="C553" s="27"/>
      <c r="F553" s="1"/>
      <c r="G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9.5" customHeight="1">
      <c r="A554" s="2"/>
      <c r="B554" s="27"/>
      <c r="C554" s="27"/>
      <c r="F554" s="1"/>
      <c r="G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9.5" customHeight="1">
      <c r="A555" s="2"/>
      <c r="B555" s="27"/>
      <c r="C555" s="27"/>
      <c r="F555" s="1"/>
      <c r="G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9.5" customHeight="1">
      <c r="A556" s="2"/>
      <c r="B556" s="27"/>
      <c r="C556" s="27"/>
      <c r="F556" s="1"/>
      <c r="G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9.5" customHeight="1">
      <c r="A557" s="2"/>
      <c r="B557" s="27"/>
      <c r="C557" s="27"/>
      <c r="F557" s="1"/>
      <c r="G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9.5" customHeight="1">
      <c r="A558" s="2"/>
      <c r="B558" s="27"/>
      <c r="C558" s="27"/>
      <c r="F558" s="1"/>
      <c r="G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9.5" customHeight="1">
      <c r="A559" s="2"/>
      <c r="B559" s="27"/>
      <c r="C559" s="27"/>
      <c r="F559" s="1"/>
      <c r="G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9.5" customHeight="1">
      <c r="A560" s="2"/>
      <c r="B560" s="27"/>
      <c r="C560" s="27"/>
      <c r="F560" s="1"/>
      <c r="G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9.5" customHeight="1">
      <c r="A561" s="2"/>
      <c r="B561" s="27"/>
      <c r="C561" s="27"/>
      <c r="F561" s="1"/>
      <c r="G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9.5" customHeight="1">
      <c r="A562" s="2"/>
      <c r="B562" s="27"/>
      <c r="C562" s="27"/>
      <c r="F562" s="1"/>
      <c r="G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9.5" customHeight="1">
      <c r="A563" s="2"/>
      <c r="B563" s="27"/>
      <c r="C563" s="27"/>
      <c r="F563" s="1"/>
      <c r="G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9.5" customHeight="1">
      <c r="A564" s="2"/>
      <c r="B564" s="27"/>
      <c r="C564" s="27"/>
      <c r="F564" s="1"/>
      <c r="G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9.5" customHeight="1">
      <c r="A565" s="2"/>
      <c r="B565" s="27"/>
      <c r="C565" s="27"/>
      <c r="F565" s="1"/>
      <c r="G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9.5" customHeight="1">
      <c r="A566" s="2"/>
      <c r="B566" s="27"/>
      <c r="C566" s="27"/>
      <c r="F566" s="1"/>
      <c r="G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9.5" customHeight="1">
      <c r="A567" s="2"/>
      <c r="B567" s="27"/>
      <c r="C567" s="27"/>
      <c r="F567" s="1"/>
      <c r="G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9.5" customHeight="1">
      <c r="A568" s="2"/>
      <c r="B568" s="27"/>
      <c r="C568" s="27"/>
      <c r="F568" s="1"/>
      <c r="G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9.5" customHeight="1">
      <c r="A569" s="2"/>
      <c r="B569" s="27"/>
      <c r="C569" s="27"/>
      <c r="F569" s="1"/>
      <c r="G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9.5" customHeight="1">
      <c r="A570" s="2"/>
      <c r="B570" s="27"/>
      <c r="C570" s="27"/>
      <c r="F570" s="1"/>
      <c r="G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9.5" customHeight="1">
      <c r="A571" s="2"/>
      <c r="B571" s="27"/>
      <c r="C571" s="27"/>
      <c r="F571" s="1"/>
      <c r="G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9.5" customHeight="1">
      <c r="A572" s="2"/>
      <c r="B572" s="27"/>
      <c r="C572" s="27"/>
      <c r="F572" s="1"/>
      <c r="G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9.5" customHeight="1">
      <c r="A573" s="2"/>
      <c r="B573" s="27"/>
      <c r="C573" s="27"/>
      <c r="F573" s="1"/>
      <c r="G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9.5" customHeight="1">
      <c r="A574" s="2"/>
      <c r="B574" s="27"/>
      <c r="C574" s="27"/>
      <c r="F574" s="1"/>
      <c r="G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9.5" customHeight="1">
      <c r="A575" s="2"/>
      <c r="B575" s="27"/>
      <c r="C575" s="27"/>
      <c r="F575" s="1"/>
      <c r="G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9.5" customHeight="1">
      <c r="A576" s="2"/>
      <c r="B576" s="27"/>
      <c r="C576" s="27"/>
      <c r="F576" s="1"/>
      <c r="G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9.5" customHeight="1">
      <c r="A577" s="2"/>
      <c r="B577" s="27"/>
      <c r="C577" s="27"/>
      <c r="F577" s="1"/>
      <c r="G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9.5" customHeight="1">
      <c r="A578" s="2"/>
      <c r="B578" s="27"/>
      <c r="C578" s="27"/>
      <c r="F578" s="1"/>
      <c r="G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9.5" customHeight="1">
      <c r="A579" s="2"/>
      <c r="B579" s="27"/>
      <c r="C579" s="27"/>
      <c r="F579" s="1"/>
      <c r="G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9.5" customHeight="1">
      <c r="A580" s="2"/>
      <c r="B580" s="27"/>
      <c r="C580" s="27"/>
      <c r="F580" s="1"/>
      <c r="G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9.5" customHeight="1">
      <c r="A581" s="2"/>
      <c r="B581" s="27"/>
      <c r="C581" s="27"/>
      <c r="F581" s="1"/>
      <c r="G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9.5" customHeight="1">
      <c r="A582" s="2"/>
      <c r="B582" s="27"/>
      <c r="C582" s="27"/>
      <c r="F582" s="1"/>
      <c r="G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9.5" customHeight="1">
      <c r="A583" s="2"/>
      <c r="B583" s="27"/>
      <c r="C583" s="27"/>
      <c r="F583" s="1"/>
      <c r="G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9.5" customHeight="1">
      <c r="A584" s="2"/>
      <c r="B584" s="27"/>
      <c r="C584" s="27"/>
      <c r="F584" s="1"/>
      <c r="G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9.5" customHeight="1">
      <c r="A585" s="2"/>
      <c r="B585" s="27"/>
      <c r="C585" s="27"/>
      <c r="F585" s="1"/>
      <c r="G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9.5" customHeight="1">
      <c r="A586" s="2"/>
      <c r="B586" s="27"/>
      <c r="C586" s="27"/>
      <c r="F586" s="1"/>
      <c r="G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9.5" customHeight="1">
      <c r="A587" s="2"/>
      <c r="B587" s="27"/>
      <c r="C587" s="27"/>
      <c r="F587" s="1"/>
      <c r="G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9.5" customHeight="1">
      <c r="A588" s="2"/>
      <c r="B588" s="27"/>
      <c r="C588" s="27"/>
      <c r="F588" s="1"/>
      <c r="G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9.5" customHeight="1">
      <c r="A589" s="2"/>
      <c r="B589" s="27"/>
      <c r="C589" s="27"/>
      <c r="F589" s="1"/>
      <c r="G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9.5" customHeight="1">
      <c r="A590" s="2"/>
      <c r="B590" s="27"/>
      <c r="C590" s="27"/>
      <c r="F590" s="1"/>
      <c r="G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9.5" customHeight="1">
      <c r="A591" s="2"/>
      <c r="B591" s="27"/>
      <c r="C591" s="27"/>
      <c r="F591" s="1"/>
      <c r="G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9.5" customHeight="1">
      <c r="A592" s="2"/>
      <c r="B592" s="27"/>
      <c r="C592" s="27"/>
      <c r="F592" s="1"/>
      <c r="G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9.5" customHeight="1">
      <c r="A593" s="2"/>
      <c r="B593" s="27"/>
      <c r="C593" s="27"/>
      <c r="F593" s="1"/>
      <c r="G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9.5" customHeight="1">
      <c r="A594" s="2"/>
      <c r="B594" s="27"/>
      <c r="C594" s="27"/>
      <c r="F594" s="1"/>
      <c r="G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9.5" customHeight="1">
      <c r="A595" s="2"/>
      <c r="B595" s="27"/>
      <c r="C595" s="27"/>
      <c r="F595" s="1"/>
      <c r="G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9.5" customHeight="1">
      <c r="A596" s="2"/>
      <c r="B596" s="27"/>
      <c r="C596" s="27"/>
      <c r="F596" s="1"/>
      <c r="G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9.5" customHeight="1">
      <c r="A597" s="2"/>
      <c r="B597" s="27"/>
      <c r="C597" s="27"/>
      <c r="F597" s="1"/>
      <c r="G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9.5" customHeight="1">
      <c r="A598" s="2"/>
      <c r="B598" s="27"/>
      <c r="C598" s="27"/>
      <c r="F598" s="1"/>
      <c r="G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9.5" customHeight="1">
      <c r="A599" s="2"/>
      <c r="B599" s="27"/>
      <c r="C599" s="27"/>
      <c r="F599" s="1"/>
      <c r="G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9.5" customHeight="1">
      <c r="A600" s="2"/>
      <c r="B600" s="27"/>
      <c r="C600" s="27"/>
      <c r="F600" s="1"/>
      <c r="G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9.5" customHeight="1">
      <c r="A601" s="2"/>
      <c r="B601" s="27"/>
      <c r="C601" s="27"/>
      <c r="F601" s="1"/>
      <c r="G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9.5" customHeight="1">
      <c r="A602" s="2"/>
      <c r="B602" s="27"/>
      <c r="C602" s="27"/>
      <c r="F602" s="1"/>
      <c r="G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9.5" customHeight="1">
      <c r="A603" s="2"/>
      <c r="B603" s="27"/>
      <c r="C603" s="27"/>
      <c r="F603" s="1"/>
      <c r="G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9.5" customHeight="1">
      <c r="A604" s="2"/>
      <c r="B604" s="27"/>
      <c r="C604" s="27"/>
      <c r="F604" s="1"/>
      <c r="G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9.5" customHeight="1">
      <c r="A605" s="2"/>
      <c r="B605" s="27"/>
      <c r="C605" s="27"/>
      <c r="F605" s="1"/>
      <c r="G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9.5" customHeight="1">
      <c r="A606" s="2"/>
      <c r="B606" s="27"/>
      <c r="C606" s="27"/>
      <c r="F606" s="1"/>
      <c r="G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9.5" customHeight="1">
      <c r="A607" s="2"/>
      <c r="B607" s="27"/>
      <c r="C607" s="27"/>
      <c r="F607" s="1"/>
      <c r="G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9.5" customHeight="1">
      <c r="A608" s="2"/>
      <c r="B608" s="27"/>
      <c r="C608" s="27"/>
      <c r="F608" s="1"/>
      <c r="G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9.5" customHeight="1">
      <c r="A609" s="2"/>
      <c r="B609" s="27"/>
      <c r="C609" s="27"/>
      <c r="F609" s="1"/>
      <c r="G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9.5" customHeight="1">
      <c r="A610" s="2"/>
      <c r="B610" s="27"/>
      <c r="C610" s="27"/>
      <c r="F610" s="1"/>
      <c r="G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9.5" customHeight="1">
      <c r="A611" s="2"/>
      <c r="B611" s="27"/>
      <c r="C611" s="27"/>
      <c r="F611" s="1"/>
      <c r="G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9.5" customHeight="1">
      <c r="A612" s="2"/>
      <c r="B612" s="27"/>
      <c r="C612" s="27"/>
      <c r="F612" s="1"/>
      <c r="G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9.5" customHeight="1">
      <c r="A613" s="2"/>
      <c r="B613" s="27"/>
      <c r="C613" s="27"/>
      <c r="F613" s="1"/>
      <c r="G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9.5" customHeight="1">
      <c r="A614" s="2"/>
      <c r="B614" s="27"/>
      <c r="C614" s="27"/>
      <c r="F614" s="1"/>
      <c r="G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9.5" customHeight="1">
      <c r="A615" s="2"/>
      <c r="B615" s="27"/>
      <c r="C615" s="27"/>
      <c r="F615" s="1"/>
      <c r="G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9.5" customHeight="1">
      <c r="A616" s="2"/>
      <c r="B616" s="27"/>
      <c r="C616" s="27"/>
      <c r="F616" s="1"/>
      <c r="G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9.5" customHeight="1">
      <c r="A617" s="2"/>
      <c r="B617" s="27"/>
      <c r="C617" s="27"/>
      <c r="F617" s="1"/>
      <c r="G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9.5" customHeight="1">
      <c r="A618" s="2"/>
      <c r="B618" s="27"/>
      <c r="C618" s="27"/>
      <c r="F618" s="1"/>
      <c r="G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9.5" customHeight="1">
      <c r="A619" s="2"/>
      <c r="B619" s="27"/>
      <c r="C619" s="27"/>
      <c r="F619" s="1"/>
      <c r="G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9.5" customHeight="1">
      <c r="A620" s="2"/>
      <c r="B620" s="27"/>
      <c r="C620" s="27"/>
      <c r="F620" s="1"/>
      <c r="G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9.5" customHeight="1">
      <c r="A621" s="2"/>
      <c r="B621" s="27"/>
      <c r="C621" s="27"/>
      <c r="F621" s="1"/>
      <c r="G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9.5" customHeight="1">
      <c r="A622" s="2"/>
      <c r="B622" s="27"/>
      <c r="C622" s="27"/>
      <c r="F622" s="1"/>
      <c r="G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9.5" customHeight="1">
      <c r="A623" s="2"/>
      <c r="B623" s="27"/>
      <c r="C623" s="27"/>
      <c r="F623" s="1"/>
      <c r="G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9.5" customHeight="1">
      <c r="A624" s="2"/>
      <c r="B624" s="27"/>
      <c r="C624" s="27"/>
      <c r="F624" s="1"/>
      <c r="G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9.5" customHeight="1">
      <c r="A625" s="2"/>
      <c r="B625" s="27"/>
      <c r="C625" s="27"/>
      <c r="F625" s="1"/>
      <c r="G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9.5" customHeight="1">
      <c r="A626" s="2"/>
      <c r="B626" s="27"/>
      <c r="C626" s="27"/>
      <c r="F626" s="1"/>
      <c r="G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9.5" customHeight="1">
      <c r="A627" s="2"/>
      <c r="B627" s="27"/>
      <c r="C627" s="27"/>
      <c r="F627" s="1"/>
      <c r="G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9.5" customHeight="1">
      <c r="A628" s="2"/>
      <c r="B628" s="27"/>
      <c r="C628" s="27"/>
      <c r="F628" s="1"/>
      <c r="G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9.5" customHeight="1">
      <c r="A629" s="2"/>
      <c r="B629" s="27"/>
      <c r="C629" s="27"/>
      <c r="F629" s="1"/>
      <c r="G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9.5" customHeight="1">
      <c r="A630" s="2"/>
      <c r="B630" s="27"/>
      <c r="C630" s="27"/>
      <c r="F630" s="1"/>
      <c r="G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9.5" customHeight="1">
      <c r="A631" s="2"/>
      <c r="B631" s="27"/>
      <c r="C631" s="27"/>
      <c r="F631" s="1"/>
      <c r="G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9.5" customHeight="1">
      <c r="A632" s="2"/>
      <c r="B632" s="27"/>
      <c r="C632" s="27"/>
      <c r="F632" s="1"/>
      <c r="G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9.5" customHeight="1">
      <c r="A633" s="2"/>
      <c r="B633" s="27"/>
      <c r="C633" s="27"/>
      <c r="F633" s="1"/>
      <c r="G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9.5" customHeight="1">
      <c r="A634" s="2"/>
      <c r="B634" s="27"/>
      <c r="C634" s="27"/>
      <c r="F634" s="1"/>
      <c r="G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9.5" customHeight="1">
      <c r="A635" s="2"/>
      <c r="B635" s="27"/>
      <c r="C635" s="27"/>
      <c r="F635" s="1"/>
      <c r="G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9.5" customHeight="1">
      <c r="A636" s="2"/>
      <c r="B636" s="27"/>
      <c r="C636" s="27"/>
      <c r="F636" s="1"/>
      <c r="G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9.5" customHeight="1">
      <c r="A637" s="2"/>
      <c r="B637" s="27"/>
      <c r="C637" s="27"/>
      <c r="F637" s="1"/>
      <c r="G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9.5" customHeight="1">
      <c r="A638" s="2"/>
      <c r="B638" s="27"/>
      <c r="C638" s="27"/>
      <c r="F638" s="1"/>
      <c r="G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9.5" customHeight="1">
      <c r="A639" s="2"/>
      <c r="B639" s="27"/>
      <c r="C639" s="27"/>
      <c r="F639" s="1"/>
      <c r="G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9.5" customHeight="1">
      <c r="A640" s="2"/>
      <c r="B640" s="27"/>
      <c r="C640" s="27"/>
      <c r="F640" s="1"/>
      <c r="G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9.5" customHeight="1">
      <c r="A641" s="2"/>
      <c r="B641" s="27"/>
      <c r="C641" s="27"/>
      <c r="F641" s="1"/>
      <c r="G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9.5" customHeight="1">
      <c r="A642" s="2"/>
      <c r="B642" s="27"/>
      <c r="C642" s="27"/>
      <c r="F642" s="1"/>
      <c r="G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9.5" customHeight="1">
      <c r="A643" s="2"/>
      <c r="B643" s="27"/>
      <c r="C643" s="27"/>
      <c r="F643" s="1"/>
      <c r="G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9.5" customHeight="1">
      <c r="A644" s="2"/>
      <c r="B644" s="27"/>
      <c r="C644" s="27"/>
      <c r="F644" s="1"/>
      <c r="G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9.5" customHeight="1">
      <c r="A645" s="2"/>
      <c r="B645" s="27"/>
      <c r="C645" s="27"/>
      <c r="F645" s="1"/>
      <c r="G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9.5" customHeight="1">
      <c r="A646" s="2"/>
      <c r="B646" s="27"/>
      <c r="C646" s="27"/>
      <c r="F646" s="1"/>
      <c r="G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9.5" customHeight="1">
      <c r="A647" s="2"/>
      <c r="B647" s="27"/>
      <c r="C647" s="27"/>
      <c r="F647" s="1"/>
      <c r="G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9.5" customHeight="1">
      <c r="A648" s="2"/>
      <c r="B648" s="27"/>
      <c r="C648" s="27"/>
      <c r="F648" s="1"/>
      <c r="G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9.5" customHeight="1">
      <c r="A649" s="2"/>
      <c r="B649" s="27"/>
      <c r="C649" s="27"/>
      <c r="F649" s="1"/>
      <c r="G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9.5" customHeight="1">
      <c r="A650" s="2"/>
      <c r="B650" s="27"/>
      <c r="C650" s="27"/>
      <c r="F650" s="1"/>
      <c r="G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9.5" customHeight="1">
      <c r="A651" s="2"/>
      <c r="B651" s="27"/>
      <c r="C651" s="27"/>
      <c r="F651" s="1"/>
      <c r="G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9.5" customHeight="1">
      <c r="A652" s="2"/>
      <c r="B652" s="27"/>
      <c r="C652" s="27"/>
      <c r="F652" s="1"/>
      <c r="G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9.5" customHeight="1">
      <c r="A653" s="2"/>
      <c r="B653" s="27"/>
      <c r="C653" s="27"/>
      <c r="F653" s="1"/>
      <c r="G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9.5" customHeight="1">
      <c r="A654" s="2"/>
      <c r="B654" s="27"/>
      <c r="C654" s="27"/>
      <c r="F654" s="1"/>
      <c r="G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9.5" customHeight="1">
      <c r="A655" s="2"/>
      <c r="B655" s="27"/>
      <c r="C655" s="27"/>
      <c r="F655" s="1"/>
      <c r="G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9.5" customHeight="1">
      <c r="A656" s="2"/>
      <c r="B656" s="27"/>
      <c r="C656" s="27"/>
      <c r="F656" s="1"/>
      <c r="G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9.5" customHeight="1">
      <c r="A657" s="2"/>
      <c r="B657" s="27"/>
      <c r="C657" s="27"/>
      <c r="F657" s="1"/>
      <c r="G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9.5" customHeight="1">
      <c r="A658" s="2"/>
      <c r="B658" s="27"/>
      <c r="C658" s="27"/>
      <c r="F658" s="1"/>
      <c r="G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9.5" customHeight="1">
      <c r="A659" s="2"/>
      <c r="B659" s="27"/>
      <c r="C659" s="27"/>
      <c r="F659" s="1"/>
      <c r="G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9.5" customHeight="1">
      <c r="A660" s="2"/>
      <c r="B660" s="27"/>
      <c r="C660" s="27"/>
      <c r="F660" s="1"/>
      <c r="G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9.5" customHeight="1">
      <c r="A661" s="2"/>
      <c r="B661" s="27"/>
      <c r="C661" s="27"/>
      <c r="F661" s="1"/>
      <c r="G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9.5" customHeight="1">
      <c r="A662" s="2"/>
      <c r="B662" s="27"/>
      <c r="C662" s="27"/>
      <c r="F662" s="1"/>
      <c r="G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9.5" customHeight="1">
      <c r="A663" s="2"/>
      <c r="B663" s="27"/>
      <c r="C663" s="27"/>
      <c r="F663" s="1"/>
      <c r="G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9.5" customHeight="1">
      <c r="A664" s="2"/>
      <c r="B664" s="27"/>
      <c r="C664" s="27"/>
      <c r="F664" s="1"/>
      <c r="G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9.5" customHeight="1">
      <c r="A665" s="2"/>
      <c r="B665" s="27"/>
      <c r="C665" s="27"/>
      <c r="F665" s="1"/>
      <c r="G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9.5" customHeight="1">
      <c r="A666" s="2"/>
      <c r="B666" s="27"/>
      <c r="C666" s="27"/>
      <c r="F666" s="1"/>
      <c r="G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9.5" customHeight="1">
      <c r="A667" s="2"/>
      <c r="B667" s="27"/>
      <c r="C667" s="27"/>
      <c r="F667" s="1"/>
      <c r="G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9.5" customHeight="1">
      <c r="A668" s="2"/>
      <c r="B668" s="27"/>
      <c r="C668" s="27"/>
      <c r="F668" s="1"/>
      <c r="G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9.5" customHeight="1">
      <c r="A669" s="2"/>
      <c r="B669" s="27"/>
      <c r="C669" s="27"/>
      <c r="F669" s="1"/>
      <c r="G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9.5" customHeight="1">
      <c r="A670" s="2"/>
      <c r="B670" s="27"/>
      <c r="C670" s="27"/>
      <c r="F670" s="1"/>
      <c r="G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9.5" customHeight="1">
      <c r="A671" s="2"/>
      <c r="B671" s="27"/>
      <c r="C671" s="27"/>
      <c r="F671" s="1"/>
      <c r="G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9.5" customHeight="1">
      <c r="A672" s="2"/>
      <c r="B672" s="27"/>
      <c r="C672" s="27"/>
      <c r="F672" s="1"/>
      <c r="G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9.5" customHeight="1">
      <c r="A673" s="2"/>
      <c r="B673" s="27"/>
      <c r="C673" s="27"/>
      <c r="F673" s="1"/>
      <c r="G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9.5" customHeight="1">
      <c r="A674" s="2"/>
      <c r="B674" s="27"/>
      <c r="C674" s="27"/>
      <c r="F674" s="1"/>
      <c r="G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9.5" customHeight="1">
      <c r="A675" s="2"/>
      <c r="B675" s="27"/>
      <c r="C675" s="27"/>
      <c r="F675" s="1"/>
      <c r="G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9.5" customHeight="1">
      <c r="A676" s="2"/>
      <c r="B676" s="27"/>
      <c r="C676" s="27"/>
      <c r="F676" s="1"/>
      <c r="G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9.5" customHeight="1">
      <c r="A677" s="2"/>
      <c r="B677" s="27"/>
      <c r="C677" s="27"/>
      <c r="F677" s="1"/>
      <c r="G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9.5" customHeight="1">
      <c r="A678" s="2"/>
      <c r="B678" s="27"/>
      <c r="C678" s="27"/>
      <c r="F678" s="1"/>
      <c r="G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9.5" customHeight="1">
      <c r="A679" s="2"/>
      <c r="B679" s="27"/>
      <c r="C679" s="27"/>
      <c r="F679" s="1"/>
      <c r="G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9.5" customHeight="1">
      <c r="A680" s="2"/>
      <c r="B680" s="27"/>
      <c r="C680" s="27"/>
      <c r="F680" s="1"/>
      <c r="G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9.5" customHeight="1">
      <c r="A681" s="2"/>
      <c r="B681" s="27"/>
      <c r="C681" s="27"/>
      <c r="F681" s="1"/>
      <c r="G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9.5" customHeight="1">
      <c r="A682" s="2"/>
      <c r="B682" s="27"/>
      <c r="C682" s="27"/>
      <c r="F682" s="1"/>
      <c r="G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9.5" customHeight="1">
      <c r="A683" s="2"/>
      <c r="B683" s="27"/>
      <c r="C683" s="27"/>
      <c r="F683" s="1"/>
      <c r="G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9.5" customHeight="1">
      <c r="A684" s="2"/>
      <c r="B684" s="27"/>
      <c r="C684" s="27"/>
      <c r="F684" s="1"/>
      <c r="G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9.5" customHeight="1">
      <c r="A685" s="2"/>
      <c r="B685" s="27"/>
      <c r="C685" s="27"/>
      <c r="F685" s="1"/>
      <c r="G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9.5" customHeight="1">
      <c r="A686" s="2"/>
      <c r="B686" s="27"/>
      <c r="C686" s="27"/>
      <c r="F686" s="1"/>
      <c r="G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9.5" customHeight="1">
      <c r="A687" s="2"/>
      <c r="B687" s="27"/>
      <c r="C687" s="27"/>
      <c r="F687" s="1"/>
      <c r="G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9.5" customHeight="1">
      <c r="A688" s="2"/>
      <c r="B688" s="27"/>
      <c r="C688" s="27"/>
      <c r="F688" s="1"/>
      <c r="G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9.5" customHeight="1">
      <c r="A689" s="2"/>
      <c r="B689" s="27"/>
      <c r="C689" s="27"/>
      <c r="F689" s="1"/>
      <c r="G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9.5" customHeight="1">
      <c r="A690" s="2"/>
      <c r="B690" s="27"/>
      <c r="C690" s="27"/>
      <c r="F690" s="1"/>
      <c r="G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9.5" customHeight="1">
      <c r="A691" s="2"/>
      <c r="B691" s="27"/>
      <c r="C691" s="27"/>
      <c r="F691" s="1"/>
      <c r="G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9.5" customHeight="1">
      <c r="A692" s="2"/>
      <c r="B692" s="27"/>
      <c r="C692" s="27"/>
      <c r="F692" s="1"/>
      <c r="G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9.5" customHeight="1">
      <c r="A693" s="2"/>
      <c r="B693" s="27"/>
      <c r="C693" s="27"/>
      <c r="F693" s="1"/>
      <c r="G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9.5" customHeight="1">
      <c r="A694" s="2"/>
      <c r="B694" s="27"/>
      <c r="C694" s="27"/>
      <c r="F694" s="1"/>
      <c r="G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9.5" customHeight="1">
      <c r="A695" s="2"/>
      <c r="B695" s="27"/>
      <c r="C695" s="27"/>
      <c r="F695" s="1"/>
      <c r="G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9.5" customHeight="1">
      <c r="A696" s="2"/>
      <c r="B696" s="27"/>
      <c r="C696" s="27"/>
      <c r="F696" s="1"/>
      <c r="G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9.5" customHeight="1">
      <c r="A697" s="2"/>
      <c r="B697" s="27"/>
      <c r="C697" s="27"/>
      <c r="F697" s="1"/>
      <c r="G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9.5" customHeight="1">
      <c r="A698" s="2"/>
      <c r="B698" s="27"/>
      <c r="C698" s="27"/>
      <c r="F698" s="1"/>
      <c r="G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9.5" customHeight="1">
      <c r="A699" s="2"/>
      <c r="B699" s="27"/>
      <c r="C699" s="27"/>
      <c r="F699" s="1"/>
      <c r="G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9.5" customHeight="1">
      <c r="A700" s="2"/>
      <c r="B700" s="27"/>
      <c r="C700" s="27"/>
      <c r="F700" s="1"/>
      <c r="G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9.5" customHeight="1">
      <c r="A701" s="2"/>
      <c r="B701" s="27"/>
      <c r="C701" s="27"/>
      <c r="F701" s="1"/>
      <c r="G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9.5" customHeight="1">
      <c r="A702" s="2"/>
      <c r="B702" s="27"/>
      <c r="C702" s="27"/>
      <c r="F702" s="1"/>
      <c r="G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9.5" customHeight="1">
      <c r="A703" s="2"/>
      <c r="B703" s="27"/>
      <c r="C703" s="27"/>
      <c r="F703" s="1"/>
      <c r="G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9.5" customHeight="1">
      <c r="A704" s="2"/>
      <c r="B704" s="27"/>
      <c r="C704" s="27"/>
      <c r="F704" s="1"/>
      <c r="G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9.5" customHeight="1">
      <c r="A705" s="2"/>
      <c r="B705" s="27"/>
      <c r="C705" s="27"/>
      <c r="F705" s="1"/>
      <c r="G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9.5" customHeight="1">
      <c r="A706" s="2"/>
      <c r="B706" s="27"/>
      <c r="C706" s="27"/>
      <c r="F706" s="1"/>
      <c r="G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9.5" customHeight="1">
      <c r="A707" s="2"/>
      <c r="B707" s="27"/>
      <c r="C707" s="27"/>
      <c r="F707" s="1"/>
      <c r="G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9.5" customHeight="1">
      <c r="A708" s="2"/>
      <c r="B708" s="27"/>
      <c r="C708" s="27"/>
      <c r="F708" s="1"/>
      <c r="G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9.5" customHeight="1">
      <c r="A709" s="2"/>
      <c r="B709" s="27"/>
      <c r="C709" s="27"/>
      <c r="F709" s="1"/>
      <c r="G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9.5" customHeight="1">
      <c r="A710" s="2"/>
      <c r="B710" s="27"/>
      <c r="C710" s="27"/>
      <c r="F710" s="1"/>
      <c r="G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9.5" customHeight="1">
      <c r="A711" s="2"/>
      <c r="B711" s="27"/>
      <c r="C711" s="27"/>
      <c r="F711" s="1"/>
      <c r="G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9.5" customHeight="1">
      <c r="A712" s="2"/>
      <c r="B712" s="27"/>
      <c r="C712" s="27"/>
      <c r="F712" s="1"/>
      <c r="G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9.5" customHeight="1">
      <c r="A713" s="2"/>
      <c r="B713" s="27"/>
      <c r="C713" s="27"/>
      <c r="F713" s="1"/>
      <c r="G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9.5" customHeight="1">
      <c r="A714" s="2"/>
      <c r="B714" s="27"/>
      <c r="C714" s="27"/>
      <c r="F714" s="1"/>
      <c r="G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9.5" customHeight="1">
      <c r="A715" s="2"/>
      <c r="B715" s="27"/>
      <c r="C715" s="27"/>
      <c r="F715" s="1"/>
      <c r="G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9.5" customHeight="1">
      <c r="A716" s="2"/>
      <c r="B716" s="27"/>
      <c r="C716" s="27"/>
      <c r="F716" s="1"/>
      <c r="G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9.5" customHeight="1">
      <c r="A717" s="2"/>
      <c r="B717" s="27"/>
      <c r="C717" s="27"/>
      <c r="F717" s="1"/>
      <c r="G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9.5" customHeight="1">
      <c r="A718" s="2"/>
      <c r="B718" s="27"/>
      <c r="C718" s="27"/>
      <c r="F718" s="1"/>
      <c r="G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9.5" customHeight="1">
      <c r="A719" s="2"/>
      <c r="B719" s="27"/>
      <c r="C719" s="27"/>
      <c r="F719" s="1"/>
      <c r="G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9.5" customHeight="1">
      <c r="A720" s="2"/>
      <c r="B720" s="27"/>
      <c r="C720" s="27"/>
      <c r="F720" s="1"/>
      <c r="G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9.5" customHeight="1">
      <c r="A721" s="2"/>
      <c r="B721" s="27"/>
      <c r="C721" s="27"/>
      <c r="F721" s="1"/>
      <c r="G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9.5" customHeight="1">
      <c r="A722" s="2"/>
      <c r="B722" s="27"/>
      <c r="C722" s="27"/>
      <c r="F722" s="1"/>
      <c r="G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9.5" customHeight="1">
      <c r="A723" s="2"/>
      <c r="B723" s="27"/>
      <c r="C723" s="27"/>
      <c r="F723" s="1"/>
      <c r="G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9.5" customHeight="1">
      <c r="A724" s="2"/>
      <c r="B724" s="27"/>
      <c r="C724" s="27"/>
      <c r="F724" s="1"/>
      <c r="G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9.5" customHeight="1">
      <c r="A725" s="2"/>
      <c r="B725" s="27"/>
      <c r="C725" s="27"/>
      <c r="F725" s="1"/>
      <c r="G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9.5" customHeight="1">
      <c r="A726" s="2"/>
      <c r="B726" s="27"/>
      <c r="C726" s="27"/>
      <c r="F726" s="1"/>
      <c r="G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9.5" customHeight="1">
      <c r="A727" s="2"/>
      <c r="B727" s="27"/>
      <c r="C727" s="27"/>
      <c r="F727" s="1"/>
      <c r="G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9.5" customHeight="1">
      <c r="A728" s="2"/>
      <c r="B728" s="27"/>
      <c r="C728" s="27"/>
      <c r="F728" s="1"/>
      <c r="G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9.5" customHeight="1">
      <c r="A729" s="2"/>
      <c r="B729" s="27"/>
      <c r="C729" s="27"/>
      <c r="F729" s="1"/>
      <c r="G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9.5" customHeight="1">
      <c r="A730" s="2"/>
      <c r="B730" s="27"/>
      <c r="C730" s="27"/>
      <c r="F730" s="1"/>
      <c r="G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9.5" customHeight="1">
      <c r="A731" s="2"/>
      <c r="B731" s="27"/>
      <c r="C731" s="27"/>
      <c r="F731" s="1"/>
      <c r="G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9.5" customHeight="1">
      <c r="A732" s="2"/>
      <c r="B732" s="27"/>
      <c r="C732" s="27"/>
      <c r="F732" s="1"/>
      <c r="G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9.5" customHeight="1">
      <c r="A733" s="2"/>
      <c r="B733" s="27"/>
      <c r="C733" s="27"/>
      <c r="F733" s="1"/>
      <c r="G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9.5" customHeight="1">
      <c r="A734" s="2"/>
      <c r="B734" s="27"/>
      <c r="C734" s="27"/>
      <c r="F734" s="1"/>
      <c r="G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9.5" customHeight="1">
      <c r="A735" s="2"/>
      <c r="B735" s="27"/>
      <c r="C735" s="27"/>
      <c r="F735" s="1"/>
      <c r="G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9.5" customHeight="1">
      <c r="A736" s="2"/>
      <c r="B736" s="27"/>
      <c r="C736" s="27"/>
      <c r="F736" s="1"/>
      <c r="G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9.5" customHeight="1">
      <c r="A737" s="2"/>
      <c r="B737" s="27"/>
      <c r="C737" s="27"/>
      <c r="F737" s="1"/>
      <c r="G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9.5" customHeight="1">
      <c r="A738" s="2"/>
      <c r="B738" s="27"/>
      <c r="C738" s="27"/>
      <c r="F738" s="1"/>
      <c r="G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9.5" customHeight="1">
      <c r="A739" s="2"/>
      <c r="B739" s="27"/>
      <c r="C739" s="27"/>
      <c r="F739" s="1"/>
      <c r="G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9.5" customHeight="1">
      <c r="A740" s="2"/>
      <c r="B740" s="27"/>
      <c r="C740" s="27"/>
      <c r="F740" s="1"/>
      <c r="G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9.5" customHeight="1">
      <c r="A741" s="2"/>
      <c r="B741" s="27"/>
      <c r="C741" s="27"/>
      <c r="F741" s="1"/>
      <c r="G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9.5" customHeight="1">
      <c r="A742" s="2"/>
      <c r="B742" s="27"/>
      <c r="C742" s="27"/>
      <c r="F742" s="1"/>
      <c r="G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9.5" customHeight="1">
      <c r="A743" s="2"/>
      <c r="B743" s="27"/>
      <c r="C743" s="27"/>
      <c r="F743" s="1"/>
      <c r="G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9.5" customHeight="1">
      <c r="A744" s="2"/>
      <c r="B744" s="27"/>
      <c r="C744" s="27"/>
      <c r="F744" s="1"/>
      <c r="G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9.5" customHeight="1">
      <c r="A745" s="2"/>
      <c r="B745" s="27"/>
      <c r="C745" s="27"/>
      <c r="F745" s="1"/>
      <c r="G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9.5" customHeight="1">
      <c r="A746" s="2"/>
      <c r="B746" s="27"/>
      <c r="C746" s="27"/>
      <c r="F746" s="1"/>
      <c r="G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9.5" customHeight="1">
      <c r="A747" s="2"/>
      <c r="B747" s="27"/>
      <c r="C747" s="27"/>
      <c r="F747" s="1"/>
      <c r="G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9.5" customHeight="1">
      <c r="A748" s="2"/>
      <c r="B748" s="27"/>
      <c r="C748" s="27"/>
      <c r="F748" s="1"/>
      <c r="G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9.5" customHeight="1">
      <c r="A749" s="2"/>
      <c r="B749" s="27"/>
      <c r="C749" s="27"/>
      <c r="F749" s="1"/>
      <c r="G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9.5" customHeight="1">
      <c r="A750" s="2"/>
      <c r="B750" s="27"/>
      <c r="C750" s="27"/>
      <c r="F750" s="1"/>
      <c r="G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9.5" customHeight="1">
      <c r="A751" s="2"/>
      <c r="B751" s="27"/>
      <c r="C751" s="27"/>
      <c r="F751" s="1"/>
      <c r="G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9.5" customHeight="1">
      <c r="A752" s="2"/>
      <c r="B752" s="27"/>
      <c r="C752" s="27"/>
      <c r="F752" s="1"/>
      <c r="G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9.5" customHeight="1">
      <c r="A753" s="2"/>
      <c r="B753" s="27"/>
      <c r="C753" s="27"/>
      <c r="F753" s="1"/>
      <c r="G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9.5" customHeight="1">
      <c r="A754" s="2"/>
      <c r="B754" s="27"/>
      <c r="C754" s="27"/>
      <c r="F754" s="1"/>
      <c r="G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9.5" customHeight="1">
      <c r="A755" s="2"/>
      <c r="B755" s="27"/>
      <c r="C755" s="27"/>
      <c r="F755" s="1"/>
      <c r="G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9.5" customHeight="1">
      <c r="A756" s="2"/>
      <c r="B756" s="27"/>
      <c r="C756" s="27"/>
      <c r="F756" s="1"/>
      <c r="G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9.5" customHeight="1">
      <c r="A757" s="2"/>
      <c r="B757" s="27"/>
      <c r="C757" s="27"/>
      <c r="F757" s="1"/>
      <c r="G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9.5" customHeight="1">
      <c r="A758" s="2"/>
      <c r="B758" s="27"/>
      <c r="C758" s="27"/>
      <c r="F758" s="1"/>
      <c r="G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9.5" customHeight="1">
      <c r="A759" s="2"/>
      <c r="B759" s="27"/>
      <c r="C759" s="27"/>
      <c r="F759" s="1"/>
      <c r="G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9.5" customHeight="1">
      <c r="A760" s="2"/>
      <c r="B760" s="27"/>
      <c r="C760" s="27"/>
      <c r="F760" s="1"/>
      <c r="G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9.5" customHeight="1">
      <c r="A761" s="2"/>
      <c r="B761" s="27"/>
      <c r="C761" s="27"/>
      <c r="F761" s="1"/>
      <c r="G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9.5" customHeight="1">
      <c r="A762" s="2"/>
      <c r="B762" s="27"/>
      <c r="C762" s="27"/>
      <c r="F762" s="1"/>
      <c r="G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9.5" customHeight="1">
      <c r="A763" s="2"/>
      <c r="B763" s="27"/>
      <c r="C763" s="27"/>
      <c r="F763" s="1"/>
      <c r="G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9.5" customHeight="1">
      <c r="A764" s="2"/>
      <c r="B764" s="27"/>
      <c r="C764" s="27"/>
      <c r="F764" s="1"/>
      <c r="G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9.5" customHeight="1">
      <c r="A765" s="2"/>
      <c r="B765" s="27"/>
      <c r="C765" s="27"/>
      <c r="F765" s="1"/>
      <c r="G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9.5" customHeight="1">
      <c r="A766" s="2"/>
      <c r="B766" s="27"/>
      <c r="C766" s="27"/>
      <c r="F766" s="1"/>
      <c r="G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9.5" customHeight="1">
      <c r="A767" s="2"/>
      <c r="B767" s="27"/>
      <c r="C767" s="27"/>
      <c r="F767" s="1"/>
      <c r="G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9.5" customHeight="1">
      <c r="A768" s="2"/>
      <c r="B768" s="27"/>
      <c r="C768" s="27"/>
      <c r="F768" s="1"/>
      <c r="G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9.5" customHeight="1">
      <c r="A769" s="2"/>
      <c r="B769" s="27"/>
      <c r="C769" s="27"/>
      <c r="F769" s="1"/>
      <c r="G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9.5" customHeight="1">
      <c r="A770" s="2"/>
      <c r="B770" s="27"/>
      <c r="C770" s="27"/>
      <c r="F770" s="1"/>
      <c r="G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9.5" customHeight="1">
      <c r="A771" s="2"/>
      <c r="B771" s="27"/>
      <c r="C771" s="27"/>
      <c r="F771" s="1"/>
      <c r="G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9.5" customHeight="1">
      <c r="A772" s="2"/>
      <c r="B772" s="27"/>
      <c r="C772" s="27"/>
      <c r="F772" s="1"/>
      <c r="G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9.5" customHeight="1">
      <c r="A773" s="2"/>
      <c r="B773" s="27"/>
      <c r="C773" s="27"/>
      <c r="F773" s="1"/>
      <c r="G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9.5" customHeight="1">
      <c r="A774" s="2"/>
      <c r="B774" s="27"/>
      <c r="C774" s="27"/>
      <c r="F774" s="1"/>
      <c r="G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9.5" customHeight="1">
      <c r="A775" s="2"/>
      <c r="B775" s="27"/>
      <c r="C775" s="27"/>
      <c r="F775" s="1"/>
      <c r="G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9.5" customHeight="1">
      <c r="A776" s="2"/>
      <c r="B776" s="27"/>
      <c r="C776" s="27"/>
      <c r="F776" s="1"/>
      <c r="G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9.5" customHeight="1">
      <c r="A777" s="2"/>
      <c r="B777" s="27"/>
      <c r="C777" s="27"/>
      <c r="F777" s="1"/>
      <c r="G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9.5" customHeight="1">
      <c r="A778" s="2"/>
      <c r="B778" s="27"/>
      <c r="C778" s="27"/>
      <c r="F778" s="1"/>
      <c r="G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9.5" customHeight="1">
      <c r="A779" s="2"/>
      <c r="B779" s="27"/>
      <c r="C779" s="27"/>
      <c r="F779" s="1"/>
      <c r="G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9.5" customHeight="1">
      <c r="A780" s="2"/>
      <c r="B780" s="27"/>
      <c r="C780" s="27"/>
      <c r="F780" s="1"/>
      <c r="G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9.5" customHeight="1">
      <c r="A781" s="2"/>
      <c r="B781" s="27"/>
      <c r="C781" s="27"/>
      <c r="F781" s="1"/>
      <c r="G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9.5" customHeight="1">
      <c r="A782" s="2"/>
      <c r="B782" s="27"/>
      <c r="C782" s="27"/>
      <c r="F782" s="1"/>
      <c r="G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9.5" customHeight="1">
      <c r="A783" s="2"/>
      <c r="B783" s="27"/>
      <c r="C783" s="27"/>
      <c r="F783" s="1"/>
      <c r="G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9.5" customHeight="1">
      <c r="A784" s="2"/>
      <c r="B784" s="27"/>
      <c r="C784" s="27"/>
      <c r="F784" s="1"/>
      <c r="G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9.5" customHeight="1">
      <c r="A785" s="2"/>
      <c r="B785" s="27"/>
      <c r="C785" s="27"/>
      <c r="F785" s="1"/>
      <c r="G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9.5" customHeight="1">
      <c r="A786" s="2"/>
      <c r="B786" s="27"/>
      <c r="C786" s="27"/>
      <c r="F786" s="1"/>
      <c r="G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9.5" customHeight="1">
      <c r="A787" s="2"/>
      <c r="B787" s="27"/>
      <c r="C787" s="27"/>
      <c r="F787" s="1"/>
      <c r="G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9.5" customHeight="1">
      <c r="A788" s="2"/>
      <c r="B788" s="27"/>
      <c r="C788" s="27"/>
      <c r="F788" s="1"/>
      <c r="G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9.5" customHeight="1">
      <c r="A789" s="2"/>
      <c r="B789" s="27"/>
      <c r="C789" s="27"/>
      <c r="F789" s="1"/>
      <c r="G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9.5" customHeight="1">
      <c r="A790" s="2"/>
      <c r="B790" s="27"/>
      <c r="C790" s="27"/>
      <c r="F790" s="1"/>
      <c r="G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9.5" customHeight="1">
      <c r="A791" s="2"/>
      <c r="B791" s="27"/>
      <c r="C791" s="27"/>
      <c r="F791" s="1"/>
      <c r="G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9.5" customHeight="1">
      <c r="A792" s="2"/>
      <c r="B792" s="27"/>
      <c r="C792" s="27"/>
      <c r="F792" s="1"/>
      <c r="G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9.5" customHeight="1">
      <c r="A793" s="2"/>
      <c r="B793" s="27"/>
      <c r="C793" s="27"/>
      <c r="F793" s="1"/>
      <c r="G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9.5" customHeight="1">
      <c r="A794" s="2"/>
      <c r="B794" s="27"/>
      <c r="C794" s="27"/>
      <c r="F794" s="1"/>
      <c r="G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9.5" customHeight="1">
      <c r="A795" s="2"/>
      <c r="B795" s="27"/>
      <c r="C795" s="27"/>
      <c r="F795" s="1"/>
      <c r="G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9.5" customHeight="1">
      <c r="A796" s="2"/>
      <c r="B796" s="27"/>
      <c r="C796" s="27"/>
      <c r="F796" s="1"/>
      <c r="G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9.5" customHeight="1">
      <c r="A797" s="2"/>
      <c r="B797" s="27"/>
      <c r="C797" s="27"/>
      <c r="F797" s="1"/>
      <c r="G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9.5" customHeight="1">
      <c r="A798" s="2"/>
      <c r="B798" s="27"/>
      <c r="C798" s="27"/>
      <c r="F798" s="1"/>
      <c r="G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9.5" customHeight="1">
      <c r="A799" s="2"/>
      <c r="B799" s="27"/>
      <c r="C799" s="27"/>
      <c r="F799" s="1"/>
      <c r="G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9.5" customHeight="1">
      <c r="A800" s="2"/>
      <c r="B800" s="27"/>
      <c r="C800" s="27"/>
      <c r="F800" s="1"/>
      <c r="G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9.5" customHeight="1">
      <c r="A801" s="2"/>
      <c r="B801" s="27"/>
      <c r="C801" s="27"/>
      <c r="F801" s="1"/>
      <c r="G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9.5" customHeight="1">
      <c r="A802" s="2"/>
      <c r="B802" s="27"/>
      <c r="C802" s="27"/>
      <c r="F802" s="1"/>
      <c r="G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9.5" customHeight="1">
      <c r="A803" s="2"/>
      <c r="B803" s="27"/>
      <c r="C803" s="27"/>
      <c r="F803" s="1"/>
      <c r="G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9.5" customHeight="1">
      <c r="A804" s="2"/>
      <c r="B804" s="27"/>
      <c r="C804" s="27"/>
      <c r="F804" s="1"/>
      <c r="G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9.5" customHeight="1">
      <c r="A805" s="2"/>
      <c r="B805" s="27"/>
      <c r="C805" s="27"/>
      <c r="F805" s="1"/>
      <c r="G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9.5" customHeight="1">
      <c r="A806" s="2"/>
      <c r="B806" s="27"/>
      <c r="C806" s="27"/>
      <c r="F806" s="1"/>
      <c r="G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9.5" customHeight="1">
      <c r="A807" s="2"/>
      <c r="B807" s="27"/>
      <c r="C807" s="27"/>
      <c r="F807" s="1"/>
      <c r="G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9.5" customHeight="1">
      <c r="A808" s="2"/>
      <c r="B808" s="27"/>
      <c r="C808" s="27"/>
      <c r="F808" s="1"/>
      <c r="G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9.5" customHeight="1">
      <c r="A809" s="2"/>
      <c r="B809" s="27"/>
      <c r="C809" s="27"/>
      <c r="F809" s="1"/>
      <c r="G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9.5" customHeight="1">
      <c r="A810" s="2"/>
      <c r="B810" s="27"/>
      <c r="C810" s="27"/>
      <c r="F810" s="1"/>
      <c r="G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9.5" customHeight="1">
      <c r="A811" s="2"/>
      <c r="B811" s="27"/>
      <c r="C811" s="27"/>
      <c r="F811" s="1"/>
      <c r="G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9.5" customHeight="1">
      <c r="A812" s="2"/>
      <c r="B812" s="27"/>
      <c r="C812" s="27"/>
      <c r="F812" s="1"/>
      <c r="G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9.5" customHeight="1">
      <c r="A813" s="2"/>
      <c r="B813" s="27"/>
      <c r="C813" s="27"/>
      <c r="F813" s="1"/>
      <c r="G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9.5" customHeight="1">
      <c r="A814" s="2"/>
      <c r="B814" s="27"/>
      <c r="C814" s="27"/>
      <c r="F814" s="1"/>
      <c r="G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9.5" customHeight="1">
      <c r="A815" s="2"/>
      <c r="B815" s="27"/>
      <c r="C815" s="27"/>
      <c r="F815" s="1"/>
      <c r="G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9.5" customHeight="1">
      <c r="A816" s="2"/>
      <c r="B816" s="27"/>
      <c r="C816" s="27"/>
      <c r="F816" s="1"/>
      <c r="G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9.5" customHeight="1">
      <c r="A817" s="2"/>
      <c r="B817" s="27"/>
      <c r="C817" s="27"/>
      <c r="F817" s="1"/>
      <c r="G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9.5" customHeight="1">
      <c r="A818" s="2"/>
      <c r="B818" s="27"/>
      <c r="C818" s="27"/>
      <c r="F818" s="1"/>
      <c r="G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9.5" customHeight="1">
      <c r="A819" s="2"/>
      <c r="B819" s="27"/>
      <c r="C819" s="27"/>
      <c r="F819" s="1"/>
      <c r="G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9.5" customHeight="1">
      <c r="A820" s="2"/>
      <c r="B820" s="27"/>
      <c r="C820" s="27"/>
      <c r="F820" s="1"/>
      <c r="G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9.5" customHeight="1">
      <c r="A821" s="2"/>
      <c r="B821" s="27"/>
      <c r="C821" s="27"/>
      <c r="F821" s="1"/>
      <c r="G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9.5" customHeight="1">
      <c r="A822" s="2"/>
      <c r="B822" s="27"/>
      <c r="C822" s="27"/>
      <c r="F822" s="1"/>
      <c r="G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9.5" customHeight="1">
      <c r="A823" s="2"/>
      <c r="B823" s="27"/>
      <c r="C823" s="27"/>
      <c r="F823" s="1"/>
      <c r="G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9.5" customHeight="1">
      <c r="A824" s="2"/>
      <c r="B824" s="27"/>
      <c r="C824" s="27"/>
      <c r="F824" s="1"/>
      <c r="G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9.5" customHeight="1">
      <c r="A825" s="2"/>
      <c r="B825" s="27"/>
      <c r="C825" s="27"/>
      <c r="F825" s="1"/>
      <c r="G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9.5" customHeight="1">
      <c r="A826" s="2"/>
      <c r="B826" s="27"/>
      <c r="C826" s="27"/>
      <c r="F826" s="1"/>
      <c r="G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9.5" customHeight="1">
      <c r="A827" s="2"/>
      <c r="B827" s="27"/>
      <c r="C827" s="27"/>
      <c r="F827" s="1"/>
      <c r="G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9.5" customHeight="1">
      <c r="A828" s="2"/>
      <c r="B828" s="27"/>
      <c r="C828" s="27"/>
      <c r="F828" s="1"/>
      <c r="G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9.5" customHeight="1">
      <c r="A829" s="2"/>
      <c r="B829" s="27"/>
      <c r="C829" s="27"/>
      <c r="F829" s="1"/>
      <c r="G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9.5" customHeight="1">
      <c r="A830" s="2"/>
      <c r="B830" s="27"/>
      <c r="C830" s="27"/>
      <c r="F830" s="1"/>
      <c r="G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9.5" customHeight="1">
      <c r="A831" s="2"/>
      <c r="B831" s="27"/>
      <c r="C831" s="27"/>
      <c r="F831" s="1"/>
      <c r="G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9.5" customHeight="1">
      <c r="A832" s="2"/>
      <c r="B832" s="27"/>
      <c r="C832" s="27"/>
      <c r="F832" s="1"/>
      <c r="G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9.5" customHeight="1">
      <c r="A833" s="2"/>
      <c r="B833" s="27"/>
      <c r="C833" s="27"/>
      <c r="F833" s="1"/>
      <c r="G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9.5" customHeight="1">
      <c r="A834" s="2"/>
      <c r="B834" s="27"/>
      <c r="C834" s="27"/>
      <c r="F834" s="1"/>
      <c r="G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9.5" customHeight="1">
      <c r="A835" s="2"/>
      <c r="B835" s="27"/>
      <c r="C835" s="27"/>
      <c r="F835" s="1"/>
      <c r="G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9.5" customHeight="1">
      <c r="A836" s="2"/>
      <c r="B836" s="27"/>
      <c r="C836" s="27"/>
      <c r="F836" s="1"/>
      <c r="G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9.5" customHeight="1">
      <c r="A837" s="2"/>
      <c r="B837" s="27"/>
      <c r="C837" s="27"/>
      <c r="F837" s="1"/>
      <c r="G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9.5" customHeight="1">
      <c r="A838" s="2"/>
      <c r="B838" s="27"/>
      <c r="C838" s="27"/>
      <c r="F838" s="1"/>
      <c r="G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9.5" customHeight="1">
      <c r="A839" s="2"/>
      <c r="B839" s="27"/>
      <c r="C839" s="27"/>
      <c r="F839" s="1"/>
      <c r="G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9.5" customHeight="1">
      <c r="A840" s="2"/>
      <c r="B840" s="27"/>
      <c r="C840" s="27"/>
      <c r="F840" s="1"/>
      <c r="G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9.5" customHeight="1">
      <c r="A841" s="2"/>
      <c r="B841" s="27"/>
      <c r="C841" s="27"/>
      <c r="F841" s="1"/>
      <c r="G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9.5" customHeight="1">
      <c r="A842" s="2"/>
      <c r="B842" s="27"/>
      <c r="C842" s="27"/>
      <c r="F842" s="1"/>
      <c r="G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9.5" customHeight="1">
      <c r="A843" s="2"/>
      <c r="B843" s="27"/>
      <c r="C843" s="27"/>
      <c r="F843" s="1"/>
      <c r="G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9.5" customHeight="1">
      <c r="A844" s="2"/>
      <c r="B844" s="27"/>
      <c r="C844" s="27"/>
      <c r="F844" s="1"/>
      <c r="G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9.5" customHeight="1">
      <c r="A845" s="2"/>
      <c r="B845" s="27"/>
      <c r="C845" s="27"/>
      <c r="F845" s="1"/>
      <c r="G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9.5" customHeight="1">
      <c r="A846" s="2"/>
      <c r="B846" s="27"/>
      <c r="C846" s="27"/>
      <c r="F846" s="1"/>
      <c r="G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9.5" customHeight="1">
      <c r="A847" s="2"/>
      <c r="B847" s="27"/>
      <c r="C847" s="27"/>
      <c r="F847" s="1"/>
      <c r="G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9.5" customHeight="1">
      <c r="A848" s="2"/>
      <c r="B848" s="27"/>
      <c r="C848" s="27"/>
      <c r="F848" s="1"/>
      <c r="G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9.5" customHeight="1">
      <c r="A849" s="2"/>
      <c r="B849" s="27"/>
      <c r="C849" s="27"/>
      <c r="F849" s="1"/>
      <c r="G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9.5" customHeight="1">
      <c r="A850" s="2"/>
      <c r="B850" s="27"/>
      <c r="C850" s="27"/>
      <c r="F850" s="1"/>
      <c r="G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9.5" customHeight="1">
      <c r="A851" s="2"/>
      <c r="B851" s="27"/>
      <c r="C851" s="27"/>
      <c r="F851" s="1"/>
      <c r="G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9.5" customHeight="1">
      <c r="A852" s="2"/>
      <c r="B852" s="27"/>
      <c r="C852" s="27"/>
      <c r="F852" s="1"/>
      <c r="G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9.5" customHeight="1">
      <c r="A853" s="2"/>
      <c r="B853" s="27"/>
      <c r="C853" s="27"/>
      <c r="F853" s="1"/>
      <c r="G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9.5" customHeight="1">
      <c r="A854" s="2"/>
      <c r="B854" s="27"/>
      <c r="C854" s="27"/>
      <c r="F854" s="1"/>
      <c r="G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9.5" customHeight="1">
      <c r="A855" s="2"/>
      <c r="B855" s="27"/>
      <c r="C855" s="27"/>
      <c r="F855" s="1"/>
      <c r="G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9.5" customHeight="1">
      <c r="A856" s="2"/>
      <c r="B856" s="27"/>
      <c r="C856" s="27"/>
      <c r="F856" s="1"/>
      <c r="G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9.5" customHeight="1">
      <c r="A857" s="2"/>
      <c r="B857" s="27"/>
      <c r="C857" s="27"/>
      <c r="F857" s="1"/>
      <c r="G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9.5" customHeight="1">
      <c r="A858" s="2"/>
      <c r="B858" s="27"/>
      <c r="C858" s="27"/>
      <c r="F858" s="1"/>
      <c r="G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9.5" customHeight="1">
      <c r="A859" s="2"/>
      <c r="B859" s="27"/>
      <c r="C859" s="27"/>
      <c r="F859" s="1"/>
      <c r="G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9.5" customHeight="1">
      <c r="A860" s="2"/>
      <c r="B860" s="27"/>
      <c r="C860" s="27"/>
      <c r="F860" s="1"/>
      <c r="G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9.5" customHeight="1">
      <c r="A861" s="2"/>
      <c r="B861" s="27"/>
      <c r="C861" s="27"/>
      <c r="F861" s="1"/>
      <c r="G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9.5" customHeight="1">
      <c r="A862" s="2"/>
      <c r="B862" s="27"/>
      <c r="C862" s="27"/>
      <c r="F862" s="1"/>
      <c r="G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9.5" customHeight="1">
      <c r="A863" s="2"/>
      <c r="B863" s="27"/>
      <c r="C863" s="27"/>
      <c r="F863" s="1"/>
      <c r="G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9.5" customHeight="1">
      <c r="A864" s="2"/>
      <c r="B864" s="27"/>
      <c r="C864" s="27"/>
      <c r="F864" s="1"/>
      <c r="G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9.5" customHeight="1">
      <c r="A865" s="2"/>
      <c r="B865" s="27"/>
      <c r="C865" s="27"/>
      <c r="F865" s="1"/>
      <c r="G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9.5" customHeight="1">
      <c r="A866" s="2"/>
      <c r="B866" s="27"/>
      <c r="C866" s="27"/>
      <c r="F866" s="1"/>
      <c r="G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9.5" customHeight="1">
      <c r="A867" s="2"/>
      <c r="B867" s="27"/>
      <c r="C867" s="27"/>
      <c r="F867" s="1"/>
      <c r="G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9.5" customHeight="1">
      <c r="A868" s="2"/>
      <c r="B868" s="27"/>
      <c r="C868" s="27"/>
      <c r="F868" s="1"/>
      <c r="G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9.5" customHeight="1">
      <c r="A869" s="2"/>
      <c r="B869" s="27"/>
      <c r="C869" s="27"/>
      <c r="F869" s="1"/>
      <c r="G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9.5" customHeight="1">
      <c r="A870" s="2"/>
      <c r="B870" s="27"/>
      <c r="C870" s="27"/>
      <c r="F870" s="1"/>
      <c r="G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9.5" customHeight="1">
      <c r="A871" s="2"/>
      <c r="B871" s="27"/>
      <c r="C871" s="27"/>
      <c r="F871" s="1"/>
      <c r="G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9.5" customHeight="1">
      <c r="A872" s="2"/>
      <c r="B872" s="27"/>
      <c r="C872" s="27"/>
      <c r="F872" s="1"/>
      <c r="G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9.5" customHeight="1">
      <c r="A873" s="2"/>
      <c r="B873" s="27"/>
      <c r="C873" s="27"/>
      <c r="F873" s="1"/>
      <c r="G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9.5" customHeight="1">
      <c r="A874" s="2"/>
      <c r="B874" s="27"/>
      <c r="C874" s="27"/>
      <c r="F874" s="1"/>
      <c r="G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9.5" customHeight="1">
      <c r="A875" s="2"/>
      <c r="B875" s="27"/>
      <c r="C875" s="27"/>
      <c r="F875" s="1"/>
      <c r="G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9.5" customHeight="1">
      <c r="A876" s="2"/>
      <c r="B876" s="27"/>
      <c r="C876" s="27"/>
      <c r="F876" s="1"/>
      <c r="G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9.5" customHeight="1">
      <c r="A877" s="2"/>
      <c r="B877" s="27"/>
      <c r="C877" s="27"/>
      <c r="F877" s="1"/>
      <c r="G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9.5" customHeight="1">
      <c r="A878" s="2"/>
      <c r="B878" s="27"/>
      <c r="C878" s="27"/>
      <c r="F878" s="1"/>
      <c r="G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9.5" customHeight="1">
      <c r="A879" s="2"/>
      <c r="B879" s="27"/>
      <c r="C879" s="27"/>
      <c r="F879" s="1"/>
      <c r="G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9.5" customHeight="1">
      <c r="A880" s="2"/>
      <c r="B880" s="27"/>
      <c r="C880" s="27"/>
      <c r="F880" s="1"/>
      <c r="G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9.5" customHeight="1">
      <c r="A881" s="2"/>
      <c r="B881" s="27"/>
      <c r="C881" s="27"/>
      <c r="F881" s="1"/>
      <c r="G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9.5" customHeight="1">
      <c r="A882" s="2"/>
      <c r="B882" s="27"/>
      <c r="C882" s="27"/>
      <c r="F882" s="1"/>
      <c r="G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9.5" customHeight="1">
      <c r="A883" s="2"/>
      <c r="B883" s="27"/>
      <c r="C883" s="27"/>
      <c r="F883" s="1"/>
      <c r="G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9.5" customHeight="1">
      <c r="A884" s="2"/>
      <c r="B884" s="27"/>
      <c r="C884" s="27"/>
      <c r="F884" s="1"/>
      <c r="G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9.5" customHeight="1">
      <c r="A885" s="2"/>
      <c r="B885" s="27"/>
      <c r="C885" s="27"/>
      <c r="F885" s="1"/>
      <c r="G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9.5" customHeight="1">
      <c r="A886" s="2"/>
      <c r="B886" s="27"/>
      <c r="C886" s="27"/>
      <c r="F886" s="1"/>
      <c r="G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9.5" customHeight="1">
      <c r="A887" s="2"/>
      <c r="B887" s="27"/>
      <c r="C887" s="27"/>
      <c r="F887" s="1"/>
      <c r="G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9.5" customHeight="1">
      <c r="A888" s="2"/>
      <c r="B888" s="27"/>
      <c r="C888" s="27"/>
      <c r="F888" s="1"/>
      <c r="G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9.5" customHeight="1">
      <c r="A889" s="2"/>
      <c r="B889" s="27"/>
      <c r="C889" s="27"/>
      <c r="F889" s="1"/>
      <c r="G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9.5" customHeight="1">
      <c r="A890" s="2"/>
      <c r="B890" s="27"/>
      <c r="C890" s="27"/>
      <c r="F890" s="1"/>
      <c r="G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9.5" customHeight="1">
      <c r="A891" s="2"/>
      <c r="B891" s="27"/>
      <c r="C891" s="27"/>
      <c r="F891" s="1"/>
      <c r="G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9.5" customHeight="1">
      <c r="A892" s="2"/>
      <c r="B892" s="27"/>
      <c r="C892" s="27"/>
      <c r="F892" s="1"/>
      <c r="G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9.5" customHeight="1">
      <c r="A893" s="2"/>
      <c r="B893" s="27"/>
      <c r="C893" s="27"/>
      <c r="F893" s="1"/>
      <c r="G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9.5" customHeight="1">
      <c r="A894" s="2"/>
      <c r="B894" s="27"/>
      <c r="C894" s="27"/>
      <c r="F894" s="1"/>
      <c r="G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9.5" customHeight="1">
      <c r="A895" s="2"/>
      <c r="B895" s="27"/>
      <c r="C895" s="27"/>
      <c r="F895" s="1"/>
      <c r="G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9.5" customHeight="1">
      <c r="A896" s="2"/>
      <c r="B896" s="27"/>
      <c r="C896" s="27"/>
      <c r="F896" s="1"/>
      <c r="G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9.5" customHeight="1">
      <c r="A897" s="2"/>
      <c r="B897" s="27"/>
      <c r="C897" s="27"/>
      <c r="F897" s="1"/>
      <c r="G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9.5" customHeight="1">
      <c r="A898" s="2"/>
      <c r="B898" s="27"/>
      <c r="C898" s="27"/>
      <c r="F898" s="1"/>
      <c r="G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9.5" customHeight="1">
      <c r="A899" s="2"/>
      <c r="B899" s="27"/>
      <c r="C899" s="27"/>
      <c r="F899" s="1"/>
      <c r="G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9.5" customHeight="1">
      <c r="A900" s="2"/>
      <c r="B900" s="27"/>
      <c r="C900" s="27"/>
      <c r="F900" s="1"/>
      <c r="G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9.5" customHeight="1">
      <c r="A901" s="2"/>
      <c r="B901" s="27"/>
      <c r="C901" s="27"/>
      <c r="F901" s="1"/>
      <c r="G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9.5" customHeight="1">
      <c r="A902" s="2"/>
      <c r="B902" s="27"/>
      <c r="C902" s="27"/>
      <c r="F902" s="1"/>
      <c r="G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9.5" customHeight="1">
      <c r="A903" s="2"/>
      <c r="B903" s="27"/>
      <c r="C903" s="27"/>
      <c r="F903" s="1"/>
      <c r="G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9.5" customHeight="1">
      <c r="A904" s="2"/>
      <c r="B904" s="27"/>
      <c r="C904" s="27"/>
      <c r="F904" s="1"/>
      <c r="G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9.5" customHeight="1">
      <c r="A905" s="2"/>
      <c r="B905" s="27"/>
      <c r="C905" s="27"/>
      <c r="F905" s="1"/>
      <c r="G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9.5" customHeight="1">
      <c r="A906" s="2"/>
      <c r="B906" s="27"/>
      <c r="C906" s="27"/>
      <c r="F906" s="1"/>
      <c r="G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9.5" customHeight="1">
      <c r="A907" s="2"/>
      <c r="B907" s="27"/>
      <c r="C907" s="27"/>
      <c r="F907" s="1"/>
      <c r="G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9.5" customHeight="1">
      <c r="A908" s="2"/>
      <c r="B908" s="27"/>
      <c r="C908" s="27"/>
      <c r="F908" s="1"/>
      <c r="G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9.5" customHeight="1">
      <c r="A909" s="2"/>
      <c r="B909" s="27"/>
      <c r="C909" s="27"/>
      <c r="F909" s="1"/>
      <c r="G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9.5" customHeight="1">
      <c r="A910" s="2"/>
      <c r="B910" s="27"/>
      <c r="C910" s="27"/>
      <c r="F910" s="1"/>
      <c r="G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9.5" customHeight="1">
      <c r="A911" s="2"/>
      <c r="B911" s="27"/>
      <c r="C911" s="27"/>
      <c r="F911" s="1"/>
      <c r="G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9.5" customHeight="1">
      <c r="A912" s="2"/>
      <c r="B912" s="27"/>
      <c r="C912" s="27"/>
      <c r="F912" s="1"/>
      <c r="G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9.5" customHeight="1">
      <c r="A913" s="2"/>
      <c r="B913" s="27"/>
      <c r="C913" s="27"/>
      <c r="F913" s="1"/>
      <c r="G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9.5" customHeight="1">
      <c r="A914" s="2"/>
      <c r="B914" s="27"/>
      <c r="C914" s="27"/>
      <c r="F914" s="1"/>
      <c r="G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9.5" customHeight="1">
      <c r="A915" s="2"/>
      <c r="B915" s="27"/>
      <c r="C915" s="27"/>
      <c r="F915" s="1"/>
      <c r="G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9.5" customHeight="1">
      <c r="A916" s="2"/>
      <c r="B916" s="27"/>
      <c r="C916" s="27"/>
      <c r="F916" s="1"/>
      <c r="G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9.5" customHeight="1">
      <c r="A917" s="2"/>
      <c r="B917" s="27"/>
      <c r="C917" s="27"/>
      <c r="F917" s="1"/>
      <c r="G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9.5" customHeight="1">
      <c r="A918" s="2"/>
      <c r="B918" s="27"/>
      <c r="C918" s="27"/>
      <c r="F918" s="1"/>
      <c r="G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9.5" customHeight="1">
      <c r="A919" s="2"/>
      <c r="B919" s="27"/>
      <c r="C919" s="27"/>
      <c r="F919" s="1"/>
      <c r="G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9.5" customHeight="1">
      <c r="A920" s="2"/>
      <c r="B920" s="27"/>
      <c r="C920" s="27"/>
      <c r="F920" s="1"/>
      <c r="G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9.5" customHeight="1">
      <c r="A921" s="2"/>
      <c r="B921" s="27"/>
      <c r="C921" s="27"/>
      <c r="F921" s="1"/>
      <c r="G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9.5" customHeight="1">
      <c r="A922" s="2"/>
      <c r="B922" s="27"/>
      <c r="C922" s="27"/>
      <c r="F922" s="1"/>
      <c r="G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9.5" customHeight="1">
      <c r="A923" s="2"/>
      <c r="B923" s="27"/>
      <c r="C923" s="27"/>
      <c r="F923" s="1"/>
      <c r="G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9.5" customHeight="1">
      <c r="A924" s="2"/>
      <c r="B924" s="27"/>
      <c r="C924" s="27"/>
      <c r="F924" s="1"/>
      <c r="G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9.5" customHeight="1">
      <c r="A925" s="2"/>
      <c r="B925" s="27"/>
      <c r="C925" s="27"/>
      <c r="F925" s="1"/>
      <c r="G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9.5" customHeight="1">
      <c r="A926" s="2"/>
      <c r="B926" s="27"/>
      <c r="C926" s="27"/>
      <c r="F926" s="1"/>
      <c r="G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9.5" customHeight="1">
      <c r="A927" s="2"/>
      <c r="B927" s="27"/>
      <c r="C927" s="27"/>
      <c r="F927" s="1"/>
      <c r="G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9.5" customHeight="1">
      <c r="A928" s="2"/>
      <c r="B928" s="27"/>
      <c r="C928" s="27"/>
      <c r="F928" s="1"/>
      <c r="G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9.5" customHeight="1">
      <c r="A929" s="2"/>
      <c r="B929" s="27"/>
      <c r="C929" s="27"/>
      <c r="F929" s="1"/>
      <c r="G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9.5" customHeight="1">
      <c r="A930" s="2"/>
      <c r="B930" s="27"/>
      <c r="C930" s="27"/>
      <c r="F930" s="1"/>
      <c r="G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9.5" customHeight="1">
      <c r="A931" s="2"/>
      <c r="B931" s="27"/>
      <c r="C931" s="27"/>
      <c r="F931" s="1"/>
      <c r="G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9.5" customHeight="1">
      <c r="A932" s="2"/>
      <c r="B932" s="27"/>
      <c r="C932" s="27"/>
      <c r="F932" s="1"/>
      <c r="G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9.5" customHeight="1">
      <c r="A933" s="2"/>
      <c r="B933" s="27"/>
      <c r="C933" s="27"/>
      <c r="F933" s="1"/>
      <c r="G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9.5" customHeight="1">
      <c r="A934" s="2"/>
      <c r="B934" s="27"/>
      <c r="C934" s="27"/>
      <c r="F934" s="1"/>
      <c r="G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9.5" customHeight="1">
      <c r="A935" s="2"/>
      <c r="B935" s="27"/>
      <c r="C935" s="27"/>
      <c r="F935" s="1"/>
      <c r="G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9.5" customHeight="1">
      <c r="A936" s="2"/>
      <c r="B936" s="27"/>
      <c r="C936" s="27"/>
      <c r="F936" s="1"/>
      <c r="G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9.5" customHeight="1">
      <c r="A937" s="2"/>
      <c r="B937" s="27"/>
      <c r="C937" s="27"/>
      <c r="F937" s="1"/>
      <c r="G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9.5" customHeight="1">
      <c r="A938" s="2"/>
      <c r="B938" s="27"/>
      <c r="C938" s="27"/>
      <c r="F938" s="1"/>
      <c r="G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9.5" customHeight="1">
      <c r="A939" s="2"/>
      <c r="B939" s="27"/>
      <c r="C939" s="27"/>
      <c r="F939" s="1"/>
      <c r="G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9.5" customHeight="1">
      <c r="A940" s="2"/>
      <c r="B940" s="27"/>
      <c r="C940" s="27"/>
      <c r="F940" s="1"/>
      <c r="G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9.5" customHeight="1">
      <c r="A941" s="2"/>
      <c r="B941" s="27"/>
      <c r="C941" s="27"/>
      <c r="F941" s="1"/>
      <c r="G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9.5" customHeight="1">
      <c r="A942" s="2"/>
      <c r="B942" s="27"/>
      <c r="C942" s="27"/>
      <c r="F942" s="1"/>
      <c r="G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9.5" customHeight="1">
      <c r="A943" s="2"/>
      <c r="B943" s="27"/>
      <c r="C943" s="27"/>
      <c r="F943" s="1"/>
      <c r="G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9.5" customHeight="1">
      <c r="A944" s="2"/>
      <c r="B944" s="27"/>
      <c r="C944" s="27"/>
      <c r="F944" s="1"/>
      <c r="G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9.5" customHeight="1">
      <c r="A945" s="2"/>
      <c r="B945" s="27"/>
      <c r="C945" s="27"/>
      <c r="F945" s="1"/>
      <c r="G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9.5" customHeight="1">
      <c r="A946" s="2"/>
      <c r="B946" s="27"/>
      <c r="C946" s="27"/>
      <c r="F946" s="1"/>
      <c r="G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9.5" customHeight="1">
      <c r="A947" s="2"/>
      <c r="B947" s="27"/>
      <c r="C947" s="27"/>
      <c r="F947" s="1"/>
      <c r="G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9.5" customHeight="1">
      <c r="A948" s="2"/>
      <c r="B948" s="27"/>
      <c r="C948" s="27"/>
      <c r="F948" s="1"/>
      <c r="G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9.5" customHeight="1">
      <c r="A949" s="2"/>
      <c r="B949" s="27"/>
      <c r="C949" s="27"/>
      <c r="F949" s="1"/>
      <c r="G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9.5" customHeight="1">
      <c r="A950" s="2"/>
      <c r="B950" s="27"/>
      <c r="C950" s="27"/>
      <c r="F950" s="1"/>
      <c r="G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9.5" customHeight="1">
      <c r="A951" s="2"/>
      <c r="B951" s="27"/>
      <c r="C951" s="27"/>
      <c r="F951" s="1"/>
      <c r="G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9.5" customHeight="1">
      <c r="A952" s="2"/>
      <c r="B952" s="27"/>
      <c r="C952" s="27"/>
      <c r="F952" s="1"/>
      <c r="G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9.5" customHeight="1">
      <c r="A953" s="2"/>
      <c r="B953" s="27"/>
      <c r="C953" s="27"/>
      <c r="F953" s="1"/>
      <c r="G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9.5" customHeight="1">
      <c r="A954" s="2"/>
      <c r="B954" s="27"/>
      <c r="C954" s="27"/>
      <c r="F954" s="1"/>
      <c r="G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9.5" customHeight="1">
      <c r="A955" s="2"/>
      <c r="B955" s="27"/>
      <c r="C955" s="27"/>
      <c r="F955" s="1"/>
      <c r="G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9.5" customHeight="1">
      <c r="A956" s="2"/>
      <c r="B956" s="27"/>
      <c r="C956" s="27"/>
      <c r="F956" s="1"/>
      <c r="G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9.5" customHeight="1">
      <c r="A957" s="2"/>
      <c r="B957" s="27"/>
      <c r="C957" s="27"/>
      <c r="F957" s="1"/>
      <c r="G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9.5" customHeight="1">
      <c r="A958" s="2"/>
      <c r="B958" s="27"/>
      <c r="C958" s="27"/>
      <c r="F958" s="1"/>
      <c r="G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9.5" customHeight="1">
      <c r="A959" s="2"/>
      <c r="B959" s="27"/>
      <c r="C959" s="27"/>
      <c r="F959" s="1"/>
      <c r="G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9.5" customHeight="1">
      <c r="A960" s="2"/>
      <c r="B960" s="27"/>
      <c r="C960" s="27"/>
      <c r="F960" s="1"/>
      <c r="G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9.5" customHeight="1">
      <c r="A961" s="2"/>
      <c r="B961" s="27"/>
      <c r="C961" s="27"/>
      <c r="F961" s="1"/>
      <c r="G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9.5" customHeight="1">
      <c r="A962" s="2"/>
      <c r="B962" s="27"/>
      <c r="C962" s="27"/>
      <c r="F962" s="1"/>
      <c r="G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9.5" customHeight="1">
      <c r="A963" s="2"/>
      <c r="B963" s="27"/>
      <c r="C963" s="27"/>
      <c r="F963" s="1"/>
      <c r="G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9.5" customHeight="1">
      <c r="A964" s="2"/>
      <c r="B964" s="27"/>
      <c r="C964" s="27"/>
      <c r="F964" s="1"/>
      <c r="G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9.5" customHeight="1">
      <c r="A965" s="2"/>
      <c r="B965" s="27"/>
      <c r="C965" s="27"/>
      <c r="F965" s="1"/>
      <c r="G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9.5" customHeight="1">
      <c r="A966" s="2"/>
      <c r="B966" s="27"/>
      <c r="C966" s="27"/>
      <c r="F966" s="1"/>
      <c r="G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9.5" customHeight="1">
      <c r="A967" s="2"/>
      <c r="B967" s="27"/>
      <c r="C967" s="27"/>
      <c r="F967" s="1"/>
      <c r="G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9.5" customHeight="1">
      <c r="A968" s="2"/>
      <c r="B968" s="27"/>
      <c r="C968" s="27"/>
      <c r="F968" s="1"/>
      <c r="G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9.5" customHeight="1">
      <c r="A969" s="2"/>
      <c r="B969" s="27"/>
      <c r="C969" s="27"/>
      <c r="F969" s="1"/>
      <c r="G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9.5" customHeight="1">
      <c r="A970" s="2"/>
      <c r="B970" s="27"/>
      <c r="C970" s="27"/>
      <c r="F970" s="1"/>
      <c r="G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9.5" customHeight="1">
      <c r="A971" s="2"/>
      <c r="B971" s="27"/>
      <c r="C971" s="27"/>
      <c r="F971" s="1"/>
      <c r="G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9.5" customHeight="1">
      <c r="A972" s="2"/>
      <c r="B972" s="27"/>
      <c r="C972" s="27"/>
      <c r="F972" s="1"/>
      <c r="G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9.5" customHeight="1">
      <c r="A973" s="2"/>
      <c r="B973" s="27"/>
      <c r="C973" s="27"/>
      <c r="F973" s="1"/>
      <c r="G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9.5" customHeight="1">
      <c r="A974" s="2"/>
      <c r="B974" s="27"/>
      <c r="C974" s="27"/>
      <c r="F974" s="1"/>
      <c r="G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9.5" customHeight="1">
      <c r="A975" s="2"/>
      <c r="B975" s="27"/>
      <c r="C975" s="27"/>
      <c r="F975" s="1"/>
      <c r="G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9.5" customHeight="1">
      <c r="A976" s="2"/>
      <c r="B976" s="27"/>
      <c r="C976" s="27"/>
      <c r="F976" s="1"/>
      <c r="G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9.5" customHeight="1">
      <c r="A977" s="2"/>
      <c r="B977" s="27"/>
      <c r="C977" s="27"/>
      <c r="F977" s="1"/>
      <c r="G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9.5" customHeight="1">
      <c r="A978" s="2"/>
      <c r="B978" s="27"/>
      <c r="C978" s="27"/>
      <c r="F978" s="1"/>
      <c r="G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9.5" customHeight="1">
      <c r="A979" s="2"/>
      <c r="B979" s="27"/>
      <c r="C979" s="27"/>
      <c r="F979" s="1"/>
      <c r="G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9.5" customHeight="1">
      <c r="A980" s="2"/>
      <c r="B980" s="27"/>
      <c r="C980" s="27"/>
      <c r="F980" s="1"/>
      <c r="G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9.5" customHeight="1">
      <c r="A981" s="2"/>
      <c r="B981" s="27"/>
      <c r="C981" s="27"/>
      <c r="F981" s="1"/>
      <c r="G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9.5" customHeight="1">
      <c r="A982" s="2"/>
      <c r="B982" s="27"/>
      <c r="C982" s="27"/>
      <c r="F982" s="1"/>
      <c r="G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9.5" customHeight="1">
      <c r="A983" s="2"/>
      <c r="B983" s="27"/>
      <c r="C983" s="27"/>
      <c r="F983" s="1"/>
      <c r="G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9.5" customHeight="1">
      <c r="A984" s="2"/>
      <c r="B984" s="27"/>
      <c r="C984" s="27"/>
      <c r="F984" s="1"/>
      <c r="G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9.5" customHeight="1">
      <c r="A985" s="2"/>
      <c r="B985" s="27"/>
      <c r="C985" s="27"/>
      <c r="F985" s="1"/>
      <c r="G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9.5" customHeight="1">
      <c r="A986" s="2"/>
      <c r="B986" s="27"/>
      <c r="C986" s="27"/>
      <c r="F986" s="1"/>
      <c r="G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9.5" customHeight="1">
      <c r="A987" s="2"/>
      <c r="B987" s="27"/>
      <c r="C987" s="27"/>
      <c r="F987" s="1"/>
      <c r="G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</sheetData>
  <mergeCells count="17">
    <mergeCell ref="D3:E3"/>
    <mergeCell ref="F3:G3"/>
    <mergeCell ref="H16:H17"/>
    <mergeCell ref="H3:J3"/>
    <mergeCell ref="A1:B1"/>
    <mergeCell ref="D18:E18"/>
    <mergeCell ref="F1:G1"/>
    <mergeCell ref="D1:E1"/>
    <mergeCell ref="A15:A17"/>
    <mergeCell ref="B15:C15"/>
    <mergeCell ref="D15:E15"/>
    <mergeCell ref="F15:G15"/>
    <mergeCell ref="B17:C17"/>
    <mergeCell ref="D17:E17"/>
    <mergeCell ref="F17:G17"/>
    <mergeCell ref="A3:A4"/>
    <mergeCell ref="B3:C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ED174-A83D-EE4C-A4BD-30CC9348ACD9}">
  <dimension ref="A1:X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customWidth="1"/>
    <col min="2" max="3" width="11.77734375" style="7" customWidth="1"/>
    <col min="4" max="4" width="11.77734375" style="19" customWidth="1"/>
    <col min="5" max="5" width="11.77734375" style="16" customWidth="1"/>
    <col min="6" max="7" width="11.77734375" customWidth="1"/>
    <col min="8" max="9" width="11.77734375" style="16" customWidth="1"/>
    <col min="10" max="10" width="15.44140625" customWidth="1"/>
    <col min="11" max="24" width="10.6640625" customWidth="1"/>
  </cols>
  <sheetData>
    <row r="1" spans="1:24" s="10" customFormat="1" ht="31.5" customHeight="1">
      <c r="A1" s="81">
        <v>45499</v>
      </c>
      <c r="B1" s="82"/>
      <c r="C1" s="60" t="str">
        <f>"Pumps: "&amp;COUNTA(I5:I12)</f>
        <v>Pumps: 8</v>
      </c>
      <c r="D1" s="84">
        <f>ROUNDUP(D17/8, 0)</f>
        <v>86</v>
      </c>
      <c r="E1" s="92"/>
      <c r="F1" s="93">
        <f>ROUNDDOWN(F17/8, 0)</f>
        <v>22</v>
      </c>
      <c r="G1" s="85"/>
      <c r="H1" s="49" t="s">
        <v>0</v>
      </c>
      <c r="I1" s="49" t="s">
        <v>1</v>
      </c>
      <c r="J1" s="49" t="s">
        <v>28</v>
      </c>
    </row>
    <row r="2" spans="1:24" s="10" customFormat="1" ht="31.5" customHeight="1">
      <c r="A2" s="11"/>
      <c r="B2" s="11"/>
      <c r="C2" s="58"/>
      <c r="D2" s="12"/>
      <c r="E2" s="12"/>
    </row>
    <row r="3" spans="1:24" s="1" customFormat="1" ht="42" customHeight="1">
      <c r="A3" s="87" t="s">
        <v>3</v>
      </c>
      <c r="B3" s="89" t="s">
        <v>4</v>
      </c>
      <c r="C3" s="113"/>
      <c r="D3" s="89" t="s">
        <v>5</v>
      </c>
      <c r="E3" s="91"/>
      <c r="F3" s="89" t="s">
        <v>6</v>
      </c>
      <c r="G3" s="112"/>
      <c r="H3" s="109" t="s">
        <v>7</v>
      </c>
      <c r="I3" s="109"/>
      <c r="J3" s="109"/>
    </row>
    <row r="4" spans="1:24" s="1" customFormat="1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38" t="s">
        <v>12</v>
      </c>
      <c r="I4" s="38" t="s">
        <v>6</v>
      </c>
      <c r="J4" s="38" t="s">
        <v>4</v>
      </c>
    </row>
    <row r="5" spans="1:24" ht="42" customHeight="1">
      <c r="A5" s="4">
        <v>45930</v>
      </c>
      <c r="B5" s="29"/>
      <c r="C5" s="29"/>
      <c r="D5" s="30">
        <v>100</v>
      </c>
      <c r="E5" s="30"/>
      <c r="F5" s="30" t="s">
        <v>41</v>
      </c>
      <c r="G5" s="30" t="s">
        <v>41</v>
      </c>
      <c r="H5" s="22">
        <v>0.97916666666666663</v>
      </c>
      <c r="I5" s="5" t="s">
        <v>41</v>
      </c>
      <c r="J5" s="2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2" customHeight="1">
      <c r="A6" s="4">
        <v>45930.125</v>
      </c>
      <c r="B6" s="29"/>
      <c r="C6" s="29"/>
      <c r="D6" s="30"/>
      <c r="E6" s="30">
        <v>110</v>
      </c>
      <c r="F6" s="30" t="s">
        <v>41</v>
      </c>
      <c r="G6" s="30" t="s">
        <v>41</v>
      </c>
      <c r="H6" s="23">
        <v>0.10416666666666667</v>
      </c>
      <c r="I6" s="5" t="s">
        <v>41</v>
      </c>
      <c r="J6" s="2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42" customHeight="1">
      <c r="A7" s="4">
        <v>45930.25</v>
      </c>
      <c r="B7" s="29"/>
      <c r="C7" s="29"/>
      <c r="D7" s="30">
        <v>60</v>
      </c>
      <c r="E7" s="30">
        <v>40</v>
      </c>
      <c r="F7" s="30">
        <v>80</v>
      </c>
      <c r="G7" s="30">
        <v>100</v>
      </c>
      <c r="H7" s="23">
        <v>0.27083333333333331</v>
      </c>
      <c r="I7" s="23">
        <v>0.25</v>
      </c>
      <c r="J7" s="2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42" customHeight="1">
      <c r="A8" s="4">
        <v>45930.375</v>
      </c>
      <c r="B8" s="29"/>
      <c r="C8" s="29"/>
      <c r="D8" s="30">
        <v>80</v>
      </c>
      <c r="E8" s="30"/>
      <c r="F8" s="30" t="s">
        <v>41</v>
      </c>
      <c r="G8" s="30" t="s">
        <v>41</v>
      </c>
      <c r="H8" s="23">
        <v>0.41666666666666669</v>
      </c>
      <c r="I8" s="5" t="s">
        <v>41</v>
      </c>
      <c r="J8" s="2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2" customHeight="1">
      <c r="A9" s="4">
        <v>45930.5</v>
      </c>
      <c r="B9" s="29"/>
      <c r="C9" s="29"/>
      <c r="D9" s="30">
        <v>95</v>
      </c>
      <c r="E9" s="34"/>
      <c r="F9" s="30" t="s">
        <v>41</v>
      </c>
      <c r="G9" s="30" t="s">
        <v>41</v>
      </c>
      <c r="H9" s="23">
        <v>0.52083333333333337</v>
      </c>
      <c r="I9" s="5" t="s">
        <v>41</v>
      </c>
      <c r="J9" s="2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42" customHeight="1">
      <c r="A10" s="4">
        <v>45930.625</v>
      </c>
      <c r="B10" s="29"/>
      <c r="C10" s="29">
        <v>30</v>
      </c>
      <c r="D10" s="30">
        <v>40</v>
      </c>
      <c r="E10" s="30"/>
      <c r="F10" s="30" t="s">
        <v>41</v>
      </c>
      <c r="G10" s="30" t="s">
        <v>41</v>
      </c>
      <c r="H10" s="23">
        <v>0.625</v>
      </c>
      <c r="I10" s="5" t="s">
        <v>41</v>
      </c>
      <c r="J10" s="2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42" customHeight="1">
      <c r="A11" s="4">
        <v>45930.75</v>
      </c>
      <c r="B11" s="29"/>
      <c r="C11" s="29"/>
      <c r="D11" s="30"/>
      <c r="E11" s="30">
        <v>80</v>
      </c>
      <c r="F11" s="30" t="s">
        <v>41</v>
      </c>
      <c r="G11" s="30" t="s">
        <v>41</v>
      </c>
      <c r="H11" s="23">
        <v>0.75</v>
      </c>
      <c r="I11" s="5" t="s">
        <v>41</v>
      </c>
      <c r="J11" s="2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42" customHeight="1">
      <c r="A12" s="4">
        <v>45930.875</v>
      </c>
      <c r="B12" s="29"/>
      <c r="C12" s="29"/>
      <c r="D12" s="30"/>
      <c r="E12" s="30">
        <v>80</v>
      </c>
      <c r="F12" s="30" t="s">
        <v>41</v>
      </c>
      <c r="G12" s="30" t="s">
        <v>41</v>
      </c>
      <c r="H12" s="23">
        <v>0.875</v>
      </c>
      <c r="I12" s="5" t="s">
        <v>41</v>
      </c>
      <c r="J12" s="2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9.5" customHeight="1">
      <c r="A13" s="9"/>
      <c r="B13" s="28"/>
      <c r="C13" s="28"/>
      <c r="D13" s="6"/>
      <c r="E13" s="1"/>
      <c r="F13" s="28"/>
      <c r="G13" s="2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9.5" customHeight="1">
      <c r="A14" s="9"/>
      <c r="B14" s="28"/>
      <c r="C14" s="28"/>
      <c r="D14" s="6"/>
      <c r="E14" s="1"/>
      <c r="F14" s="28"/>
      <c r="G14" s="2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s="16" customFormat="1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24" s="16" customFormat="1" ht="19.5" customHeight="1">
      <c r="A16" s="66"/>
      <c r="B16" s="31">
        <f t="shared" ref="B16:G16" si="0">SUM(B5:B12)</f>
        <v>0</v>
      </c>
      <c r="C16" s="31">
        <f t="shared" si="0"/>
        <v>30</v>
      </c>
      <c r="D16" s="32">
        <f t="shared" si="0"/>
        <v>375</v>
      </c>
      <c r="E16" s="33">
        <f t="shared" si="0"/>
        <v>310</v>
      </c>
      <c r="F16" s="32">
        <f t="shared" si="0"/>
        <v>80</v>
      </c>
      <c r="G16" s="33">
        <f t="shared" si="0"/>
        <v>100</v>
      </c>
      <c r="H16" s="100">
        <f>D17-F17</f>
        <v>505</v>
      </c>
      <c r="I16" s="1"/>
    </row>
    <row r="17" spans="1:24" s="16" customFormat="1" ht="19.5" customHeight="1">
      <c r="A17" s="67"/>
      <c r="B17" s="101">
        <f>SUM(B16:C16)</f>
        <v>30</v>
      </c>
      <c r="C17" s="102"/>
      <c r="D17" s="78">
        <f>SUM(D16:E16)</f>
        <v>685</v>
      </c>
      <c r="E17" s="103"/>
      <c r="F17" s="78">
        <f>SUM(F16:G16)</f>
        <v>180</v>
      </c>
      <c r="G17" s="80"/>
      <c r="H17" s="75"/>
      <c r="I17" s="1"/>
    </row>
    <row r="18" spans="1:24" ht="19.5" customHeight="1">
      <c r="A18" s="9"/>
      <c r="B18" s="28"/>
      <c r="C18" s="28"/>
      <c r="D18" s="95"/>
      <c r="E18" s="95"/>
      <c r="F18" s="28"/>
      <c r="G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9.5" customHeight="1">
      <c r="A19" s="9"/>
      <c r="B19" s="28"/>
      <c r="C19" s="28"/>
      <c r="F19" s="28"/>
      <c r="G19" s="2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9.5" customHeight="1">
      <c r="A20" s="9"/>
      <c r="B20" s="28"/>
      <c r="C20" s="28"/>
      <c r="F20" s="28"/>
      <c r="G20" s="2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9.5" customHeight="1">
      <c r="A21" s="9"/>
      <c r="B21" s="28"/>
      <c r="C21" s="28"/>
      <c r="F21" s="28"/>
      <c r="G21" s="2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9.5" customHeight="1">
      <c r="A22" s="9"/>
      <c r="B22" s="28"/>
      <c r="C22" s="28"/>
      <c r="F22" s="28"/>
      <c r="G22" s="2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9.5" customHeight="1">
      <c r="A23" s="9"/>
      <c r="B23" s="28"/>
      <c r="C23" s="28"/>
      <c r="F23" s="28"/>
      <c r="G23" s="2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9.5" customHeight="1">
      <c r="A24" s="9"/>
      <c r="B24" s="28"/>
      <c r="C24" s="28"/>
      <c r="F24" s="28"/>
      <c r="G24" s="2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9.5" customHeight="1">
      <c r="A25" s="2"/>
      <c r="B25" s="27"/>
      <c r="C25" s="27"/>
      <c r="F25" s="1"/>
      <c r="G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9.5" customHeight="1">
      <c r="A26" s="2"/>
      <c r="B26" s="27"/>
      <c r="C26" s="27"/>
      <c r="F26" s="1"/>
      <c r="G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9.5" customHeight="1">
      <c r="A27" s="2"/>
      <c r="B27" s="27"/>
      <c r="C27" s="27"/>
      <c r="F27" s="1"/>
      <c r="G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9.5" customHeight="1">
      <c r="A28" s="2"/>
      <c r="B28" s="27"/>
      <c r="C28" s="27"/>
      <c r="F28" s="1"/>
      <c r="G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9.5" customHeight="1">
      <c r="A29" s="2"/>
      <c r="B29" s="27"/>
      <c r="C29" s="27"/>
      <c r="F29" s="1"/>
      <c r="G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9.5" customHeight="1">
      <c r="A30" s="2"/>
      <c r="B30" s="27"/>
      <c r="C30" s="27"/>
      <c r="F30" s="1"/>
      <c r="G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9.5" customHeight="1">
      <c r="A31" s="2"/>
      <c r="B31" s="27"/>
      <c r="C31" s="27"/>
      <c r="F31" s="1"/>
      <c r="G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9.5" customHeight="1">
      <c r="A32" s="2"/>
      <c r="B32" s="27"/>
      <c r="C32" s="27"/>
      <c r="F32" s="1"/>
      <c r="G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9.5" customHeight="1">
      <c r="A33" s="2"/>
      <c r="B33" s="27"/>
      <c r="C33" s="27"/>
      <c r="F33" s="1"/>
      <c r="G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9.5" customHeight="1">
      <c r="A34" s="2"/>
      <c r="B34" s="27"/>
      <c r="C34" s="27"/>
      <c r="F34" s="1"/>
      <c r="G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9.5" customHeight="1">
      <c r="A35" s="2"/>
      <c r="B35" s="27"/>
      <c r="C35" s="27"/>
      <c r="F35" s="1"/>
      <c r="G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9.5" customHeight="1">
      <c r="A36" s="2"/>
      <c r="B36" s="27"/>
      <c r="C36" s="27"/>
      <c r="F36" s="1"/>
      <c r="G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9.5" customHeight="1">
      <c r="A37" s="2"/>
      <c r="B37" s="27"/>
      <c r="C37" s="27"/>
      <c r="F37" s="1"/>
      <c r="G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9.5" customHeight="1">
      <c r="A38" s="2"/>
      <c r="B38" s="27"/>
      <c r="C38" s="27"/>
      <c r="F38" s="1"/>
      <c r="G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9.5" customHeight="1">
      <c r="A39" s="2"/>
      <c r="B39" s="27"/>
      <c r="C39" s="27"/>
      <c r="F39" s="1"/>
      <c r="G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9.5" customHeight="1">
      <c r="A40" s="2"/>
      <c r="B40" s="27"/>
      <c r="C40" s="27"/>
      <c r="F40" s="1"/>
      <c r="G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9.5" customHeight="1">
      <c r="A41" s="2"/>
      <c r="B41" s="27"/>
      <c r="C41" s="27"/>
      <c r="F41" s="1"/>
      <c r="G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9.5" customHeight="1">
      <c r="A42" s="2"/>
      <c r="B42" s="27"/>
      <c r="C42" s="27"/>
      <c r="F42" s="1"/>
      <c r="G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9.5" customHeight="1">
      <c r="A43" s="2"/>
      <c r="B43" s="27"/>
      <c r="C43" s="27"/>
      <c r="F43" s="1"/>
      <c r="G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9.5" customHeight="1">
      <c r="A44" s="2"/>
      <c r="B44" s="27"/>
      <c r="C44" s="27"/>
      <c r="F44" s="1"/>
      <c r="G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9.5" customHeight="1">
      <c r="A45" s="2"/>
      <c r="B45" s="27"/>
      <c r="C45" s="27"/>
      <c r="F45" s="1"/>
      <c r="G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9.5" customHeight="1">
      <c r="A46" s="2"/>
      <c r="B46" s="27"/>
      <c r="C46" s="27"/>
      <c r="F46" s="1"/>
      <c r="G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9.5" customHeight="1">
      <c r="A47" s="2"/>
      <c r="B47" s="27"/>
      <c r="C47" s="27"/>
      <c r="F47" s="1"/>
      <c r="G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9.5" customHeight="1">
      <c r="A48" s="2"/>
      <c r="B48" s="27"/>
      <c r="C48" s="27"/>
      <c r="F48" s="1"/>
      <c r="G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9.5" customHeight="1">
      <c r="A49" s="2"/>
      <c r="B49" s="27"/>
      <c r="C49" s="27"/>
      <c r="F49" s="1"/>
      <c r="G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9.5" customHeight="1">
      <c r="A50" s="2"/>
      <c r="B50" s="27"/>
      <c r="C50" s="27"/>
      <c r="F50" s="1"/>
      <c r="G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9.5" customHeight="1">
      <c r="A51" s="2"/>
      <c r="B51" s="27"/>
      <c r="C51" s="27"/>
      <c r="F51" s="1"/>
      <c r="G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9.5" customHeight="1">
      <c r="A52" s="2"/>
      <c r="B52" s="27"/>
      <c r="C52" s="27"/>
      <c r="F52" s="1"/>
      <c r="G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9.5" customHeight="1">
      <c r="A53" s="2"/>
      <c r="B53" s="27"/>
      <c r="C53" s="27"/>
      <c r="F53" s="1"/>
      <c r="G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9.5" customHeight="1">
      <c r="A54" s="2"/>
      <c r="B54" s="27"/>
      <c r="C54" s="27"/>
      <c r="F54" s="1"/>
      <c r="G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9.5" customHeight="1">
      <c r="A55" s="2"/>
      <c r="B55" s="27"/>
      <c r="C55" s="27"/>
      <c r="F55" s="1"/>
      <c r="G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9.5" customHeight="1">
      <c r="A56" s="2"/>
      <c r="B56" s="27"/>
      <c r="C56" s="27"/>
      <c r="F56" s="1"/>
      <c r="G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9.5" customHeight="1">
      <c r="A57" s="2"/>
      <c r="B57" s="27"/>
      <c r="C57" s="27"/>
      <c r="F57" s="1"/>
      <c r="G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9.5" customHeight="1">
      <c r="A58" s="2"/>
      <c r="B58" s="27"/>
      <c r="C58" s="27"/>
      <c r="F58" s="1"/>
      <c r="G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9.5" customHeight="1">
      <c r="A59" s="2"/>
      <c r="B59" s="27"/>
      <c r="C59" s="27"/>
      <c r="F59" s="1"/>
      <c r="G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9.5" customHeight="1">
      <c r="A60" s="2"/>
      <c r="B60" s="27"/>
      <c r="C60" s="27"/>
      <c r="F60" s="1"/>
      <c r="G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9.5" customHeight="1">
      <c r="A61" s="2"/>
      <c r="B61" s="27"/>
      <c r="C61" s="27"/>
      <c r="F61" s="1"/>
      <c r="G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9.5" customHeight="1">
      <c r="A62" s="2"/>
      <c r="B62" s="27"/>
      <c r="C62" s="27"/>
      <c r="F62" s="1"/>
      <c r="G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9.5" customHeight="1">
      <c r="A63" s="2"/>
      <c r="B63" s="27"/>
      <c r="C63" s="27"/>
      <c r="F63" s="1"/>
      <c r="G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9.5" customHeight="1">
      <c r="A64" s="2"/>
      <c r="B64" s="27"/>
      <c r="C64" s="27"/>
      <c r="F64" s="1"/>
      <c r="G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9.5" customHeight="1">
      <c r="A65" s="2"/>
      <c r="B65" s="27"/>
      <c r="C65" s="27"/>
      <c r="F65" s="1"/>
      <c r="G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9.5" customHeight="1">
      <c r="A66" s="2"/>
      <c r="B66" s="27"/>
      <c r="C66" s="27"/>
      <c r="F66" s="1"/>
      <c r="G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9.5" customHeight="1">
      <c r="A67" s="2"/>
      <c r="B67" s="27"/>
      <c r="C67" s="27"/>
      <c r="F67" s="1"/>
      <c r="G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9.5" customHeight="1">
      <c r="A68" s="2"/>
      <c r="B68" s="27"/>
      <c r="C68" s="27"/>
      <c r="F68" s="1"/>
      <c r="G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9.5" customHeight="1">
      <c r="A69" s="2"/>
      <c r="B69" s="27"/>
      <c r="C69" s="27"/>
      <c r="F69" s="1"/>
      <c r="G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9.5" customHeight="1">
      <c r="A70" s="2"/>
      <c r="B70" s="27"/>
      <c r="C70" s="27"/>
      <c r="F70" s="1"/>
      <c r="G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9.5" customHeight="1">
      <c r="A71" s="2"/>
      <c r="B71" s="27"/>
      <c r="C71" s="27"/>
      <c r="F71" s="1"/>
      <c r="G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9.5" customHeight="1">
      <c r="A72" s="2"/>
      <c r="B72" s="27"/>
      <c r="C72" s="27"/>
      <c r="F72" s="1"/>
      <c r="G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9.5" customHeight="1">
      <c r="A73" s="2"/>
      <c r="B73" s="27"/>
      <c r="C73" s="27"/>
      <c r="F73" s="1"/>
      <c r="G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9.5" customHeight="1">
      <c r="A74" s="2"/>
      <c r="B74" s="27"/>
      <c r="C74" s="27"/>
      <c r="F74" s="1"/>
      <c r="G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9.5" customHeight="1">
      <c r="A75" s="2"/>
      <c r="B75" s="27"/>
      <c r="C75" s="27"/>
      <c r="F75" s="1"/>
      <c r="G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9.5" customHeight="1">
      <c r="A76" s="2"/>
      <c r="B76" s="27"/>
      <c r="C76" s="27"/>
      <c r="F76" s="1"/>
      <c r="G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9.5" customHeight="1">
      <c r="A77" s="2"/>
      <c r="B77" s="27"/>
      <c r="C77" s="27"/>
      <c r="F77" s="1"/>
      <c r="G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9.5" customHeight="1">
      <c r="A78" s="2"/>
      <c r="B78" s="27"/>
      <c r="C78" s="27"/>
      <c r="F78" s="1"/>
      <c r="G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9.5" customHeight="1">
      <c r="A79" s="2"/>
      <c r="B79" s="27"/>
      <c r="C79" s="27"/>
      <c r="F79" s="1"/>
      <c r="G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9.5" customHeight="1">
      <c r="A80" s="2"/>
      <c r="B80" s="27"/>
      <c r="C80" s="27"/>
      <c r="F80" s="1"/>
      <c r="G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9.5" customHeight="1">
      <c r="A81" s="2"/>
      <c r="B81" s="27"/>
      <c r="C81" s="27"/>
      <c r="F81" s="1"/>
      <c r="G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9.5" customHeight="1">
      <c r="A82" s="2"/>
      <c r="B82" s="27"/>
      <c r="C82" s="27"/>
      <c r="F82" s="1"/>
      <c r="G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9.5" customHeight="1">
      <c r="A83" s="2"/>
      <c r="B83" s="27"/>
      <c r="C83" s="27"/>
      <c r="F83" s="1"/>
      <c r="G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9.5" customHeight="1">
      <c r="A84" s="2"/>
      <c r="B84" s="27"/>
      <c r="C84" s="27"/>
      <c r="F84" s="1"/>
      <c r="G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9.5" customHeight="1">
      <c r="A85" s="2"/>
      <c r="B85" s="27"/>
      <c r="C85" s="27"/>
      <c r="F85" s="1"/>
      <c r="G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9.5" customHeight="1">
      <c r="A86" s="2"/>
      <c r="B86" s="27"/>
      <c r="C86" s="27"/>
      <c r="F86" s="1"/>
      <c r="G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9.5" customHeight="1">
      <c r="A87" s="2"/>
      <c r="B87" s="27"/>
      <c r="C87" s="27"/>
      <c r="F87" s="1"/>
      <c r="G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9.5" customHeight="1">
      <c r="A88" s="2"/>
      <c r="B88" s="27"/>
      <c r="C88" s="27"/>
      <c r="F88" s="1"/>
      <c r="G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9.5" customHeight="1">
      <c r="A89" s="2"/>
      <c r="B89" s="27"/>
      <c r="C89" s="27"/>
      <c r="F89" s="1"/>
      <c r="G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9.5" customHeight="1">
      <c r="A90" s="2"/>
      <c r="B90" s="27"/>
      <c r="C90" s="27"/>
      <c r="F90" s="1"/>
      <c r="G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9.5" customHeight="1">
      <c r="A91" s="2"/>
      <c r="B91" s="27"/>
      <c r="C91" s="27"/>
      <c r="F91" s="1"/>
      <c r="G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9.5" customHeight="1">
      <c r="A92" s="2"/>
      <c r="B92" s="27"/>
      <c r="C92" s="27"/>
      <c r="F92" s="1"/>
      <c r="G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9.5" customHeight="1">
      <c r="A93" s="2"/>
      <c r="B93" s="27"/>
      <c r="C93" s="27"/>
      <c r="F93" s="1"/>
      <c r="G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9.5" customHeight="1">
      <c r="A94" s="2"/>
      <c r="B94" s="27"/>
      <c r="C94" s="27"/>
      <c r="F94" s="1"/>
      <c r="G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9.5" customHeight="1">
      <c r="A95" s="2"/>
      <c r="B95" s="27"/>
      <c r="C95" s="27"/>
      <c r="F95" s="1"/>
      <c r="G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9.5" customHeight="1">
      <c r="A96" s="2"/>
      <c r="B96" s="27"/>
      <c r="C96" s="27"/>
      <c r="F96" s="1"/>
      <c r="G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9.5" customHeight="1">
      <c r="A97" s="2"/>
      <c r="B97" s="27"/>
      <c r="C97" s="27"/>
      <c r="F97" s="1"/>
      <c r="G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9.5" customHeight="1">
      <c r="A98" s="2"/>
      <c r="B98" s="27"/>
      <c r="C98" s="27"/>
      <c r="F98" s="1"/>
      <c r="G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9.5" customHeight="1">
      <c r="A99" s="2"/>
      <c r="B99" s="27"/>
      <c r="C99" s="27"/>
      <c r="F99" s="1"/>
      <c r="G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9.5" customHeight="1">
      <c r="A100" s="2"/>
      <c r="B100" s="27"/>
      <c r="C100" s="27"/>
      <c r="F100" s="1"/>
      <c r="G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9.5" customHeight="1">
      <c r="A101" s="2"/>
      <c r="B101" s="27"/>
      <c r="C101" s="27"/>
      <c r="F101" s="1"/>
      <c r="G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9.5" customHeight="1">
      <c r="A102" s="2"/>
      <c r="B102" s="27"/>
      <c r="C102" s="27"/>
      <c r="F102" s="1"/>
      <c r="G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9.5" customHeight="1">
      <c r="A103" s="2"/>
      <c r="B103" s="27"/>
      <c r="C103" s="27"/>
      <c r="F103" s="1"/>
      <c r="G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9.5" customHeight="1">
      <c r="A104" s="2"/>
      <c r="B104" s="27"/>
      <c r="C104" s="27"/>
      <c r="F104" s="1"/>
      <c r="G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9.5" customHeight="1">
      <c r="A105" s="2"/>
      <c r="B105" s="27"/>
      <c r="C105" s="27"/>
      <c r="F105" s="1"/>
      <c r="G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9.5" customHeight="1">
      <c r="A106" s="2"/>
      <c r="B106" s="27"/>
      <c r="C106" s="27"/>
      <c r="F106" s="1"/>
      <c r="G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9.5" customHeight="1">
      <c r="A107" s="2"/>
      <c r="B107" s="27"/>
      <c r="C107" s="27"/>
      <c r="F107" s="1"/>
      <c r="G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9.5" customHeight="1">
      <c r="A108" s="2"/>
      <c r="B108" s="27"/>
      <c r="C108" s="27"/>
      <c r="F108" s="1"/>
      <c r="G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9.5" customHeight="1">
      <c r="A109" s="2"/>
      <c r="B109" s="27"/>
      <c r="C109" s="27"/>
      <c r="F109" s="1"/>
      <c r="G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9.5" customHeight="1">
      <c r="A110" s="2"/>
      <c r="B110" s="27"/>
      <c r="C110" s="27"/>
      <c r="F110" s="1"/>
      <c r="G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9.5" customHeight="1">
      <c r="A111" s="2"/>
      <c r="B111" s="27"/>
      <c r="C111" s="27"/>
      <c r="F111" s="1"/>
      <c r="G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9.5" customHeight="1">
      <c r="A112" s="2"/>
      <c r="B112" s="27"/>
      <c r="C112" s="27"/>
      <c r="F112" s="1"/>
      <c r="G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9.5" customHeight="1">
      <c r="A113" s="2"/>
      <c r="B113" s="27"/>
      <c r="C113" s="27"/>
      <c r="F113" s="1"/>
      <c r="G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9.5" customHeight="1">
      <c r="A114" s="2"/>
      <c r="B114" s="27"/>
      <c r="C114" s="27"/>
      <c r="F114" s="1"/>
      <c r="G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9.5" customHeight="1">
      <c r="A115" s="2"/>
      <c r="B115" s="27"/>
      <c r="C115" s="27"/>
      <c r="F115" s="1"/>
      <c r="G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9.5" customHeight="1">
      <c r="A116" s="2"/>
      <c r="B116" s="27"/>
      <c r="C116" s="27"/>
      <c r="F116" s="1"/>
      <c r="G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9.5" customHeight="1">
      <c r="A117" s="2"/>
      <c r="B117" s="27"/>
      <c r="C117" s="27"/>
      <c r="F117" s="1"/>
      <c r="G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9.5" customHeight="1">
      <c r="A118" s="2"/>
      <c r="B118" s="27"/>
      <c r="C118" s="27"/>
      <c r="F118" s="1"/>
      <c r="G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9.5" customHeight="1">
      <c r="A119" s="2"/>
      <c r="B119" s="27"/>
      <c r="C119" s="27"/>
      <c r="F119" s="1"/>
      <c r="G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9.5" customHeight="1">
      <c r="A120" s="2"/>
      <c r="B120" s="27"/>
      <c r="C120" s="27"/>
      <c r="F120" s="1"/>
      <c r="G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9.5" customHeight="1">
      <c r="A121" s="2"/>
      <c r="B121" s="27"/>
      <c r="C121" s="27"/>
      <c r="F121" s="1"/>
      <c r="G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9.5" customHeight="1">
      <c r="A122" s="2"/>
      <c r="B122" s="27"/>
      <c r="C122" s="27"/>
      <c r="F122" s="1"/>
      <c r="G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9.5" customHeight="1">
      <c r="A123" s="2"/>
      <c r="B123" s="27"/>
      <c r="C123" s="27"/>
      <c r="F123" s="1"/>
      <c r="G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9.5" customHeight="1">
      <c r="A124" s="2"/>
      <c r="B124" s="27"/>
      <c r="C124" s="27"/>
      <c r="F124" s="1"/>
      <c r="G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9.5" customHeight="1">
      <c r="A125" s="2"/>
      <c r="B125" s="27"/>
      <c r="C125" s="27"/>
      <c r="F125" s="1"/>
      <c r="G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9.5" customHeight="1">
      <c r="A126" s="2"/>
      <c r="B126" s="27"/>
      <c r="C126" s="27"/>
      <c r="F126" s="1"/>
      <c r="G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9.5" customHeight="1">
      <c r="A127" s="2"/>
      <c r="B127" s="27"/>
      <c r="C127" s="27"/>
      <c r="F127" s="1"/>
      <c r="G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9.5" customHeight="1">
      <c r="A128" s="2"/>
      <c r="B128" s="27"/>
      <c r="C128" s="27"/>
      <c r="F128" s="1"/>
      <c r="G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9.5" customHeight="1">
      <c r="A129" s="2"/>
      <c r="B129" s="27"/>
      <c r="C129" s="27"/>
      <c r="F129" s="1"/>
      <c r="G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9.5" customHeight="1">
      <c r="A130" s="2"/>
      <c r="B130" s="27"/>
      <c r="C130" s="27"/>
      <c r="F130" s="1"/>
      <c r="G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9.5" customHeight="1">
      <c r="A131" s="2"/>
      <c r="B131" s="27"/>
      <c r="C131" s="27"/>
      <c r="F131" s="1"/>
      <c r="G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9.5" customHeight="1">
      <c r="A132" s="2"/>
      <c r="B132" s="27"/>
      <c r="C132" s="27"/>
      <c r="F132" s="1"/>
      <c r="G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9.5" customHeight="1">
      <c r="A133" s="2"/>
      <c r="B133" s="27"/>
      <c r="C133" s="27"/>
      <c r="F133" s="1"/>
      <c r="G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9.5" customHeight="1">
      <c r="A134" s="2"/>
      <c r="B134" s="27"/>
      <c r="C134" s="27"/>
      <c r="F134" s="1"/>
      <c r="G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9.5" customHeight="1">
      <c r="A135" s="2"/>
      <c r="B135" s="27"/>
      <c r="C135" s="27"/>
      <c r="F135" s="1"/>
      <c r="G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9.5" customHeight="1">
      <c r="A136" s="2"/>
      <c r="B136" s="27"/>
      <c r="C136" s="27"/>
      <c r="F136" s="1"/>
      <c r="G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9.5" customHeight="1">
      <c r="A137" s="2"/>
      <c r="B137" s="27"/>
      <c r="C137" s="27"/>
      <c r="F137" s="1"/>
      <c r="G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9.5" customHeight="1">
      <c r="A138" s="2"/>
      <c r="B138" s="27"/>
      <c r="C138" s="27"/>
      <c r="F138" s="1"/>
      <c r="G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9.5" customHeight="1">
      <c r="A139" s="2"/>
      <c r="B139" s="27"/>
      <c r="C139" s="27"/>
      <c r="F139" s="1"/>
      <c r="G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9.5" customHeight="1">
      <c r="A140" s="2"/>
      <c r="B140" s="27"/>
      <c r="C140" s="27"/>
      <c r="F140" s="1"/>
      <c r="G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9.5" customHeight="1">
      <c r="A141" s="2"/>
      <c r="B141" s="27"/>
      <c r="C141" s="27"/>
      <c r="F141" s="1"/>
      <c r="G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9.5" customHeight="1">
      <c r="A142" s="2"/>
      <c r="B142" s="27"/>
      <c r="C142" s="27"/>
      <c r="F142" s="1"/>
      <c r="G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9.5" customHeight="1">
      <c r="A143" s="2"/>
      <c r="B143" s="27"/>
      <c r="C143" s="27"/>
      <c r="F143" s="1"/>
      <c r="G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9.5" customHeight="1">
      <c r="A144" s="2"/>
      <c r="B144" s="27"/>
      <c r="C144" s="27"/>
      <c r="F144" s="1"/>
      <c r="G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9.5" customHeight="1">
      <c r="A145" s="2"/>
      <c r="B145" s="27"/>
      <c r="C145" s="27"/>
      <c r="F145" s="1"/>
      <c r="G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9.5" customHeight="1">
      <c r="A146" s="2"/>
      <c r="B146" s="27"/>
      <c r="C146" s="27"/>
      <c r="F146" s="1"/>
      <c r="G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9.5" customHeight="1">
      <c r="A147" s="2"/>
      <c r="B147" s="27"/>
      <c r="C147" s="27"/>
      <c r="F147" s="1"/>
      <c r="G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9.5" customHeight="1">
      <c r="A148" s="2"/>
      <c r="B148" s="27"/>
      <c r="C148" s="27"/>
      <c r="F148" s="1"/>
      <c r="G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9.5" customHeight="1">
      <c r="A149" s="2"/>
      <c r="B149" s="27"/>
      <c r="C149" s="27"/>
      <c r="F149" s="1"/>
      <c r="G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9.5" customHeight="1">
      <c r="A150" s="2"/>
      <c r="B150" s="27"/>
      <c r="C150" s="27"/>
      <c r="F150" s="1"/>
      <c r="G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9.5" customHeight="1">
      <c r="A151" s="2"/>
      <c r="B151" s="27"/>
      <c r="C151" s="27"/>
      <c r="F151" s="1"/>
      <c r="G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9.5" customHeight="1">
      <c r="A152" s="2"/>
      <c r="B152" s="27"/>
      <c r="C152" s="27"/>
      <c r="F152" s="1"/>
      <c r="G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9.5" customHeight="1">
      <c r="A153" s="2"/>
      <c r="B153" s="27"/>
      <c r="C153" s="27"/>
      <c r="F153" s="1"/>
      <c r="G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9.5" customHeight="1">
      <c r="A154" s="2"/>
      <c r="B154" s="27"/>
      <c r="C154" s="27"/>
      <c r="F154" s="1"/>
      <c r="G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9.5" customHeight="1">
      <c r="A155" s="2"/>
      <c r="B155" s="27"/>
      <c r="C155" s="27"/>
      <c r="F155" s="1"/>
      <c r="G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9.5" customHeight="1">
      <c r="A156" s="2"/>
      <c r="B156" s="27"/>
      <c r="C156" s="27"/>
      <c r="F156" s="1"/>
      <c r="G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9.5" customHeight="1">
      <c r="A157" s="2"/>
      <c r="B157" s="27"/>
      <c r="C157" s="27"/>
      <c r="F157" s="1"/>
      <c r="G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9.5" customHeight="1">
      <c r="A158" s="2"/>
      <c r="B158" s="27"/>
      <c r="C158" s="27"/>
      <c r="F158" s="1"/>
      <c r="G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9.5" customHeight="1">
      <c r="A159" s="2"/>
      <c r="B159" s="27"/>
      <c r="C159" s="27"/>
      <c r="F159" s="1"/>
      <c r="G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9.5" customHeight="1">
      <c r="A160" s="2"/>
      <c r="B160" s="27"/>
      <c r="C160" s="27"/>
      <c r="F160" s="1"/>
      <c r="G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9.5" customHeight="1">
      <c r="A161" s="2"/>
      <c r="B161" s="27"/>
      <c r="C161" s="27"/>
      <c r="F161" s="1"/>
      <c r="G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9.5" customHeight="1">
      <c r="A162" s="2"/>
      <c r="B162" s="27"/>
      <c r="C162" s="27"/>
      <c r="F162" s="1"/>
      <c r="G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9.5" customHeight="1">
      <c r="A163" s="2"/>
      <c r="B163" s="27"/>
      <c r="C163" s="27"/>
      <c r="F163" s="1"/>
      <c r="G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9.5" customHeight="1">
      <c r="A164" s="2"/>
      <c r="B164" s="27"/>
      <c r="C164" s="27"/>
      <c r="F164" s="1"/>
      <c r="G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9.5" customHeight="1">
      <c r="A165" s="2"/>
      <c r="B165" s="27"/>
      <c r="C165" s="27"/>
      <c r="F165" s="1"/>
      <c r="G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9.5" customHeight="1">
      <c r="A166" s="2"/>
      <c r="B166" s="27"/>
      <c r="C166" s="27"/>
      <c r="F166" s="1"/>
      <c r="G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9.5" customHeight="1">
      <c r="A167" s="2"/>
      <c r="B167" s="27"/>
      <c r="C167" s="27"/>
      <c r="F167" s="1"/>
      <c r="G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9.5" customHeight="1">
      <c r="A168" s="2"/>
      <c r="B168" s="27"/>
      <c r="C168" s="27"/>
      <c r="F168" s="1"/>
      <c r="G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9.5" customHeight="1">
      <c r="A169" s="2"/>
      <c r="B169" s="27"/>
      <c r="C169" s="27"/>
      <c r="F169" s="1"/>
      <c r="G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9.5" customHeight="1">
      <c r="A170" s="2"/>
      <c r="B170" s="27"/>
      <c r="C170" s="27"/>
      <c r="F170" s="1"/>
      <c r="G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9.5" customHeight="1">
      <c r="A171" s="2"/>
      <c r="B171" s="27"/>
      <c r="C171" s="27"/>
      <c r="F171" s="1"/>
      <c r="G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9.5" customHeight="1">
      <c r="A172" s="2"/>
      <c r="B172" s="27"/>
      <c r="C172" s="27"/>
      <c r="F172" s="1"/>
      <c r="G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9.5" customHeight="1">
      <c r="A173" s="2"/>
      <c r="B173" s="27"/>
      <c r="C173" s="27"/>
      <c r="F173" s="1"/>
      <c r="G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9.5" customHeight="1">
      <c r="A174" s="2"/>
      <c r="B174" s="27"/>
      <c r="C174" s="27"/>
      <c r="F174" s="1"/>
      <c r="G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9.5" customHeight="1">
      <c r="A175" s="2"/>
      <c r="B175" s="27"/>
      <c r="C175" s="27"/>
      <c r="F175" s="1"/>
      <c r="G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9.5" customHeight="1">
      <c r="A176" s="2"/>
      <c r="B176" s="27"/>
      <c r="C176" s="27"/>
      <c r="F176" s="1"/>
      <c r="G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9.5" customHeight="1">
      <c r="A177" s="2"/>
      <c r="B177" s="27"/>
      <c r="C177" s="27"/>
      <c r="F177" s="1"/>
      <c r="G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9.5" customHeight="1">
      <c r="A178" s="2"/>
      <c r="B178" s="27"/>
      <c r="C178" s="27"/>
      <c r="F178" s="1"/>
      <c r="G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9.5" customHeight="1">
      <c r="A179" s="2"/>
      <c r="B179" s="27"/>
      <c r="C179" s="27"/>
      <c r="F179" s="1"/>
      <c r="G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9.5" customHeight="1">
      <c r="A180" s="2"/>
      <c r="B180" s="27"/>
      <c r="C180" s="27"/>
      <c r="F180" s="1"/>
      <c r="G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9.5" customHeight="1">
      <c r="A181" s="2"/>
      <c r="B181" s="27"/>
      <c r="C181" s="27"/>
      <c r="F181" s="1"/>
      <c r="G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9.5" customHeight="1">
      <c r="A182" s="2"/>
      <c r="B182" s="27"/>
      <c r="C182" s="27"/>
      <c r="F182" s="1"/>
      <c r="G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9.5" customHeight="1">
      <c r="A183" s="2"/>
      <c r="B183" s="27"/>
      <c r="C183" s="27"/>
      <c r="F183" s="1"/>
      <c r="G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9.5" customHeight="1">
      <c r="A184" s="2"/>
      <c r="B184" s="27"/>
      <c r="C184" s="27"/>
      <c r="F184" s="1"/>
      <c r="G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9.5" customHeight="1">
      <c r="A185" s="2"/>
      <c r="B185" s="27"/>
      <c r="C185" s="27"/>
      <c r="F185" s="1"/>
      <c r="G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9.5" customHeight="1">
      <c r="A186" s="2"/>
      <c r="B186" s="27"/>
      <c r="C186" s="27"/>
      <c r="F186" s="1"/>
      <c r="G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9.5" customHeight="1">
      <c r="A187" s="2"/>
      <c r="B187" s="27"/>
      <c r="C187" s="27"/>
      <c r="F187" s="1"/>
      <c r="G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9.5" customHeight="1">
      <c r="A188" s="2"/>
      <c r="B188" s="27"/>
      <c r="C188" s="27"/>
      <c r="F188" s="1"/>
      <c r="G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9.5" customHeight="1">
      <c r="A189" s="2"/>
      <c r="B189" s="27"/>
      <c r="C189" s="27"/>
      <c r="F189" s="1"/>
      <c r="G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9.5" customHeight="1">
      <c r="A190" s="2"/>
      <c r="B190" s="27"/>
      <c r="C190" s="27"/>
      <c r="F190" s="1"/>
      <c r="G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9.5" customHeight="1">
      <c r="A191" s="2"/>
      <c r="B191" s="27"/>
      <c r="C191" s="27"/>
      <c r="F191" s="1"/>
      <c r="G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9.5" customHeight="1">
      <c r="A192" s="2"/>
      <c r="B192" s="27"/>
      <c r="C192" s="27"/>
      <c r="F192" s="1"/>
      <c r="G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9.5" customHeight="1">
      <c r="A193" s="2"/>
      <c r="B193" s="27"/>
      <c r="C193" s="27"/>
      <c r="F193" s="1"/>
      <c r="G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9.5" customHeight="1">
      <c r="A194" s="2"/>
      <c r="B194" s="27"/>
      <c r="C194" s="27"/>
      <c r="F194" s="1"/>
      <c r="G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9.5" customHeight="1">
      <c r="A195" s="2"/>
      <c r="B195" s="27"/>
      <c r="C195" s="27"/>
      <c r="F195" s="1"/>
      <c r="G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9.5" customHeight="1">
      <c r="A196" s="2"/>
      <c r="B196" s="27"/>
      <c r="C196" s="27"/>
      <c r="F196" s="1"/>
      <c r="G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9.5" customHeight="1">
      <c r="A197" s="2"/>
      <c r="B197" s="27"/>
      <c r="C197" s="27"/>
      <c r="F197" s="1"/>
      <c r="G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9.5" customHeight="1">
      <c r="A198" s="2"/>
      <c r="B198" s="27"/>
      <c r="C198" s="27"/>
      <c r="F198" s="1"/>
      <c r="G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9.5" customHeight="1">
      <c r="A199" s="2"/>
      <c r="B199" s="27"/>
      <c r="C199" s="27"/>
      <c r="F199" s="1"/>
      <c r="G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9.5" customHeight="1">
      <c r="A200" s="2"/>
      <c r="B200" s="27"/>
      <c r="C200" s="27"/>
      <c r="F200" s="1"/>
      <c r="G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9.5" customHeight="1">
      <c r="A201" s="2"/>
      <c r="B201" s="27"/>
      <c r="C201" s="27"/>
      <c r="F201" s="1"/>
      <c r="G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9.5" customHeight="1">
      <c r="A202" s="2"/>
      <c r="B202" s="27"/>
      <c r="C202" s="27"/>
      <c r="F202" s="1"/>
      <c r="G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9.5" customHeight="1">
      <c r="A203" s="2"/>
      <c r="B203" s="27"/>
      <c r="C203" s="27"/>
      <c r="F203" s="1"/>
      <c r="G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9.5" customHeight="1">
      <c r="A204" s="2"/>
      <c r="B204" s="27"/>
      <c r="C204" s="27"/>
      <c r="F204" s="1"/>
      <c r="G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9.5" customHeight="1">
      <c r="A205" s="2"/>
      <c r="B205" s="27"/>
      <c r="C205" s="27"/>
      <c r="F205" s="1"/>
      <c r="G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9.5" customHeight="1">
      <c r="A206" s="2"/>
      <c r="B206" s="27"/>
      <c r="C206" s="27"/>
      <c r="F206" s="1"/>
      <c r="G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9.5" customHeight="1">
      <c r="A207" s="2"/>
      <c r="B207" s="27"/>
      <c r="C207" s="27"/>
      <c r="F207" s="1"/>
      <c r="G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9.5" customHeight="1">
      <c r="A208" s="2"/>
      <c r="B208" s="27"/>
      <c r="C208" s="27"/>
      <c r="F208" s="1"/>
      <c r="G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9.5" customHeight="1">
      <c r="A209" s="2"/>
      <c r="B209" s="27"/>
      <c r="C209" s="27"/>
      <c r="F209" s="1"/>
      <c r="G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9.5" customHeight="1">
      <c r="A210" s="2"/>
      <c r="B210" s="27"/>
      <c r="C210" s="27"/>
      <c r="F210" s="1"/>
      <c r="G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9.5" customHeight="1">
      <c r="A211" s="2"/>
      <c r="B211" s="27"/>
      <c r="C211" s="27"/>
      <c r="F211" s="1"/>
      <c r="G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9.5" customHeight="1">
      <c r="A212" s="2"/>
      <c r="B212" s="27"/>
      <c r="C212" s="27"/>
      <c r="F212" s="1"/>
      <c r="G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9.5" customHeight="1">
      <c r="A213" s="2"/>
      <c r="B213" s="27"/>
      <c r="C213" s="27"/>
      <c r="F213" s="1"/>
      <c r="G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9.5" customHeight="1">
      <c r="A214" s="2"/>
      <c r="B214" s="27"/>
      <c r="C214" s="27"/>
      <c r="F214" s="1"/>
      <c r="G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9.5" customHeight="1">
      <c r="A215" s="2"/>
      <c r="B215" s="27"/>
      <c r="C215" s="27"/>
      <c r="F215" s="1"/>
      <c r="G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9.5" customHeight="1">
      <c r="A216" s="2"/>
      <c r="B216" s="27"/>
      <c r="C216" s="27"/>
      <c r="F216" s="1"/>
      <c r="G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9.5" customHeight="1">
      <c r="A217" s="2"/>
      <c r="B217" s="27"/>
      <c r="C217" s="27"/>
      <c r="F217" s="1"/>
      <c r="G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9.5" customHeight="1">
      <c r="A218" s="2"/>
      <c r="B218" s="27"/>
      <c r="C218" s="27"/>
      <c r="F218" s="1"/>
      <c r="G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9.5" customHeight="1">
      <c r="A219" s="2"/>
      <c r="B219" s="27"/>
      <c r="C219" s="27"/>
      <c r="F219" s="1"/>
      <c r="G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9.5" customHeight="1">
      <c r="A220" s="2"/>
      <c r="B220" s="27"/>
      <c r="C220" s="27"/>
      <c r="F220" s="1"/>
      <c r="G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9.5" customHeight="1">
      <c r="A221" s="2"/>
      <c r="B221" s="27"/>
      <c r="C221" s="27"/>
      <c r="F221" s="1"/>
      <c r="G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9.5" customHeight="1">
      <c r="A222" s="2"/>
      <c r="B222" s="27"/>
      <c r="C222" s="27"/>
      <c r="F222" s="1"/>
      <c r="G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9.5" customHeight="1">
      <c r="A223" s="2"/>
      <c r="B223" s="27"/>
      <c r="C223" s="27"/>
      <c r="F223" s="1"/>
      <c r="G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9.5" customHeight="1">
      <c r="A224" s="2"/>
      <c r="B224" s="27"/>
      <c r="C224" s="27"/>
      <c r="F224" s="1"/>
      <c r="G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9.5" customHeight="1">
      <c r="A225" s="2"/>
      <c r="B225" s="27"/>
      <c r="C225" s="27"/>
      <c r="F225" s="1"/>
      <c r="G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9.5" customHeight="1">
      <c r="A226" s="2"/>
      <c r="B226" s="27"/>
      <c r="C226" s="27"/>
      <c r="F226" s="1"/>
      <c r="G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9.5" customHeight="1">
      <c r="A227" s="2"/>
      <c r="B227" s="27"/>
      <c r="C227" s="27"/>
      <c r="F227" s="1"/>
      <c r="G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9.5" customHeight="1">
      <c r="A228" s="2"/>
      <c r="B228" s="27"/>
      <c r="C228" s="27"/>
      <c r="F228" s="1"/>
      <c r="G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9.5" customHeight="1">
      <c r="A229" s="2"/>
      <c r="B229" s="27"/>
      <c r="C229" s="27"/>
      <c r="F229" s="1"/>
      <c r="G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9.5" customHeight="1">
      <c r="A230" s="2"/>
      <c r="B230" s="27"/>
      <c r="C230" s="27"/>
      <c r="F230" s="1"/>
      <c r="G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9.5" customHeight="1">
      <c r="A231" s="2"/>
      <c r="B231" s="27"/>
      <c r="C231" s="27"/>
      <c r="F231" s="1"/>
      <c r="G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9.5" customHeight="1">
      <c r="A232" s="2"/>
      <c r="B232" s="27"/>
      <c r="C232" s="27"/>
      <c r="F232" s="1"/>
      <c r="G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9.5" customHeight="1">
      <c r="A233" s="2"/>
      <c r="B233" s="27"/>
      <c r="C233" s="27"/>
      <c r="F233" s="1"/>
      <c r="G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9.5" customHeight="1">
      <c r="A234" s="2"/>
      <c r="B234" s="27"/>
      <c r="C234" s="27"/>
      <c r="F234" s="1"/>
      <c r="G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9.5" customHeight="1">
      <c r="A235" s="2"/>
      <c r="B235" s="27"/>
      <c r="C235" s="27"/>
      <c r="F235" s="1"/>
      <c r="G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9.5" customHeight="1">
      <c r="A236" s="2"/>
      <c r="B236" s="27"/>
      <c r="C236" s="27"/>
      <c r="F236" s="1"/>
      <c r="G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9.5" customHeight="1">
      <c r="A237" s="2"/>
      <c r="B237" s="27"/>
      <c r="C237" s="27"/>
      <c r="F237" s="1"/>
      <c r="G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9.5" customHeight="1">
      <c r="A238" s="2"/>
      <c r="B238" s="27"/>
      <c r="C238" s="27"/>
      <c r="F238" s="1"/>
      <c r="G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9.5" customHeight="1">
      <c r="A239" s="2"/>
      <c r="B239" s="27"/>
      <c r="C239" s="27"/>
      <c r="F239" s="1"/>
      <c r="G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9.5" customHeight="1">
      <c r="A240" s="2"/>
      <c r="B240" s="27"/>
      <c r="C240" s="27"/>
      <c r="F240" s="1"/>
      <c r="G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9.5" customHeight="1">
      <c r="A241" s="2"/>
      <c r="B241" s="27"/>
      <c r="C241" s="27"/>
      <c r="F241" s="1"/>
      <c r="G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9.5" customHeight="1">
      <c r="A242" s="2"/>
      <c r="B242" s="27"/>
      <c r="C242" s="27"/>
      <c r="F242" s="1"/>
      <c r="G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9.5" customHeight="1">
      <c r="A243" s="2"/>
      <c r="B243" s="27"/>
      <c r="C243" s="27"/>
      <c r="F243" s="1"/>
      <c r="G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9.5" customHeight="1">
      <c r="A244" s="2"/>
      <c r="B244" s="27"/>
      <c r="C244" s="27"/>
      <c r="F244" s="1"/>
      <c r="G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9.5" customHeight="1">
      <c r="A245" s="2"/>
      <c r="B245" s="27"/>
      <c r="C245" s="27"/>
      <c r="F245" s="1"/>
      <c r="G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9.5" customHeight="1">
      <c r="A246" s="2"/>
      <c r="B246" s="27"/>
      <c r="C246" s="27"/>
      <c r="F246" s="1"/>
      <c r="G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9.5" customHeight="1">
      <c r="A247" s="2"/>
      <c r="B247" s="27"/>
      <c r="C247" s="27"/>
      <c r="F247" s="1"/>
      <c r="G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9.5" customHeight="1">
      <c r="A248" s="2"/>
      <c r="B248" s="27"/>
      <c r="C248" s="27"/>
      <c r="F248" s="1"/>
      <c r="G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9.5" customHeight="1">
      <c r="A249" s="2"/>
      <c r="B249" s="27"/>
      <c r="C249" s="27"/>
      <c r="F249" s="1"/>
      <c r="G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9.5" customHeight="1">
      <c r="A250" s="2"/>
      <c r="B250" s="27"/>
      <c r="C250" s="27"/>
      <c r="F250" s="1"/>
      <c r="G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9.5" customHeight="1">
      <c r="A251" s="2"/>
      <c r="B251" s="27"/>
      <c r="C251" s="27"/>
      <c r="F251" s="1"/>
      <c r="G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9.5" customHeight="1">
      <c r="A252" s="2"/>
      <c r="B252" s="27"/>
      <c r="C252" s="27"/>
      <c r="F252" s="1"/>
      <c r="G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9.5" customHeight="1">
      <c r="A253" s="2"/>
      <c r="B253" s="27"/>
      <c r="C253" s="27"/>
      <c r="F253" s="1"/>
      <c r="G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9.5" customHeight="1">
      <c r="A254" s="2"/>
      <c r="B254" s="27"/>
      <c r="C254" s="27"/>
      <c r="F254" s="1"/>
      <c r="G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9.5" customHeight="1">
      <c r="A255" s="2"/>
      <c r="B255" s="27"/>
      <c r="C255" s="27"/>
      <c r="F255" s="1"/>
      <c r="G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9.5" customHeight="1">
      <c r="A256" s="2"/>
      <c r="B256" s="27"/>
      <c r="C256" s="27"/>
      <c r="F256" s="1"/>
      <c r="G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9.5" customHeight="1">
      <c r="A257" s="2"/>
      <c r="B257" s="27"/>
      <c r="C257" s="27"/>
      <c r="F257" s="1"/>
      <c r="G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9.5" customHeight="1">
      <c r="A258" s="2"/>
      <c r="B258" s="27"/>
      <c r="C258" s="27"/>
      <c r="F258" s="1"/>
      <c r="G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9.5" customHeight="1">
      <c r="A259" s="2"/>
      <c r="B259" s="27"/>
      <c r="C259" s="27"/>
      <c r="F259" s="1"/>
      <c r="G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9.5" customHeight="1">
      <c r="A260" s="2"/>
      <c r="B260" s="27"/>
      <c r="C260" s="27"/>
      <c r="F260" s="1"/>
      <c r="G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9.5" customHeight="1">
      <c r="A261" s="2"/>
      <c r="B261" s="27"/>
      <c r="C261" s="27"/>
      <c r="F261" s="1"/>
      <c r="G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9.5" customHeight="1">
      <c r="A262" s="2"/>
      <c r="B262" s="27"/>
      <c r="C262" s="27"/>
      <c r="F262" s="1"/>
      <c r="G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9.5" customHeight="1">
      <c r="A263" s="2"/>
      <c r="B263" s="27"/>
      <c r="C263" s="27"/>
      <c r="F263" s="1"/>
      <c r="G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9.5" customHeight="1">
      <c r="A264" s="2"/>
      <c r="B264" s="27"/>
      <c r="C264" s="27"/>
      <c r="F264" s="1"/>
      <c r="G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9.5" customHeight="1">
      <c r="A265" s="2"/>
      <c r="B265" s="27"/>
      <c r="C265" s="27"/>
      <c r="F265" s="1"/>
      <c r="G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9.5" customHeight="1">
      <c r="A266" s="2"/>
      <c r="B266" s="27"/>
      <c r="C266" s="27"/>
      <c r="F266" s="1"/>
      <c r="G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9.5" customHeight="1">
      <c r="A267" s="2"/>
      <c r="B267" s="27"/>
      <c r="C267" s="27"/>
      <c r="F267" s="1"/>
      <c r="G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9.5" customHeight="1">
      <c r="A268" s="2"/>
      <c r="B268" s="27"/>
      <c r="C268" s="27"/>
      <c r="F268" s="1"/>
      <c r="G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9.5" customHeight="1">
      <c r="A269" s="2"/>
      <c r="B269" s="27"/>
      <c r="C269" s="27"/>
      <c r="F269" s="1"/>
      <c r="G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9.5" customHeight="1">
      <c r="A270" s="2"/>
      <c r="B270" s="27"/>
      <c r="C270" s="27"/>
      <c r="F270" s="1"/>
      <c r="G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9.5" customHeight="1">
      <c r="A271" s="2"/>
      <c r="B271" s="27"/>
      <c r="C271" s="27"/>
      <c r="F271" s="1"/>
      <c r="G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9.5" customHeight="1">
      <c r="A272" s="2"/>
      <c r="B272" s="27"/>
      <c r="C272" s="27"/>
      <c r="F272" s="1"/>
      <c r="G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9.5" customHeight="1">
      <c r="A273" s="2"/>
      <c r="B273" s="27"/>
      <c r="C273" s="27"/>
      <c r="F273" s="1"/>
      <c r="G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9.5" customHeight="1">
      <c r="A274" s="2"/>
      <c r="B274" s="27"/>
      <c r="C274" s="27"/>
      <c r="F274" s="1"/>
      <c r="G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9.5" customHeight="1">
      <c r="A275" s="2"/>
      <c r="B275" s="27"/>
      <c r="C275" s="27"/>
      <c r="F275" s="1"/>
      <c r="G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9.5" customHeight="1">
      <c r="A276" s="2"/>
      <c r="B276" s="27"/>
      <c r="C276" s="27"/>
      <c r="F276" s="1"/>
      <c r="G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9.5" customHeight="1">
      <c r="A277" s="2"/>
      <c r="B277" s="27"/>
      <c r="C277" s="27"/>
      <c r="F277" s="1"/>
      <c r="G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9.5" customHeight="1">
      <c r="A278" s="2"/>
      <c r="B278" s="27"/>
      <c r="C278" s="27"/>
      <c r="F278" s="1"/>
      <c r="G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9.5" customHeight="1">
      <c r="A279" s="2"/>
      <c r="B279" s="27"/>
      <c r="C279" s="27"/>
      <c r="F279" s="1"/>
      <c r="G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9.5" customHeight="1">
      <c r="A280" s="2"/>
      <c r="B280" s="27"/>
      <c r="C280" s="27"/>
      <c r="F280" s="1"/>
      <c r="G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9.5" customHeight="1">
      <c r="A281" s="2"/>
      <c r="B281" s="27"/>
      <c r="C281" s="27"/>
      <c r="F281" s="1"/>
      <c r="G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9.5" customHeight="1">
      <c r="A282" s="2"/>
      <c r="B282" s="27"/>
      <c r="C282" s="27"/>
      <c r="F282" s="1"/>
      <c r="G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9.5" customHeight="1">
      <c r="A283" s="2"/>
      <c r="B283" s="27"/>
      <c r="C283" s="27"/>
      <c r="F283" s="1"/>
      <c r="G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9.5" customHeight="1">
      <c r="A284" s="2"/>
      <c r="B284" s="27"/>
      <c r="C284" s="27"/>
      <c r="F284" s="1"/>
      <c r="G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9.5" customHeight="1">
      <c r="A285" s="2"/>
      <c r="B285" s="27"/>
      <c r="C285" s="27"/>
      <c r="F285" s="1"/>
      <c r="G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9.5" customHeight="1">
      <c r="A286" s="2"/>
      <c r="B286" s="27"/>
      <c r="C286" s="27"/>
      <c r="F286" s="1"/>
      <c r="G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9.5" customHeight="1">
      <c r="A287" s="2"/>
      <c r="B287" s="27"/>
      <c r="C287" s="27"/>
      <c r="F287" s="1"/>
      <c r="G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9.5" customHeight="1">
      <c r="A288" s="2"/>
      <c r="B288" s="27"/>
      <c r="C288" s="27"/>
      <c r="F288" s="1"/>
      <c r="G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9.5" customHeight="1">
      <c r="A289" s="2"/>
      <c r="B289" s="27"/>
      <c r="C289" s="27"/>
      <c r="F289" s="1"/>
      <c r="G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9.5" customHeight="1">
      <c r="A290" s="2"/>
      <c r="B290" s="27"/>
      <c r="C290" s="27"/>
      <c r="F290" s="1"/>
      <c r="G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9.5" customHeight="1">
      <c r="A291" s="2"/>
      <c r="B291" s="27"/>
      <c r="C291" s="27"/>
      <c r="F291" s="1"/>
      <c r="G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9.5" customHeight="1">
      <c r="A292" s="2"/>
      <c r="B292" s="27"/>
      <c r="C292" s="27"/>
      <c r="F292" s="1"/>
      <c r="G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9.5" customHeight="1">
      <c r="A293" s="2"/>
      <c r="B293" s="27"/>
      <c r="C293" s="27"/>
      <c r="F293" s="1"/>
      <c r="G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9.5" customHeight="1">
      <c r="A294" s="2"/>
      <c r="B294" s="27"/>
      <c r="C294" s="27"/>
      <c r="F294" s="1"/>
      <c r="G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9.5" customHeight="1">
      <c r="A295" s="2"/>
      <c r="B295" s="27"/>
      <c r="C295" s="27"/>
      <c r="F295" s="1"/>
      <c r="G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9.5" customHeight="1">
      <c r="A296" s="2"/>
      <c r="B296" s="27"/>
      <c r="C296" s="27"/>
      <c r="F296" s="1"/>
      <c r="G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9.5" customHeight="1">
      <c r="A297" s="2"/>
      <c r="B297" s="27"/>
      <c r="C297" s="27"/>
      <c r="F297" s="1"/>
      <c r="G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9.5" customHeight="1">
      <c r="A298" s="2"/>
      <c r="B298" s="27"/>
      <c r="C298" s="27"/>
      <c r="F298" s="1"/>
      <c r="G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9.5" customHeight="1">
      <c r="A299" s="2"/>
      <c r="B299" s="27"/>
      <c r="C299" s="27"/>
      <c r="F299" s="1"/>
      <c r="G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9.5" customHeight="1">
      <c r="A300" s="2"/>
      <c r="B300" s="27"/>
      <c r="C300" s="27"/>
      <c r="F300" s="1"/>
      <c r="G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9.5" customHeight="1">
      <c r="A301" s="2"/>
      <c r="B301" s="27"/>
      <c r="C301" s="27"/>
      <c r="F301" s="1"/>
      <c r="G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9.5" customHeight="1">
      <c r="A302" s="2"/>
      <c r="B302" s="27"/>
      <c r="C302" s="27"/>
      <c r="F302" s="1"/>
      <c r="G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9.5" customHeight="1">
      <c r="A303" s="2"/>
      <c r="B303" s="27"/>
      <c r="C303" s="27"/>
      <c r="F303" s="1"/>
      <c r="G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9.5" customHeight="1">
      <c r="A304" s="2"/>
      <c r="B304" s="27"/>
      <c r="C304" s="27"/>
      <c r="F304" s="1"/>
      <c r="G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9.5" customHeight="1">
      <c r="A305" s="2"/>
      <c r="B305" s="27"/>
      <c r="C305" s="27"/>
      <c r="F305" s="1"/>
      <c r="G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9.5" customHeight="1">
      <c r="A306" s="2"/>
      <c r="B306" s="27"/>
      <c r="C306" s="27"/>
      <c r="F306" s="1"/>
      <c r="G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9.5" customHeight="1">
      <c r="A307" s="2"/>
      <c r="B307" s="27"/>
      <c r="C307" s="27"/>
      <c r="F307" s="1"/>
      <c r="G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9.5" customHeight="1">
      <c r="A308" s="2"/>
      <c r="B308" s="27"/>
      <c r="C308" s="27"/>
      <c r="F308" s="1"/>
      <c r="G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9.5" customHeight="1">
      <c r="A309" s="2"/>
      <c r="B309" s="27"/>
      <c r="C309" s="27"/>
      <c r="F309" s="1"/>
      <c r="G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9.5" customHeight="1">
      <c r="A310" s="2"/>
      <c r="B310" s="27"/>
      <c r="C310" s="27"/>
      <c r="F310" s="1"/>
      <c r="G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9.5" customHeight="1">
      <c r="A311" s="2"/>
      <c r="B311" s="27"/>
      <c r="C311" s="27"/>
      <c r="F311" s="1"/>
      <c r="G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9.5" customHeight="1">
      <c r="A312" s="2"/>
      <c r="B312" s="27"/>
      <c r="C312" s="27"/>
      <c r="F312" s="1"/>
      <c r="G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9.5" customHeight="1">
      <c r="A313" s="2"/>
      <c r="B313" s="27"/>
      <c r="C313" s="27"/>
      <c r="F313" s="1"/>
      <c r="G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9.5" customHeight="1">
      <c r="A314" s="2"/>
      <c r="B314" s="27"/>
      <c r="C314" s="27"/>
      <c r="F314" s="1"/>
      <c r="G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9.5" customHeight="1">
      <c r="A315" s="2"/>
      <c r="B315" s="27"/>
      <c r="C315" s="27"/>
      <c r="F315" s="1"/>
      <c r="G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9.5" customHeight="1">
      <c r="A316" s="2"/>
      <c r="B316" s="27"/>
      <c r="C316" s="27"/>
      <c r="F316" s="1"/>
      <c r="G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9.5" customHeight="1">
      <c r="A317" s="2"/>
      <c r="B317" s="27"/>
      <c r="C317" s="27"/>
      <c r="F317" s="1"/>
      <c r="G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9.5" customHeight="1">
      <c r="A318" s="2"/>
      <c r="B318" s="27"/>
      <c r="C318" s="27"/>
      <c r="F318" s="1"/>
      <c r="G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9.5" customHeight="1">
      <c r="A319" s="2"/>
      <c r="B319" s="27"/>
      <c r="C319" s="27"/>
      <c r="F319" s="1"/>
      <c r="G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9.5" customHeight="1">
      <c r="A320" s="2"/>
      <c r="B320" s="27"/>
      <c r="C320" s="27"/>
      <c r="F320" s="1"/>
      <c r="G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9.5" customHeight="1">
      <c r="A321" s="2"/>
      <c r="B321" s="27"/>
      <c r="C321" s="27"/>
      <c r="F321" s="1"/>
      <c r="G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9.5" customHeight="1">
      <c r="A322" s="2"/>
      <c r="B322" s="27"/>
      <c r="C322" s="27"/>
      <c r="F322" s="1"/>
      <c r="G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9.5" customHeight="1">
      <c r="A323" s="2"/>
      <c r="B323" s="27"/>
      <c r="C323" s="27"/>
      <c r="F323" s="1"/>
      <c r="G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9.5" customHeight="1">
      <c r="A324" s="2"/>
      <c r="B324" s="27"/>
      <c r="C324" s="27"/>
      <c r="F324" s="1"/>
      <c r="G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9.5" customHeight="1">
      <c r="A325" s="2"/>
      <c r="B325" s="27"/>
      <c r="C325" s="27"/>
      <c r="F325" s="1"/>
      <c r="G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9.5" customHeight="1">
      <c r="A326" s="2"/>
      <c r="B326" s="27"/>
      <c r="C326" s="27"/>
      <c r="F326" s="1"/>
      <c r="G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9.5" customHeight="1">
      <c r="A327" s="2"/>
      <c r="B327" s="27"/>
      <c r="C327" s="27"/>
      <c r="F327" s="1"/>
      <c r="G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9.5" customHeight="1">
      <c r="A328" s="2"/>
      <c r="B328" s="27"/>
      <c r="C328" s="27"/>
      <c r="F328" s="1"/>
      <c r="G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9.5" customHeight="1">
      <c r="A329" s="2"/>
      <c r="B329" s="27"/>
      <c r="C329" s="27"/>
      <c r="F329" s="1"/>
      <c r="G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9.5" customHeight="1">
      <c r="A330" s="2"/>
      <c r="B330" s="27"/>
      <c r="C330" s="27"/>
      <c r="F330" s="1"/>
      <c r="G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9.5" customHeight="1">
      <c r="A331" s="2"/>
      <c r="B331" s="27"/>
      <c r="C331" s="27"/>
      <c r="F331" s="1"/>
      <c r="G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9.5" customHeight="1">
      <c r="A332" s="2"/>
      <c r="B332" s="27"/>
      <c r="C332" s="27"/>
      <c r="F332" s="1"/>
      <c r="G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9.5" customHeight="1">
      <c r="A333" s="2"/>
      <c r="B333" s="27"/>
      <c r="C333" s="27"/>
      <c r="F333" s="1"/>
      <c r="G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9.5" customHeight="1">
      <c r="A334" s="2"/>
      <c r="B334" s="27"/>
      <c r="C334" s="27"/>
      <c r="F334" s="1"/>
      <c r="G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9.5" customHeight="1">
      <c r="A335" s="2"/>
      <c r="B335" s="27"/>
      <c r="C335" s="27"/>
      <c r="F335" s="1"/>
      <c r="G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9.5" customHeight="1">
      <c r="A336" s="2"/>
      <c r="B336" s="27"/>
      <c r="C336" s="27"/>
      <c r="F336" s="1"/>
      <c r="G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9.5" customHeight="1">
      <c r="A337" s="2"/>
      <c r="B337" s="27"/>
      <c r="C337" s="27"/>
      <c r="F337" s="1"/>
      <c r="G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9.5" customHeight="1">
      <c r="A338" s="2"/>
      <c r="B338" s="27"/>
      <c r="C338" s="27"/>
      <c r="F338" s="1"/>
      <c r="G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9.5" customHeight="1">
      <c r="A339" s="2"/>
      <c r="B339" s="27"/>
      <c r="C339" s="27"/>
      <c r="F339" s="1"/>
      <c r="G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9.5" customHeight="1">
      <c r="A340" s="2"/>
      <c r="B340" s="27"/>
      <c r="C340" s="27"/>
      <c r="F340" s="1"/>
      <c r="G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9.5" customHeight="1">
      <c r="A341" s="2"/>
      <c r="B341" s="27"/>
      <c r="C341" s="27"/>
      <c r="F341" s="1"/>
      <c r="G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9.5" customHeight="1">
      <c r="A342" s="2"/>
      <c r="B342" s="27"/>
      <c r="C342" s="27"/>
      <c r="F342" s="1"/>
      <c r="G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9.5" customHeight="1">
      <c r="A343" s="2"/>
      <c r="B343" s="27"/>
      <c r="C343" s="27"/>
      <c r="F343" s="1"/>
      <c r="G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9.5" customHeight="1">
      <c r="A344" s="2"/>
      <c r="B344" s="27"/>
      <c r="C344" s="27"/>
      <c r="F344" s="1"/>
      <c r="G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9.5" customHeight="1">
      <c r="A345" s="2"/>
      <c r="B345" s="27"/>
      <c r="C345" s="27"/>
      <c r="F345" s="1"/>
      <c r="G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9.5" customHeight="1">
      <c r="A346" s="2"/>
      <c r="B346" s="27"/>
      <c r="C346" s="27"/>
      <c r="F346" s="1"/>
      <c r="G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9.5" customHeight="1">
      <c r="A347" s="2"/>
      <c r="B347" s="27"/>
      <c r="C347" s="27"/>
      <c r="F347" s="1"/>
      <c r="G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9.5" customHeight="1">
      <c r="A348" s="2"/>
      <c r="B348" s="27"/>
      <c r="C348" s="27"/>
      <c r="F348" s="1"/>
      <c r="G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9.5" customHeight="1">
      <c r="A349" s="2"/>
      <c r="B349" s="27"/>
      <c r="C349" s="27"/>
      <c r="F349" s="1"/>
      <c r="G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9.5" customHeight="1">
      <c r="A350" s="2"/>
      <c r="B350" s="27"/>
      <c r="C350" s="27"/>
      <c r="F350" s="1"/>
      <c r="G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9.5" customHeight="1">
      <c r="A351" s="2"/>
      <c r="B351" s="27"/>
      <c r="C351" s="27"/>
      <c r="F351" s="1"/>
      <c r="G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9.5" customHeight="1">
      <c r="A352" s="2"/>
      <c r="B352" s="27"/>
      <c r="C352" s="27"/>
      <c r="F352" s="1"/>
      <c r="G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9.5" customHeight="1">
      <c r="A353" s="2"/>
      <c r="B353" s="27"/>
      <c r="C353" s="27"/>
      <c r="F353" s="1"/>
      <c r="G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9.5" customHeight="1">
      <c r="A354" s="2"/>
      <c r="B354" s="27"/>
      <c r="C354" s="27"/>
      <c r="F354" s="1"/>
      <c r="G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9.5" customHeight="1">
      <c r="A355" s="2"/>
      <c r="B355" s="27"/>
      <c r="C355" s="27"/>
      <c r="F355" s="1"/>
      <c r="G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9.5" customHeight="1">
      <c r="A356" s="2"/>
      <c r="B356" s="27"/>
      <c r="C356" s="27"/>
      <c r="F356" s="1"/>
      <c r="G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9.5" customHeight="1">
      <c r="A357" s="2"/>
      <c r="B357" s="27"/>
      <c r="C357" s="27"/>
      <c r="F357" s="1"/>
      <c r="G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9.5" customHeight="1">
      <c r="A358" s="2"/>
      <c r="B358" s="27"/>
      <c r="C358" s="27"/>
      <c r="F358" s="1"/>
      <c r="G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9.5" customHeight="1">
      <c r="A359" s="2"/>
      <c r="B359" s="27"/>
      <c r="C359" s="27"/>
      <c r="F359" s="1"/>
      <c r="G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9.5" customHeight="1">
      <c r="A360" s="2"/>
      <c r="B360" s="27"/>
      <c r="C360" s="27"/>
      <c r="F360" s="1"/>
      <c r="G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9.5" customHeight="1">
      <c r="A361" s="2"/>
      <c r="B361" s="27"/>
      <c r="C361" s="27"/>
      <c r="F361" s="1"/>
      <c r="G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9.5" customHeight="1">
      <c r="A362" s="2"/>
      <c r="B362" s="27"/>
      <c r="C362" s="27"/>
      <c r="F362" s="1"/>
      <c r="G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9.5" customHeight="1">
      <c r="A363" s="2"/>
      <c r="B363" s="27"/>
      <c r="C363" s="27"/>
      <c r="F363" s="1"/>
      <c r="G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9.5" customHeight="1">
      <c r="A364" s="2"/>
      <c r="B364" s="27"/>
      <c r="C364" s="27"/>
      <c r="F364" s="1"/>
      <c r="G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9.5" customHeight="1">
      <c r="A365" s="2"/>
      <c r="B365" s="27"/>
      <c r="C365" s="27"/>
      <c r="F365" s="1"/>
      <c r="G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9.5" customHeight="1">
      <c r="A366" s="2"/>
      <c r="B366" s="27"/>
      <c r="C366" s="27"/>
      <c r="F366" s="1"/>
      <c r="G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9.5" customHeight="1">
      <c r="A367" s="2"/>
      <c r="B367" s="27"/>
      <c r="C367" s="27"/>
      <c r="F367" s="1"/>
      <c r="G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9.5" customHeight="1">
      <c r="A368" s="2"/>
      <c r="B368" s="27"/>
      <c r="C368" s="27"/>
      <c r="F368" s="1"/>
      <c r="G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9.5" customHeight="1">
      <c r="A369" s="2"/>
      <c r="B369" s="27"/>
      <c r="C369" s="27"/>
      <c r="F369" s="1"/>
      <c r="G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9.5" customHeight="1">
      <c r="A370" s="2"/>
      <c r="B370" s="27"/>
      <c r="C370" s="27"/>
      <c r="F370" s="1"/>
      <c r="G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9.5" customHeight="1">
      <c r="A371" s="2"/>
      <c r="B371" s="27"/>
      <c r="C371" s="27"/>
      <c r="F371" s="1"/>
      <c r="G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9.5" customHeight="1">
      <c r="A372" s="2"/>
      <c r="B372" s="27"/>
      <c r="C372" s="27"/>
      <c r="F372" s="1"/>
      <c r="G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9.5" customHeight="1">
      <c r="A373" s="2"/>
      <c r="B373" s="27"/>
      <c r="C373" s="27"/>
      <c r="F373" s="1"/>
      <c r="G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9.5" customHeight="1">
      <c r="A374" s="2"/>
      <c r="B374" s="27"/>
      <c r="C374" s="27"/>
      <c r="F374" s="1"/>
      <c r="G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9.5" customHeight="1">
      <c r="A375" s="2"/>
      <c r="B375" s="27"/>
      <c r="C375" s="27"/>
      <c r="F375" s="1"/>
      <c r="G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9.5" customHeight="1">
      <c r="A376" s="2"/>
      <c r="B376" s="27"/>
      <c r="C376" s="27"/>
      <c r="F376" s="1"/>
      <c r="G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9.5" customHeight="1">
      <c r="A377" s="2"/>
      <c r="B377" s="27"/>
      <c r="C377" s="27"/>
      <c r="F377" s="1"/>
      <c r="G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9.5" customHeight="1">
      <c r="A378" s="2"/>
      <c r="B378" s="27"/>
      <c r="C378" s="27"/>
      <c r="F378" s="1"/>
      <c r="G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9.5" customHeight="1">
      <c r="A379" s="2"/>
      <c r="B379" s="27"/>
      <c r="C379" s="27"/>
      <c r="F379" s="1"/>
      <c r="G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9.5" customHeight="1">
      <c r="A380" s="2"/>
      <c r="B380" s="27"/>
      <c r="C380" s="27"/>
      <c r="F380" s="1"/>
      <c r="G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9.5" customHeight="1">
      <c r="A381" s="2"/>
      <c r="B381" s="27"/>
      <c r="C381" s="27"/>
      <c r="F381" s="1"/>
      <c r="G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9.5" customHeight="1">
      <c r="A382" s="2"/>
      <c r="B382" s="27"/>
      <c r="C382" s="27"/>
      <c r="F382" s="1"/>
      <c r="G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9.5" customHeight="1">
      <c r="A383" s="2"/>
      <c r="B383" s="27"/>
      <c r="C383" s="27"/>
      <c r="F383" s="1"/>
      <c r="G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9.5" customHeight="1">
      <c r="A384" s="2"/>
      <c r="B384" s="27"/>
      <c r="C384" s="27"/>
      <c r="F384" s="1"/>
      <c r="G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9.5" customHeight="1">
      <c r="A385" s="2"/>
      <c r="B385" s="27"/>
      <c r="C385" s="27"/>
      <c r="F385" s="1"/>
      <c r="G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9.5" customHeight="1">
      <c r="A386" s="2"/>
      <c r="B386" s="27"/>
      <c r="C386" s="27"/>
      <c r="F386" s="1"/>
      <c r="G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9.5" customHeight="1">
      <c r="A387" s="2"/>
      <c r="B387" s="27"/>
      <c r="C387" s="27"/>
      <c r="F387" s="1"/>
      <c r="G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9.5" customHeight="1">
      <c r="A388" s="2"/>
      <c r="B388" s="27"/>
      <c r="C388" s="27"/>
      <c r="F388" s="1"/>
      <c r="G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9.5" customHeight="1">
      <c r="A389" s="2"/>
      <c r="B389" s="27"/>
      <c r="C389" s="27"/>
      <c r="F389" s="1"/>
      <c r="G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9.5" customHeight="1">
      <c r="A390" s="2"/>
      <c r="B390" s="27"/>
      <c r="C390" s="27"/>
      <c r="F390" s="1"/>
      <c r="G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9.5" customHeight="1">
      <c r="A391" s="2"/>
      <c r="B391" s="27"/>
      <c r="C391" s="27"/>
      <c r="F391" s="1"/>
      <c r="G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9.5" customHeight="1">
      <c r="A392" s="2"/>
      <c r="B392" s="27"/>
      <c r="C392" s="27"/>
      <c r="F392" s="1"/>
      <c r="G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9.5" customHeight="1">
      <c r="A393" s="2"/>
      <c r="B393" s="27"/>
      <c r="C393" s="27"/>
      <c r="F393" s="1"/>
      <c r="G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9.5" customHeight="1">
      <c r="A394" s="2"/>
      <c r="B394" s="27"/>
      <c r="C394" s="27"/>
      <c r="F394" s="1"/>
      <c r="G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9.5" customHeight="1">
      <c r="A395" s="2"/>
      <c r="B395" s="27"/>
      <c r="C395" s="27"/>
      <c r="F395" s="1"/>
      <c r="G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9.5" customHeight="1">
      <c r="A396" s="2"/>
      <c r="B396" s="27"/>
      <c r="C396" s="27"/>
      <c r="F396" s="1"/>
      <c r="G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9.5" customHeight="1">
      <c r="A397" s="2"/>
      <c r="B397" s="27"/>
      <c r="C397" s="27"/>
      <c r="F397" s="1"/>
      <c r="G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9.5" customHeight="1">
      <c r="A398" s="2"/>
      <c r="B398" s="27"/>
      <c r="C398" s="27"/>
      <c r="F398" s="1"/>
      <c r="G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9.5" customHeight="1">
      <c r="A399" s="2"/>
      <c r="B399" s="27"/>
      <c r="C399" s="27"/>
      <c r="F399" s="1"/>
      <c r="G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9.5" customHeight="1">
      <c r="A400" s="2"/>
      <c r="B400" s="27"/>
      <c r="C400" s="27"/>
      <c r="F400" s="1"/>
      <c r="G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9.5" customHeight="1">
      <c r="A401" s="2"/>
      <c r="B401" s="27"/>
      <c r="C401" s="27"/>
      <c r="F401" s="1"/>
      <c r="G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9.5" customHeight="1">
      <c r="A402" s="2"/>
      <c r="B402" s="27"/>
      <c r="C402" s="27"/>
      <c r="F402" s="1"/>
      <c r="G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9.5" customHeight="1">
      <c r="A403" s="2"/>
      <c r="B403" s="27"/>
      <c r="C403" s="27"/>
      <c r="F403" s="1"/>
      <c r="G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9.5" customHeight="1">
      <c r="A404" s="2"/>
      <c r="B404" s="27"/>
      <c r="C404" s="27"/>
      <c r="F404" s="1"/>
      <c r="G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9.5" customHeight="1">
      <c r="A405" s="2"/>
      <c r="B405" s="27"/>
      <c r="C405" s="27"/>
      <c r="F405" s="1"/>
      <c r="G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9.5" customHeight="1">
      <c r="A406" s="2"/>
      <c r="B406" s="27"/>
      <c r="C406" s="27"/>
      <c r="F406" s="1"/>
      <c r="G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9.5" customHeight="1">
      <c r="A407" s="2"/>
      <c r="B407" s="27"/>
      <c r="C407" s="27"/>
      <c r="F407" s="1"/>
      <c r="G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9.5" customHeight="1">
      <c r="A408" s="2"/>
      <c r="B408" s="27"/>
      <c r="C408" s="27"/>
      <c r="F408" s="1"/>
      <c r="G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9.5" customHeight="1">
      <c r="A409" s="2"/>
      <c r="B409" s="27"/>
      <c r="C409" s="27"/>
      <c r="F409" s="1"/>
      <c r="G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9.5" customHeight="1">
      <c r="A410" s="2"/>
      <c r="B410" s="27"/>
      <c r="C410" s="27"/>
      <c r="F410" s="1"/>
      <c r="G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9.5" customHeight="1">
      <c r="A411" s="2"/>
      <c r="B411" s="27"/>
      <c r="C411" s="27"/>
      <c r="F411" s="1"/>
      <c r="G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9.5" customHeight="1">
      <c r="A412" s="2"/>
      <c r="B412" s="27"/>
      <c r="C412" s="27"/>
      <c r="F412" s="1"/>
      <c r="G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9.5" customHeight="1">
      <c r="A413" s="2"/>
      <c r="B413" s="27"/>
      <c r="C413" s="27"/>
      <c r="F413" s="1"/>
      <c r="G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9.5" customHeight="1">
      <c r="A414" s="2"/>
      <c r="B414" s="27"/>
      <c r="C414" s="27"/>
      <c r="F414" s="1"/>
      <c r="G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9.5" customHeight="1">
      <c r="A415" s="2"/>
      <c r="B415" s="27"/>
      <c r="C415" s="27"/>
      <c r="F415" s="1"/>
      <c r="G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9.5" customHeight="1">
      <c r="A416" s="2"/>
      <c r="B416" s="27"/>
      <c r="C416" s="27"/>
      <c r="F416" s="1"/>
      <c r="G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9.5" customHeight="1">
      <c r="A417" s="2"/>
      <c r="B417" s="27"/>
      <c r="C417" s="27"/>
      <c r="F417" s="1"/>
      <c r="G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9.5" customHeight="1">
      <c r="A418" s="2"/>
      <c r="B418" s="27"/>
      <c r="C418" s="27"/>
      <c r="F418" s="1"/>
      <c r="G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9.5" customHeight="1">
      <c r="A419" s="2"/>
      <c r="B419" s="27"/>
      <c r="C419" s="27"/>
      <c r="F419" s="1"/>
      <c r="G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9.5" customHeight="1">
      <c r="A420" s="2"/>
      <c r="B420" s="27"/>
      <c r="C420" s="27"/>
      <c r="F420" s="1"/>
      <c r="G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9.5" customHeight="1">
      <c r="A421" s="2"/>
      <c r="B421" s="27"/>
      <c r="C421" s="27"/>
      <c r="F421" s="1"/>
      <c r="G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9.5" customHeight="1">
      <c r="A422" s="2"/>
      <c r="B422" s="27"/>
      <c r="C422" s="27"/>
      <c r="F422" s="1"/>
      <c r="G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9.5" customHeight="1">
      <c r="A423" s="2"/>
      <c r="B423" s="27"/>
      <c r="C423" s="27"/>
      <c r="F423" s="1"/>
      <c r="G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9.5" customHeight="1">
      <c r="A424" s="2"/>
      <c r="B424" s="27"/>
      <c r="C424" s="27"/>
      <c r="F424" s="1"/>
      <c r="G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9.5" customHeight="1">
      <c r="A425" s="2"/>
      <c r="B425" s="27"/>
      <c r="C425" s="27"/>
      <c r="F425" s="1"/>
      <c r="G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9.5" customHeight="1">
      <c r="A426" s="2"/>
      <c r="B426" s="27"/>
      <c r="C426" s="27"/>
      <c r="F426" s="1"/>
      <c r="G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9.5" customHeight="1">
      <c r="A427" s="2"/>
      <c r="B427" s="27"/>
      <c r="C427" s="27"/>
      <c r="F427" s="1"/>
      <c r="G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9.5" customHeight="1">
      <c r="A428" s="2"/>
      <c r="B428" s="27"/>
      <c r="C428" s="27"/>
      <c r="F428" s="1"/>
      <c r="G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9.5" customHeight="1">
      <c r="A429" s="2"/>
      <c r="B429" s="27"/>
      <c r="C429" s="27"/>
      <c r="F429" s="1"/>
      <c r="G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9.5" customHeight="1">
      <c r="A430" s="2"/>
      <c r="B430" s="27"/>
      <c r="C430" s="27"/>
      <c r="F430" s="1"/>
      <c r="G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9.5" customHeight="1">
      <c r="A431" s="2"/>
      <c r="B431" s="27"/>
      <c r="C431" s="27"/>
      <c r="F431" s="1"/>
      <c r="G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9.5" customHeight="1">
      <c r="A432" s="2"/>
      <c r="B432" s="27"/>
      <c r="C432" s="27"/>
      <c r="F432" s="1"/>
      <c r="G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9.5" customHeight="1">
      <c r="A433" s="2"/>
      <c r="B433" s="27"/>
      <c r="C433" s="27"/>
      <c r="F433" s="1"/>
      <c r="G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9.5" customHeight="1">
      <c r="A434" s="2"/>
      <c r="B434" s="27"/>
      <c r="C434" s="27"/>
      <c r="F434" s="1"/>
      <c r="G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9.5" customHeight="1">
      <c r="A435" s="2"/>
      <c r="B435" s="27"/>
      <c r="C435" s="27"/>
      <c r="F435" s="1"/>
      <c r="G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9.5" customHeight="1">
      <c r="A436" s="2"/>
      <c r="B436" s="27"/>
      <c r="C436" s="27"/>
      <c r="F436" s="1"/>
      <c r="G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9.5" customHeight="1">
      <c r="A437" s="2"/>
      <c r="B437" s="27"/>
      <c r="C437" s="27"/>
      <c r="F437" s="1"/>
      <c r="G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9.5" customHeight="1">
      <c r="A438" s="2"/>
      <c r="B438" s="27"/>
      <c r="C438" s="27"/>
      <c r="F438" s="1"/>
      <c r="G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9.5" customHeight="1">
      <c r="A439" s="2"/>
      <c r="B439" s="27"/>
      <c r="C439" s="27"/>
      <c r="F439" s="1"/>
      <c r="G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9.5" customHeight="1">
      <c r="A440" s="2"/>
      <c r="B440" s="27"/>
      <c r="C440" s="27"/>
      <c r="F440" s="1"/>
      <c r="G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9.5" customHeight="1">
      <c r="A441" s="2"/>
      <c r="B441" s="27"/>
      <c r="C441" s="27"/>
      <c r="F441" s="1"/>
      <c r="G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9.5" customHeight="1">
      <c r="A442" s="2"/>
      <c r="B442" s="27"/>
      <c r="C442" s="27"/>
      <c r="F442" s="1"/>
      <c r="G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9.5" customHeight="1">
      <c r="A443" s="2"/>
      <c r="B443" s="27"/>
      <c r="C443" s="27"/>
      <c r="F443" s="1"/>
      <c r="G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9.5" customHeight="1">
      <c r="A444" s="2"/>
      <c r="B444" s="27"/>
      <c r="C444" s="27"/>
      <c r="F444" s="1"/>
      <c r="G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9.5" customHeight="1">
      <c r="A445" s="2"/>
      <c r="B445" s="27"/>
      <c r="C445" s="27"/>
      <c r="F445" s="1"/>
      <c r="G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9.5" customHeight="1">
      <c r="A446" s="2"/>
      <c r="B446" s="27"/>
      <c r="C446" s="27"/>
      <c r="F446" s="1"/>
      <c r="G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9.5" customHeight="1">
      <c r="A447" s="2"/>
      <c r="B447" s="27"/>
      <c r="C447" s="27"/>
      <c r="F447" s="1"/>
      <c r="G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9.5" customHeight="1">
      <c r="A448" s="2"/>
      <c r="B448" s="27"/>
      <c r="C448" s="27"/>
      <c r="F448" s="1"/>
      <c r="G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9.5" customHeight="1">
      <c r="A449" s="2"/>
      <c r="B449" s="27"/>
      <c r="C449" s="27"/>
      <c r="F449" s="1"/>
      <c r="G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9.5" customHeight="1">
      <c r="A450" s="2"/>
      <c r="B450" s="27"/>
      <c r="C450" s="27"/>
      <c r="F450" s="1"/>
      <c r="G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9.5" customHeight="1">
      <c r="A451" s="2"/>
      <c r="B451" s="27"/>
      <c r="C451" s="27"/>
      <c r="F451" s="1"/>
      <c r="G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9.5" customHeight="1">
      <c r="A452" s="2"/>
      <c r="B452" s="27"/>
      <c r="C452" s="27"/>
      <c r="F452" s="1"/>
      <c r="G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9.5" customHeight="1">
      <c r="A453" s="2"/>
      <c r="B453" s="27"/>
      <c r="C453" s="27"/>
      <c r="F453" s="1"/>
      <c r="G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9.5" customHeight="1">
      <c r="A454" s="2"/>
      <c r="B454" s="27"/>
      <c r="C454" s="27"/>
      <c r="F454" s="1"/>
      <c r="G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9.5" customHeight="1">
      <c r="A455" s="2"/>
      <c r="B455" s="27"/>
      <c r="C455" s="27"/>
      <c r="F455" s="1"/>
      <c r="G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9.5" customHeight="1">
      <c r="A456" s="2"/>
      <c r="B456" s="27"/>
      <c r="C456" s="27"/>
      <c r="F456" s="1"/>
      <c r="G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9.5" customHeight="1">
      <c r="A457" s="2"/>
      <c r="B457" s="27"/>
      <c r="C457" s="27"/>
      <c r="F457" s="1"/>
      <c r="G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9.5" customHeight="1">
      <c r="A458" s="2"/>
      <c r="B458" s="27"/>
      <c r="C458" s="27"/>
      <c r="F458" s="1"/>
      <c r="G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9.5" customHeight="1">
      <c r="A459" s="2"/>
      <c r="B459" s="27"/>
      <c r="C459" s="27"/>
      <c r="F459" s="1"/>
      <c r="G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9.5" customHeight="1">
      <c r="A460" s="2"/>
      <c r="B460" s="27"/>
      <c r="C460" s="27"/>
      <c r="F460" s="1"/>
      <c r="G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9.5" customHeight="1">
      <c r="A461" s="2"/>
      <c r="B461" s="27"/>
      <c r="C461" s="27"/>
      <c r="F461" s="1"/>
      <c r="G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9.5" customHeight="1">
      <c r="A462" s="2"/>
      <c r="B462" s="27"/>
      <c r="C462" s="27"/>
      <c r="F462" s="1"/>
      <c r="G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9.5" customHeight="1">
      <c r="A463" s="2"/>
      <c r="B463" s="27"/>
      <c r="C463" s="27"/>
      <c r="F463" s="1"/>
      <c r="G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9.5" customHeight="1">
      <c r="A464" s="2"/>
      <c r="B464" s="27"/>
      <c r="C464" s="27"/>
      <c r="F464" s="1"/>
      <c r="G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9.5" customHeight="1">
      <c r="A465" s="2"/>
      <c r="B465" s="27"/>
      <c r="C465" s="27"/>
      <c r="F465" s="1"/>
      <c r="G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9.5" customHeight="1">
      <c r="A466" s="2"/>
      <c r="B466" s="27"/>
      <c r="C466" s="27"/>
      <c r="F466" s="1"/>
      <c r="G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9.5" customHeight="1">
      <c r="A467" s="2"/>
      <c r="B467" s="27"/>
      <c r="C467" s="27"/>
      <c r="F467" s="1"/>
      <c r="G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9.5" customHeight="1">
      <c r="A468" s="2"/>
      <c r="B468" s="27"/>
      <c r="C468" s="27"/>
      <c r="F468" s="1"/>
      <c r="G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9.5" customHeight="1">
      <c r="A469" s="2"/>
      <c r="B469" s="27"/>
      <c r="C469" s="27"/>
      <c r="F469" s="1"/>
      <c r="G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9.5" customHeight="1">
      <c r="A470" s="2"/>
      <c r="B470" s="27"/>
      <c r="C470" s="27"/>
      <c r="F470" s="1"/>
      <c r="G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9.5" customHeight="1">
      <c r="A471" s="2"/>
      <c r="B471" s="27"/>
      <c r="C471" s="27"/>
      <c r="F471" s="1"/>
      <c r="G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9.5" customHeight="1">
      <c r="A472" s="2"/>
      <c r="B472" s="27"/>
      <c r="C472" s="27"/>
      <c r="F472" s="1"/>
      <c r="G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9.5" customHeight="1">
      <c r="A473" s="2"/>
      <c r="B473" s="27"/>
      <c r="C473" s="27"/>
      <c r="F473" s="1"/>
      <c r="G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9.5" customHeight="1">
      <c r="A474" s="2"/>
      <c r="B474" s="27"/>
      <c r="C474" s="27"/>
      <c r="F474" s="1"/>
      <c r="G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9.5" customHeight="1">
      <c r="A475" s="2"/>
      <c r="B475" s="27"/>
      <c r="C475" s="27"/>
      <c r="F475" s="1"/>
      <c r="G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9.5" customHeight="1">
      <c r="A476" s="2"/>
      <c r="B476" s="27"/>
      <c r="C476" s="27"/>
      <c r="F476" s="1"/>
      <c r="G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9.5" customHeight="1">
      <c r="A477" s="2"/>
      <c r="B477" s="27"/>
      <c r="C477" s="27"/>
      <c r="F477" s="1"/>
      <c r="G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9.5" customHeight="1">
      <c r="A478" s="2"/>
      <c r="B478" s="27"/>
      <c r="C478" s="27"/>
      <c r="F478" s="1"/>
      <c r="G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9.5" customHeight="1">
      <c r="A479" s="2"/>
      <c r="B479" s="27"/>
      <c r="C479" s="27"/>
      <c r="F479" s="1"/>
      <c r="G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9.5" customHeight="1">
      <c r="A480" s="2"/>
      <c r="B480" s="27"/>
      <c r="C480" s="27"/>
      <c r="F480" s="1"/>
      <c r="G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9.5" customHeight="1">
      <c r="A481" s="2"/>
      <c r="B481" s="27"/>
      <c r="C481" s="27"/>
      <c r="F481" s="1"/>
      <c r="G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9.5" customHeight="1">
      <c r="A482" s="2"/>
      <c r="B482" s="27"/>
      <c r="C482" s="27"/>
      <c r="F482" s="1"/>
      <c r="G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9.5" customHeight="1">
      <c r="A483" s="2"/>
      <c r="B483" s="27"/>
      <c r="C483" s="27"/>
      <c r="F483" s="1"/>
      <c r="G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9.5" customHeight="1">
      <c r="A484" s="2"/>
      <c r="B484" s="27"/>
      <c r="C484" s="27"/>
      <c r="F484" s="1"/>
      <c r="G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9.5" customHeight="1">
      <c r="A485" s="2"/>
      <c r="B485" s="27"/>
      <c r="C485" s="27"/>
      <c r="F485" s="1"/>
      <c r="G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9.5" customHeight="1">
      <c r="A486" s="2"/>
      <c r="B486" s="27"/>
      <c r="C486" s="27"/>
      <c r="F486" s="1"/>
      <c r="G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9.5" customHeight="1">
      <c r="A487" s="2"/>
      <c r="B487" s="27"/>
      <c r="C487" s="27"/>
      <c r="F487" s="1"/>
      <c r="G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9.5" customHeight="1">
      <c r="A488" s="2"/>
      <c r="B488" s="27"/>
      <c r="C488" s="27"/>
      <c r="F488" s="1"/>
      <c r="G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9.5" customHeight="1">
      <c r="A489" s="2"/>
      <c r="B489" s="27"/>
      <c r="C489" s="27"/>
      <c r="F489" s="1"/>
      <c r="G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9.5" customHeight="1">
      <c r="A490" s="2"/>
      <c r="B490" s="27"/>
      <c r="C490" s="27"/>
      <c r="F490" s="1"/>
      <c r="G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9.5" customHeight="1">
      <c r="A491" s="2"/>
      <c r="B491" s="27"/>
      <c r="C491" s="27"/>
      <c r="F491" s="1"/>
      <c r="G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9.5" customHeight="1">
      <c r="A492" s="2"/>
      <c r="B492" s="27"/>
      <c r="C492" s="27"/>
      <c r="F492" s="1"/>
      <c r="G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9.5" customHeight="1">
      <c r="A493" s="2"/>
      <c r="B493" s="27"/>
      <c r="C493" s="27"/>
      <c r="F493" s="1"/>
      <c r="G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9.5" customHeight="1">
      <c r="A494" s="2"/>
      <c r="B494" s="27"/>
      <c r="C494" s="27"/>
      <c r="F494" s="1"/>
      <c r="G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9.5" customHeight="1">
      <c r="A495" s="2"/>
      <c r="B495" s="27"/>
      <c r="C495" s="27"/>
      <c r="F495" s="1"/>
      <c r="G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9.5" customHeight="1">
      <c r="A496" s="2"/>
      <c r="B496" s="27"/>
      <c r="C496" s="27"/>
      <c r="F496" s="1"/>
      <c r="G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9.5" customHeight="1">
      <c r="A497" s="2"/>
      <c r="B497" s="27"/>
      <c r="C497" s="27"/>
      <c r="F497" s="1"/>
      <c r="G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9.5" customHeight="1">
      <c r="A498" s="2"/>
      <c r="B498" s="27"/>
      <c r="C498" s="27"/>
      <c r="F498" s="1"/>
      <c r="G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9.5" customHeight="1">
      <c r="A499" s="2"/>
      <c r="B499" s="27"/>
      <c r="C499" s="27"/>
      <c r="F499" s="1"/>
      <c r="G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9.5" customHeight="1">
      <c r="A500" s="2"/>
      <c r="B500" s="27"/>
      <c r="C500" s="27"/>
      <c r="F500" s="1"/>
      <c r="G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9.5" customHeight="1">
      <c r="A501" s="2"/>
      <c r="B501" s="27"/>
      <c r="C501" s="27"/>
      <c r="F501" s="1"/>
      <c r="G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9.5" customHeight="1">
      <c r="A502" s="2"/>
      <c r="B502" s="27"/>
      <c r="C502" s="27"/>
      <c r="F502" s="1"/>
      <c r="G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9.5" customHeight="1">
      <c r="A503" s="2"/>
      <c r="B503" s="27"/>
      <c r="C503" s="27"/>
      <c r="F503" s="1"/>
      <c r="G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9.5" customHeight="1">
      <c r="A504" s="2"/>
      <c r="B504" s="27"/>
      <c r="C504" s="27"/>
      <c r="F504" s="1"/>
      <c r="G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9.5" customHeight="1">
      <c r="A505" s="2"/>
      <c r="B505" s="27"/>
      <c r="C505" s="27"/>
      <c r="F505" s="1"/>
      <c r="G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9.5" customHeight="1">
      <c r="A506" s="2"/>
      <c r="B506" s="27"/>
      <c r="C506" s="27"/>
      <c r="F506" s="1"/>
      <c r="G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9.5" customHeight="1">
      <c r="A507" s="2"/>
      <c r="B507" s="27"/>
      <c r="C507" s="27"/>
      <c r="F507" s="1"/>
      <c r="G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9.5" customHeight="1">
      <c r="A508" s="2"/>
      <c r="B508" s="27"/>
      <c r="C508" s="27"/>
      <c r="F508" s="1"/>
      <c r="G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9.5" customHeight="1">
      <c r="A509" s="2"/>
      <c r="B509" s="27"/>
      <c r="C509" s="27"/>
      <c r="F509" s="1"/>
      <c r="G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9.5" customHeight="1">
      <c r="A510" s="2"/>
      <c r="B510" s="27"/>
      <c r="C510" s="27"/>
      <c r="F510" s="1"/>
      <c r="G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9.5" customHeight="1">
      <c r="A511" s="2"/>
      <c r="B511" s="27"/>
      <c r="C511" s="27"/>
      <c r="F511" s="1"/>
      <c r="G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9.5" customHeight="1">
      <c r="A512" s="2"/>
      <c r="B512" s="27"/>
      <c r="C512" s="27"/>
      <c r="F512" s="1"/>
      <c r="G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9.5" customHeight="1">
      <c r="A513" s="2"/>
      <c r="B513" s="27"/>
      <c r="C513" s="27"/>
      <c r="F513" s="1"/>
      <c r="G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9.5" customHeight="1">
      <c r="A514" s="2"/>
      <c r="B514" s="27"/>
      <c r="C514" s="27"/>
      <c r="F514" s="1"/>
      <c r="G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9.5" customHeight="1">
      <c r="A515" s="2"/>
      <c r="B515" s="27"/>
      <c r="C515" s="27"/>
      <c r="F515" s="1"/>
      <c r="G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9.5" customHeight="1">
      <c r="A516" s="2"/>
      <c r="B516" s="27"/>
      <c r="C516" s="27"/>
      <c r="F516" s="1"/>
      <c r="G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9.5" customHeight="1">
      <c r="A517" s="2"/>
      <c r="B517" s="27"/>
      <c r="C517" s="27"/>
      <c r="F517" s="1"/>
      <c r="G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9.5" customHeight="1">
      <c r="A518" s="2"/>
      <c r="B518" s="27"/>
      <c r="C518" s="27"/>
      <c r="F518" s="1"/>
      <c r="G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9.5" customHeight="1">
      <c r="A519" s="2"/>
      <c r="B519" s="27"/>
      <c r="C519" s="27"/>
      <c r="F519" s="1"/>
      <c r="G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9.5" customHeight="1">
      <c r="A520" s="2"/>
      <c r="B520" s="27"/>
      <c r="C520" s="27"/>
      <c r="F520" s="1"/>
      <c r="G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9.5" customHeight="1">
      <c r="A521" s="2"/>
      <c r="B521" s="27"/>
      <c r="C521" s="27"/>
      <c r="F521" s="1"/>
      <c r="G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9.5" customHeight="1">
      <c r="A522" s="2"/>
      <c r="B522" s="27"/>
      <c r="C522" s="27"/>
      <c r="F522" s="1"/>
      <c r="G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9.5" customHeight="1">
      <c r="A523" s="2"/>
      <c r="B523" s="27"/>
      <c r="C523" s="27"/>
      <c r="F523" s="1"/>
      <c r="G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9.5" customHeight="1">
      <c r="A524" s="2"/>
      <c r="B524" s="27"/>
      <c r="C524" s="27"/>
      <c r="F524" s="1"/>
      <c r="G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9.5" customHeight="1">
      <c r="A525" s="2"/>
      <c r="B525" s="27"/>
      <c r="C525" s="27"/>
      <c r="F525" s="1"/>
      <c r="G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9.5" customHeight="1">
      <c r="A526" s="2"/>
      <c r="B526" s="27"/>
      <c r="C526" s="27"/>
      <c r="F526" s="1"/>
      <c r="G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9.5" customHeight="1">
      <c r="A527" s="2"/>
      <c r="B527" s="27"/>
      <c r="C527" s="27"/>
      <c r="F527" s="1"/>
      <c r="G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9.5" customHeight="1">
      <c r="A528" s="2"/>
      <c r="B528" s="27"/>
      <c r="C528" s="27"/>
      <c r="F528" s="1"/>
      <c r="G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9.5" customHeight="1">
      <c r="A529" s="2"/>
      <c r="B529" s="27"/>
      <c r="C529" s="27"/>
      <c r="F529" s="1"/>
      <c r="G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9.5" customHeight="1">
      <c r="A530" s="2"/>
      <c r="B530" s="27"/>
      <c r="C530" s="27"/>
      <c r="F530" s="1"/>
      <c r="G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9.5" customHeight="1">
      <c r="A531" s="2"/>
      <c r="B531" s="27"/>
      <c r="C531" s="27"/>
      <c r="F531" s="1"/>
      <c r="G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9.5" customHeight="1">
      <c r="A532" s="2"/>
      <c r="B532" s="27"/>
      <c r="C532" s="27"/>
      <c r="F532" s="1"/>
      <c r="G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9.5" customHeight="1">
      <c r="A533" s="2"/>
      <c r="B533" s="27"/>
      <c r="C533" s="27"/>
      <c r="F533" s="1"/>
      <c r="G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9.5" customHeight="1">
      <c r="A534" s="2"/>
      <c r="B534" s="27"/>
      <c r="C534" s="27"/>
      <c r="F534" s="1"/>
      <c r="G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9.5" customHeight="1">
      <c r="A535" s="2"/>
      <c r="B535" s="27"/>
      <c r="C535" s="27"/>
      <c r="F535" s="1"/>
      <c r="G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9.5" customHeight="1">
      <c r="A536" s="2"/>
      <c r="B536" s="27"/>
      <c r="C536" s="27"/>
      <c r="F536" s="1"/>
      <c r="G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9.5" customHeight="1">
      <c r="A537" s="2"/>
      <c r="B537" s="27"/>
      <c r="C537" s="27"/>
      <c r="F537" s="1"/>
      <c r="G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9.5" customHeight="1">
      <c r="A538" s="2"/>
      <c r="B538" s="27"/>
      <c r="C538" s="27"/>
      <c r="F538" s="1"/>
      <c r="G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9.5" customHeight="1">
      <c r="A539" s="2"/>
      <c r="B539" s="27"/>
      <c r="C539" s="27"/>
      <c r="F539" s="1"/>
      <c r="G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9.5" customHeight="1">
      <c r="A540" s="2"/>
      <c r="B540" s="27"/>
      <c r="C540" s="27"/>
      <c r="F540" s="1"/>
      <c r="G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9.5" customHeight="1">
      <c r="A541" s="2"/>
      <c r="B541" s="27"/>
      <c r="C541" s="27"/>
      <c r="F541" s="1"/>
      <c r="G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9.5" customHeight="1">
      <c r="A542" s="2"/>
      <c r="B542" s="27"/>
      <c r="C542" s="27"/>
      <c r="F542" s="1"/>
      <c r="G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9.5" customHeight="1">
      <c r="A543" s="2"/>
      <c r="B543" s="27"/>
      <c r="C543" s="27"/>
      <c r="F543" s="1"/>
      <c r="G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9.5" customHeight="1">
      <c r="A544" s="2"/>
      <c r="B544" s="27"/>
      <c r="C544" s="27"/>
      <c r="F544" s="1"/>
      <c r="G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9.5" customHeight="1">
      <c r="A545" s="2"/>
      <c r="B545" s="27"/>
      <c r="C545" s="27"/>
      <c r="F545" s="1"/>
      <c r="G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9.5" customHeight="1">
      <c r="A546" s="2"/>
      <c r="B546" s="27"/>
      <c r="C546" s="27"/>
      <c r="F546" s="1"/>
      <c r="G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9.5" customHeight="1">
      <c r="A547" s="2"/>
      <c r="B547" s="27"/>
      <c r="C547" s="27"/>
      <c r="F547" s="1"/>
      <c r="G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9.5" customHeight="1">
      <c r="A548" s="2"/>
      <c r="B548" s="27"/>
      <c r="C548" s="27"/>
      <c r="F548" s="1"/>
      <c r="G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9.5" customHeight="1">
      <c r="A549" s="2"/>
      <c r="B549" s="27"/>
      <c r="C549" s="27"/>
      <c r="F549" s="1"/>
      <c r="G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9.5" customHeight="1">
      <c r="A550" s="2"/>
      <c r="B550" s="27"/>
      <c r="C550" s="27"/>
      <c r="F550" s="1"/>
      <c r="G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9.5" customHeight="1">
      <c r="A551" s="2"/>
      <c r="B551" s="27"/>
      <c r="C551" s="27"/>
      <c r="F551" s="1"/>
      <c r="G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9.5" customHeight="1">
      <c r="A552" s="2"/>
      <c r="B552" s="27"/>
      <c r="C552" s="27"/>
      <c r="F552" s="1"/>
      <c r="G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9.5" customHeight="1">
      <c r="A553" s="2"/>
      <c r="B553" s="27"/>
      <c r="C553" s="27"/>
      <c r="F553" s="1"/>
      <c r="G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9.5" customHeight="1">
      <c r="A554" s="2"/>
      <c r="B554" s="27"/>
      <c r="C554" s="27"/>
      <c r="F554" s="1"/>
      <c r="G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9.5" customHeight="1">
      <c r="A555" s="2"/>
      <c r="B555" s="27"/>
      <c r="C555" s="27"/>
      <c r="F555" s="1"/>
      <c r="G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9.5" customHeight="1">
      <c r="A556" s="2"/>
      <c r="B556" s="27"/>
      <c r="C556" s="27"/>
      <c r="F556" s="1"/>
      <c r="G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9.5" customHeight="1">
      <c r="A557" s="2"/>
      <c r="B557" s="27"/>
      <c r="C557" s="27"/>
      <c r="F557" s="1"/>
      <c r="G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9.5" customHeight="1">
      <c r="A558" s="2"/>
      <c r="B558" s="27"/>
      <c r="C558" s="27"/>
      <c r="F558" s="1"/>
      <c r="G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9.5" customHeight="1">
      <c r="A559" s="2"/>
      <c r="B559" s="27"/>
      <c r="C559" s="27"/>
      <c r="F559" s="1"/>
      <c r="G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9.5" customHeight="1">
      <c r="A560" s="2"/>
      <c r="B560" s="27"/>
      <c r="C560" s="27"/>
      <c r="F560" s="1"/>
      <c r="G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9.5" customHeight="1">
      <c r="A561" s="2"/>
      <c r="B561" s="27"/>
      <c r="C561" s="27"/>
      <c r="F561" s="1"/>
      <c r="G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9.5" customHeight="1">
      <c r="A562" s="2"/>
      <c r="B562" s="27"/>
      <c r="C562" s="27"/>
      <c r="F562" s="1"/>
      <c r="G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9.5" customHeight="1">
      <c r="A563" s="2"/>
      <c r="B563" s="27"/>
      <c r="C563" s="27"/>
      <c r="F563" s="1"/>
      <c r="G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9.5" customHeight="1">
      <c r="A564" s="2"/>
      <c r="B564" s="27"/>
      <c r="C564" s="27"/>
      <c r="F564" s="1"/>
      <c r="G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9.5" customHeight="1">
      <c r="A565" s="2"/>
      <c r="B565" s="27"/>
      <c r="C565" s="27"/>
      <c r="F565" s="1"/>
      <c r="G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9.5" customHeight="1">
      <c r="A566" s="2"/>
      <c r="B566" s="27"/>
      <c r="C566" s="27"/>
      <c r="F566" s="1"/>
      <c r="G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9.5" customHeight="1">
      <c r="A567" s="2"/>
      <c r="B567" s="27"/>
      <c r="C567" s="27"/>
      <c r="F567" s="1"/>
      <c r="G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9.5" customHeight="1">
      <c r="A568" s="2"/>
      <c r="B568" s="27"/>
      <c r="C568" s="27"/>
      <c r="F568" s="1"/>
      <c r="G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9.5" customHeight="1">
      <c r="A569" s="2"/>
      <c r="B569" s="27"/>
      <c r="C569" s="27"/>
      <c r="F569" s="1"/>
      <c r="G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9.5" customHeight="1">
      <c r="A570" s="2"/>
      <c r="B570" s="27"/>
      <c r="C570" s="27"/>
      <c r="F570" s="1"/>
      <c r="G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9.5" customHeight="1">
      <c r="A571" s="2"/>
      <c r="B571" s="27"/>
      <c r="C571" s="27"/>
      <c r="F571" s="1"/>
      <c r="G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9.5" customHeight="1">
      <c r="A572" s="2"/>
      <c r="B572" s="27"/>
      <c r="C572" s="27"/>
      <c r="F572" s="1"/>
      <c r="G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9.5" customHeight="1">
      <c r="A573" s="2"/>
      <c r="B573" s="27"/>
      <c r="C573" s="27"/>
      <c r="F573" s="1"/>
      <c r="G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9.5" customHeight="1">
      <c r="A574" s="2"/>
      <c r="B574" s="27"/>
      <c r="C574" s="27"/>
      <c r="F574" s="1"/>
      <c r="G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9.5" customHeight="1">
      <c r="A575" s="2"/>
      <c r="B575" s="27"/>
      <c r="C575" s="27"/>
      <c r="F575" s="1"/>
      <c r="G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9.5" customHeight="1">
      <c r="A576" s="2"/>
      <c r="B576" s="27"/>
      <c r="C576" s="27"/>
      <c r="F576" s="1"/>
      <c r="G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9.5" customHeight="1">
      <c r="A577" s="2"/>
      <c r="B577" s="27"/>
      <c r="C577" s="27"/>
      <c r="F577" s="1"/>
      <c r="G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9.5" customHeight="1">
      <c r="A578" s="2"/>
      <c r="B578" s="27"/>
      <c r="C578" s="27"/>
      <c r="F578" s="1"/>
      <c r="G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9.5" customHeight="1">
      <c r="A579" s="2"/>
      <c r="B579" s="27"/>
      <c r="C579" s="27"/>
      <c r="F579" s="1"/>
      <c r="G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9.5" customHeight="1">
      <c r="A580" s="2"/>
      <c r="B580" s="27"/>
      <c r="C580" s="27"/>
      <c r="F580" s="1"/>
      <c r="G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9.5" customHeight="1">
      <c r="A581" s="2"/>
      <c r="B581" s="27"/>
      <c r="C581" s="27"/>
      <c r="F581" s="1"/>
      <c r="G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9.5" customHeight="1">
      <c r="A582" s="2"/>
      <c r="B582" s="27"/>
      <c r="C582" s="27"/>
      <c r="F582" s="1"/>
      <c r="G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9.5" customHeight="1">
      <c r="A583" s="2"/>
      <c r="B583" s="27"/>
      <c r="C583" s="27"/>
      <c r="F583" s="1"/>
      <c r="G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9.5" customHeight="1">
      <c r="A584" s="2"/>
      <c r="B584" s="27"/>
      <c r="C584" s="27"/>
      <c r="F584" s="1"/>
      <c r="G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9.5" customHeight="1">
      <c r="A585" s="2"/>
      <c r="B585" s="27"/>
      <c r="C585" s="27"/>
      <c r="F585" s="1"/>
      <c r="G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9.5" customHeight="1">
      <c r="A586" s="2"/>
      <c r="B586" s="27"/>
      <c r="C586" s="27"/>
      <c r="F586" s="1"/>
      <c r="G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9.5" customHeight="1">
      <c r="A587" s="2"/>
      <c r="B587" s="27"/>
      <c r="C587" s="27"/>
      <c r="F587" s="1"/>
      <c r="G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9.5" customHeight="1">
      <c r="A588" s="2"/>
      <c r="B588" s="27"/>
      <c r="C588" s="27"/>
      <c r="F588" s="1"/>
      <c r="G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9.5" customHeight="1">
      <c r="A589" s="2"/>
      <c r="B589" s="27"/>
      <c r="C589" s="27"/>
      <c r="F589" s="1"/>
      <c r="G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9.5" customHeight="1">
      <c r="A590" s="2"/>
      <c r="B590" s="27"/>
      <c r="C590" s="27"/>
      <c r="F590" s="1"/>
      <c r="G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9.5" customHeight="1">
      <c r="A591" s="2"/>
      <c r="B591" s="27"/>
      <c r="C591" s="27"/>
      <c r="F591" s="1"/>
      <c r="G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9.5" customHeight="1">
      <c r="A592" s="2"/>
      <c r="B592" s="27"/>
      <c r="C592" s="27"/>
      <c r="F592" s="1"/>
      <c r="G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9.5" customHeight="1">
      <c r="A593" s="2"/>
      <c r="B593" s="27"/>
      <c r="C593" s="27"/>
      <c r="F593" s="1"/>
      <c r="G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9.5" customHeight="1">
      <c r="A594" s="2"/>
      <c r="B594" s="27"/>
      <c r="C594" s="27"/>
      <c r="F594" s="1"/>
      <c r="G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9.5" customHeight="1">
      <c r="A595" s="2"/>
      <c r="B595" s="27"/>
      <c r="C595" s="27"/>
      <c r="F595" s="1"/>
      <c r="G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9.5" customHeight="1">
      <c r="A596" s="2"/>
      <c r="B596" s="27"/>
      <c r="C596" s="27"/>
      <c r="F596" s="1"/>
      <c r="G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9.5" customHeight="1">
      <c r="A597" s="2"/>
      <c r="B597" s="27"/>
      <c r="C597" s="27"/>
      <c r="F597" s="1"/>
      <c r="G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9.5" customHeight="1">
      <c r="A598" s="2"/>
      <c r="B598" s="27"/>
      <c r="C598" s="27"/>
      <c r="F598" s="1"/>
      <c r="G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9.5" customHeight="1">
      <c r="A599" s="2"/>
      <c r="B599" s="27"/>
      <c r="C599" s="27"/>
      <c r="F599" s="1"/>
      <c r="G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9.5" customHeight="1">
      <c r="A600" s="2"/>
      <c r="B600" s="27"/>
      <c r="C600" s="27"/>
      <c r="F600" s="1"/>
      <c r="G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9.5" customHeight="1">
      <c r="A601" s="2"/>
      <c r="B601" s="27"/>
      <c r="C601" s="27"/>
      <c r="F601" s="1"/>
      <c r="G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9.5" customHeight="1">
      <c r="A602" s="2"/>
      <c r="B602" s="27"/>
      <c r="C602" s="27"/>
      <c r="F602" s="1"/>
      <c r="G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9.5" customHeight="1">
      <c r="A603" s="2"/>
      <c r="B603" s="27"/>
      <c r="C603" s="27"/>
      <c r="F603" s="1"/>
      <c r="G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9.5" customHeight="1">
      <c r="A604" s="2"/>
      <c r="B604" s="27"/>
      <c r="C604" s="27"/>
      <c r="F604" s="1"/>
      <c r="G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9.5" customHeight="1">
      <c r="A605" s="2"/>
      <c r="B605" s="27"/>
      <c r="C605" s="27"/>
      <c r="F605" s="1"/>
      <c r="G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9.5" customHeight="1">
      <c r="A606" s="2"/>
      <c r="B606" s="27"/>
      <c r="C606" s="27"/>
      <c r="F606" s="1"/>
      <c r="G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9.5" customHeight="1">
      <c r="A607" s="2"/>
      <c r="B607" s="27"/>
      <c r="C607" s="27"/>
      <c r="F607" s="1"/>
      <c r="G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9.5" customHeight="1">
      <c r="A608" s="2"/>
      <c r="B608" s="27"/>
      <c r="C608" s="27"/>
      <c r="F608" s="1"/>
      <c r="G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9.5" customHeight="1">
      <c r="A609" s="2"/>
      <c r="B609" s="27"/>
      <c r="C609" s="27"/>
      <c r="F609" s="1"/>
      <c r="G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9.5" customHeight="1">
      <c r="A610" s="2"/>
      <c r="B610" s="27"/>
      <c r="C610" s="27"/>
      <c r="F610" s="1"/>
      <c r="G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9.5" customHeight="1">
      <c r="A611" s="2"/>
      <c r="B611" s="27"/>
      <c r="C611" s="27"/>
      <c r="F611" s="1"/>
      <c r="G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9.5" customHeight="1">
      <c r="A612" s="2"/>
      <c r="B612" s="27"/>
      <c r="C612" s="27"/>
      <c r="F612" s="1"/>
      <c r="G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9.5" customHeight="1">
      <c r="A613" s="2"/>
      <c r="B613" s="27"/>
      <c r="C613" s="27"/>
      <c r="F613" s="1"/>
      <c r="G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9.5" customHeight="1">
      <c r="A614" s="2"/>
      <c r="B614" s="27"/>
      <c r="C614" s="27"/>
      <c r="F614" s="1"/>
      <c r="G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9.5" customHeight="1">
      <c r="A615" s="2"/>
      <c r="B615" s="27"/>
      <c r="C615" s="27"/>
      <c r="F615" s="1"/>
      <c r="G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9.5" customHeight="1">
      <c r="A616" s="2"/>
      <c r="B616" s="27"/>
      <c r="C616" s="27"/>
      <c r="F616" s="1"/>
      <c r="G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9.5" customHeight="1">
      <c r="A617" s="2"/>
      <c r="B617" s="27"/>
      <c r="C617" s="27"/>
      <c r="F617" s="1"/>
      <c r="G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9.5" customHeight="1">
      <c r="A618" s="2"/>
      <c r="B618" s="27"/>
      <c r="C618" s="27"/>
      <c r="F618" s="1"/>
      <c r="G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9.5" customHeight="1">
      <c r="A619" s="2"/>
      <c r="B619" s="27"/>
      <c r="C619" s="27"/>
      <c r="F619" s="1"/>
      <c r="G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9.5" customHeight="1">
      <c r="A620" s="2"/>
      <c r="B620" s="27"/>
      <c r="C620" s="27"/>
      <c r="F620" s="1"/>
      <c r="G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9.5" customHeight="1">
      <c r="A621" s="2"/>
      <c r="B621" s="27"/>
      <c r="C621" s="27"/>
      <c r="F621" s="1"/>
      <c r="G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9.5" customHeight="1">
      <c r="A622" s="2"/>
      <c r="B622" s="27"/>
      <c r="C622" s="27"/>
      <c r="F622" s="1"/>
      <c r="G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9.5" customHeight="1">
      <c r="A623" s="2"/>
      <c r="B623" s="27"/>
      <c r="C623" s="27"/>
      <c r="F623" s="1"/>
      <c r="G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9.5" customHeight="1">
      <c r="A624" s="2"/>
      <c r="B624" s="27"/>
      <c r="C624" s="27"/>
      <c r="F624" s="1"/>
      <c r="G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9.5" customHeight="1">
      <c r="A625" s="2"/>
      <c r="B625" s="27"/>
      <c r="C625" s="27"/>
      <c r="F625" s="1"/>
      <c r="G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9.5" customHeight="1">
      <c r="A626" s="2"/>
      <c r="B626" s="27"/>
      <c r="C626" s="27"/>
      <c r="F626" s="1"/>
      <c r="G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9.5" customHeight="1">
      <c r="A627" s="2"/>
      <c r="B627" s="27"/>
      <c r="C627" s="27"/>
      <c r="F627" s="1"/>
      <c r="G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9.5" customHeight="1">
      <c r="A628" s="2"/>
      <c r="B628" s="27"/>
      <c r="C628" s="27"/>
      <c r="F628" s="1"/>
      <c r="G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9.5" customHeight="1">
      <c r="A629" s="2"/>
      <c r="B629" s="27"/>
      <c r="C629" s="27"/>
      <c r="F629" s="1"/>
      <c r="G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9.5" customHeight="1">
      <c r="A630" s="2"/>
      <c r="B630" s="27"/>
      <c r="C630" s="27"/>
      <c r="F630" s="1"/>
      <c r="G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9.5" customHeight="1">
      <c r="A631" s="2"/>
      <c r="B631" s="27"/>
      <c r="C631" s="27"/>
      <c r="F631" s="1"/>
      <c r="G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9.5" customHeight="1">
      <c r="A632" s="2"/>
      <c r="B632" s="27"/>
      <c r="C632" s="27"/>
      <c r="F632" s="1"/>
      <c r="G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9.5" customHeight="1">
      <c r="A633" s="2"/>
      <c r="B633" s="27"/>
      <c r="C633" s="27"/>
      <c r="F633" s="1"/>
      <c r="G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9.5" customHeight="1">
      <c r="A634" s="2"/>
      <c r="B634" s="27"/>
      <c r="C634" s="27"/>
      <c r="F634" s="1"/>
      <c r="G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9.5" customHeight="1">
      <c r="A635" s="2"/>
      <c r="B635" s="27"/>
      <c r="C635" s="27"/>
      <c r="F635" s="1"/>
      <c r="G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9.5" customHeight="1">
      <c r="A636" s="2"/>
      <c r="B636" s="27"/>
      <c r="C636" s="27"/>
      <c r="F636" s="1"/>
      <c r="G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9.5" customHeight="1">
      <c r="A637" s="2"/>
      <c r="B637" s="27"/>
      <c r="C637" s="27"/>
      <c r="F637" s="1"/>
      <c r="G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9.5" customHeight="1">
      <c r="A638" s="2"/>
      <c r="B638" s="27"/>
      <c r="C638" s="27"/>
      <c r="F638" s="1"/>
      <c r="G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9.5" customHeight="1">
      <c r="A639" s="2"/>
      <c r="B639" s="27"/>
      <c r="C639" s="27"/>
      <c r="F639" s="1"/>
      <c r="G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9.5" customHeight="1">
      <c r="A640" s="2"/>
      <c r="B640" s="27"/>
      <c r="C640" s="27"/>
      <c r="F640" s="1"/>
      <c r="G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9.5" customHeight="1">
      <c r="A641" s="2"/>
      <c r="B641" s="27"/>
      <c r="C641" s="27"/>
      <c r="F641" s="1"/>
      <c r="G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9.5" customHeight="1">
      <c r="A642" s="2"/>
      <c r="B642" s="27"/>
      <c r="C642" s="27"/>
      <c r="F642" s="1"/>
      <c r="G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9.5" customHeight="1">
      <c r="A643" s="2"/>
      <c r="B643" s="27"/>
      <c r="C643" s="27"/>
      <c r="F643" s="1"/>
      <c r="G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9.5" customHeight="1">
      <c r="A644" s="2"/>
      <c r="B644" s="27"/>
      <c r="C644" s="27"/>
      <c r="F644" s="1"/>
      <c r="G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9.5" customHeight="1">
      <c r="A645" s="2"/>
      <c r="B645" s="27"/>
      <c r="C645" s="27"/>
      <c r="F645" s="1"/>
      <c r="G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9.5" customHeight="1">
      <c r="A646" s="2"/>
      <c r="B646" s="27"/>
      <c r="C646" s="27"/>
      <c r="F646" s="1"/>
      <c r="G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9.5" customHeight="1">
      <c r="A647" s="2"/>
      <c r="B647" s="27"/>
      <c r="C647" s="27"/>
      <c r="F647" s="1"/>
      <c r="G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9.5" customHeight="1">
      <c r="A648" s="2"/>
      <c r="B648" s="27"/>
      <c r="C648" s="27"/>
      <c r="F648" s="1"/>
      <c r="G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9.5" customHeight="1">
      <c r="A649" s="2"/>
      <c r="B649" s="27"/>
      <c r="C649" s="27"/>
      <c r="F649" s="1"/>
      <c r="G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9.5" customHeight="1">
      <c r="A650" s="2"/>
      <c r="B650" s="27"/>
      <c r="C650" s="27"/>
      <c r="F650" s="1"/>
      <c r="G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9.5" customHeight="1">
      <c r="A651" s="2"/>
      <c r="B651" s="27"/>
      <c r="C651" s="27"/>
      <c r="F651" s="1"/>
      <c r="G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9.5" customHeight="1">
      <c r="A652" s="2"/>
      <c r="B652" s="27"/>
      <c r="C652" s="27"/>
      <c r="F652" s="1"/>
      <c r="G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9.5" customHeight="1">
      <c r="A653" s="2"/>
      <c r="B653" s="27"/>
      <c r="C653" s="27"/>
      <c r="F653" s="1"/>
      <c r="G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9.5" customHeight="1">
      <c r="A654" s="2"/>
      <c r="B654" s="27"/>
      <c r="C654" s="27"/>
      <c r="F654" s="1"/>
      <c r="G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9.5" customHeight="1">
      <c r="A655" s="2"/>
      <c r="B655" s="27"/>
      <c r="C655" s="27"/>
      <c r="F655" s="1"/>
      <c r="G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9.5" customHeight="1">
      <c r="A656" s="2"/>
      <c r="B656" s="27"/>
      <c r="C656" s="27"/>
      <c r="F656" s="1"/>
      <c r="G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9.5" customHeight="1">
      <c r="A657" s="2"/>
      <c r="B657" s="27"/>
      <c r="C657" s="27"/>
      <c r="F657" s="1"/>
      <c r="G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9.5" customHeight="1">
      <c r="A658" s="2"/>
      <c r="B658" s="27"/>
      <c r="C658" s="27"/>
      <c r="F658" s="1"/>
      <c r="G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9.5" customHeight="1">
      <c r="A659" s="2"/>
      <c r="B659" s="27"/>
      <c r="C659" s="27"/>
      <c r="F659" s="1"/>
      <c r="G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9.5" customHeight="1">
      <c r="A660" s="2"/>
      <c r="B660" s="27"/>
      <c r="C660" s="27"/>
      <c r="F660" s="1"/>
      <c r="G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9.5" customHeight="1">
      <c r="A661" s="2"/>
      <c r="B661" s="27"/>
      <c r="C661" s="27"/>
      <c r="F661" s="1"/>
      <c r="G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9.5" customHeight="1">
      <c r="A662" s="2"/>
      <c r="B662" s="27"/>
      <c r="C662" s="27"/>
      <c r="F662" s="1"/>
      <c r="G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9.5" customHeight="1">
      <c r="A663" s="2"/>
      <c r="B663" s="27"/>
      <c r="C663" s="27"/>
      <c r="F663" s="1"/>
      <c r="G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9.5" customHeight="1">
      <c r="A664" s="2"/>
      <c r="B664" s="27"/>
      <c r="C664" s="27"/>
      <c r="F664" s="1"/>
      <c r="G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9.5" customHeight="1">
      <c r="A665" s="2"/>
      <c r="B665" s="27"/>
      <c r="C665" s="27"/>
      <c r="F665" s="1"/>
      <c r="G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9.5" customHeight="1">
      <c r="A666" s="2"/>
      <c r="B666" s="27"/>
      <c r="C666" s="27"/>
      <c r="F666" s="1"/>
      <c r="G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9.5" customHeight="1">
      <c r="A667" s="2"/>
      <c r="B667" s="27"/>
      <c r="C667" s="27"/>
      <c r="F667" s="1"/>
      <c r="G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9.5" customHeight="1">
      <c r="A668" s="2"/>
      <c r="B668" s="27"/>
      <c r="C668" s="27"/>
      <c r="F668" s="1"/>
      <c r="G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9.5" customHeight="1">
      <c r="A669" s="2"/>
      <c r="B669" s="27"/>
      <c r="C669" s="27"/>
      <c r="F669" s="1"/>
      <c r="G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9.5" customHeight="1">
      <c r="A670" s="2"/>
      <c r="B670" s="27"/>
      <c r="C670" s="27"/>
      <c r="F670" s="1"/>
      <c r="G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9.5" customHeight="1">
      <c r="A671" s="2"/>
      <c r="B671" s="27"/>
      <c r="C671" s="27"/>
      <c r="F671" s="1"/>
      <c r="G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9.5" customHeight="1">
      <c r="A672" s="2"/>
      <c r="B672" s="27"/>
      <c r="C672" s="27"/>
      <c r="F672" s="1"/>
      <c r="G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9.5" customHeight="1">
      <c r="A673" s="2"/>
      <c r="B673" s="27"/>
      <c r="C673" s="27"/>
      <c r="F673" s="1"/>
      <c r="G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9.5" customHeight="1">
      <c r="A674" s="2"/>
      <c r="B674" s="27"/>
      <c r="C674" s="27"/>
      <c r="F674" s="1"/>
      <c r="G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9.5" customHeight="1">
      <c r="A675" s="2"/>
      <c r="B675" s="27"/>
      <c r="C675" s="27"/>
      <c r="F675" s="1"/>
      <c r="G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9.5" customHeight="1">
      <c r="A676" s="2"/>
      <c r="B676" s="27"/>
      <c r="C676" s="27"/>
      <c r="F676" s="1"/>
      <c r="G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9.5" customHeight="1">
      <c r="A677" s="2"/>
      <c r="B677" s="27"/>
      <c r="C677" s="27"/>
      <c r="F677" s="1"/>
      <c r="G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9.5" customHeight="1">
      <c r="A678" s="2"/>
      <c r="B678" s="27"/>
      <c r="C678" s="27"/>
      <c r="F678" s="1"/>
      <c r="G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9.5" customHeight="1">
      <c r="A679" s="2"/>
      <c r="B679" s="27"/>
      <c r="C679" s="27"/>
      <c r="F679" s="1"/>
      <c r="G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9.5" customHeight="1">
      <c r="A680" s="2"/>
      <c r="B680" s="27"/>
      <c r="C680" s="27"/>
      <c r="F680" s="1"/>
      <c r="G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9.5" customHeight="1">
      <c r="A681" s="2"/>
      <c r="B681" s="27"/>
      <c r="C681" s="27"/>
      <c r="F681" s="1"/>
      <c r="G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9.5" customHeight="1">
      <c r="A682" s="2"/>
      <c r="B682" s="27"/>
      <c r="C682" s="27"/>
      <c r="F682" s="1"/>
      <c r="G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9.5" customHeight="1">
      <c r="A683" s="2"/>
      <c r="B683" s="27"/>
      <c r="C683" s="27"/>
      <c r="F683" s="1"/>
      <c r="G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9.5" customHeight="1">
      <c r="A684" s="2"/>
      <c r="B684" s="27"/>
      <c r="C684" s="27"/>
      <c r="F684" s="1"/>
      <c r="G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9.5" customHeight="1">
      <c r="A685" s="2"/>
      <c r="B685" s="27"/>
      <c r="C685" s="27"/>
      <c r="F685" s="1"/>
      <c r="G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9.5" customHeight="1">
      <c r="A686" s="2"/>
      <c r="B686" s="27"/>
      <c r="C686" s="27"/>
      <c r="F686" s="1"/>
      <c r="G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9.5" customHeight="1">
      <c r="A687" s="2"/>
      <c r="B687" s="27"/>
      <c r="C687" s="27"/>
      <c r="F687" s="1"/>
      <c r="G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9.5" customHeight="1">
      <c r="A688" s="2"/>
      <c r="B688" s="27"/>
      <c r="C688" s="27"/>
      <c r="F688" s="1"/>
      <c r="G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9.5" customHeight="1">
      <c r="A689" s="2"/>
      <c r="B689" s="27"/>
      <c r="C689" s="27"/>
      <c r="F689" s="1"/>
      <c r="G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9.5" customHeight="1">
      <c r="A690" s="2"/>
      <c r="B690" s="27"/>
      <c r="C690" s="27"/>
      <c r="F690" s="1"/>
      <c r="G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9.5" customHeight="1">
      <c r="A691" s="2"/>
      <c r="B691" s="27"/>
      <c r="C691" s="27"/>
      <c r="F691" s="1"/>
      <c r="G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9.5" customHeight="1">
      <c r="A692" s="2"/>
      <c r="B692" s="27"/>
      <c r="C692" s="27"/>
      <c r="F692" s="1"/>
      <c r="G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9.5" customHeight="1">
      <c r="A693" s="2"/>
      <c r="B693" s="27"/>
      <c r="C693" s="27"/>
      <c r="F693" s="1"/>
      <c r="G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9.5" customHeight="1">
      <c r="A694" s="2"/>
      <c r="B694" s="27"/>
      <c r="C694" s="27"/>
      <c r="F694" s="1"/>
      <c r="G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9.5" customHeight="1">
      <c r="A695" s="2"/>
      <c r="B695" s="27"/>
      <c r="C695" s="27"/>
      <c r="F695" s="1"/>
      <c r="G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9.5" customHeight="1">
      <c r="A696" s="2"/>
      <c r="B696" s="27"/>
      <c r="C696" s="27"/>
      <c r="F696" s="1"/>
      <c r="G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9.5" customHeight="1">
      <c r="A697" s="2"/>
      <c r="B697" s="27"/>
      <c r="C697" s="27"/>
      <c r="F697" s="1"/>
      <c r="G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9.5" customHeight="1">
      <c r="A698" s="2"/>
      <c r="B698" s="27"/>
      <c r="C698" s="27"/>
      <c r="F698" s="1"/>
      <c r="G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9.5" customHeight="1">
      <c r="A699" s="2"/>
      <c r="B699" s="27"/>
      <c r="C699" s="27"/>
      <c r="F699" s="1"/>
      <c r="G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9.5" customHeight="1">
      <c r="A700" s="2"/>
      <c r="B700" s="27"/>
      <c r="C700" s="27"/>
      <c r="F700" s="1"/>
      <c r="G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9.5" customHeight="1">
      <c r="A701" s="2"/>
      <c r="B701" s="27"/>
      <c r="C701" s="27"/>
      <c r="F701" s="1"/>
      <c r="G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9.5" customHeight="1">
      <c r="A702" s="2"/>
      <c r="B702" s="27"/>
      <c r="C702" s="27"/>
      <c r="F702" s="1"/>
      <c r="G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9.5" customHeight="1">
      <c r="A703" s="2"/>
      <c r="B703" s="27"/>
      <c r="C703" s="27"/>
      <c r="F703" s="1"/>
      <c r="G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9.5" customHeight="1">
      <c r="A704" s="2"/>
      <c r="B704" s="27"/>
      <c r="C704" s="27"/>
      <c r="F704" s="1"/>
      <c r="G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9.5" customHeight="1">
      <c r="A705" s="2"/>
      <c r="B705" s="27"/>
      <c r="C705" s="27"/>
      <c r="F705" s="1"/>
      <c r="G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9.5" customHeight="1">
      <c r="A706" s="2"/>
      <c r="B706" s="27"/>
      <c r="C706" s="27"/>
      <c r="F706" s="1"/>
      <c r="G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9.5" customHeight="1">
      <c r="A707" s="2"/>
      <c r="B707" s="27"/>
      <c r="C707" s="27"/>
      <c r="F707" s="1"/>
      <c r="G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9.5" customHeight="1">
      <c r="A708" s="2"/>
      <c r="B708" s="27"/>
      <c r="C708" s="27"/>
      <c r="F708" s="1"/>
      <c r="G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9.5" customHeight="1">
      <c r="A709" s="2"/>
      <c r="B709" s="27"/>
      <c r="C709" s="27"/>
      <c r="F709" s="1"/>
      <c r="G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9.5" customHeight="1">
      <c r="A710" s="2"/>
      <c r="B710" s="27"/>
      <c r="C710" s="27"/>
      <c r="F710" s="1"/>
      <c r="G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9.5" customHeight="1">
      <c r="A711" s="2"/>
      <c r="B711" s="27"/>
      <c r="C711" s="27"/>
      <c r="F711" s="1"/>
      <c r="G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9.5" customHeight="1">
      <c r="A712" s="2"/>
      <c r="B712" s="27"/>
      <c r="C712" s="27"/>
      <c r="F712" s="1"/>
      <c r="G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9.5" customHeight="1">
      <c r="A713" s="2"/>
      <c r="B713" s="27"/>
      <c r="C713" s="27"/>
      <c r="F713" s="1"/>
      <c r="G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9.5" customHeight="1">
      <c r="A714" s="2"/>
      <c r="B714" s="27"/>
      <c r="C714" s="27"/>
      <c r="F714" s="1"/>
      <c r="G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9.5" customHeight="1">
      <c r="A715" s="2"/>
      <c r="B715" s="27"/>
      <c r="C715" s="27"/>
      <c r="F715" s="1"/>
      <c r="G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9.5" customHeight="1">
      <c r="A716" s="2"/>
      <c r="B716" s="27"/>
      <c r="C716" s="27"/>
      <c r="F716" s="1"/>
      <c r="G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9.5" customHeight="1">
      <c r="A717" s="2"/>
      <c r="B717" s="27"/>
      <c r="C717" s="27"/>
      <c r="F717" s="1"/>
      <c r="G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9.5" customHeight="1">
      <c r="A718" s="2"/>
      <c r="B718" s="27"/>
      <c r="C718" s="27"/>
      <c r="F718" s="1"/>
      <c r="G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9.5" customHeight="1">
      <c r="A719" s="2"/>
      <c r="B719" s="27"/>
      <c r="C719" s="27"/>
      <c r="F719" s="1"/>
      <c r="G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9.5" customHeight="1">
      <c r="A720" s="2"/>
      <c r="B720" s="27"/>
      <c r="C720" s="27"/>
      <c r="F720" s="1"/>
      <c r="G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9.5" customHeight="1">
      <c r="A721" s="2"/>
      <c r="B721" s="27"/>
      <c r="C721" s="27"/>
      <c r="F721" s="1"/>
      <c r="G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9.5" customHeight="1">
      <c r="A722" s="2"/>
      <c r="B722" s="27"/>
      <c r="C722" s="27"/>
      <c r="F722" s="1"/>
      <c r="G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9.5" customHeight="1">
      <c r="A723" s="2"/>
      <c r="B723" s="27"/>
      <c r="C723" s="27"/>
      <c r="F723" s="1"/>
      <c r="G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9.5" customHeight="1">
      <c r="A724" s="2"/>
      <c r="B724" s="27"/>
      <c r="C724" s="27"/>
      <c r="F724" s="1"/>
      <c r="G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9.5" customHeight="1">
      <c r="A725" s="2"/>
      <c r="B725" s="27"/>
      <c r="C725" s="27"/>
      <c r="F725" s="1"/>
      <c r="G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9.5" customHeight="1">
      <c r="A726" s="2"/>
      <c r="B726" s="27"/>
      <c r="C726" s="27"/>
      <c r="F726" s="1"/>
      <c r="G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9.5" customHeight="1">
      <c r="A727" s="2"/>
      <c r="B727" s="27"/>
      <c r="C727" s="27"/>
      <c r="F727" s="1"/>
      <c r="G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9.5" customHeight="1">
      <c r="A728" s="2"/>
      <c r="B728" s="27"/>
      <c r="C728" s="27"/>
      <c r="F728" s="1"/>
      <c r="G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9.5" customHeight="1">
      <c r="A729" s="2"/>
      <c r="B729" s="27"/>
      <c r="C729" s="27"/>
      <c r="F729" s="1"/>
      <c r="G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9.5" customHeight="1">
      <c r="A730" s="2"/>
      <c r="B730" s="27"/>
      <c r="C730" s="27"/>
      <c r="F730" s="1"/>
      <c r="G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9.5" customHeight="1">
      <c r="A731" s="2"/>
      <c r="B731" s="27"/>
      <c r="C731" s="27"/>
      <c r="F731" s="1"/>
      <c r="G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9.5" customHeight="1">
      <c r="A732" s="2"/>
      <c r="B732" s="27"/>
      <c r="C732" s="27"/>
      <c r="F732" s="1"/>
      <c r="G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9.5" customHeight="1">
      <c r="A733" s="2"/>
      <c r="B733" s="27"/>
      <c r="C733" s="27"/>
      <c r="F733" s="1"/>
      <c r="G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9.5" customHeight="1">
      <c r="A734" s="2"/>
      <c r="B734" s="27"/>
      <c r="C734" s="27"/>
      <c r="F734" s="1"/>
      <c r="G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9.5" customHeight="1">
      <c r="A735" s="2"/>
      <c r="B735" s="27"/>
      <c r="C735" s="27"/>
      <c r="F735" s="1"/>
      <c r="G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9.5" customHeight="1">
      <c r="A736" s="2"/>
      <c r="B736" s="27"/>
      <c r="C736" s="27"/>
      <c r="F736" s="1"/>
      <c r="G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9.5" customHeight="1">
      <c r="A737" s="2"/>
      <c r="B737" s="27"/>
      <c r="C737" s="27"/>
      <c r="F737" s="1"/>
      <c r="G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9.5" customHeight="1">
      <c r="A738" s="2"/>
      <c r="B738" s="27"/>
      <c r="C738" s="27"/>
      <c r="F738" s="1"/>
      <c r="G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9.5" customHeight="1">
      <c r="A739" s="2"/>
      <c r="B739" s="27"/>
      <c r="C739" s="27"/>
      <c r="F739" s="1"/>
      <c r="G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9.5" customHeight="1">
      <c r="A740" s="2"/>
      <c r="B740" s="27"/>
      <c r="C740" s="27"/>
      <c r="F740" s="1"/>
      <c r="G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9.5" customHeight="1">
      <c r="A741" s="2"/>
      <c r="B741" s="27"/>
      <c r="C741" s="27"/>
      <c r="F741" s="1"/>
      <c r="G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9.5" customHeight="1">
      <c r="A742" s="2"/>
      <c r="B742" s="27"/>
      <c r="C742" s="27"/>
      <c r="F742" s="1"/>
      <c r="G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9.5" customHeight="1">
      <c r="A743" s="2"/>
      <c r="B743" s="27"/>
      <c r="C743" s="27"/>
      <c r="F743" s="1"/>
      <c r="G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9.5" customHeight="1">
      <c r="A744" s="2"/>
      <c r="B744" s="27"/>
      <c r="C744" s="27"/>
      <c r="F744" s="1"/>
      <c r="G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9.5" customHeight="1">
      <c r="A745" s="2"/>
      <c r="B745" s="27"/>
      <c r="C745" s="27"/>
      <c r="F745" s="1"/>
      <c r="G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9.5" customHeight="1">
      <c r="A746" s="2"/>
      <c r="B746" s="27"/>
      <c r="C746" s="27"/>
      <c r="F746" s="1"/>
      <c r="G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9.5" customHeight="1">
      <c r="A747" s="2"/>
      <c r="B747" s="27"/>
      <c r="C747" s="27"/>
      <c r="F747" s="1"/>
      <c r="G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9.5" customHeight="1">
      <c r="A748" s="2"/>
      <c r="B748" s="27"/>
      <c r="C748" s="27"/>
      <c r="F748" s="1"/>
      <c r="G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9.5" customHeight="1">
      <c r="A749" s="2"/>
      <c r="B749" s="27"/>
      <c r="C749" s="27"/>
      <c r="F749" s="1"/>
      <c r="G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9.5" customHeight="1">
      <c r="A750" s="2"/>
      <c r="B750" s="27"/>
      <c r="C750" s="27"/>
      <c r="F750" s="1"/>
      <c r="G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9.5" customHeight="1">
      <c r="A751" s="2"/>
      <c r="B751" s="27"/>
      <c r="C751" s="27"/>
      <c r="F751" s="1"/>
      <c r="G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9.5" customHeight="1">
      <c r="A752" s="2"/>
      <c r="B752" s="27"/>
      <c r="C752" s="27"/>
      <c r="F752" s="1"/>
      <c r="G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9.5" customHeight="1">
      <c r="A753" s="2"/>
      <c r="B753" s="27"/>
      <c r="C753" s="27"/>
      <c r="F753" s="1"/>
      <c r="G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9.5" customHeight="1">
      <c r="A754" s="2"/>
      <c r="B754" s="27"/>
      <c r="C754" s="27"/>
      <c r="F754" s="1"/>
      <c r="G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9.5" customHeight="1">
      <c r="A755" s="2"/>
      <c r="B755" s="27"/>
      <c r="C755" s="27"/>
      <c r="F755" s="1"/>
      <c r="G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9.5" customHeight="1">
      <c r="A756" s="2"/>
      <c r="B756" s="27"/>
      <c r="C756" s="27"/>
      <c r="F756" s="1"/>
      <c r="G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9.5" customHeight="1">
      <c r="A757" s="2"/>
      <c r="B757" s="27"/>
      <c r="C757" s="27"/>
      <c r="F757" s="1"/>
      <c r="G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9.5" customHeight="1">
      <c r="A758" s="2"/>
      <c r="B758" s="27"/>
      <c r="C758" s="27"/>
      <c r="F758" s="1"/>
      <c r="G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9.5" customHeight="1">
      <c r="A759" s="2"/>
      <c r="B759" s="27"/>
      <c r="C759" s="27"/>
      <c r="F759" s="1"/>
      <c r="G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9.5" customHeight="1">
      <c r="A760" s="2"/>
      <c r="B760" s="27"/>
      <c r="C760" s="27"/>
      <c r="F760" s="1"/>
      <c r="G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9.5" customHeight="1">
      <c r="A761" s="2"/>
      <c r="B761" s="27"/>
      <c r="C761" s="27"/>
      <c r="F761" s="1"/>
      <c r="G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9.5" customHeight="1">
      <c r="A762" s="2"/>
      <c r="B762" s="27"/>
      <c r="C762" s="27"/>
      <c r="F762" s="1"/>
      <c r="G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9.5" customHeight="1">
      <c r="A763" s="2"/>
      <c r="B763" s="27"/>
      <c r="C763" s="27"/>
      <c r="F763" s="1"/>
      <c r="G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9.5" customHeight="1">
      <c r="A764" s="2"/>
      <c r="B764" s="27"/>
      <c r="C764" s="27"/>
      <c r="F764" s="1"/>
      <c r="G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9.5" customHeight="1">
      <c r="A765" s="2"/>
      <c r="B765" s="27"/>
      <c r="C765" s="27"/>
      <c r="F765" s="1"/>
      <c r="G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9.5" customHeight="1">
      <c r="A766" s="2"/>
      <c r="B766" s="27"/>
      <c r="C766" s="27"/>
      <c r="F766" s="1"/>
      <c r="G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9.5" customHeight="1">
      <c r="A767" s="2"/>
      <c r="B767" s="27"/>
      <c r="C767" s="27"/>
      <c r="F767" s="1"/>
      <c r="G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9.5" customHeight="1">
      <c r="A768" s="2"/>
      <c r="B768" s="27"/>
      <c r="C768" s="27"/>
      <c r="F768" s="1"/>
      <c r="G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9.5" customHeight="1">
      <c r="A769" s="2"/>
      <c r="B769" s="27"/>
      <c r="C769" s="27"/>
      <c r="F769" s="1"/>
      <c r="G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9.5" customHeight="1">
      <c r="A770" s="2"/>
      <c r="B770" s="27"/>
      <c r="C770" s="27"/>
      <c r="F770" s="1"/>
      <c r="G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9.5" customHeight="1">
      <c r="A771" s="2"/>
      <c r="B771" s="27"/>
      <c r="C771" s="27"/>
      <c r="F771" s="1"/>
      <c r="G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9.5" customHeight="1">
      <c r="A772" s="2"/>
      <c r="B772" s="27"/>
      <c r="C772" s="27"/>
      <c r="F772" s="1"/>
      <c r="G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9.5" customHeight="1">
      <c r="A773" s="2"/>
      <c r="B773" s="27"/>
      <c r="C773" s="27"/>
      <c r="F773" s="1"/>
      <c r="G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9.5" customHeight="1">
      <c r="A774" s="2"/>
      <c r="B774" s="27"/>
      <c r="C774" s="27"/>
      <c r="F774" s="1"/>
      <c r="G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9.5" customHeight="1">
      <c r="A775" s="2"/>
      <c r="B775" s="27"/>
      <c r="C775" s="27"/>
      <c r="F775" s="1"/>
      <c r="G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9.5" customHeight="1">
      <c r="A776" s="2"/>
      <c r="B776" s="27"/>
      <c r="C776" s="27"/>
      <c r="F776" s="1"/>
      <c r="G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9.5" customHeight="1">
      <c r="A777" s="2"/>
      <c r="B777" s="27"/>
      <c r="C777" s="27"/>
      <c r="F777" s="1"/>
      <c r="G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9.5" customHeight="1">
      <c r="A778" s="2"/>
      <c r="B778" s="27"/>
      <c r="C778" s="27"/>
      <c r="F778" s="1"/>
      <c r="G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9.5" customHeight="1">
      <c r="A779" s="2"/>
      <c r="B779" s="27"/>
      <c r="C779" s="27"/>
      <c r="F779" s="1"/>
      <c r="G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9.5" customHeight="1">
      <c r="A780" s="2"/>
      <c r="B780" s="27"/>
      <c r="C780" s="27"/>
      <c r="F780" s="1"/>
      <c r="G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9.5" customHeight="1">
      <c r="A781" s="2"/>
      <c r="B781" s="27"/>
      <c r="C781" s="27"/>
      <c r="F781" s="1"/>
      <c r="G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9.5" customHeight="1">
      <c r="A782" s="2"/>
      <c r="B782" s="27"/>
      <c r="C782" s="27"/>
      <c r="F782" s="1"/>
      <c r="G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9.5" customHeight="1">
      <c r="A783" s="2"/>
      <c r="B783" s="27"/>
      <c r="C783" s="27"/>
      <c r="F783" s="1"/>
      <c r="G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9.5" customHeight="1">
      <c r="A784" s="2"/>
      <c r="B784" s="27"/>
      <c r="C784" s="27"/>
      <c r="F784" s="1"/>
      <c r="G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9.5" customHeight="1">
      <c r="A785" s="2"/>
      <c r="B785" s="27"/>
      <c r="C785" s="27"/>
      <c r="F785" s="1"/>
      <c r="G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9.5" customHeight="1">
      <c r="A786" s="2"/>
      <c r="B786" s="27"/>
      <c r="C786" s="27"/>
      <c r="F786" s="1"/>
      <c r="G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9.5" customHeight="1">
      <c r="A787" s="2"/>
      <c r="B787" s="27"/>
      <c r="C787" s="27"/>
      <c r="F787" s="1"/>
      <c r="G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9.5" customHeight="1">
      <c r="A788" s="2"/>
      <c r="B788" s="27"/>
      <c r="C788" s="27"/>
      <c r="F788" s="1"/>
      <c r="G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9.5" customHeight="1">
      <c r="A789" s="2"/>
      <c r="B789" s="27"/>
      <c r="C789" s="27"/>
      <c r="F789" s="1"/>
      <c r="G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9.5" customHeight="1">
      <c r="A790" s="2"/>
      <c r="B790" s="27"/>
      <c r="C790" s="27"/>
      <c r="F790" s="1"/>
      <c r="G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9.5" customHeight="1">
      <c r="A791" s="2"/>
      <c r="B791" s="27"/>
      <c r="C791" s="27"/>
      <c r="F791" s="1"/>
      <c r="G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9.5" customHeight="1">
      <c r="A792" s="2"/>
      <c r="B792" s="27"/>
      <c r="C792" s="27"/>
      <c r="F792" s="1"/>
      <c r="G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9.5" customHeight="1">
      <c r="A793" s="2"/>
      <c r="B793" s="27"/>
      <c r="C793" s="27"/>
      <c r="F793" s="1"/>
      <c r="G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9.5" customHeight="1">
      <c r="A794" s="2"/>
      <c r="B794" s="27"/>
      <c r="C794" s="27"/>
      <c r="F794" s="1"/>
      <c r="G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9.5" customHeight="1">
      <c r="A795" s="2"/>
      <c r="B795" s="27"/>
      <c r="C795" s="27"/>
      <c r="F795" s="1"/>
      <c r="G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9.5" customHeight="1">
      <c r="A796" s="2"/>
      <c r="B796" s="27"/>
      <c r="C796" s="27"/>
      <c r="F796" s="1"/>
      <c r="G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9.5" customHeight="1">
      <c r="A797" s="2"/>
      <c r="B797" s="27"/>
      <c r="C797" s="27"/>
      <c r="F797" s="1"/>
      <c r="G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9.5" customHeight="1">
      <c r="A798" s="2"/>
      <c r="B798" s="27"/>
      <c r="C798" s="27"/>
      <c r="F798" s="1"/>
      <c r="G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9.5" customHeight="1">
      <c r="A799" s="2"/>
      <c r="B799" s="27"/>
      <c r="C799" s="27"/>
      <c r="F799" s="1"/>
      <c r="G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9.5" customHeight="1">
      <c r="A800" s="2"/>
      <c r="B800" s="27"/>
      <c r="C800" s="27"/>
      <c r="F800" s="1"/>
      <c r="G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9.5" customHeight="1">
      <c r="A801" s="2"/>
      <c r="B801" s="27"/>
      <c r="C801" s="27"/>
      <c r="F801" s="1"/>
      <c r="G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9.5" customHeight="1">
      <c r="A802" s="2"/>
      <c r="B802" s="27"/>
      <c r="C802" s="27"/>
      <c r="F802" s="1"/>
      <c r="G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9.5" customHeight="1">
      <c r="A803" s="2"/>
      <c r="B803" s="27"/>
      <c r="C803" s="27"/>
      <c r="F803" s="1"/>
      <c r="G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9.5" customHeight="1">
      <c r="A804" s="2"/>
      <c r="B804" s="27"/>
      <c r="C804" s="27"/>
      <c r="F804" s="1"/>
      <c r="G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9.5" customHeight="1">
      <c r="A805" s="2"/>
      <c r="B805" s="27"/>
      <c r="C805" s="27"/>
      <c r="F805" s="1"/>
      <c r="G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9.5" customHeight="1">
      <c r="A806" s="2"/>
      <c r="B806" s="27"/>
      <c r="C806" s="27"/>
      <c r="F806" s="1"/>
      <c r="G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9.5" customHeight="1">
      <c r="A807" s="2"/>
      <c r="B807" s="27"/>
      <c r="C807" s="27"/>
      <c r="F807" s="1"/>
      <c r="G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9.5" customHeight="1">
      <c r="A808" s="2"/>
      <c r="B808" s="27"/>
      <c r="C808" s="27"/>
      <c r="F808" s="1"/>
      <c r="G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9.5" customHeight="1">
      <c r="A809" s="2"/>
      <c r="B809" s="27"/>
      <c r="C809" s="27"/>
      <c r="F809" s="1"/>
      <c r="G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9.5" customHeight="1">
      <c r="A810" s="2"/>
      <c r="B810" s="27"/>
      <c r="C810" s="27"/>
      <c r="F810" s="1"/>
      <c r="G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9.5" customHeight="1">
      <c r="A811" s="2"/>
      <c r="B811" s="27"/>
      <c r="C811" s="27"/>
      <c r="F811" s="1"/>
      <c r="G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9.5" customHeight="1">
      <c r="A812" s="2"/>
      <c r="B812" s="27"/>
      <c r="C812" s="27"/>
      <c r="F812" s="1"/>
      <c r="G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9.5" customHeight="1">
      <c r="A813" s="2"/>
      <c r="B813" s="27"/>
      <c r="C813" s="27"/>
      <c r="F813" s="1"/>
      <c r="G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9.5" customHeight="1">
      <c r="A814" s="2"/>
      <c r="B814" s="27"/>
      <c r="C814" s="27"/>
      <c r="F814" s="1"/>
      <c r="G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9.5" customHeight="1">
      <c r="A815" s="2"/>
      <c r="B815" s="27"/>
      <c r="C815" s="27"/>
      <c r="F815" s="1"/>
      <c r="G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9.5" customHeight="1">
      <c r="A816" s="2"/>
      <c r="B816" s="27"/>
      <c r="C816" s="27"/>
      <c r="F816" s="1"/>
      <c r="G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9.5" customHeight="1">
      <c r="A817" s="2"/>
      <c r="B817" s="27"/>
      <c r="C817" s="27"/>
      <c r="F817" s="1"/>
      <c r="G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9.5" customHeight="1">
      <c r="A818" s="2"/>
      <c r="B818" s="27"/>
      <c r="C818" s="27"/>
      <c r="F818" s="1"/>
      <c r="G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9.5" customHeight="1">
      <c r="A819" s="2"/>
      <c r="B819" s="27"/>
      <c r="C819" s="27"/>
      <c r="F819" s="1"/>
      <c r="G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9.5" customHeight="1">
      <c r="A820" s="2"/>
      <c r="B820" s="27"/>
      <c r="C820" s="27"/>
      <c r="F820" s="1"/>
      <c r="G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9.5" customHeight="1">
      <c r="A821" s="2"/>
      <c r="B821" s="27"/>
      <c r="C821" s="27"/>
      <c r="F821" s="1"/>
      <c r="G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9.5" customHeight="1">
      <c r="A822" s="2"/>
      <c r="B822" s="27"/>
      <c r="C822" s="27"/>
      <c r="F822" s="1"/>
      <c r="G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9.5" customHeight="1">
      <c r="A823" s="2"/>
      <c r="B823" s="27"/>
      <c r="C823" s="27"/>
      <c r="F823" s="1"/>
      <c r="G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9.5" customHeight="1">
      <c r="A824" s="2"/>
      <c r="B824" s="27"/>
      <c r="C824" s="27"/>
      <c r="F824" s="1"/>
      <c r="G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9.5" customHeight="1">
      <c r="A825" s="2"/>
      <c r="B825" s="27"/>
      <c r="C825" s="27"/>
      <c r="F825" s="1"/>
      <c r="G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9.5" customHeight="1">
      <c r="A826" s="2"/>
      <c r="B826" s="27"/>
      <c r="C826" s="27"/>
      <c r="F826" s="1"/>
      <c r="G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9.5" customHeight="1">
      <c r="A827" s="2"/>
      <c r="B827" s="27"/>
      <c r="C827" s="27"/>
      <c r="F827" s="1"/>
      <c r="G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9.5" customHeight="1">
      <c r="A828" s="2"/>
      <c r="B828" s="27"/>
      <c r="C828" s="27"/>
      <c r="F828" s="1"/>
      <c r="G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9.5" customHeight="1">
      <c r="A829" s="2"/>
      <c r="B829" s="27"/>
      <c r="C829" s="27"/>
      <c r="F829" s="1"/>
      <c r="G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9.5" customHeight="1">
      <c r="A830" s="2"/>
      <c r="B830" s="27"/>
      <c r="C830" s="27"/>
      <c r="F830" s="1"/>
      <c r="G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9.5" customHeight="1">
      <c r="A831" s="2"/>
      <c r="B831" s="27"/>
      <c r="C831" s="27"/>
      <c r="F831" s="1"/>
      <c r="G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9.5" customHeight="1">
      <c r="A832" s="2"/>
      <c r="B832" s="27"/>
      <c r="C832" s="27"/>
      <c r="F832" s="1"/>
      <c r="G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9.5" customHeight="1">
      <c r="A833" s="2"/>
      <c r="B833" s="27"/>
      <c r="C833" s="27"/>
      <c r="F833" s="1"/>
      <c r="G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9.5" customHeight="1">
      <c r="A834" s="2"/>
      <c r="B834" s="27"/>
      <c r="C834" s="27"/>
      <c r="F834" s="1"/>
      <c r="G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9.5" customHeight="1">
      <c r="A835" s="2"/>
      <c r="B835" s="27"/>
      <c r="C835" s="27"/>
      <c r="F835" s="1"/>
      <c r="G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9.5" customHeight="1">
      <c r="A836" s="2"/>
      <c r="B836" s="27"/>
      <c r="C836" s="27"/>
      <c r="F836" s="1"/>
      <c r="G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9.5" customHeight="1">
      <c r="A837" s="2"/>
      <c r="B837" s="27"/>
      <c r="C837" s="27"/>
      <c r="F837" s="1"/>
      <c r="G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9.5" customHeight="1">
      <c r="A838" s="2"/>
      <c r="B838" s="27"/>
      <c r="C838" s="27"/>
      <c r="F838" s="1"/>
      <c r="G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9.5" customHeight="1">
      <c r="A839" s="2"/>
      <c r="B839" s="27"/>
      <c r="C839" s="27"/>
      <c r="F839" s="1"/>
      <c r="G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9.5" customHeight="1">
      <c r="A840" s="2"/>
      <c r="B840" s="27"/>
      <c r="C840" s="27"/>
      <c r="F840" s="1"/>
      <c r="G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9.5" customHeight="1">
      <c r="A841" s="2"/>
      <c r="B841" s="27"/>
      <c r="C841" s="27"/>
      <c r="F841" s="1"/>
      <c r="G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9.5" customHeight="1">
      <c r="A842" s="2"/>
      <c r="B842" s="27"/>
      <c r="C842" s="27"/>
      <c r="F842" s="1"/>
      <c r="G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9.5" customHeight="1">
      <c r="A843" s="2"/>
      <c r="B843" s="27"/>
      <c r="C843" s="27"/>
      <c r="F843" s="1"/>
      <c r="G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9.5" customHeight="1">
      <c r="A844" s="2"/>
      <c r="B844" s="27"/>
      <c r="C844" s="27"/>
      <c r="F844" s="1"/>
      <c r="G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9.5" customHeight="1">
      <c r="A845" s="2"/>
      <c r="B845" s="27"/>
      <c r="C845" s="27"/>
      <c r="F845" s="1"/>
      <c r="G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9.5" customHeight="1">
      <c r="A846" s="2"/>
      <c r="B846" s="27"/>
      <c r="C846" s="27"/>
      <c r="F846" s="1"/>
      <c r="G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9.5" customHeight="1">
      <c r="A847" s="2"/>
      <c r="B847" s="27"/>
      <c r="C847" s="27"/>
      <c r="F847" s="1"/>
      <c r="G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9.5" customHeight="1">
      <c r="A848" s="2"/>
      <c r="B848" s="27"/>
      <c r="C848" s="27"/>
      <c r="F848" s="1"/>
      <c r="G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9.5" customHeight="1">
      <c r="A849" s="2"/>
      <c r="B849" s="27"/>
      <c r="C849" s="27"/>
      <c r="F849" s="1"/>
      <c r="G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9.5" customHeight="1">
      <c r="A850" s="2"/>
      <c r="B850" s="27"/>
      <c r="C850" s="27"/>
      <c r="F850" s="1"/>
      <c r="G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9.5" customHeight="1">
      <c r="A851" s="2"/>
      <c r="B851" s="27"/>
      <c r="C851" s="27"/>
      <c r="F851" s="1"/>
      <c r="G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9.5" customHeight="1">
      <c r="A852" s="2"/>
      <c r="B852" s="27"/>
      <c r="C852" s="27"/>
      <c r="F852" s="1"/>
      <c r="G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9.5" customHeight="1">
      <c r="A853" s="2"/>
      <c r="B853" s="27"/>
      <c r="C853" s="27"/>
      <c r="F853" s="1"/>
      <c r="G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9.5" customHeight="1">
      <c r="A854" s="2"/>
      <c r="B854" s="27"/>
      <c r="C854" s="27"/>
      <c r="F854" s="1"/>
      <c r="G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9.5" customHeight="1">
      <c r="A855" s="2"/>
      <c r="B855" s="27"/>
      <c r="C855" s="27"/>
      <c r="F855" s="1"/>
      <c r="G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9.5" customHeight="1">
      <c r="A856" s="2"/>
      <c r="B856" s="27"/>
      <c r="C856" s="27"/>
      <c r="F856" s="1"/>
      <c r="G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9.5" customHeight="1">
      <c r="A857" s="2"/>
      <c r="B857" s="27"/>
      <c r="C857" s="27"/>
      <c r="F857" s="1"/>
      <c r="G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9.5" customHeight="1">
      <c r="A858" s="2"/>
      <c r="B858" s="27"/>
      <c r="C858" s="27"/>
      <c r="F858" s="1"/>
      <c r="G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9.5" customHeight="1">
      <c r="A859" s="2"/>
      <c r="B859" s="27"/>
      <c r="C859" s="27"/>
      <c r="F859" s="1"/>
      <c r="G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9.5" customHeight="1">
      <c r="A860" s="2"/>
      <c r="B860" s="27"/>
      <c r="C860" s="27"/>
      <c r="F860" s="1"/>
      <c r="G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9.5" customHeight="1">
      <c r="A861" s="2"/>
      <c r="B861" s="27"/>
      <c r="C861" s="27"/>
      <c r="F861" s="1"/>
      <c r="G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9.5" customHeight="1">
      <c r="A862" s="2"/>
      <c r="B862" s="27"/>
      <c r="C862" s="27"/>
      <c r="F862" s="1"/>
      <c r="G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9.5" customHeight="1">
      <c r="A863" s="2"/>
      <c r="B863" s="27"/>
      <c r="C863" s="27"/>
      <c r="F863" s="1"/>
      <c r="G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9.5" customHeight="1">
      <c r="A864" s="2"/>
      <c r="B864" s="27"/>
      <c r="C864" s="27"/>
      <c r="F864" s="1"/>
      <c r="G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9.5" customHeight="1">
      <c r="A865" s="2"/>
      <c r="B865" s="27"/>
      <c r="C865" s="27"/>
      <c r="F865" s="1"/>
      <c r="G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9.5" customHeight="1">
      <c r="A866" s="2"/>
      <c r="B866" s="27"/>
      <c r="C866" s="27"/>
      <c r="F866" s="1"/>
      <c r="G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9.5" customHeight="1">
      <c r="A867" s="2"/>
      <c r="B867" s="27"/>
      <c r="C867" s="27"/>
      <c r="F867" s="1"/>
      <c r="G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9.5" customHeight="1">
      <c r="A868" s="2"/>
      <c r="B868" s="27"/>
      <c r="C868" s="27"/>
      <c r="F868" s="1"/>
      <c r="G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9.5" customHeight="1">
      <c r="A869" s="2"/>
      <c r="B869" s="27"/>
      <c r="C869" s="27"/>
      <c r="F869" s="1"/>
      <c r="G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9.5" customHeight="1">
      <c r="A870" s="2"/>
      <c r="B870" s="27"/>
      <c r="C870" s="27"/>
      <c r="F870" s="1"/>
      <c r="G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9.5" customHeight="1">
      <c r="A871" s="2"/>
      <c r="B871" s="27"/>
      <c r="C871" s="27"/>
      <c r="F871" s="1"/>
      <c r="G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9.5" customHeight="1">
      <c r="A872" s="2"/>
      <c r="B872" s="27"/>
      <c r="C872" s="27"/>
      <c r="F872" s="1"/>
      <c r="G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9.5" customHeight="1">
      <c r="A873" s="2"/>
      <c r="B873" s="27"/>
      <c r="C873" s="27"/>
      <c r="F873" s="1"/>
      <c r="G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9.5" customHeight="1">
      <c r="A874" s="2"/>
      <c r="B874" s="27"/>
      <c r="C874" s="27"/>
      <c r="F874" s="1"/>
      <c r="G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9.5" customHeight="1">
      <c r="A875" s="2"/>
      <c r="B875" s="27"/>
      <c r="C875" s="27"/>
      <c r="F875" s="1"/>
      <c r="G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9.5" customHeight="1">
      <c r="A876" s="2"/>
      <c r="B876" s="27"/>
      <c r="C876" s="27"/>
      <c r="F876" s="1"/>
      <c r="G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9.5" customHeight="1">
      <c r="A877" s="2"/>
      <c r="B877" s="27"/>
      <c r="C877" s="27"/>
      <c r="F877" s="1"/>
      <c r="G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9.5" customHeight="1">
      <c r="A878" s="2"/>
      <c r="B878" s="27"/>
      <c r="C878" s="27"/>
      <c r="F878" s="1"/>
      <c r="G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9.5" customHeight="1">
      <c r="A879" s="2"/>
      <c r="B879" s="27"/>
      <c r="C879" s="27"/>
      <c r="F879" s="1"/>
      <c r="G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9.5" customHeight="1">
      <c r="A880" s="2"/>
      <c r="B880" s="27"/>
      <c r="C880" s="27"/>
      <c r="F880" s="1"/>
      <c r="G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9.5" customHeight="1">
      <c r="A881" s="2"/>
      <c r="B881" s="27"/>
      <c r="C881" s="27"/>
      <c r="F881" s="1"/>
      <c r="G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9.5" customHeight="1">
      <c r="A882" s="2"/>
      <c r="B882" s="27"/>
      <c r="C882" s="27"/>
      <c r="F882" s="1"/>
      <c r="G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9.5" customHeight="1">
      <c r="A883" s="2"/>
      <c r="B883" s="27"/>
      <c r="C883" s="27"/>
      <c r="F883" s="1"/>
      <c r="G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9.5" customHeight="1">
      <c r="A884" s="2"/>
      <c r="B884" s="27"/>
      <c r="C884" s="27"/>
      <c r="F884" s="1"/>
      <c r="G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9.5" customHeight="1">
      <c r="A885" s="2"/>
      <c r="B885" s="27"/>
      <c r="C885" s="27"/>
      <c r="F885" s="1"/>
      <c r="G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9.5" customHeight="1">
      <c r="A886" s="2"/>
      <c r="B886" s="27"/>
      <c r="C886" s="27"/>
      <c r="F886" s="1"/>
      <c r="G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9.5" customHeight="1">
      <c r="A887" s="2"/>
      <c r="B887" s="27"/>
      <c r="C887" s="27"/>
      <c r="F887" s="1"/>
      <c r="G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9.5" customHeight="1">
      <c r="A888" s="2"/>
      <c r="B888" s="27"/>
      <c r="C888" s="27"/>
      <c r="F888" s="1"/>
      <c r="G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9.5" customHeight="1">
      <c r="A889" s="2"/>
      <c r="B889" s="27"/>
      <c r="C889" s="27"/>
      <c r="F889" s="1"/>
      <c r="G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9.5" customHeight="1">
      <c r="A890" s="2"/>
      <c r="B890" s="27"/>
      <c r="C890" s="27"/>
      <c r="F890" s="1"/>
      <c r="G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9.5" customHeight="1">
      <c r="A891" s="2"/>
      <c r="B891" s="27"/>
      <c r="C891" s="27"/>
      <c r="F891" s="1"/>
      <c r="G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9.5" customHeight="1">
      <c r="A892" s="2"/>
      <c r="B892" s="27"/>
      <c r="C892" s="27"/>
      <c r="F892" s="1"/>
      <c r="G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9.5" customHeight="1">
      <c r="A893" s="2"/>
      <c r="B893" s="27"/>
      <c r="C893" s="27"/>
      <c r="F893" s="1"/>
      <c r="G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9.5" customHeight="1">
      <c r="A894" s="2"/>
      <c r="B894" s="27"/>
      <c r="C894" s="27"/>
      <c r="F894" s="1"/>
      <c r="G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9.5" customHeight="1">
      <c r="A895" s="2"/>
      <c r="B895" s="27"/>
      <c r="C895" s="27"/>
      <c r="F895" s="1"/>
      <c r="G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9.5" customHeight="1">
      <c r="A896" s="2"/>
      <c r="B896" s="27"/>
      <c r="C896" s="27"/>
      <c r="F896" s="1"/>
      <c r="G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9.5" customHeight="1">
      <c r="A897" s="2"/>
      <c r="B897" s="27"/>
      <c r="C897" s="27"/>
      <c r="F897" s="1"/>
      <c r="G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9.5" customHeight="1">
      <c r="A898" s="2"/>
      <c r="B898" s="27"/>
      <c r="C898" s="27"/>
      <c r="F898" s="1"/>
      <c r="G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9.5" customHeight="1">
      <c r="A899" s="2"/>
      <c r="B899" s="27"/>
      <c r="C899" s="27"/>
      <c r="F899" s="1"/>
      <c r="G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9.5" customHeight="1">
      <c r="A900" s="2"/>
      <c r="B900" s="27"/>
      <c r="C900" s="27"/>
      <c r="F900" s="1"/>
      <c r="G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9.5" customHeight="1">
      <c r="A901" s="2"/>
      <c r="B901" s="27"/>
      <c r="C901" s="27"/>
      <c r="F901" s="1"/>
      <c r="G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9.5" customHeight="1">
      <c r="A902" s="2"/>
      <c r="B902" s="27"/>
      <c r="C902" s="27"/>
      <c r="F902" s="1"/>
      <c r="G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9.5" customHeight="1">
      <c r="A903" s="2"/>
      <c r="B903" s="27"/>
      <c r="C903" s="27"/>
      <c r="F903" s="1"/>
      <c r="G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9.5" customHeight="1">
      <c r="A904" s="2"/>
      <c r="B904" s="27"/>
      <c r="C904" s="27"/>
      <c r="F904" s="1"/>
      <c r="G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9.5" customHeight="1">
      <c r="A905" s="2"/>
      <c r="B905" s="27"/>
      <c r="C905" s="27"/>
      <c r="F905" s="1"/>
      <c r="G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9.5" customHeight="1">
      <c r="A906" s="2"/>
      <c r="B906" s="27"/>
      <c r="C906" s="27"/>
      <c r="F906" s="1"/>
      <c r="G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9.5" customHeight="1">
      <c r="A907" s="2"/>
      <c r="B907" s="27"/>
      <c r="C907" s="27"/>
      <c r="F907" s="1"/>
      <c r="G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9.5" customHeight="1">
      <c r="A908" s="2"/>
      <c r="B908" s="27"/>
      <c r="C908" s="27"/>
      <c r="F908" s="1"/>
      <c r="G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9.5" customHeight="1">
      <c r="A909" s="2"/>
      <c r="B909" s="27"/>
      <c r="C909" s="27"/>
      <c r="F909" s="1"/>
      <c r="G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9.5" customHeight="1">
      <c r="A910" s="2"/>
      <c r="B910" s="27"/>
      <c r="C910" s="27"/>
      <c r="F910" s="1"/>
      <c r="G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9.5" customHeight="1">
      <c r="A911" s="2"/>
      <c r="B911" s="27"/>
      <c r="C911" s="27"/>
      <c r="F911" s="1"/>
      <c r="G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9.5" customHeight="1">
      <c r="A912" s="2"/>
      <c r="B912" s="27"/>
      <c r="C912" s="27"/>
      <c r="F912" s="1"/>
      <c r="G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9.5" customHeight="1">
      <c r="A913" s="2"/>
      <c r="B913" s="27"/>
      <c r="C913" s="27"/>
      <c r="F913" s="1"/>
      <c r="G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9.5" customHeight="1">
      <c r="A914" s="2"/>
      <c r="B914" s="27"/>
      <c r="C914" s="27"/>
      <c r="F914" s="1"/>
      <c r="G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9.5" customHeight="1">
      <c r="A915" s="2"/>
      <c r="B915" s="27"/>
      <c r="C915" s="27"/>
      <c r="F915" s="1"/>
      <c r="G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9.5" customHeight="1">
      <c r="A916" s="2"/>
      <c r="B916" s="27"/>
      <c r="C916" s="27"/>
      <c r="F916" s="1"/>
      <c r="G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9.5" customHeight="1">
      <c r="A917" s="2"/>
      <c r="B917" s="27"/>
      <c r="C917" s="27"/>
      <c r="F917" s="1"/>
      <c r="G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9.5" customHeight="1">
      <c r="A918" s="2"/>
      <c r="B918" s="27"/>
      <c r="C918" s="27"/>
      <c r="F918" s="1"/>
      <c r="G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9.5" customHeight="1">
      <c r="A919" s="2"/>
      <c r="B919" s="27"/>
      <c r="C919" s="27"/>
      <c r="F919" s="1"/>
      <c r="G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9.5" customHeight="1">
      <c r="A920" s="2"/>
      <c r="B920" s="27"/>
      <c r="C920" s="27"/>
      <c r="F920" s="1"/>
      <c r="G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9.5" customHeight="1">
      <c r="A921" s="2"/>
      <c r="B921" s="27"/>
      <c r="C921" s="27"/>
      <c r="F921" s="1"/>
      <c r="G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9.5" customHeight="1">
      <c r="A922" s="2"/>
      <c r="B922" s="27"/>
      <c r="C922" s="27"/>
      <c r="F922" s="1"/>
      <c r="G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9.5" customHeight="1">
      <c r="A923" s="2"/>
      <c r="B923" s="27"/>
      <c r="C923" s="27"/>
      <c r="F923" s="1"/>
      <c r="G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9.5" customHeight="1">
      <c r="A924" s="2"/>
      <c r="B924" s="27"/>
      <c r="C924" s="27"/>
      <c r="F924" s="1"/>
      <c r="G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9.5" customHeight="1">
      <c r="A925" s="2"/>
      <c r="B925" s="27"/>
      <c r="C925" s="27"/>
      <c r="F925" s="1"/>
      <c r="G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9.5" customHeight="1">
      <c r="A926" s="2"/>
      <c r="B926" s="27"/>
      <c r="C926" s="27"/>
      <c r="F926" s="1"/>
      <c r="G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9.5" customHeight="1">
      <c r="A927" s="2"/>
      <c r="B927" s="27"/>
      <c r="C927" s="27"/>
      <c r="F927" s="1"/>
      <c r="G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9.5" customHeight="1">
      <c r="A928" s="2"/>
      <c r="B928" s="27"/>
      <c r="C928" s="27"/>
      <c r="F928" s="1"/>
      <c r="G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9.5" customHeight="1">
      <c r="A929" s="2"/>
      <c r="B929" s="27"/>
      <c r="C929" s="27"/>
      <c r="F929" s="1"/>
      <c r="G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9.5" customHeight="1">
      <c r="A930" s="2"/>
      <c r="B930" s="27"/>
      <c r="C930" s="27"/>
      <c r="F930" s="1"/>
      <c r="G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9.5" customHeight="1">
      <c r="A931" s="2"/>
      <c r="B931" s="27"/>
      <c r="C931" s="27"/>
      <c r="F931" s="1"/>
      <c r="G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9.5" customHeight="1">
      <c r="A932" s="2"/>
      <c r="B932" s="27"/>
      <c r="C932" s="27"/>
      <c r="F932" s="1"/>
      <c r="G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9.5" customHeight="1">
      <c r="A933" s="2"/>
      <c r="B933" s="27"/>
      <c r="C933" s="27"/>
      <c r="F933" s="1"/>
      <c r="G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9.5" customHeight="1">
      <c r="A934" s="2"/>
      <c r="B934" s="27"/>
      <c r="C934" s="27"/>
      <c r="F934" s="1"/>
      <c r="G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9.5" customHeight="1">
      <c r="A935" s="2"/>
      <c r="B935" s="27"/>
      <c r="C935" s="27"/>
      <c r="F935" s="1"/>
      <c r="G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9.5" customHeight="1">
      <c r="A936" s="2"/>
      <c r="B936" s="27"/>
      <c r="C936" s="27"/>
      <c r="F936" s="1"/>
      <c r="G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9.5" customHeight="1">
      <c r="A937" s="2"/>
      <c r="B937" s="27"/>
      <c r="C937" s="27"/>
      <c r="F937" s="1"/>
      <c r="G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9.5" customHeight="1">
      <c r="A938" s="2"/>
      <c r="B938" s="27"/>
      <c r="C938" s="27"/>
      <c r="F938" s="1"/>
      <c r="G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9.5" customHeight="1">
      <c r="A939" s="2"/>
      <c r="B939" s="27"/>
      <c r="C939" s="27"/>
      <c r="F939" s="1"/>
      <c r="G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9.5" customHeight="1">
      <c r="A940" s="2"/>
      <c r="B940" s="27"/>
      <c r="C940" s="27"/>
      <c r="F940" s="1"/>
      <c r="G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9.5" customHeight="1">
      <c r="A941" s="2"/>
      <c r="B941" s="27"/>
      <c r="C941" s="27"/>
      <c r="F941" s="1"/>
      <c r="G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9.5" customHeight="1">
      <c r="A942" s="2"/>
      <c r="B942" s="27"/>
      <c r="C942" s="27"/>
      <c r="F942" s="1"/>
      <c r="G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9.5" customHeight="1">
      <c r="A943" s="2"/>
      <c r="B943" s="27"/>
      <c r="C943" s="27"/>
      <c r="F943" s="1"/>
      <c r="G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9.5" customHeight="1">
      <c r="A944" s="2"/>
      <c r="B944" s="27"/>
      <c r="C944" s="27"/>
      <c r="F944" s="1"/>
      <c r="G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9.5" customHeight="1">
      <c r="A945" s="2"/>
      <c r="B945" s="27"/>
      <c r="C945" s="27"/>
      <c r="F945" s="1"/>
      <c r="G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9.5" customHeight="1">
      <c r="A946" s="2"/>
      <c r="B946" s="27"/>
      <c r="C946" s="27"/>
      <c r="F946" s="1"/>
      <c r="G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9.5" customHeight="1">
      <c r="A947" s="2"/>
      <c r="B947" s="27"/>
      <c r="C947" s="27"/>
      <c r="F947" s="1"/>
      <c r="G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9.5" customHeight="1">
      <c r="A948" s="2"/>
      <c r="B948" s="27"/>
      <c r="C948" s="27"/>
      <c r="F948" s="1"/>
      <c r="G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9.5" customHeight="1">
      <c r="A949" s="2"/>
      <c r="B949" s="27"/>
      <c r="C949" s="27"/>
      <c r="F949" s="1"/>
      <c r="G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9.5" customHeight="1">
      <c r="A950" s="2"/>
      <c r="B950" s="27"/>
      <c r="C950" s="27"/>
      <c r="F950" s="1"/>
      <c r="G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9.5" customHeight="1">
      <c r="A951" s="2"/>
      <c r="B951" s="27"/>
      <c r="C951" s="27"/>
      <c r="F951" s="1"/>
      <c r="G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9.5" customHeight="1">
      <c r="A952" s="2"/>
      <c r="B952" s="27"/>
      <c r="C952" s="27"/>
      <c r="F952" s="1"/>
      <c r="G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9.5" customHeight="1">
      <c r="A953" s="2"/>
      <c r="B953" s="27"/>
      <c r="C953" s="27"/>
      <c r="F953" s="1"/>
      <c r="G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9.5" customHeight="1">
      <c r="A954" s="2"/>
      <c r="B954" s="27"/>
      <c r="C954" s="27"/>
      <c r="F954" s="1"/>
      <c r="G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9.5" customHeight="1">
      <c r="A955" s="2"/>
      <c r="B955" s="27"/>
      <c r="C955" s="27"/>
      <c r="F955" s="1"/>
      <c r="G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9.5" customHeight="1">
      <c r="A956" s="2"/>
      <c r="B956" s="27"/>
      <c r="C956" s="27"/>
      <c r="F956" s="1"/>
      <c r="G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9.5" customHeight="1">
      <c r="A957" s="2"/>
      <c r="B957" s="27"/>
      <c r="C957" s="27"/>
      <c r="F957" s="1"/>
      <c r="G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9.5" customHeight="1">
      <c r="A958" s="2"/>
      <c r="B958" s="27"/>
      <c r="C958" s="27"/>
      <c r="F958" s="1"/>
      <c r="G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9.5" customHeight="1">
      <c r="A959" s="2"/>
      <c r="B959" s="27"/>
      <c r="C959" s="27"/>
      <c r="F959" s="1"/>
      <c r="G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9.5" customHeight="1">
      <c r="A960" s="2"/>
      <c r="B960" s="27"/>
      <c r="C960" s="27"/>
      <c r="F960" s="1"/>
      <c r="G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9.5" customHeight="1">
      <c r="A961" s="2"/>
      <c r="B961" s="27"/>
      <c r="C961" s="27"/>
      <c r="F961" s="1"/>
      <c r="G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9.5" customHeight="1">
      <c r="A962" s="2"/>
      <c r="B962" s="27"/>
      <c r="C962" s="27"/>
      <c r="F962" s="1"/>
      <c r="G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9.5" customHeight="1">
      <c r="A963" s="2"/>
      <c r="B963" s="27"/>
      <c r="C963" s="27"/>
      <c r="F963" s="1"/>
      <c r="G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9.5" customHeight="1">
      <c r="A964" s="2"/>
      <c r="B964" s="27"/>
      <c r="C964" s="27"/>
      <c r="F964" s="1"/>
      <c r="G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9.5" customHeight="1">
      <c r="A965" s="2"/>
      <c r="B965" s="27"/>
      <c r="C965" s="27"/>
      <c r="F965" s="1"/>
      <c r="G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9.5" customHeight="1">
      <c r="A966" s="2"/>
      <c r="B966" s="27"/>
      <c r="C966" s="27"/>
      <c r="F966" s="1"/>
      <c r="G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9.5" customHeight="1">
      <c r="A967" s="2"/>
      <c r="B967" s="27"/>
      <c r="C967" s="27"/>
      <c r="F967" s="1"/>
      <c r="G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9.5" customHeight="1">
      <c r="A968" s="2"/>
      <c r="B968" s="27"/>
      <c r="C968" s="27"/>
      <c r="F968" s="1"/>
      <c r="G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9.5" customHeight="1">
      <c r="A969" s="2"/>
      <c r="B969" s="27"/>
      <c r="C969" s="27"/>
      <c r="F969" s="1"/>
      <c r="G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9.5" customHeight="1">
      <c r="A970" s="2"/>
      <c r="B970" s="27"/>
      <c r="C970" s="27"/>
      <c r="F970" s="1"/>
      <c r="G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9.5" customHeight="1">
      <c r="A971" s="2"/>
      <c r="B971" s="27"/>
      <c r="C971" s="27"/>
      <c r="F971" s="1"/>
      <c r="G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9.5" customHeight="1">
      <c r="A972" s="2"/>
      <c r="B972" s="27"/>
      <c r="C972" s="27"/>
      <c r="F972" s="1"/>
      <c r="G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9.5" customHeight="1">
      <c r="A973" s="2"/>
      <c r="B973" s="27"/>
      <c r="C973" s="27"/>
      <c r="F973" s="1"/>
      <c r="G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9.5" customHeight="1">
      <c r="A974" s="2"/>
      <c r="B974" s="27"/>
      <c r="C974" s="27"/>
      <c r="F974" s="1"/>
      <c r="G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9.5" customHeight="1">
      <c r="A975" s="2"/>
      <c r="B975" s="27"/>
      <c r="C975" s="27"/>
      <c r="F975" s="1"/>
      <c r="G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9.5" customHeight="1">
      <c r="A976" s="2"/>
      <c r="B976" s="27"/>
      <c r="C976" s="27"/>
      <c r="F976" s="1"/>
      <c r="G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9.5" customHeight="1">
      <c r="A977" s="2"/>
      <c r="B977" s="27"/>
      <c r="C977" s="27"/>
      <c r="F977" s="1"/>
      <c r="G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9.5" customHeight="1">
      <c r="A978" s="2"/>
      <c r="B978" s="27"/>
      <c r="C978" s="27"/>
      <c r="F978" s="1"/>
      <c r="G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9.5" customHeight="1">
      <c r="A979" s="2"/>
      <c r="B979" s="27"/>
      <c r="C979" s="27"/>
      <c r="F979" s="1"/>
      <c r="G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9.5" customHeight="1">
      <c r="A980" s="2"/>
      <c r="B980" s="27"/>
      <c r="C980" s="27"/>
      <c r="F980" s="1"/>
      <c r="G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9.5" customHeight="1">
      <c r="A981" s="2"/>
      <c r="B981" s="27"/>
      <c r="C981" s="27"/>
      <c r="F981" s="1"/>
      <c r="G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9.5" customHeight="1">
      <c r="A982" s="2"/>
      <c r="B982" s="27"/>
      <c r="C982" s="27"/>
      <c r="F982" s="1"/>
      <c r="G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9.5" customHeight="1">
      <c r="A983" s="2"/>
      <c r="B983" s="27"/>
      <c r="C983" s="27"/>
      <c r="F983" s="1"/>
      <c r="G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9.5" customHeight="1">
      <c r="A984" s="2"/>
      <c r="B984" s="27"/>
      <c r="C984" s="27"/>
      <c r="F984" s="1"/>
      <c r="G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9.5" customHeight="1">
      <c r="A985" s="2"/>
      <c r="B985" s="27"/>
      <c r="C985" s="27"/>
      <c r="F985" s="1"/>
      <c r="G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9.5" customHeight="1">
      <c r="A986" s="2"/>
      <c r="B986" s="27"/>
      <c r="C986" s="27"/>
      <c r="F986" s="1"/>
      <c r="G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9.5" customHeight="1">
      <c r="A987" s="2"/>
      <c r="B987" s="27"/>
      <c r="C987" s="27"/>
      <c r="F987" s="1"/>
      <c r="G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</sheetData>
  <mergeCells count="17">
    <mergeCell ref="D3:E3"/>
    <mergeCell ref="F3:G3"/>
    <mergeCell ref="H16:H17"/>
    <mergeCell ref="H3:J3"/>
    <mergeCell ref="A1:B1"/>
    <mergeCell ref="D18:E18"/>
    <mergeCell ref="F1:G1"/>
    <mergeCell ref="D1:E1"/>
    <mergeCell ref="A15:A17"/>
    <mergeCell ref="B15:C15"/>
    <mergeCell ref="D15:E15"/>
    <mergeCell ref="F15:G15"/>
    <mergeCell ref="B17:C17"/>
    <mergeCell ref="D17:E17"/>
    <mergeCell ref="F17:G17"/>
    <mergeCell ref="A3:A4"/>
    <mergeCell ref="B3:C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E365-8A33-3948-90C2-B4EDBE86B1A2}">
  <dimension ref="A1:X987"/>
  <sheetViews>
    <sheetView showGridLines="0" zoomScale="140" zoomScaleNormal="140" workbookViewId="0">
      <selection activeCell="C7" sqref="C7"/>
    </sheetView>
  </sheetViews>
  <sheetFormatPr baseColWidth="10" defaultColWidth="12.6640625" defaultRowHeight="15" customHeight="1"/>
  <cols>
    <col min="1" max="1" width="11.77734375" customWidth="1"/>
    <col min="2" max="3" width="11.77734375" style="7" customWidth="1"/>
    <col min="4" max="4" width="11.77734375" style="19" customWidth="1"/>
    <col min="5" max="5" width="11.77734375" style="16" customWidth="1"/>
    <col min="6" max="7" width="11.77734375" customWidth="1"/>
    <col min="8" max="9" width="11.77734375" style="16" customWidth="1"/>
    <col min="10" max="10" width="15.44140625" customWidth="1"/>
    <col min="11" max="24" width="10.6640625" customWidth="1"/>
  </cols>
  <sheetData>
    <row r="1" spans="1:24" s="10" customFormat="1" ht="31.5" customHeight="1">
      <c r="A1" s="81">
        <v>45498</v>
      </c>
      <c r="B1" s="82"/>
      <c r="C1" s="60" t="str">
        <f>"Pumps: "&amp;COUNTA(I5:I12)</f>
        <v>Pumps: 8</v>
      </c>
      <c r="D1" s="84">
        <f>ROUNDUP(D17/8, 0)</f>
        <v>78</v>
      </c>
      <c r="E1" s="92"/>
      <c r="F1" s="93">
        <f>ROUNDDOWN(F17/8, 0)</f>
        <v>48</v>
      </c>
      <c r="G1" s="85"/>
      <c r="H1" s="49" t="s">
        <v>0</v>
      </c>
      <c r="I1" s="49" t="s">
        <v>1</v>
      </c>
      <c r="J1" s="49" t="s">
        <v>28</v>
      </c>
    </row>
    <row r="2" spans="1:24" s="10" customFormat="1" ht="31.5" customHeight="1">
      <c r="A2" s="11"/>
      <c r="B2" s="11"/>
      <c r="C2" s="58"/>
      <c r="D2" s="12"/>
      <c r="E2" s="12"/>
    </row>
    <row r="3" spans="1:24" s="1" customFormat="1" ht="42" customHeight="1">
      <c r="A3" s="87" t="s">
        <v>3</v>
      </c>
      <c r="B3" s="89" t="s">
        <v>4</v>
      </c>
      <c r="C3" s="91"/>
      <c r="D3" s="89" t="s">
        <v>5</v>
      </c>
      <c r="E3" s="91"/>
      <c r="F3" s="89" t="s">
        <v>6</v>
      </c>
      <c r="G3" s="90"/>
      <c r="H3" s="109" t="s">
        <v>7</v>
      </c>
      <c r="I3" s="109"/>
      <c r="J3" s="109"/>
    </row>
    <row r="4" spans="1:24" s="1" customFormat="1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21" t="s">
        <v>12</v>
      </c>
      <c r="I4" s="21" t="s">
        <v>6</v>
      </c>
      <c r="J4" s="38" t="s">
        <v>4</v>
      </c>
    </row>
    <row r="5" spans="1:24" ht="42" customHeight="1">
      <c r="A5" s="4">
        <v>45930</v>
      </c>
      <c r="B5" s="29"/>
      <c r="C5" s="29"/>
      <c r="D5" s="30"/>
      <c r="E5" s="30">
        <v>100</v>
      </c>
      <c r="F5" s="30" t="s">
        <v>41</v>
      </c>
      <c r="G5" s="30" t="s">
        <v>41</v>
      </c>
      <c r="H5" s="22">
        <v>2.0833333333333332E-2</v>
      </c>
      <c r="I5" s="5" t="s">
        <v>41</v>
      </c>
      <c r="J5" s="2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2" customHeight="1">
      <c r="A6" s="4">
        <v>45930.125</v>
      </c>
      <c r="B6" s="29"/>
      <c r="C6" s="29"/>
      <c r="D6" s="30"/>
      <c r="E6" s="30">
        <v>80</v>
      </c>
      <c r="F6" s="30" t="s">
        <v>41</v>
      </c>
      <c r="G6" s="30" t="s">
        <v>41</v>
      </c>
      <c r="H6" s="23">
        <v>0.14583333333333334</v>
      </c>
      <c r="I6" s="5" t="s">
        <v>41</v>
      </c>
      <c r="J6" s="2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42" customHeight="1">
      <c r="A7" s="4">
        <v>45930.25</v>
      </c>
      <c r="B7" s="29"/>
      <c r="C7" s="29"/>
      <c r="D7" s="30"/>
      <c r="E7" s="30">
        <v>125</v>
      </c>
      <c r="F7" s="30">
        <v>85</v>
      </c>
      <c r="G7" s="30">
        <v>120</v>
      </c>
      <c r="H7" s="23">
        <v>0.27083333333333331</v>
      </c>
      <c r="I7" s="23">
        <v>0.25</v>
      </c>
      <c r="J7" s="2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42" customHeight="1">
      <c r="A8" s="4">
        <v>45930.375</v>
      </c>
      <c r="B8" s="29"/>
      <c r="C8" s="29"/>
      <c r="D8" s="30">
        <v>40</v>
      </c>
      <c r="E8" s="30"/>
      <c r="F8" s="30" t="s">
        <v>41</v>
      </c>
      <c r="G8" s="30" t="s">
        <v>41</v>
      </c>
      <c r="H8" s="23">
        <v>0.39583333333333331</v>
      </c>
      <c r="I8" s="5" t="s">
        <v>41</v>
      </c>
      <c r="J8" s="2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2" customHeight="1">
      <c r="A9" s="4">
        <v>45930.5</v>
      </c>
      <c r="B9" s="29"/>
      <c r="C9" s="29"/>
      <c r="D9" s="30">
        <v>75</v>
      </c>
      <c r="E9" s="34"/>
      <c r="F9" s="30">
        <v>25</v>
      </c>
      <c r="G9" s="30">
        <v>35</v>
      </c>
      <c r="H9" s="23">
        <v>0.5</v>
      </c>
      <c r="I9" s="23">
        <v>0.5</v>
      </c>
      <c r="J9" s="2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42" customHeight="1">
      <c r="A10" s="4">
        <v>45930.625</v>
      </c>
      <c r="B10" s="29"/>
      <c r="C10" s="29">
        <v>10</v>
      </c>
      <c r="D10" s="30">
        <v>50</v>
      </c>
      <c r="E10" s="30"/>
      <c r="F10" s="30">
        <v>25</v>
      </c>
      <c r="G10" s="30">
        <v>35</v>
      </c>
      <c r="H10" s="23">
        <v>0.625</v>
      </c>
      <c r="I10" s="23">
        <v>0.625</v>
      </c>
      <c r="J10" s="2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42" customHeight="1">
      <c r="A11" s="4">
        <v>45930.75</v>
      </c>
      <c r="B11" s="29"/>
      <c r="C11" s="29"/>
      <c r="D11" s="30"/>
      <c r="E11" s="30">
        <v>50</v>
      </c>
      <c r="F11" s="30">
        <v>30</v>
      </c>
      <c r="G11" s="30">
        <v>30</v>
      </c>
      <c r="H11" s="23">
        <v>0.75</v>
      </c>
      <c r="I11" s="23">
        <v>0.75</v>
      </c>
      <c r="J11" s="2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42" customHeight="1">
      <c r="A12" s="4">
        <v>45930.875</v>
      </c>
      <c r="B12" s="29"/>
      <c r="C12" s="29"/>
      <c r="D12" s="30">
        <v>100</v>
      </c>
      <c r="E12" s="30"/>
      <c r="F12" s="30" t="s">
        <v>41</v>
      </c>
      <c r="G12" s="30" t="s">
        <v>41</v>
      </c>
      <c r="H12" s="23">
        <v>0.875</v>
      </c>
      <c r="I12" s="5" t="s">
        <v>41</v>
      </c>
      <c r="J12" s="2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9.5" customHeight="1">
      <c r="A13" s="2"/>
      <c r="B13" s="27"/>
      <c r="C13" s="27"/>
      <c r="D13" s="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9.5" customHeight="1">
      <c r="A14" s="2"/>
      <c r="B14" s="27"/>
      <c r="C14" s="27"/>
      <c r="D14" s="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s="16" customFormat="1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24" s="16" customFormat="1" ht="19.5" customHeight="1">
      <c r="A16" s="66"/>
      <c r="B16" s="31">
        <f t="shared" ref="B16:G16" si="0">SUM(B5:B12)</f>
        <v>0</v>
      </c>
      <c r="C16" s="31">
        <f t="shared" si="0"/>
        <v>10</v>
      </c>
      <c r="D16" s="32">
        <f t="shared" si="0"/>
        <v>265</v>
      </c>
      <c r="E16" s="33">
        <f t="shared" si="0"/>
        <v>355</v>
      </c>
      <c r="F16" s="32">
        <f t="shared" si="0"/>
        <v>165</v>
      </c>
      <c r="G16" s="33">
        <f t="shared" si="0"/>
        <v>220</v>
      </c>
      <c r="H16" s="100">
        <f>D17-F17</f>
        <v>235</v>
      </c>
      <c r="I16" s="1"/>
    </row>
    <row r="17" spans="1:24" s="16" customFormat="1" ht="19.5" customHeight="1">
      <c r="A17" s="67"/>
      <c r="B17" s="101">
        <f>SUM(B16:C16)</f>
        <v>10</v>
      </c>
      <c r="C17" s="102"/>
      <c r="D17" s="78">
        <f>SUM(D16:E16)</f>
        <v>620</v>
      </c>
      <c r="E17" s="103"/>
      <c r="F17" s="78">
        <f>SUM(F16:G16)</f>
        <v>385</v>
      </c>
      <c r="G17" s="80"/>
      <c r="H17" s="75"/>
      <c r="I17" s="1"/>
    </row>
    <row r="18" spans="1:24" ht="19.5" customHeight="1">
      <c r="A18" s="2"/>
      <c r="B18" s="27"/>
      <c r="C18" s="27"/>
      <c r="D18" s="95"/>
      <c r="E18" s="95"/>
      <c r="F18" s="1"/>
      <c r="G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9.5" customHeight="1">
      <c r="A19" s="2"/>
      <c r="B19" s="27"/>
      <c r="C19" s="27"/>
      <c r="F19" s="1"/>
      <c r="G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9.5" customHeight="1">
      <c r="A20" s="2"/>
      <c r="B20" s="27"/>
      <c r="C20" s="27"/>
      <c r="F20" s="1"/>
      <c r="G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9.5" customHeight="1">
      <c r="A21" s="2"/>
      <c r="B21" s="27"/>
      <c r="C21" s="27"/>
      <c r="F21" s="1"/>
      <c r="G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9.5" customHeight="1">
      <c r="A22" s="2"/>
      <c r="B22" s="27"/>
      <c r="C22" s="27"/>
      <c r="F22" s="1"/>
      <c r="G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9.5" customHeight="1">
      <c r="A23" s="2"/>
      <c r="B23" s="27"/>
      <c r="C23" s="27"/>
      <c r="F23" s="1"/>
      <c r="G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9.5" customHeight="1">
      <c r="A24" s="2"/>
      <c r="B24" s="27"/>
      <c r="C24" s="27"/>
      <c r="F24" s="1"/>
      <c r="G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9.5" customHeight="1">
      <c r="A25" s="2"/>
      <c r="B25" s="27"/>
      <c r="C25" s="27"/>
      <c r="F25" s="1"/>
      <c r="G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9.5" customHeight="1">
      <c r="A26" s="2"/>
      <c r="B26" s="27"/>
      <c r="C26" s="27"/>
      <c r="F26" s="1"/>
      <c r="G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9.5" customHeight="1">
      <c r="A27" s="2"/>
      <c r="B27" s="27"/>
      <c r="C27" s="27"/>
      <c r="F27" s="1"/>
      <c r="G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9.5" customHeight="1">
      <c r="A28" s="2"/>
      <c r="B28" s="27"/>
      <c r="C28" s="27"/>
      <c r="F28" s="1"/>
      <c r="G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9.5" customHeight="1">
      <c r="A29" s="2"/>
      <c r="B29" s="27"/>
      <c r="C29" s="27"/>
      <c r="F29" s="1"/>
      <c r="G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9.5" customHeight="1">
      <c r="A30" s="2"/>
      <c r="B30" s="27"/>
      <c r="C30" s="27"/>
      <c r="F30" s="1"/>
      <c r="G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9.5" customHeight="1">
      <c r="A31" s="2"/>
      <c r="B31" s="27"/>
      <c r="C31" s="27"/>
      <c r="F31" s="1"/>
      <c r="G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9.5" customHeight="1">
      <c r="A32" s="2"/>
      <c r="B32" s="27"/>
      <c r="C32" s="27"/>
      <c r="F32" s="1"/>
      <c r="G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9.5" customHeight="1">
      <c r="A33" s="2"/>
      <c r="B33" s="27"/>
      <c r="C33" s="27"/>
      <c r="F33" s="1"/>
      <c r="G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9.5" customHeight="1">
      <c r="A34" s="2"/>
      <c r="B34" s="27"/>
      <c r="C34" s="27"/>
      <c r="F34" s="1"/>
      <c r="G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9.5" customHeight="1">
      <c r="A35" s="2"/>
      <c r="B35" s="27"/>
      <c r="C35" s="27"/>
      <c r="F35" s="1"/>
      <c r="G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9.5" customHeight="1">
      <c r="A36" s="2"/>
      <c r="B36" s="27"/>
      <c r="C36" s="27"/>
      <c r="F36" s="1"/>
      <c r="G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9.5" customHeight="1">
      <c r="A37" s="2"/>
      <c r="B37" s="27"/>
      <c r="C37" s="27"/>
      <c r="F37" s="1"/>
      <c r="G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9.5" customHeight="1">
      <c r="A38" s="2"/>
      <c r="B38" s="27"/>
      <c r="C38" s="27"/>
      <c r="F38" s="1"/>
      <c r="G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9.5" customHeight="1">
      <c r="A39" s="2"/>
      <c r="B39" s="27"/>
      <c r="C39" s="27"/>
      <c r="F39" s="1"/>
      <c r="G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9.5" customHeight="1">
      <c r="A40" s="2"/>
      <c r="B40" s="27"/>
      <c r="C40" s="27"/>
      <c r="F40" s="1"/>
      <c r="G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9.5" customHeight="1">
      <c r="A41" s="2"/>
      <c r="B41" s="27"/>
      <c r="C41" s="27"/>
      <c r="F41" s="1"/>
      <c r="G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9.5" customHeight="1">
      <c r="A42" s="2"/>
      <c r="B42" s="27"/>
      <c r="C42" s="27"/>
      <c r="F42" s="1"/>
      <c r="G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9.5" customHeight="1">
      <c r="A43" s="2"/>
      <c r="B43" s="27"/>
      <c r="C43" s="27"/>
      <c r="F43" s="1"/>
      <c r="G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9.5" customHeight="1">
      <c r="A44" s="2"/>
      <c r="B44" s="27"/>
      <c r="C44" s="27"/>
      <c r="F44" s="1"/>
      <c r="G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9.5" customHeight="1">
      <c r="A45" s="2"/>
      <c r="B45" s="27"/>
      <c r="C45" s="27"/>
      <c r="F45" s="1"/>
      <c r="G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9.5" customHeight="1">
      <c r="A46" s="2"/>
      <c r="B46" s="27"/>
      <c r="C46" s="27"/>
      <c r="F46" s="1"/>
      <c r="G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9.5" customHeight="1">
      <c r="A47" s="2"/>
      <c r="B47" s="27"/>
      <c r="C47" s="27"/>
      <c r="F47" s="1"/>
      <c r="G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9.5" customHeight="1">
      <c r="A48" s="2"/>
      <c r="B48" s="27"/>
      <c r="C48" s="27"/>
      <c r="F48" s="1"/>
      <c r="G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9.5" customHeight="1">
      <c r="A49" s="2"/>
      <c r="B49" s="27"/>
      <c r="C49" s="27"/>
      <c r="F49" s="1"/>
      <c r="G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9.5" customHeight="1">
      <c r="A50" s="2"/>
      <c r="B50" s="27"/>
      <c r="C50" s="27"/>
      <c r="F50" s="1"/>
      <c r="G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9.5" customHeight="1">
      <c r="A51" s="2"/>
      <c r="B51" s="27"/>
      <c r="C51" s="27"/>
      <c r="F51" s="1"/>
      <c r="G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9.5" customHeight="1">
      <c r="A52" s="2"/>
      <c r="B52" s="27"/>
      <c r="C52" s="27"/>
      <c r="F52" s="1"/>
      <c r="G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9.5" customHeight="1">
      <c r="A53" s="2"/>
      <c r="B53" s="27"/>
      <c r="C53" s="27"/>
      <c r="F53" s="1"/>
      <c r="G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9.5" customHeight="1">
      <c r="A54" s="2"/>
      <c r="B54" s="27"/>
      <c r="C54" s="27"/>
      <c r="F54" s="1"/>
      <c r="G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9.5" customHeight="1">
      <c r="A55" s="2"/>
      <c r="B55" s="27"/>
      <c r="C55" s="27"/>
      <c r="F55" s="1"/>
      <c r="G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9.5" customHeight="1">
      <c r="A56" s="2"/>
      <c r="B56" s="27"/>
      <c r="C56" s="27"/>
      <c r="F56" s="1"/>
      <c r="G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9.5" customHeight="1">
      <c r="A57" s="2"/>
      <c r="B57" s="27"/>
      <c r="C57" s="27"/>
      <c r="F57" s="1"/>
      <c r="G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9.5" customHeight="1">
      <c r="A58" s="2"/>
      <c r="B58" s="27"/>
      <c r="C58" s="27"/>
      <c r="F58" s="1"/>
      <c r="G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9.5" customHeight="1">
      <c r="A59" s="2"/>
      <c r="B59" s="27"/>
      <c r="C59" s="27"/>
      <c r="F59" s="1"/>
      <c r="G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9.5" customHeight="1">
      <c r="A60" s="2"/>
      <c r="B60" s="27"/>
      <c r="C60" s="27"/>
      <c r="F60" s="1"/>
      <c r="G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9.5" customHeight="1">
      <c r="A61" s="2"/>
      <c r="B61" s="27"/>
      <c r="C61" s="27"/>
      <c r="F61" s="1"/>
      <c r="G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9.5" customHeight="1">
      <c r="A62" s="2"/>
      <c r="B62" s="27"/>
      <c r="C62" s="27"/>
      <c r="F62" s="1"/>
      <c r="G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9.5" customHeight="1">
      <c r="A63" s="2"/>
      <c r="B63" s="27"/>
      <c r="C63" s="27"/>
      <c r="F63" s="1"/>
      <c r="G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9.5" customHeight="1">
      <c r="A64" s="2"/>
      <c r="B64" s="27"/>
      <c r="C64" s="27"/>
      <c r="F64" s="1"/>
      <c r="G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9.5" customHeight="1">
      <c r="A65" s="2"/>
      <c r="B65" s="27"/>
      <c r="C65" s="27"/>
      <c r="F65" s="1"/>
      <c r="G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9.5" customHeight="1">
      <c r="A66" s="2"/>
      <c r="B66" s="27"/>
      <c r="C66" s="27"/>
      <c r="F66" s="1"/>
      <c r="G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9.5" customHeight="1">
      <c r="A67" s="2"/>
      <c r="B67" s="27"/>
      <c r="C67" s="27"/>
      <c r="F67" s="1"/>
      <c r="G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9.5" customHeight="1">
      <c r="A68" s="2"/>
      <c r="B68" s="27"/>
      <c r="C68" s="27"/>
      <c r="F68" s="1"/>
      <c r="G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9.5" customHeight="1">
      <c r="A69" s="2"/>
      <c r="B69" s="27"/>
      <c r="C69" s="27"/>
      <c r="F69" s="1"/>
      <c r="G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9.5" customHeight="1">
      <c r="A70" s="2"/>
      <c r="B70" s="27"/>
      <c r="C70" s="27"/>
      <c r="F70" s="1"/>
      <c r="G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9.5" customHeight="1">
      <c r="A71" s="2"/>
      <c r="B71" s="27"/>
      <c r="C71" s="27"/>
      <c r="F71" s="1"/>
      <c r="G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9.5" customHeight="1">
      <c r="A72" s="2"/>
      <c r="B72" s="27"/>
      <c r="C72" s="27"/>
      <c r="F72" s="1"/>
      <c r="G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9.5" customHeight="1">
      <c r="A73" s="2"/>
      <c r="B73" s="27"/>
      <c r="C73" s="27"/>
      <c r="F73" s="1"/>
      <c r="G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9.5" customHeight="1">
      <c r="A74" s="2"/>
      <c r="B74" s="27"/>
      <c r="C74" s="27"/>
      <c r="F74" s="1"/>
      <c r="G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9.5" customHeight="1">
      <c r="A75" s="2"/>
      <c r="B75" s="27"/>
      <c r="C75" s="27"/>
      <c r="F75" s="1"/>
      <c r="G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9.5" customHeight="1">
      <c r="A76" s="2"/>
      <c r="B76" s="27"/>
      <c r="C76" s="27"/>
      <c r="F76" s="1"/>
      <c r="G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9.5" customHeight="1">
      <c r="A77" s="2"/>
      <c r="B77" s="27"/>
      <c r="C77" s="27"/>
      <c r="F77" s="1"/>
      <c r="G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9.5" customHeight="1">
      <c r="A78" s="2"/>
      <c r="B78" s="27"/>
      <c r="C78" s="27"/>
      <c r="F78" s="1"/>
      <c r="G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9.5" customHeight="1">
      <c r="A79" s="2"/>
      <c r="B79" s="27"/>
      <c r="C79" s="27"/>
      <c r="F79" s="1"/>
      <c r="G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9.5" customHeight="1">
      <c r="A80" s="2"/>
      <c r="B80" s="27"/>
      <c r="C80" s="27"/>
      <c r="F80" s="1"/>
      <c r="G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9.5" customHeight="1">
      <c r="A81" s="2"/>
      <c r="B81" s="27"/>
      <c r="C81" s="27"/>
      <c r="F81" s="1"/>
      <c r="G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9.5" customHeight="1">
      <c r="A82" s="2"/>
      <c r="B82" s="27"/>
      <c r="C82" s="27"/>
      <c r="F82" s="1"/>
      <c r="G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9.5" customHeight="1">
      <c r="A83" s="2"/>
      <c r="B83" s="27"/>
      <c r="C83" s="27"/>
      <c r="F83" s="1"/>
      <c r="G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9.5" customHeight="1">
      <c r="A84" s="2"/>
      <c r="B84" s="27"/>
      <c r="C84" s="27"/>
      <c r="F84" s="1"/>
      <c r="G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9.5" customHeight="1">
      <c r="A85" s="2"/>
      <c r="B85" s="27"/>
      <c r="C85" s="27"/>
      <c r="F85" s="1"/>
      <c r="G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9.5" customHeight="1">
      <c r="A86" s="2"/>
      <c r="B86" s="27"/>
      <c r="C86" s="27"/>
      <c r="F86" s="1"/>
      <c r="G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9.5" customHeight="1">
      <c r="A87" s="2"/>
      <c r="B87" s="27"/>
      <c r="C87" s="27"/>
      <c r="F87" s="1"/>
      <c r="G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9.5" customHeight="1">
      <c r="A88" s="2"/>
      <c r="B88" s="27"/>
      <c r="C88" s="27"/>
      <c r="F88" s="1"/>
      <c r="G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9.5" customHeight="1">
      <c r="A89" s="2"/>
      <c r="B89" s="27"/>
      <c r="C89" s="27"/>
      <c r="F89" s="1"/>
      <c r="G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9.5" customHeight="1">
      <c r="A90" s="2"/>
      <c r="B90" s="27"/>
      <c r="C90" s="27"/>
      <c r="F90" s="1"/>
      <c r="G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9.5" customHeight="1">
      <c r="A91" s="2"/>
      <c r="B91" s="27"/>
      <c r="C91" s="27"/>
      <c r="F91" s="1"/>
      <c r="G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9.5" customHeight="1">
      <c r="A92" s="2"/>
      <c r="B92" s="27"/>
      <c r="C92" s="27"/>
      <c r="F92" s="1"/>
      <c r="G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9.5" customHeight="1">
      <c r="A93" s="2"/>
      <c r="B93" s="27"/>
      <c r="C93" s="27"/>
      <c r="F93" s="1"/>
      <c r="G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9.5" customHeight="1">
      <c r="A94" s="2"/>
      <c r="B94" s="27"/>
      <c r="C94" s="27"/>
      <c r="F94" s="1"/>
      <c r="G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9.5" customHeight="1">
      <c r="A95" s="2"/>
      <c r="B95" s="27"/>
      <c r="C95" s="27"/>
      <c r="F95" s="1"/>
      <c r="G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9.5" customHeight="1">
      <c r="A96" s="2"/>
      <c r="B96" s="27"/>
      <c r="C96" s="27"/>
      <c r="F96" s="1"/>
      <c r="G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9.5" customHeight="1">
      <c r="A97" s="2"/>
      <c r="B97" s="27"/>
      <c r="C97" s="27"/>
      <c r="F97" s="1"/>
      <c r="G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9.5" customHeight="1">
      <c r="A98" s="2"/>
      <c r="B98" s="27"/>
      <c r="C98" s="27"/>
      <c r="F98" s="1"/>
      <c r="G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9.5" customHeight="1">
      <c r="A99" s="2"/>
      <c r="B99" s="27"/>
      <c r="C99" s="27"/>
      <c r="F99" s="1"/>
      <c r="G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9.5" customHeight="1">
      <c r="A100" s="2"/>
      <c r="B100" s="27"/>
      <c r="C100" s="27"/>
      <c r="F100" s="1"/>
      <c r="G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9.5" customHeight="1">
      <c r="A101" s="2"/>
      <c r="B101" s="27"/>
      <c r="C101" s="27"/>
      <c r="F101" s="1"/>
      <c r="G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9.5" customHeight="1">
      <c r="A102" s="2"/>
      <c r="B102" s="27"/>
      <c r="C102" s="27"/>
      <c r="F102" s="1"/>
      <c r="G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9.5" customHeight="1">
      <c r="A103" s="2"/>
      <c r="B103" s="27"/>
      <c r="C103" s="27"/>
      <c r="F103" s="1"/>
      <c r="G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9.5" customHeight="1">
      <c r="A104" s="2"/>
      <c r="B104" s="27"/>
      <c r="C104" s="27"/>
      <c r="F104" s="1"/>
      <c r="G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9.5" customHeight="1">
      <c r="A105" s="2"/>
      <c r="B105" s="27"/>
      <c r="C105" s="27"/>
      <c r="F105" s="1"/>
      <c r="G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9.5" customHeight="1">
      <c r="A106" s="2"/>
      <c r="B106" s="27"/>
      <c r="C106" s="27"/>
      <c r="F106" s="1"/>
      <c r="G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9.5" customHeight="1">
      <c r="A107" s="2"/>
      <c r="B107" s="27"/>
      <c r="C107" s="27"/>
      <c r="F107" s="1"/>
      <c r="G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9.5" customHeight="1">
      <c r="A108" s="2"/>
      <c r="B108" s="27"/>
      <c r="C108" s="27"/>
      <c r="F108" s="1"/>
      <c r="G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9.5" customHeight="1">
      <c r="A109" s="2"/>
      <c r="B109" s="27"/>
      <c r="C109" s="27"/>
      <c r="F109" s="1"/>
      <c r="G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9.5" customHeight="1">
      <c r="A110" s="2"/>
      <c r="B110" s="27"/>
      <c r="C110" s="27"/>
      <c r="F110" s="1"/>
      <c r="G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9.5" customHeight="1">
      <c r="A111" s="2"/>
      <c r="B111" s="27"/>
      <c r="C111" s="27"/>
      <c r="F111" s="1"/>
      <c r="G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9.5" customHeight="1">
      <c r="A112" s="2"/>
      <c r="B112" s="27"/>
      <c r="C112" s="27"/>
      <c r="F112" s="1"/>
      <c r="G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9.5" customHeight="1">
      <c r="A113" s="2"/>
      <c r="B113" s="27"/>
      <c r="C113" s="27"/>
      <c r="F113" s="1"/>
      <c r="G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9.5" customHeight="1">
      <c r="A114" s="2"/>
      <c r="B114" s="27"/>
      <c r="C114" s="27"/>
      <c r="F114" s="1"/>
      <c r="G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9.5" customHeight="1">
      <c r="A115" s="2"/>
      <c r="B115" s="27"/>
      <c r="C115" s="27"/>
      <c r="F115" s="1"/>
      <c r="G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9.5" customHeight="1">
      <c r="A116" s="2"/>
      <c r="B116" s="27"/>
      <c r="C116" s="27"/>
      <c r="F116" s="1"/>
      <c r="G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9.5" customHeight="1">
      <c r="A117" s="2"/>
      <c r="B117" s="27"/>
      <c r="C117" s="27"/>
      <c r="F117" s="1"/>
      <c r="G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9.5" customHeight="1">
      <c r="A118" s="2"/>
      <c r="B118" s="27"/>
      <c r="C118" s="27"/>
      <c r="F118" s="1"/>
      <c r="G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9.5" customHeight="1">
      <c r="A119" s="2"/>
      <c r="B119" s="27"/>
      <c r="C119" s="27"/>
      <c r="F119" s="1"/>
      <c r="G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9.5" customHeight="1">
      <c r="A120" s="2"/>
      <c r="B120" s="27"/>
      <c r="C120" s="27"/>
      <c r="F120" s="1"/>
      <c r="G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9.5" customHeight="1">
      <c r="A121" s="2"/>
      <c r="B121" s="27"/>
      <c r="C121" s="27"/>
      <c r="F121" s="1"/>
      <c r="G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9.5" customHeight="1">
      <c r="A122" s="2"/>
      <c r="B122" s="27"/>
      <c r="C122" s="27"/>
      <c r="F122" s="1"/>
      <c r="G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9.5" customHeight="1">
      <c r="A123" s="2"/>
      <c r="B123" s="27"/>
      <c r="C123" s="27"/>
      <c r="F123" s="1"/>
      <c r="G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9.5" customHeight="1">
      <c r="A124" s="2"/>
      <c r="B124" s="27"/>
      <c r="C124" s="27"/>
      <c r="F124" s="1"/>
      <c r="G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9.5" customHeight="1">
      <c r="A125" s="2"/>
      <c r="B125" s="27"/>
      <c r="C125" s="27"/>
      <c r="F125" s="1"/>
      <c r="G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9.5" customHeight="1">
      <c r="A126" s="2"/>
      <c r="B126" s="27"/>
      <c r="C126" s="27"/>
      <c r="F126" s="1"/>
      <c r="G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9.5" customHeight="1">
      <c r="A127" s="2"/>
      <c r="B127" s="27"/>
      <c r="C127" s="27"/>
      <c r="F127" s="1"/>
      <c r="G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9.5" customHeight="1">
      <c r="A128" s="2"/>
      <c r="B128" s="27"/>
      <c r="C128" s="27"/>
      <c r="F128" s="1"/>
      <c r="G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9.5" customHeight="1">
      <c r="A129" s="2"/>
      <c r="B129" s="27"/>
      <c r="C129" s="27"/>
      <c r="F129" s="1"/>
      <c r="G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9.5" customHeight="1">
      <c r="A130" s="2"/>
      <c r="B130" s="27"/>
      <c r="C130" s="27"/>
      <c r="F130" s="1"/>
      <c r="G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9.5" customHeight="1">
      <c r="A131" s="2"/>
      <c r="B131" s="27"/>
      <c r="C131" s="27"/>
      <c r="F131" s="1"/>
      <c r="G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9.5" customHeight="1">
      <c r="A132" s="2"/>
      <c r="B132" s="27"/>
      <c r="C132" s="27"/>
      <c r="F132" s="1"/>
      <c r="G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9.5" customHeight="1">
      <c r="A133" s="2"/>
      <c r="B133" s="27"/>
      <c r="C133" s="27"/>
      <c r="F133" s="1"/>
      <c r="G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9.5" customHeight="1">
      <c r="A134" s="2"/>
      <c r="B134" s="27"/>
      <c r="C134" s="27"/>
      <c r="F134" s="1"/>
      <c r="G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9.5" customHeight="1">
      <c r="A135" s="2"/>
      <c r="B135" s="27"/>
      <c r="C135" s="27"/>
      <c r="F135" s="1"/>
      <c r="G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9.5" customHeight="1">
      <c r="A136" s="2"/>
      <c r="B136" s="27"/>
      <c r="C136" s="27"/>
      <c r="F136" s="1"/>
      <c r="G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9.5" customHeight="1">
      <c r="A137" s="2"/>
      <c r="B137" s="27"/>
      <c r="C137" s="27"/>
      <c r="F137" s="1"/>
      <c r="G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9.5" customHeight="1">
      <c r="A138" s="2"/>
      <c r="B138" s="27"/>
      <c r="C138" s="27"/>
      <c r="F138" s="1"/>
      <c r="G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9.5" customHeight="1">
      <c r="A139" s="2"/>
      <c r="B139" s="27"/>
      <c r="C139" s="27"/>
      <c r="F139" s="1"/>
      <c r="G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9.5" customHeight="1">
      <c r="A140" s="2"/>
      <c r="B140" s="27"/>
      <c r="C140" s="27"/>
      <c r="F140" s="1"/>
      <c r="G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9.5" customHeight="1">
      <c r="A141" s="2"/>
      <c r="B141" s="27"/>
      <c r="C141" s="27"/>
      <c r="F141" s="1"/>
      <c r="G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9.5" customHeight="1">
      <c r="A142" s="2"/>
      <c r="B142" s="27"/>
      <c r="C142" s="27"/>
      <c r="F142" s="1"/>
      <c r="G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9.5" customHeight="1">
      <c r="A143" s="2"/>
      <c r="B143" s="27"/>
      <c r="C143" s="27"/>
      <c r="F143" s="1"/>
      <c r="G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9.5" customHeight="1">
      <c r="A144" s="2"/>
      <c r="B144" s="27"/>
      <c r="C144" s="27"/>
      <c r="F144" s="1"/>
      <c r="G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9.5" customHeight="1">
      <c r="A145" s="2"/>
      <c r="B145" s="27"/>
      <c r="C145" s="27"/>
      <c r="F145" s="1"/>
      <c r="G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9.5" customHeight="1">
      <c r="A146" s="2"/>
      <c r="B146" s="27"/>
      <c r="C146" s="27"/>
      <c r="F146" s="1"/>
      <c r="G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9.5" customHeight="1">
      <c r="A147" s="2"/>
      <c r="B147" s="27"/>
      <c r="C147" s="27"/>
      <c r="F147" s="1"/>
      <c r="G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9.5" customHeight="1">
      <c r="A148" s="2"/>
      <c r="B148" s="27"/>
      <c r="C148" s="27"/>
      <c r="F148" s="1"/>
      <c r="G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9.5" customHeight="1">
      <c r="A149" s="2"/>
      <c r="B149" s="27"/>
      <c r="C149" s="27"/>
      <c r="F149" s="1"/>
      <c r="G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9.5" customHeight="1">
      <c r="A150" s="2"/>
      <c r="B150" s="27"/>
      <c r="C150" s="27"/>
      <c r="F150" s="1"/>
      <c r="G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9.5" customHeight="1">
      <c r="A151" s="2"/>
      <c r="B151" s="27"/>
      <c r="C151" s="27"/>
      <c r="F151" s="1"/>
      <c r="G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9.5" customHeight="1">
      <c r="A152" s="2"/>
      <c r="B152" s="27"/>
      <c r="C152" s="27"/>
      <c r="F152" s="1"/>
      <c r="G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9.5" customHeight="1">
      <c r="A153" s="2"/>
      <c r="B153" s="27"/>
      <c r="C153" s="27"/>
      <c r="F153" s="1"/>
      <c r="G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9.5" customHeight="1">
      <c r="A154" s="2"/>
      <c r="B154" s="27"/>
      <c r="C154" s="27"/>
      <c r="F154" s="1"/>
      <c r="G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9.5" customHeight="1">
      <c r="A155" s="2"/>
      <c r="B155" s="27"/>
      <c r="C155" s="27"/>
      <c r="F155" s="1"/>
      <c r="G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9.5" customHeight="1">
      <c r="A156" s="2"/>
      <c r="B156" s="27"/>
      <c r="C156" s="27"/>
      <c r="F156" s="1"/>
      <c r="G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9.5" customHeight="1">
      <c r="A157" s="2"/>
      <c r="B157" s="27"/>
      <c r="C157" s="27"/>
      <c r="F157" s="1"/>
      <c r="G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9.5" customHeight="1">
      <c r="A158" s="2"/>
      <c r="B158" s="27"/>
      <c r="C158" s="27"/>
      <c r="F158" s="1"/>
      <c r="G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9.5" customHeight="1">
      <c r="A159" s="2"/>
      <c r="B159" s="27"/>
      <c r="C159" s="27"/>
      <c r="F159" s="1"/>
      <c r="G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9.5" customHeight="1">
      <c r="A160" s="2"/>
      <c r="B160" s="27"/>
      <c r="C160" s="27"/>
      <c r="F160" s="1"/>
      <c r="G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9.5" customHeight="1">
      <c r="A161" s="2"/>
      <c r="B161" s="27"/>
      <c r="C161" s="27"/>
      <c r="F161" s="1"/>
      <c r="G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9.5" customHeight="1">
      <c r="A162" s="2"/>
      <c r="B162" s="27"/>
      <c r="C162" s="27"/>
      <c r="F162" s="1"/>
      <c r="G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9.5" customHeight="1">
      <c r="A163" s="2"/>
      <c r="B163" s="27"/>
      <c r="C163" s="27"/>
      <c r="F163" s="1"/>
      <c r="G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9.5" customHeight="1">
      <c r="A164" s="2"/>
      <c r="B164" s="27"/>
      <c r="C164" s="27"/>
      <c r="F164" s="1"/>
      <c r="G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9.5" customHeight="1">
      <c r="A165" s="2"/>
      <c r="B165" s="27"/>
      <c r="C165" s="27"/>
      <c r="F165" s="1"/>
      <c r="G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9.5" customHeight="1">
      <c r="A166" s="2"/>
      <c r="B166" s="27"/>
      <c r="C166" s="27"/>
      <c r="F166" s="1"/>
      <c r="G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9.5" customHeight="1">
      <c r="A167" s="2"/>
      <c r="B167" s="27"/>
      <c r="C167" s="27"/>
      <c r="F167" s="1"/>
      <c r="G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9.5" customHeight="1">
      <c r="A168" s="2"/>
      <c r="B168" s="27"/>
      <c r="C168" s="27"/>
      <c r="F168" s="1"/>
      <c r="G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9.5" customHeight="1">
      <c r="A169" s="2"/>
      <c r="B169" s="27"/>
      <c r="C169" s="27"/>
      <c r="F169" s="1"/>
      <c r="G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9.5" customHeight="1">
      <c r="A170" s="2"/>
      <c r="B170" s="27"/>
      <c r="C170" s="27"/>
      <c r="F170" s="1"/>
      <c r="G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9.5" customHeight="1">
      <c r="A171" s="2"/>
      <c r="B171" s="27"/>
      <c r="C171" s="27"/>
      <c r="F171" s="1"/>
      <c r="G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9.5" customHeight="1">
      <c r="A172" s="2"/>
      <c r="B172" s="27"/>
      <c r="C172" s="27"/>
      <c r="F172" s="1"/>
      <c r="G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9.5" customHeight="1">
      <c r="A173" s="2"/>
      <c r="B173" s="27"/>
      <c r="C173" s="27"/>
      <c r="F173" s="1"/>
      <c r="G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9.5" customHeight="1">
      <c r="A174" s="2"/>
      <c r="B174" s="27"/>
      <c r="C174" s="27"/>
      <c r="F174" s="1"/>
      <c r="G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9.5" customHeight="1">
      <c r="A175" s="2"/>
      <c r="B175" s="27"/>
      <c r="C175" s="27"/>
      <c r="F175" s="1"/>
      <c r="G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9.5" customHeight="1">
      <c r="A176" s="2"/>
      <c r="B176" s="27"/>
      <c r="C176" s="27"/>
      <c r="F176" s="1"/>
      <c r="G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9.5" customHeight="1">
      <c r="A177" s="2"/>
      <c r="B177" s="27"/>
      <c r="C177" s="27"/>
      <c r="F177" s="1"/>
      <c r="G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9.5" customHeight="1">
      <c r="A178" s="2"/>
      <c r="B178" s="27"/>
      <c r="C178" s="27"/>
      <c r="F178" s="1"/>
      <c r="G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9.5" customHeight="1">
      <c r="A179" s="2"/>
      <c r="B179" s="27"/>
      <c r="C179" s="27"/>
      <c r="F179" s="1"/>
      <c r="G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9.5" customHeight="1">
      <c r="A180" s="2"/>
      <c r="B180" s="27"/>
      <c r="C180" s="27"/>
      <c r="F180" s="1"/>
      <c r="G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9.5" customHeight="1">
      <c r="A181" s="2"/>
      <c r="B181" s="27"/>
      <c r="C181" s="27"/>
      <c r="F181" s="1"/>
      <c r="G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9.5" customHeight="1">
      <c r="A182" s="2"/>
      <c r="B182" s="27"/>
      <c r="C182" s="27"/>
      <c r="F182" s="1"/>
      <c r="G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9.5" customHeight="1">
      <c r="A183" s="2"/>
      <c r="B183" s="27"/>
      <c r="C183" s="27"/>
      <c r="F183" s="1"/>
      <c r="G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9.5" customHeight="1">
      <c r="A184" s="2"/>
      <c r="B184" s="27"/>
      <c r="C184" s="27"/>
      <c r="F184" s="1"/>
      <c r="G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9.5" customHeight="1">
      <c r="A185" s="2"/>
      <c r="B185" s="27"/>
      <c r="C185" s="27"/>
      <c r="F185" s="1"/>
      <c r="G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9.5" customHeight="1">
      <c r="A186" s="2"/>
      <c r="B186" s="27"/>
      <c r="C186" s="27"/>
      <c r="F186" s="1"/>
      <c r="G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9.5" customHeight="1">
      <c r="A187" s="2"/>
      <c r="B187" s="27"/>
      <c r="C187" s="27"/>
      <c r="F187" s="1"/>
      <c r="G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9.5" customHeight="1">
      <c r="A188" s="2"/>
      <c r="B188" s="27"/>
      <c r="C188" s="27"/>
      <c r="F188" s="1"/>
      <c r="G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9.5" customHeight="1">
      <c r="A189" s="2"/>
      <c r="B189" s="27"/>
      <c r="C189" s="27"/>
      <c r="F189" s="1"/>
      <c r="G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9.5" customHeight="1">
      <c r="A190" s="2"/>
      <c r="B190" s="27"/>
      <c r="C190" s="27"/>
      <c r="F190" s="1"/>
      <c r="G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9.5" customHeight="1">
      <c r="A191" s="2"/>
      <c r="B191" s="27"/>
      <c r="C191" s="27"/>
      <c r="F191" s="1"/>
      <c r="G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9.5" customHeight="1">
      <c r="A192" s="2"/>
      <c r="B192" s="27"/>
      <c r="C192" s="27"/>
      <c r="F192" s="1"/>
      <c r="G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9.5" customHeight="1">
      <c r="A193" s="2"/>
      <c r="B193" s="27"/>
      <c r="C193" s="27"/>
      <c r="F193" s="1"/>
      <c r="G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9.5" customHeight="1">
      <c r="A194" s="2"/>
      <c r="B194" s="27"/>
      <c r="C194" s="27"/>
      <c r="F194" s="1"/>
      <c r="G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9.5" customHeight="1">
      <c r="A195" s="2"/>
      <c r="B195" s="27"/>
      <c r="C195" s="27"/>
      <c r="F195" s="1"/>
      <c r="G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9.5" customHeight="1">
      <c r="A196" s="2"/>
      <c r="B196" s="27"/>
      <c r="C196" s="27"/>
      <c r="F196" s="1"/>
      <c r="G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9.5" customHeight="1">
      <c r="A197" s="2"/>
      <c r="B197" s="27"/>
      <c r="C197" s="27"/>
      <c r="F197" s="1"/>
      <c r="G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9.5" customHeight="1">
      <c r="A198" s="2"/>
      <c r="B198" s="27"/>
      <c r="C198" s="27"/>
      <c r="F198" s="1"/>
      <c r="G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9.5" customHeight="1">
      <c r="A199" s="2"/>
      <c r="B199" s="27"/>
      <c r="C199" s="27"/>
      <c r="F199" s="1"/>
      <c r="G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9.5" customHeight="1">
      <c r="A200" s="2"/>
      <c r="B200" s="27"/>
      <c r="C200" s="27"/>
      <c r="F200" s="1"/>
      <c r="G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9.5" customHeight="1">
      <c r="A201" s="2"/>
      <c r="B201" s="27"/>
      <c r="C201" s="27"/>
      <c r="F201" s="1"/>
      <c r="G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9.5" customHeight="1">
      <c r="A202" s="2"/>
      <c r="B202" s="27"/>
      <c r="C202" s="27"/>
      <c r="F202" s="1"/>
      <c r="G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9.5" customHeight="1">
      <c r="A203" s="2"/>
      <c r="B203" s="27"/>
      <c r="C203" s="27"/>
      <c r="F203" s="1"/>
      <c r="G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9.5" customHeight="1">
      <c r="A204" s="2"/>
      <c r="B204" s="27"/>
      <c r="C204" s="27"/>
      <c r="F204" s="1"/>
      <c r="G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9.5" customHeight="1">
      <c r="A205" s="2"/>
      <c r="B205" s="27"/>
      <c r="C205" s="27"/>
      <c r="F205" s="1"/>
      <c r="G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9.5" customHeight="1">
      <c r="A206" s="2"/>
      <c r="B206" s="27"/>
      <c r="C206" s="27"/>
      <c r="F206" s="1"/>
      <c r="G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9.5" customHeight="1">
      <c r="A207" s="2"/>
      <c r="B207" s="27"/>
      <c r="C207" s="27"/>
      <c r="F207" s="1"/>
      <c r="G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9.5" customHeight="1">
      <c r="A208" s="2"/>
      <c r="B208" s="27"/>
      <c r="C208" s="27"/>
      <c r="F208" s="1"/>
      <c r="G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9.5" customHeight="1">
      <c r="A209" s="2"/>
      <c r="B209" s="27"/>
      <c r="C209" s="27"/>
      <c r="F209" s="1"/>
      <c r="G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9.5" customHeight="1">
      <c r="A210" s="2"/>
      <c r="B210" s="27"/>
      <c r="C210" s="27"/>
      <c r="F210" s="1"/>
      <c r="G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9.5" customHeight="1">
      <c r="A211" s="2"/>
      <c r="B211" s="27"/>
      <c r="C211" s="27"/>
      <c r="F211" s="1"/>
      <c r="G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9.5" customHeight="1">
      <c r="A212" s="2"/>
      <c r="B212" s="27"/>
      <c r="C212" s="27"/>
      <c r="F212" s="1"/>
      <c r="G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9.5" customHeight="1">
      <c r="A213" s="2"/>
      <c r="B213" s="27"/>
      <c r="C213" s="27"/>
      <c r="F213" s="1"/>
      <c r="G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9.5" customHeight="1">
      <c r="A214" s="2"/>
      <c r="B214" s="27"/>
      <c r="C214" s="27"/>
      <c r="F214" s="1"/>
      <c r="G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9.5" customHeight="1">
      <c r="A215" s="2"/>
      <c r="B215" s="27"/>
      <c r="C215" s="27"/>
      <c r="F215" s="1"/>
      <c r="G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9.5" customHeight="1">
      <c r="A216" s="2"/>
      <c r="B216" s="27"/>
      <c r="C216" s="27"/>
      <c r="F216" s="1"/>
      <c r="G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9.5" customHeight="1">
      <c r="A217" s="2"/>
      <c r="B217" s="27"/>
      <c r="C217" s="27"/>
      <c r="F217" s="1"/>
      <c r="G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9.5" customHeight="1">
      <c r="A218" s="2"/>
      <c r="B218" s="27"/>
      <c r="C218" s="27"/>
      <c r="F218" s="1"/>
      <c r="G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9.5" customHeight="1">
      <c r="A219" s="2"/>
      <c r="B219" s="27"/>
      <c r="C219" s="27"/>
      <c r="F219" s="1"/>
      <c r="G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9.5" customHeight="1">
      <c r="A220" s="2"/>
      <c r="B220" s="27"/>
      <c r="C220" s="27"/>
      <c r="F220" s="1"/>
      <c r="G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9.5" customHeight="1">
      <c r="A221" s="2"/>
      <c r="B221" s="27"/>
      <c r="C221" s="27"/>
      <c r="F221" s="1"/>
      <c r="G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9.5" customHeight="1">
      <c r="A222" s="2"/>
      <c r="B222" s="27"/>
      <c r="C222" s="27"/>
      <c r="F222" s="1"/>
      <c r="G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9.5" customHeight="1">
      <c r="A223" s="2"/>
      <c r="B223" s="27"/>
      <c r="C223" s="27"/>
      <c r="F223" s="1"/>
      <c r="G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9.5" customHeight="1">
      <c r="A224" s="2"/>
      <c r="B224" s="27"/>
      <c r="C224" s="27"/>
      <c r="F224" s="1"/>
      <c r="G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9.5" customHeight="1">
      <c r="A225" s="2"/>
      <c r="B225" s="27"/>
      <c r="C225" s="27"/>
      <c r="F225" s="1"/>
      <c r="G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9.5" customHeight="1">
      <c r="A226" s="2"/>
      <c r="B226" s="27"/>
      <c r="C226" s="27"/>
      <c r="F226" s="1"/>
      <c r="G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9.5" customHeight="1">
      <c r="A227" s="2"/>
      <c r="B227" s="27"/>
      <c r="C227" s="27"/>
      <c r="F227" s="1"/>
      <c r="G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9.5" customHeight="1">
      <c r="A228" s="2"/>
      <c r="B228" s="27"/>
      <c r="C228" s="27"/>
      <c r="F228" s="1"/>
      <c r="G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9.5" customHeight="1">
      <c r="A229" s="2"/>
      <c r="B229" s="27"/>
      <c r="C229" s="27"/>
      <c r="F229" s="1"/>
      <c r="G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9.5" customHeight="1">
      <c r="A230" s="2"/>
      <c r="B230" s="27"/>
      <c r="C230" s="27"/>
      <c r="F230" s="1"/>
      <c r="G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9.5" customHeight="1">
      <c r="A231" s="2"/>
      <c r="B231" s="27"/>
      <c r="C231" s="27"/>
      <c r="F231" s="1"/>
      <c r="G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9.5" customHeight="1">
      <c r="A232" s="2"/>
      <c r="B232" s="27"/>
      <c r="C232" s="27"/>
      <c r="F232" s="1"/>
      <c r="G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9.5" customHeight="1">
      <c r="A233" s="2"/>
      <c r="B233" s="27"/>
      <c r="C233" s="27"/>
      <c r="F233" s="1"/>
      <c r="G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9.5" customHeight="1">
      <c r="A234" s="2"/>
      <c r="B234" s="27"/>
      <c r="C234" s="27"/>
      <c r="F234" s="1"/>
      <c r="G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9.5" customHeight="1">
      <c r="A235" s="2"/>
      <c r="B235" s="27"/>
      <c r="C235" s="27"/>
      <c r="F235" s="1"/>
      <c r="G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9.5" customHeight="1">
      <c r="A236" s="2"/>
      <c r="B236" s="27"/>
      <c r="C236" s="27"/>
      <c r="F236" s="1"/>
      <c r="G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9.5" customHeight="1">
      <c r="A237" s="2"/>
      <c r="B237" s="27"/>
      <c r="C237" s="27"/>
      <c r="F237" s="1"/>
      <c r="G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9.5" customHeight="1">
      <c r="A238" s="2"/>
      <c r="B238" s="27"/>
      <c r="C238" s="27"/>
      <c r="F238" s="1"/>
      <c r="G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9.5" customHeight="1">
      <c r="A239" s="2"/>
      <c r="B239" s="27"/>
      <c r="C239" s="27"/>
      <c r="F239" s="1"/>
      <c r="G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9.5" customHeight="1">
      <c r="A240" s="2"/>
      <c r="B240" s="27"/>
      <c r="C240" s="27"/>
      <c r="F240" s="1"/>
      <c r="G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9.5" customHeight="1">
      <c r="A241" s="2"/>
      <c r="B241" s="27"/>
      <c r="C241" s="27"/>
      <c r="F241" s="1"/>
      <c r="G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9.5" customHeight="1">
      <c r="A242" s="2"/>
      <c r="B242" s="27"/>
      <c r="C242" s="27"/>
      <c r="F242" s="1"/>
      <c r="G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9.5" customHeight="1">
      <c r="A243" s="2"/>
      <c r="B243" s="27"/>
      <c r="C243" s="27"/>
      <c r="F243" s="1"/>
      <c r="G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9.5" customHeight="1">
      <c r="A244" s="2"/>
      <c r="B244" s="27"/>
      <c r="C244" s="27"/>
      <c r="F244" s="1"/>
      <c r="G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9.5" customHeight="1">
      <c r="A245" s="2"/>
      <c r="B245" s="27"/>
      <c r="C245" s="27"/>
      <c r="F245" s="1"/>
      <c r="G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9.5" customHeight="1">
      <c r="A246" s="2"/>
      <c r="B246" s="27"/>
      <c r="C246" s="27"/>
      <c r="F246" s="1"/>
      <c r="G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9.5" customHeight="1">
      <c r="A247" s="2"/>
      <c r="B247" s="27"/>
      <c r="C247" s="27"/>
      <c r="F247" s="1"/>
      <c r="G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9.5" customHeight="1">
      <c r="A248" s="2"/>
      <c r="B248" s="27"/>
      <c r="C248" s="27"/>
      <c r="F248" s="1"/>
      <c r="G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9.5" customHeight="1">
      <c r="A249" s="2"/>
      <c r="B249" s="27"/>
      <c r="C249" s="27"/>
      <c r="F249" s="1"/>
      <c r="G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9.5" customHeight="1">
      <c r="A250" s="2"/>
      <c r="B250" s="27"/>
      <c r="C250" s="27"/>
      <c r="F250" s="1"/>
      <c r="G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9.5" customHeight="1">
      <c r="A251" s="2"/>
      <c r="B251" s="27"/>
      <c r="C251" s="27"/>
      <c r="F251" s="1"/>
      <c r="G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9.5" customHeight="1">
      <c r="A252" s="2"/>
      <c r="B252" s="27"/>
      <c r="C252" s="27"/>
      <c r="F252" s="1"/>
      <c r="G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9.5" customHeight="1">
      <c r="A253" s="2"/>
      <c r="B253" s="27"/>
      <c r="C253" s="27"/>
      <c r="F253" s="1"/>
      <c r="G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9.5" customHeight="1">
      <c r="A254" s="2"/>
      <c r="B254" s="27"/>
      <c r="C254" s="27"/>
      <c r="F254" s="1"/>
      <c r="G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9.5" customHeight="1">
      <c r="A255" s="2"/>
      <c r="B255" s="27"/>
      <c r="C255" s="27"/>
      <c r="F255" s="1"/>
      <c r="G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9.5" customHeight="1">
      <c r="A256" s="2"/>
      <c r="B256" s="27"/>
      <c r="C256" s="27"/>
      <c r="F256" s="1"/>
      <c r="G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9.5" customHeight="1">
      <c r="A257" s="2"/>
      <c r="B257" s="27"/>
      <c r="C257" s="27"/>
      <c r="F257" s="1"/>
      <c r="G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9.5" customHeight="1">
      <c r="A258" s="2"/>
      <c r="B258" s="27"/>
      <c r="C258" s="27"/>
      <c r="F258" s="1"/>
      <c r="G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9.5" customHeight="1">
      <c r="A259" s="2"/>
      <c r="B259" s="27"/>
      <c r="C259" s="27"/>
      <c r="F259" s="1"/>
      <c r="G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9.5" customHeight="1">
      <c r="A260" s="2"/>
      <c r="B260" s="27"/>
      <c r="C260" s="27"/>
      <c r="F260" s="1"/>
      <c r="G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9.5" customHeight="1">
      <c r="A261" s="2"/>
      <c r="B261" s="27"/>
      <c r="C261" s="27"/>
      <c r="F261" s="1"/>
      <c r="G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9.5" customHeight="1">
      <c r="A262" s="2"/>
      <c r="B262" s="27"/>
      <c r="C262" s="27"/>
      <c r="F262" s="1"/>
      <c r="G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9.5" customHeight="1">
      <c r="A263" s="2"/>
      <c r="B263" s="27"/>
      <c r="C263" s="27"/>
      <c r="F263" s="1"/>
      <c r="G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9.5" customHeight="1">
      <c r="A264" s="2"/>
      <c r="B264" s="27"/>
      <c r="C264" s="27"/>
      <c r="F264" s="1"/>
      <c r="G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9.5" customHeight="1">
      <c r="A265" s="2"/>
      <c r="B265" s="27"/>
      <c r="C265" s="27"/>
      <c r="F265" s="1"/>
      <c r="G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9.5" customHeight="1">
      <c r="A266" s="2"/>
      <c r="B266" s="27"/>
      <c r="C266" s="27"/>
      <c r="F266" s="1"/>
      <c r="G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9.5" customHeight="1">
      <c r="A267" s="2"/>
      <c r="B267" s="27"/>
      <c r="C267" s="27"/>
      <c r="F267" s="1"/>
      <c r="G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9.5" customHeight="1">
      <c r="A268" s="2"/>
      <c r="B268" s="27"/>
      <c r="C268" s="27"/>
      <c r="F268" s="1"/>
      <c r="G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9.5" customHeight="1">
      <c r="A269" s="2"/>
      <c r="B269" s="27"/>
      <c r="C269" s="27"/>
      <c r="F269" s="1"/>
      <c r="G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9.5" customHeight="1">
      <c r="A270" s="2"/>
      <c r="B270" s="27"/>
      <c r="C270" s="27"/>
      <c r="F270" s="1"/>
      <c r="G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9.5" customHeight="1">
      <c r="A271" s="2"/>
      <c r="B271" s="27"/>
      <c r="C271" s="27"/>
      <c r="F271" s="1"/>
      <c r="G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9.5" customHeight="1">
      <c r="A272" s="2"/>
      <c r="B272" s="27"/>
      <c r="C272" s="27"/>
      <c r="F272" s="1"/>
      <c r="G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9.5" customHeight="1">
      <c r="A273" s="2"/>
      <c r="B273" s="27"/>
      <c r="C273" s="27"/>
      <c r="F273" s="1"/>
      <c r="G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9.5" customHeight="1">
      <c r="A274" s="2"/>
      <c r="B274" s="27"/>
      <c r="C274" s="27"/>
      <c r="F274" s="1"/>
      <c r="G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9.5" customHeight="1">
      <c r="A275" s="2"/>
      <c r="B275" s="27"/>
      <c r="C275" s="27"/>
      <c r="F275" s="1"/>
      <c r="G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9.5" customHeight="1">
      <c r="A276" s="2"/>
      <c r="B276" s="27"/>
      <c r="C276" s="27"/>
      <c r="F276" s="1"/>
      <c r="G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9.5" customHeight="1">
      <c r="A277" s="2"/>
      <c r="B277" s="27"/>
      <c r="C277" s="27"/>
      <c r="F277" s="1"/>
      <c r="G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9.5" customHeight="1">
      <c r="A278" s="2"/>
      <c r="B278" s="27"/>
      <c r="C278" s="27"/>
      <c r="F278" s="1"/>
      <c r="G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9.5" customHeight="1">
      <c r="A279" s="2"/>
      <c r="B279" s="27"/>
      <c r="C279" s="27"/>
      <c r="F279" s="1"/>
      <c r="G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9.5" customHeight="1">
      <c r="A280" s="2"/>
      <c r="B280" s="27"/>
      <c r="C280" s="27"/>
      <c r="F280" s="1"/>
      <c r="G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9.5" customHeight="1">
      <c r="A281" s="2"/>
      <c r="B281" s="27"/>
      <c r="C281" s="27"/>
      <c r="F281" s="1"/>
      <c r="G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9.5" customHeight="1">
      <c r="A282" s="2"/>
      <c r="B282" s="27"/>
      <c r="C282" s="27"/>
      <c r="F282" s="1"/>
      <c r="G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9.5" customHeight="1">
      <c r="A283" s="2"/>
      <c r="B283" s="27"/>
      <c r="C283" s="27"/>
      <c r="F283" s="1"/>
      <c r="G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9.5" customHeight="1">
      <c r="A284" s="2"/>
      <c r="B284" s="27"/>
      <c r="C284" s="27"/>
      <c r="F284" s="1"/>
      <c r="G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9.5" customHeight="1">
      <c r="A285" s="2"/>
      <c r="B285" s="27"/>
      <c r="C285" s="27"/>
      <c r="F285" s="1"/>
      <c r="G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9.5" customHeight="1">
      <c r="A286" s="2"/>
      <c r="B286" s="27"/>
      <c r="C286" s="27"/>
      <c r="F286" s="1"/>
      <c r="G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9.5" customHeight="1">
      <c r="A287" s="2"/>
      <c r="B287" s="27"/>
      <c r="C287" s="27"/>
      <c r="F287" s="1"/>
      <c r="G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9.5" customHeight="1">
      <c r="A288" s="2"/>
      <c r="B288" s="27"/>
      <c r="C288" s="27"/>
      <c r="F288" s="1"/>
      <c r="G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9.5" customHeight="1">
      <c r="A289" s="2"/>
      <c r="B289" s="27"/>
      <c r="C289" s="27"/>
      <c r="F289" s="1"/>
      <c r="G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9.5" customHeight="1">
      <c r="A290" s="2"/>
      <c r="B290" s="27"/>
      <c r="C290" s="27"/>
      <c r="F290" s="1"/>
      <c r="G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9.5" customHeight="1">
      <c r="A291" s="2"/>
      <c r="B291" s="27"/>
      <c r="C291" s="27"/>
      <c r="F291" s="1"/>
      <c r="G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9.5" customHeight="1">
      <c r="A292" s="2"/>
      <c r="B292" s="27"/>
      <c r="C292" s="27"/>
      <c r="F292" s="1"/>
      <c r="G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9.5" customHeight="1">
      <c r="A293" s="2"/>
      <c r="B293" s="27"/>
      <c r="C293" s="27"/>
      <c r="F293" s="1"/>
      <c r="G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9.5" customHeight="1">
      <c r="A294" s="2"/>
      <c r="B294" s="27"/>
      <c r="C294" s="27"/>
      <c r="F294" s="1"/>
      <c r="G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9.5" customHeight="1">
      <c r="A295" s="2"/>
      <c r="B295" s="27"/>
      <c r="C295" s="27"/>
      <c r="F295" s="1"/>
      <c r="G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9.5" customHeight="1">
      <c r="A296" s="2"/>
      <c r="B296" s="27"/>
      <c r="C296" s="27"/>
      <c r="F296" s="1"/>
      <c r="G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9.5" customHeight="1">
      <c r="A297" s="2"/>
      <c r="B297" s="27"/>
      <c r="C297" s="27"/>
      <c r="F297" s="1"/>
      <c r="G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9.5" customHeight="1">
      <c r="A298" s="2"/>
      <c r="B298" s="27"/>
      <c r="C298" s="27"/>
      <c r="F298" s="1"/>
      <c r="G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9.5" customHeight="1">
      <c r="A299" s="2"/>
      <c r="B299" s="27"/>
      <c r="C299" s="27"/>
      <c r="F299" s="1"/>
      <c r="G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9.5" customHeight="1">
      <c r="A300" s="2"/>
      <c r="B300" s="27"/>
      <c r="C300" s="27"/>
      <c r="F300" s="1"/>
      <c r="G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9.5" customHeight="1">
      <c r="A301" s="2"/>
      <c r="B301" s="27"/>
      <c r="C301" s="27"/>
      <c r="F301" s="1"/>
      <c r="G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9.5" customHeight="1">
      <c r="A302" s="2"/>
      <c r="B302" s="27"/>
      <c r="C302" s="27"/>
      <c r="F302" s="1"/>
      <c r="G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9.5" customHeight="1">
      <c r="A303" s="2"/>
      <c r="B303" s="27"/>
      <c r="C303" s="27"/>
      <c r="F303" s="1"/>
      <c r="G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9.5" customHeight="1">
      <c r="A304" s="2"/>
      <c r="B304" s="27"/>
      <c r="C304" s="27"/>
      <c r="F304" s="1"/>
      <c r="G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9.5" customHeight="1">
      <c r="A305" s="2"/>
      <c r="B305" s="27"/>
      <c r="C305" s="27"/>
      <c r="F305" s="1"/>
      <c r="G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9.5" customHeight="1">
      <c r="A306" s="2"/>
      <c r="B306" s="27"/>
      <c r="C306" s="27"/>
      <c r="F306" s="1"/>
      <c r="G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9.5" customHeight="1">
      <c r="A307" s="2"/>
      <c r="B307" s="27"/>
      <c r="C307" s="27"/>
      <c r="F307" s="1"/>
      <c r="G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9.5" customHeight="1">
      <c r="A308" s="2"/>
      <c r="B308" s="27"/>
      <c r="C308" s="27"/>
      <c r="F308" s="1"/>
      <c r="G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9.5" customHeight="1">
      <c r="A309" s="2"/>
      <c r="B309" s="27"/>
      <c r="C309" s="27"/>
      <c r="F309" s="1"/>
      <c r="G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9.5" customHeight="1">
      <c r="A310" s="2"/>
      <c r="B310" s="27"/>
      <c r="C310" s="27"/>
      <c r="F310" s="1"/>
      <c r="G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9.5" customHeight="1">
      <c r="A311" s="2"/>
      <c r="B311" s="27"/>
      <c r="C311" s="27"/>
      <c r="F311" s="1"/>
      <c r="G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9.5" customHeight="1">
      <c r="A312" s="2"/>
      <c r="B312" s="27"/>
      <c r="C312" s="27"/>
      <c r="F312" s="1"/>
      <c r="G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9.5" customHeight="1">
      <c r="A313" s="2"/>
      <c r="B313" s="27"/>
      <c r="C313" s="27"/>
      <c r="F313" s="1"/>
      <c r="G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9.5" customHeight="1">
      <c r="A314" s="2"/>
      <c r="B314" s="27"/>
      <c r="C314" s="27"/>
      <c r="F314" s="1"/>
      <c r="G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9.5" customHeight="1">
      <c r="A315" s="2"/>
      <c r="B315" s="27"/>
      <c r="C315" s="27"/>
      <c r="F315" s="1"/>
      <c r="G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9.5" customHeight="1">
      <c r="A316" s="2"/>
      <c r="B316" s="27"/>
      <c r="C316" s="27"/>
      <c r="F316" s="1"/>
      <c r="G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9.5" customHeight="1">
      <c r="A317" s="2"/>
      <c r="B317" s="27"/>
      <c r="C317" s="27"/>
      <c r="F317" s="1"/>
      <c r="G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9.5" customHeight="1">
      <c r="A318" s="2"/>
      <c r="B318" s="27"/>
      <c r="C318" s="27"/>
      <c r="F318" s="1"/>
      <c r="G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9.5" customHeight="1">
      <c r="A319" s="2"/>
      <c r="B319" s="27"/>
      <c r="C319" s="27"/>
      <c r="F319" s="1"/>
      <c r="G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9.5" customHeight="1">
      <c r="A320" s="2"/>
      <c r="B320" s="27"/>
      <c r="C320" s="27"/>
      <c r="F320" s="1"/>
      <c r="G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9.5" customHeight="1">
      <c r="A321" s="2"/>
      <c r="B321" s="27"/>
      <c r="C321" s="27"/>
      <c r="F321" s="1"/>
      <c r="G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9.5" customHeight="1">
      <c r="A322" s="2"/>
      <c r="B322" s="27"/>
      <c r="C322" s="27"/>
      <c r="F322" s="1"/>
      <c r="G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9.5" customHeight="1">
      <c r="A323" s="2"/>
      <c r="B323" s="27"/>
      <c r="C323" s="27"/>
      <c r="F323" s="1"/>
      <c r="G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9.5" customHeight="1">
      <c r="A324" s="2"/>
      <c r="B324" s="27"/>
      <c r="C324" s="27"/>
      <c r="F324" s="1"/>
      <c r="G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9.5" customHeight="1">
      <c r="A325" s="2"/>
      <c r="B325" s="27"/>
      <c r="C325" s="27"/>
      <c r="F325" s="1"/>
      <c r="G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9.5" customHeight="1">
      <c r="A326" s="2"/>
      <c r="B326" s="27"/>
      <c r="C326" s="27"/>
      <c r="F326" s="1"/>
      <c r="G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9.5" customHeight="1">
      <c r="A327" s="2"/>
      <c r="B327" s="27"/>
      <c r="C327" s="27"/>
      <c r="F327" s="1"/>
      <c r="G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9.5" customHeight="1">
      <c r="A328" s="2"/>
      <c r="B328" s="27"/>
      <c r="C328" s="27"/>
      <c r="F328" s="1"/>
      <c r="G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9.5" customHeight="1">
      <c r="A329" s="2"/>
      <c r="B329" s="27"/>
      <c r="C329" s="27"/>
      <c r="F329" s="1"/>
      <c r="G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9.5" customHeight="1">
      <c r="A330" s="2"/>
      <c r="B330" s="27"/>
      <c r="C330" s="27"/>
      <c r="F330" s="1"/>
      <c r="G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9.5" customHeight="1">
      <c r="A331" s="2"/>
      <c r="B331" s="27"/>
      <c r="C331" s="27"/>
      <c r="F331" s="1"/>
      <c r="G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9.5" customHeight="1">
      <c r="A332" s="2"/>
      <c r="B332" s="27"/>
      <c r="C332" s="27"/>
      <c r="F332" s="1"/>
      <c r="G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9.5" customHeight="1">
      <c r="A333" s="2"/>
      <c r="B333" s="27"/>
      <c r="C333" s="27"/>
      <c r="F333" s="1"/>
      <c r="G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9.5" customHeight="1">
      <c r="A334" s="2"/>
      <c r="B334" s="27"/>
      <c r="C334" s="27"/>
      <c r="F334" s="1"/>
      <c r="G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9.5" customHeight="1">
      <c r="A335" s="2"/>
      <c r="B335" s="27"/>
      <c r="C335" s="27"/>
      <c r="F335" s="1"/>
      <c r="G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9.5" customHeight="1">
      <c r="A336" s="2"/>
      <c r="B336" s="27"/>
      <c r="C336" s="27"/>
      <c r="F336" s="1"/>
      <c r="G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9.5" customHeight="1">
      <c r="A337" s="2"/>
      <c r="B337" s="27"/>
      <c r="C337" s="27"/>
      <c r="F337" s="1"/>
      <c r="G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9.5" customHeight="1">
      <c r="A338" s="2"/>
      <c r="B338" s="27"/>
      <c r="C338" s="27"/>
      <c r="F338" s="1"/>
      <c r="G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9.5" customHeight="1">
      <c r="A339" s="2"/>
      <c r="B339" s="27"/>
      <c r="C339" s="27"/>
      <c r="F339" s="1"/>
      <c r="G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9.5" customHeight="1">
      <c r="A340" s="2"/>
      <c r="B340" s="27"/>
      <c r="C340" s="27"/>
      <c r="F340" s="1"/>
      <c r="G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9.5" customHeight="1">
      <c r="A341" s="2"/>
      <c r="B341" s="27"/>
      <c r="C341" s="27"/>
      <c r="F341" s="1"/>
      <c r="G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9.5" customHeight="1">
      <c r="A342" s="2"/>
      <c r="B342" s="27"/>
      <c r="C342" s="27"/>
      <c r="F342" s="1"/>
      <c r="G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9.5" customHeight="1">
      <c r="A343" s="2"/>
      <c r="B343" s="27"/>
      <c r="C343" s="27"/>
      <c r="F343" s="1"/>
      <c r="G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9.5" customHeight="1">
      <c r="A344" s="2"/>
      <c r="B344" s="27"/>
      <c r="C344" s="27"/>
      <c r="F344" s="1"/>
      <c r="G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9.5" customHeight="1">
      <c r="A345" s="2"/>
      <c r="B345" s="27"/>
      <c r="C345" s="27"/>
      <c r="F345" s="1"/>
      <c r="G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9.5" customHeight="1">
      <c r="A346" s="2"/>
      <c r="B346" s="27"/>
      <c r="C346" s="27"/>
      <c r="F346" s="1"/>
      <c r="G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9.5" customHeight="1">
      <c r="A347" s="2"/>
      <c r="B347" s="27"/>
      <c r="C347" s="27"/>
      <c r="F347" s="1"/>
      <c r="G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9.5" customHeight="1">
      <c r="A348" s="2"/>
      <c r="B348" s="27"/>
      <c r="C348" s="27"/>
      <c r="F348" s="1"/>
      <c r="G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9.5" customHeight="1">
      <c r="A349" s="2"/>
      <c r="B349" s="27"/>
      <c r="C349" s="27"/>
      <c r="F349" s="1"/>
      <c r="G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9.5" customHeight="1">
      <c r="A350" s="2"/>
      <c r="B350" s="27"/>
      <c r="C350" s="27"/>
      <c r="F350" s="1"/>
      <c r="G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9.5" customHeight="1">
      <c r="A351" s="2"/>
      <c r="B351" s="27"/>
      <c r="C351" s="27"/>
      <c r="F351" s="1"/>
      <c r="G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9.5" customHeight="1">
      <c r="A352" s="2"/>
      <c r="B352" s="27"/>
      <c r="C352" s="27"/>
      <c r="F352" s="1"/>
      <c r="G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9.5" customHeight="1">
      <c r="A353" s="2"/>
      <c r="B353" s="27"/>
      <c r="C353" s="27"/>
      <c r="F353" s="1"/>
      <c r="G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9.5" customHeight="1">
      <c r="A354" s="2"/>
      <c r="B354" s="27"/>
      <c r="C354" s="27"/>
      <c r="F354" s="1"/>
      <c r="G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9.5" customHeight="1">
      <c r="A355" s="2"/>
      <c r="B355" s="27"/>
      <c r="C355" s="27"/>
      <c r="F355" s="1"/>
      <c r="G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9.5" customHeight="1">
      <c r="A356" s="2"/>
      <c r="B356" s="27"/>
      <c r="C356" s="27"/>
      <c r="F356" s="1"/>
      <c r="G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9.5" customHeight="1">
      <c r="A357" s="2"/>
      <c r="B357" s="27"/>
      <c r="C357" s="27"/>
      <c r="F357" s="1"/>
      <c r="G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9.5" customHeight="1">
      <c r="A358" s="2"/>
      <c r="B358" s="27"/>
      <c r="C358" s="27"/>
      <c r="F358" s="1"/>
      <c r="G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9.5" customHeight="1">
      <c r="A359" s="2"/>
      <c r="B359" s="27"/>
      <c r="C359" s="27"/>
      <c r="F359" s="1"/>
      <c r="G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9.5" customHeight="1">
      <c r="A360" s="2"/>
      <c r="B360" s="27"/>
      <c r="C360" s="27"/>
      <c r="F360" s="1"/>
      <c r="G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9.5" customHeight="1">
      <c r="A361" s="2"/>
      <c r="B361" s="27"/>
      <c r="C361" s="27"/>
      <c r="F361" s="1"/>
      <c r="G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9.5" customHeight="1">
      <c r="A362" s="2"/>
      <c r="B362" s="27"/>
      <c r="C362" s="27"/>
      <c r="F362" s="1"/>
      <c r="G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9.5" customHeight="1">
      <c r="A363" s="2"/>
      <c r="B363" s="27"/>
      <c r="C363" s="27"/>
      <c r="F363" s="1"/>
      <c r="G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9.5" customHeight="1">
      <c r="A364" s="2"/>
      <c r="B364" s="27"/>
      <c r="C364" s="27"/>
      <c r="F364" s="1"/>
      <c r="G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9.5" customHeight="1">
      <c r="A365" s="2"/>
      <c r="B365" s="27"/>
      <c r="C365" s="27"/>
      <c r="F365" s="1"/>
      <c r="G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9.5" customHeight="1">
      <c r="A366" s="2"/>
      <c r="B366" s="27"/>
      <c r="C366" s="27"/>
      <c r="F366" s="1"/>
      <c r="G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9.5" customHeight="1">
      <c r="A367" s="2"/>
      <c r="B367" s="27"/>
      <c r="C367" s="27"/>
      <c r="F367" s="1"/>
      <c r="G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9.5" customHeight="1">
      <c r="A368" s="2"/>
      <c r="B368" s="27"/>
      <c r="C368" s="27"/>
      <c r="F368" s="1"/>
      <c r="G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9.5" customHeight="1">
      <c r="A369" s="2"/>
      <c r="B369" s="27"/>
      <c r="C369" s="27"/>
      <c r="F369" s="1"/>
      <c r="G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9.5" customHeight="1">
      <c r="A370" s="2"/>
      <c r="B370" s="27"/>
      <c r="C370" s="27"/>
      <c r="F370" s="1"/>
      <c r="G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9.5" customHeight="1">
      <c r="A371" s="2"/>
      <c r="B371" s="27"/>
      <c r="C371" s="27"/>
      <c r="F371" s="1"/>
      <c r="G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9.5" customHeight="1">
      <c r="A372" s="2"/>
      <c r="B372" s="27"/>
      <c r="C372" s="27"/>
      <c r="F372" s="1"/>
      <c r="G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9.5" customHeight="1">
      <c r="A373" s="2"/>
      <c r="B373" s="27"/>
      <c r="C373" s="27"/>
      <c r="F373" s="1"/>
      <c r="G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9.5" customHeight="1">
      <c r="A374" s="2"/>
      <c r="B374" s="27"/>
      <c r="C374" s="27"/>
      <c r="F374" s="1"/>
      <c r="G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9.5" customHeight="1">
      <c r="A375" s="2"/>
      <c r="B375" s="27"/>
      <c r="C375" s="27"/>
      <c r="F375" s="1"/>
      <c r="G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9.5" customHeight="1">
      <c r="A376" s="2"/>
      <c r="B376" s="27"/>
      <c r="C376" s="27"/>
      <c r="F376" s="1"/>
      <c r="G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9.5" customHeight="1">
      <c r="A377" s="2"/>
      <c r="B377" s="27"/>
      <c r="C377" s="27"/>
      <c r="F377" s="1"/>
      <c r="G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9.5" customHeight="1">
      <c r="A378" s="2"/>
      <c r="B378" s="27"/>
      <c r="C378" s="27"/>
      <c r="F378" s="1"/>
      <c r="G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9.5" customHeight="1">
      <c r="A379" s="2"/>
      <c r="B379" s="27"/>
      <c r="C379" s="27"/>
      <c r="F379" s="1"/>
      <c r="G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9.5" customHeight="1">
      <c r="A380" s="2"/>
      <c r="B380" s="27"/>
      <c r="C380" s="27"/>
      <c r="F380" s="1"/>
      <c r="G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9.5" customHeight="1">
      <c r="A381" s="2"/>
      <c r="B381" s="27"/>
      <c r="C381" s="27"/>
      <c r="F381" s="1"/>
      <c r="G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9.5" customHeight="1">
      <c r="A382" s="2"/>
      <c r="B382" s="27"/>
      <c r="C382" s="27"/>
      <c r="F382" s="1"/>
      <c r="G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9.5" customHeight="1">
      <c r="A383" s="2"/>
      <c r="B383" s="27"/>
      <c r="C383" s="27"/>
      <c r="F383" s="1"/>
      <c r="G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9.5" customHeight="1">
      <c r="A384" s="2"/>
      <c r="B384" s="27"/>
      <c r="C384" s="27"/>
      <c r="F384" s="1"/>
      <c r="G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9.5" customHeight="1">
      <c r="A385" s="2"/>
      <c r="B385" s="27"/>
      <c r="C385" s="27"/>
      <c r="F385" s="1"/>
      <c r="G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9.5" customHeight="1">
      <c r="A386" s="2"/>
      <c r="B386" s="27"/>
      <c r="C386" s="27"/>
      <c r="F386" s="1"/>
      <c r="G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9.5" customHeight="1">
      <c r="A387" s="2"/>
      <c r="B387" s="27"/>
      <c r="C387" s="27"/>
      <c r="F387" s="1"/>
      <c r="G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9.5" customHeight="1">
      <c r="A388" s="2"/>
      <c r="B388" s="27"/>
      <c r="C388" s="27"/>
      <c r="F388" s="1"/>
      <c r="G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9.5" customHeight="1">
      <c r="A389" s="2"/>
      <c r="B389" s="27"/>
      <c r="C389" s="27"/>
      <c r="F389" s="1"/>
      <c r="G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9.5" customHeight="1">
      <c r="A390" s="2"/>
      <c r="B390" s="27"/>
      <c r="C390" s="27"/>
      <c r="F390" s="1"/>
      <c r="G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9.5" customHeight="1">
      <c r="A391" s="2"/>
      <c r="B391" s="27"/>
      <c r="C391" s="27"/>
      <c r="F391" s="1"/>
      <c r="G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9.5" customHeight="1">
      <c r="A392" s="2"/>
      <c r="B392" s="27"/>
      <c r="C392" s="27"/>
      <c r="F392" s="1"/>
      <c r="G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9.5" customHeight="1">
      <c r="A393" s="2"/>
      <c r="B393" s="27"/>
      <c r="C393" s="27"/>
      <c r="F393" s="1"/>
      <c r="G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9.5" customHeight="1">
      <c r="A394" s="2"/>
      <c r="B394" s="27"/>
      <c r="C394" s="27"/>
      <c r="F394" s="1"/>
      <c r="G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9.5" customHeight="1">
      <c r="A395" s="2"/>
      <c r="B395" s="27"/>
      <c r="C395" s="27"/>
      <c r="F395" s="1"/>
      <c r="G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9.5" customHeight="1">
      <c r="A396" s="2"/>
      <c r="B396" s="27"/>
      <c r="C396" s="27"/>
      <c r="F396" s="1"/>
      <c r="G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9.5" customHeight="1">
      <c r="A397" s="2"/>
      <c r="B397" s="27"/>
      <c r="C397" s="27"/>
      <c r="F397" s="1"/>
      <c r="G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9.5" customHeight="1">
      <c r="A398" s="2"/>
      <c r="B398" s="27"/>
      <c r="C398" s="27"/>
      <c r="F398" s="1"/>
      <c r="G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9.5" customHeight="1">
      <c r="A399" s="2"/>
      <c r="B399" s="27"/>
      <c r="C399" s="27"/>
      <c r="F399" s="1"/>
      <c r="G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9.5" customHeight="1">
      <c r="A400" s="2"/>
      <c r="B400" s="27"/>
      <c r="C400" s="27"/>
      <c r="F400" s="1"/>
      <c r="G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9.5" customHeight="1">
      <c r="A401" s="2"/>
      <c r="B401" s="27"/>
      <c r="C401" s="27"/>
      <c r="F401" s="1"/>
      <c r="G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9.5" customHeight="1">
      <c r="A402" s="2"/>
      <c r="B402" s="27"/>
      <c r="C402" s="27"/>
      <c r="F402" s="1"/>
      <c r="G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9.5" customHeight="1">
      <c r="A403" s="2"/>
      <c r="B403" s="27"/>
      <c r="C403" s="27"/>
      <c r="F403" s="1"/>
      <c r="G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9.5" customHeight="1">
      <c r="A404" s="2"/>
      <c r="B404" s="27"/>
      <c r="C404" s="27"/>
      <c r="F404" s="1"/>
      <c r="G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9.5" customHeight="1">
      <c r="A405" s="2"/>
      <c r="B405" s="27"/>
      <c r="C405" s="27"/>
      <c r="F405" s="1"/>
      <c r="G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9.5" customHeight="1">
      <c r="A406" s="2"/>
      <c r="B406" s="27"/>
      <c r="C406" s="27"/>
      <c r="F406" s="1"/>
      <c r="G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9.5" customHeight="1">
      <c r="A407" s="2"/>
      <c r="B407" s="27"/>
      <c r="C407" s="27"/>
      <c r="F407" s="1"/>
      <c r="G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9.5" customHeight="1">
      <c r="A408" s="2"/>
      <c r="B408" s="27"/>
      <c r="C408" s="27"/>
      <c r="F408" s="1"/>
      <c r="G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9.5" customHeight="1">
      <c r="A409" s="2"/>
      <c r="B409" s="27"/>
      <c r="C409" s="27"/>
      <c r="F409" s="1"/>
      <c r="G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9.5" customHeight="1">
      <c r="A410" s="2"/>
      <c r="B410" s="27"/>
      <c r="C410" s="27"/>
      <c r="F410" s="1"/>
      <c r="G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9.5" customHeight="1">
      <c r="A411" s="2"/>
      <c r="B411" s="27"/>
      <c r="C411" s="27"/>
      <c r="F411" s="1"/>
      <c r="G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9.5" customHeight="1">
      <c r="A412" s="2"/>
      <c r="B412" s="27"/>
      <c r="C412" s="27"/>
      <c r="F412" s="1"/>
      <c r="G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9.5" customHeight="1">
      <c r="A413" s="2"/>
      <c r="B413" s="27"/>
      <c r="C413" s="27"/>
      <c r="F413" s="1"/>
      <c r="G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9.5" customHeight="1">
      <c r="A414" s="2"/>
      <c r="B414" s="27"/>
      <c r="C414" s="27"/>
      <c r="F414" s="1"/>
      <c r="G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9.5" customHeight="1">
      <c r="A415" s="2"/>
      <c r="B415" s="27"/>
      <c r="C415" s="27"/>
      <c r="F415" s="1"/>
      <c r="G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9.5" customHeight="1">
      <c r="A416" s="2"/>
      <c r="B416" s="27"/>
      <c r="C416" s="27"/>
      <c r="F416" s="1"/>
      <c r="G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9.5" customHeight="1">
      <c r="A417" s="2"/>
      <c r="B417" s="27"/>
      <c r="C417" s="27"/>
      <c r="F417" s="1"/>
      <c r="G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9.5" customHeight="1">
      <c r="A418" s="2"/>
      <c r="B418" s="27"/>
      <c r="C418" s="27"/>
      <c r="F418" s="1"/>
      <c r="G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9.5" customHeight="1">
      <c r="A419" s="2"/>
      <c r="B419" s="27"/>
      <c r="C419" s="27"/>
      <c r="F419" s="1"/>
      <c r="G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9.5" customHeight="1">
      <c r="A420" s="2"/>
      <c r="B420" s="27"/>
      <c r="C420" s="27"/>
      <c r="F420" s="1"/>
      <c r="G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9.5" customHeight="1">
      <c r="A421" s="2"/>
      <c r="B421" s="27"/>
      <c r="C421" s="27"/>
      <c r="F421" s="1"/>
      <c r="G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9.5" customHeight="1">
      <c r="A422" s="2"/>
      <c r="B422" s="27"/>
      <c r="C422" s="27"/>
      <c r="F422" s="1"/>
      <c r="G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9.5" customHeight="1">
      <c r="A423" s="2"/>
      <c r="B423" s="27"/>
      <c r="C423" s="27"/>
      <c r="F423" s="1"/>
      <c r="G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9.5" customHeight="1">
      <c r="A424" s="2"/>
      <c r="B424" s="27"/>
      <c r="C424" s="27"/>
      <c r="F424" s="1"/>
      <c r="G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9.5" customHeight="1">
      <c r="A425" s="2"/>
      <c r="B425" s="27"/>
      <c r="C425" s="27"/>
      <c r="F425" s="1"/>
      <c r="G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9.5" customHeight="1">
      <c r="A426" s="2"/>
      <c r="B426" s="27"/>
      <c r="C426" s="27"/>
      <c r="F426" s="1"/>
      <c r="G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9.5" customHeight="1">
      <c r="A427" s="2"/>
      <c r="B427" s="27"/>
      <c r="C427" s="27"/>
      <c r="F427" s="1"/>
      <c r="G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9.5" customHeight="1">
      <c r="A428" s="2"/>
      <c r="B428" s="27"/>
      <c r="C428" s="27"/>
      <c r="F428" s="1"/>
      <c r="G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9.5" customHeight="1">
      <c r="A429" s="2"/>
      <c r="B429" s="27"/>
      <c r="C429" s="27"/>
      <c r="F429" s="1"/>
      <c r="G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9.5" customHeight="1">
      <c r="A430" s="2"/>
      <c r="B430" s="27"/>
      <c r="C430" s="27"/>
      <c r="F430" s="1"/>
      <c r="G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9.5" customHeight="1">
      <c r="A431" s="2"/>
      <c r="B431" s="27"/>
      <c r="C431" s="27"/>
      <c r="F431" s="1"/>
      <c r="G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9.5" customHeight="1">
      <c r="A432" s="2"/>
      <c r="B432" s="27"/>
      <c r="C432" s="27"/>
      <c r="F432" s="1"/>
      <c r="G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9.5" customHeight="1">
      <c r="A433" s="2"/>
      <c r="B433" s="27"/>
      <c r="C433" s="27"/>
      <c r="F433" s="1"/>
      <c r="G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9.5" customHeight="1">
      <c r="A434" s="2"/>
      <c r="B434" s="27"/>
      <c r="C434" s="27"/>
      <c r="F434" s="1"/>
      <c r="G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9.5" customHeight="1">
      <c r="A435" s="2"/>
      <c r="B435" s="27"/>
      <c r="C435" s="27"/>
      <c r="F435" s="1"/>
      <c r="G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9.5" customHeight="1">
      <c r="A436" s="2"/>
      <c r="B436" s="27"/>
      <c r="C436" s="27"/>
      <c r="F436" s="1"/>
      <c r="G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9.5" customHeight="1">
      <c r="A437" s="2"/>
      <c r="B437" s="27"/>
      <c r="C437" s="27"/>
      <c r="F437" s="1"/>
      <c r="G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9.5" customHeight="1">
      <c r="A438" s="2"/>
      <c r="B438" s="27"/>
      <c r="C438" s="27"/>
      <c r="F438" s="1"/>
      <c r="G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9.5" customHeight="1">
      <c r="A439" s="2"/>
      <c r="B439" s="27"/>
      <c r="C439" s="27"/>
      <c r="F439" s="1"/>
      <c r="G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9.5" customHeight="1">
      <c r="A440" s="2"/>
      <c r="B440" s="27"/>
      <c r="C440" s="27"/>
      <c r="F440" s="1"/>
      <c r="G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9.5" customHeight="1">
      <c r="A441" s="2"/>
      <c r="B441" s="27"/>
      <c r="C441" s="27"/>
      <c r="F441" s="1"/>
      <c r="G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9.5" customHeight="1">
      <c r="A442" s="2"/>
      <c r="B442" s="27"/>
      <c r="C442" s="27"/>
      <c r="F442" s="1"/>
      <c r="G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9.5" customHeight="1">
      <c r="A443" s="2"/>
      <c r="B443" s="27"/>
      <c r="C443" s="27"/>
      <c r="F443" s="1"/>
      <c r="G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9.5" customHeight="1">
      <c r="A444" s="2"/>
      <c r="B444" s="27"/>
      <c r="C444" s="27"/>
      <c r="F444" s="1"/>
      <c r="G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9.5" customHeight="1">
      <c r="A445" s="2"/>
      <c r="B445" s="27"/>
      <c r="C445" s="27"/>
      <c r="F445" s="1"/>
      <c r="G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9.5" customHeight="1">
      <c r="A446" s="2"/>
      <c r="B446" s="27"/>
      <c r="C446" s="27"/>
      <c r="F446" s="1"/>
      <c r="G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9.5" customHeight="1">
      <c r="A447" s="2"/>
      <c r="B447" s="27"/>
      <c r="C447" s="27"/>
      <c r="F447" s="1"/>
      <c r="G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9.5" customHeight="1">
      <c r="A448" s="2"/>
      <c r="B448" s="27"/>
      <c r="C448" s="27"/>
      <c r="F448" s="1"/>
      <c r="G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9.5" customHeight="1">
      <c r="A449" s="2"/>
      <c r="B449" s="27"/>
      <c r="C449" s="27"/>
      <c r="F449" s="1"/>
      <c r="G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9.5" customHeight="1">
      <c r="A450" s="2"/>
      <c r="B450" s="27"/>
      <c r="C450" s="27"/>
      <c r="F450" s="1"/>
      <c r="G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9.5" customHeight="1">
      <c r="A451" s="2"/>
      <c r="B451" s="27"/>
      <c r="C451" s="27"/>
      <c r="F451" s="1"/>
      <c r="G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9.5" customHeight="1">
      <c r="A452" s="2"/>
      <c r="B452" s="27"/>
      <c r="C452" s="27"/>
      <c r="F452" s="1"/>
      <c r="G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9.5" customHeight="1">
      <c r="A453" s="2"/>
      <c r="B453" s="27"/>
      <c r="C453" s="27"/>
      <c r="F453" s="1"/>
      <c r="G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9.5" customHeight="1">
      <c r="A454" s="2"/>
      <c r="B454" s="27"/>
      <c r="C454" s="27"/>
      <c r="F454" s="1"/>
      <c r="G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9.5" customHeight="1">
      <c r="A455" s="2"/>
      <c r="B455" s="27"/>
      <c r="C455" s="27"/>
      <c r="F455" s="1"/>
      <c r="G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9.5" customHeight="1">
      <c r="A456" s="2"/>
      <c r="B456" s="27"/>
      <c r="C456" s="27"/>
      <c r="F456" s="1"/>
      <c r="G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9.5" customHeight="1">
      <c r="A457" s="2"/>
      <c r="B457" s="27"/>
      <c r="C457" s="27"/>
      <c r="F457" s="1"/>
      <c r="G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9.5" customHeight="1">
      <c r="A458" s="2"/>
      <c r="B458" s="27"/>
      <c r="C458" s="27"/>
      <c r="F458" s="1"/>
      <c r="G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9.5" customHeight="1">
      <c r="A459" s="2"/>
      <c r="B459" s="27"/>
      <c r="C459" s="27"/>
      <c r="F459" s="1"/>
      <c r="G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9.5" customHeight="1">
      <c r="A460" s="2"/>
      <c r="B460" s="27"/>
      <c r="C460" s="27"/>
      <c r="F460" s="1"/>
      <c r="G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9.5" customHeight="1">
      <c r="A461" s="2"/>
      <c r="B461" s="27"/>
      <c r="C461" s="27"/>
      <c r="F461" s="1"/>
      <c r="G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9.5" customHeight="1">
      <c r="A462" s="2"/>
      <c r="B462" s="27"/>
      <c r="C462" s="27"/>
      <c r="F462" s="1"/>
      <c r="G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9.5" customHeight="1">
      <c r="A463" s="2"/>
      <c r="B463" s="27"/>
      <c r="C463" s="27"/>
      <c r="F463" s="1"/>
      <c r="G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9.5" customHeight="1">
      <c r="A464" s="2"/>
      <c r="B464" s="27"/>
      <c r="C464" s="27"/>
      <c r="F464" s="1"/>
      <c r="G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9.5" customHeight="1">
      <c r="A465" s="2"/>
      <c r="B465" s="27"/>
      <c r="C465" s="27"/>
      <c r="F465" s="1"/>
      <c r="G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9.5" customHeight="1">
      <c r="A466" s="2"/>
      <c r="B466" s="27"/>
      <c r="C466" s="27"/>
      <c r="F466" s="1"/>
      <c r="G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9.5" customHeight="1">
      <c r="A467" s="2"/>
      <c r="B467" s="27"/>
      <c r="C467" s="27"/>
      <c r="F467" s="1"/>
      <c r="G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9.5" customHeight="1">
      <c r="A468" s="2"/>
      <c r="B468" s="27"/>
      <c r="C468" s="27"/>
      <c r="F468" s="1"/>
      <c r="G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9.5" customHeight="1">
      <c r="A469" s="2"/>
      <c r="B469" s="27"/>
      <c r="C469" s="27"/>
      <c r="F469" s="1"/>
      <c r="G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9.5" customHeight="1">
      <c r="A470" s="2"/>
      <c r="B470" s="27"/>
      <c r="C470" s="27"/>
      <c r="F470" s="1"/>
      <c r="G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9.5" customHeight="1">
      <c r="A471" s="2"/>
      <c r="B471" s="27"/>
      <c r="C471" s="27"/>
      <c r="F471" s="1"/>
      <c r="G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9.5" customHeight="1">
      <c r="A472" s="2"/>
      <c r="B472" s="27"/>
      <c r="C472" s="27"/>
      <c r="F472" s="1"/>
      <c r="G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9.5" customHeight="1">
      <c r="A473" s="2"/>
      <c r="B473" s="27"/>
      <c r="C473" s="27"/>
      <c r="F473" s="1"/>
      <c r="G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9.5" customHeight="1">
      <c r="A474" s="2"/>
      <c r="B474" s="27"/>
      <c r="C474" s="27"/>
      <c r="F474" s="1"/>
      <c r="G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9.5" customHeight="1">
      <c r="A475" s="2"/>
      <c r="B475" s="27"/>
      <c r="C475" s="27"/>
      <c r="F475" s="1"/>
      <c r="G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9.5" customHeight="1">
      <c r="A476" s="2"/>
      <c r="B476" s="27"/>
      <c r="C476" s="27"/>
      <c r="F476" s="1"/>
      <c r="G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9.5" customHeight="1">
      <c r="A477" s="2"/>
      <c r="B477" s="27"/>
      <c r="C477" s="27"/>
      <c r="F477" s="1"/>
      <c r="G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9.5" customHeight="1">
      <c r="A478" s="2"/>
      <c r="B478" s="27"/>
      <c r="C478" s="27"/>
      <c r="F478" s="1"/>
      <c r="G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9.5" customHeight="1">
      <c r="A479" s="2"/>
      <c r="B479" s="27"/>
      <c r="C479" s="27"/>
      <c r="F479" s="1"/>
      <c r="G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9.5" customHeight="1">
      <c r="A480" s="2"/>
      <c r="B480" s="27"/>
      <c r="C480" s="27"/>
      <c r="F480" s="1"/>
      <c r="G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9.5" customHeight="1">
      <c r="A481" s="2"/>
      <c r="B481" s="27"/>
      <c r="C481" s="27"/>
      <c r="F481" s="1"/>
      <c r="G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9.5" customHeight="1">
      <c r="A482" s="2"/>
      <c r="B482" s="27"/>
      <c r="C482" s="27"/>
      <c r="F482" s="1"/>
      <c r="G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9.5" customHeight="1">
      <c r="A483" s="2"/>
      <c r="B483" s="27"/>
      <c r="C483" s="27"/>
      <c r="F483" s="1"/>
      <c r="G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9.5" customHeight="1">
      <c r="A484" s="2"/>
      <c r="B484" s="27"/>
      <c r="C484" s="27"/>
      <c r="F484" s="1"/>
      <c r="G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9.5" customHeight="1">
      <c r="A485" s="2"/>
      <c r="B485" s="27"/>
      <c r="C485" s="27"/>
      <c r="F485" s="1"/>
      <c r="G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9.5" customHeight="1">
      <c r="A486" s="2"/>
      <c r="B486" s="27"/>
      <c r="C486" s="27"/>
      <c r="F486" s="1"/>
      <c r="G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9.5" customHeight="1">
      <c r="A487" s="2"/>
      <c r="B487" s="27"/>
      <c r="C487" s="27"/>
      <c r="F487" s="1"/>
      <c r="G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9.5" customHeight="1">
      <c r="A488" s="2"/>
      <c r="B488" s="27"/>
      <c r="C488" s="27"/>
      <c r="F488" s="1"/>
      <c r="G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9.5" customHeight="1">
      <c r="A489" s="2"/>
      <c r="B489" s="27"/>
      <c r="C489" s="27"/>
      <c r="F489" s="1"/>
      <c r="G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9.5" customHeight="1">
      <c r="A490" s="2"/>
      <c r="B490" s="27"/>
      <c r="C490" s="27"/>
      <c r="F490" s="1"/>
      <c r="G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9.5" customHeight="1">
      <c r="A491" s="2"/>
      <c r="B491" s="27"/>
      <c r="C491" s="27"/>
      <c r="F491" s="1"/>
      <c r="G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9.5" customHeight="1">
      <c r="A492" s="2"/>
      <c r="B492" s="27"/>
      <c r="C492" s="27"/>
      <c r="F492" s="1"/>
      <c r="G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9.5" customHeight="1">
      <c r="A493" s="2"/>
      <c r="B493" s="27"/>
      <c r="C493" s="27"/>
      <c r="F493" s="1"/>
      <c r="G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9.5" customHeight="1">
      <c r="A494" s="2"/>
      <c r="B494" s="27"/>
      <c r="C494" s="27"/>
      <c r="F494" s="1"/>
      <c r="G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9.5" customHeight="1">
      <c r="A495" s="2"/>
      <c r="B495" s="27"/>
      <c r="C495" s="27"/>
      <c r="F495" s="1"/>
      <c r="G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9.5" customHeight="1">
      <c r="A496" s="2"/>
      <c r="B496" s="27"/>
      <c r="C496" s="27"/>
      <c r="F496" s="1"/>
      <c r="G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9.5" customHeight="1">
      <c r="A497" s="2"/>
      <c r="B497" s="27"/>
      <c r="C497" s="27"/>
      <c r="F497" s="1"/>
      <c r="G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9.5" customHeight="1">
      <c r="A498" s="2"/>
      <c r="B498" s="27"/>
      <c r="C498" s="27"/>
      <c r="F498" s="1"/>
      <c r="G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9.5" customHeight="1">
      <c r="A499" s="2"/>
      <c r="B499" s="27"/>
      <c r="C499" s="27"/>
      <c r="F499" s="1"/>
      <c r="G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9.5" customHeight="1">
      <c r="A500" s="2"/>
      <c r="B500" s="27"/>
      <c r="C500" s="27"/>
      <c r="F500" s="1"/>
      <c r="G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9.5" customHeight="1">
      <c r="A501" s="2"/>
      <c r="B501" s="27"/>
      <c r="C501" s="27"/>
      <c r="F501" s="1"/>
      <c r="G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9.5" customHeight="1">
      <c r="A502" s="2"/>
      <c r="B502" s="27"/>
      <c r="C502" s="27"/>
      <c r="F502" s="1"/>
      <c r="G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9.5" customHeight="1">
      <c r="A503" s="2"/>
      <c r="B503" s="27"/>
      <c r="C503" s="27"/>
      <c r="F503" s="1"/>
      <c r="G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9.5" customHeight="1">
      <c r="A504" s="2"/>
      <c r="B504" s="27"/>
      <c r="C504" s="27"/>
      <c r="F504" s="1"/>
      <c r="G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9.5" customHeight="1">
      <c r="A505" s="2"/>
      <c r="B505" s="27"/>
      <c r="C505" s="27"/>
      <c r="F505" s="1"/>
      <c r="G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9.5" customHeight="1">
      <c r="A506" s="2"/>
      <c r="B506" s="27"/>
      <c r="C506" s="27"/>
      <c r="F506" s="1"/>
      <c r="G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9.5" customHeight="1">
      <c r="A507" s="2"/>
      <c r="B507" s="27"/>
      <c r="C507" s="27"/>
      <c r="F507" s="1"/>
      <c r="G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9.5" customHeight="1">
      <c r="A508" s="2"/>
      <c r="B508" s="27"/>
      <c r="C508" s="27"/>
      <c r="F508" s="1"/>
      <c r="G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9.5" customHeight="1">
      <c r="A509" s="2"/>
      <c r="B509" s="27"/>
      <c r="C509" s="27"/>
      <c r="F509" s="1"/>
      <c r="G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9.5" customHeight="1">
      <c r="A510" s="2"/>
      <c r="B510" s="27"/>
      <c r="C510" s="27"/>
      <c r="F510" s="1"/>
      <c r="G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9.5" customHeight="1">
      <c r="A511" s="2"/>
      <c r="B511" s="27"/>
      <c r="C511" s="27"/>
      <c r="F511" s="1"/>
      <c r="G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9.5" customHeight="1">
      <c r="A512" s="2"/>
      <c r="B512" s="27"/>
      <c r="C512" s="27"/>
      <c r="F512" s="1"/>
      <c r="G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9.5" customHeight="1">
      <c r="A513" s="2"/>
      <c r="B513" s="27"/>
      <c r="C513" s="27"/>
      <c r="F513" s="1"/>
      <c r="G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9.5" customHeight="1">
      <c r="A514" s="2"/>
      <c r="B514" s="27"/>
      <c r="C514" s="27"/>
      <c r="F514" s="1"/>
      <c r="G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9.5" customHeight="1">
      <c r="A515" s="2"/>
      <c r="B515" s="27"/>
      <c r="C515" s="27"/>
      <c r="F515" s="1"/>
      <c r="G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9.5" customHeight="1">
      <c r="A516" s="2"/>
      <c r="B516" s="27"/>
      <c r="C516" s="27"/>
      <c r="F516" s="1"/>
      <c r="G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9.5" customHeight="1">
      <c r="A517" s="2"/>
      <c r="B517" s="27"/>
      <c r="C517" s="27"/>
      <c r="F517" s="1"/>
      <c r="G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9.5" customHeight="1">
      <c r="A518" s="2"/>
      <c r="B518" s="27"/>
      <c r="C518" s="27"/>
      <c r="F518" s="1"/>
      <c r="G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9.5" customHeight="1">
      <c r="A519" s="2"/>
      <c r="B519" s="27"/>
      <c r="C519" s="27"/>
      <c r="F519" s="1"/>
      <c r="G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9.5" customHeight="1">
      <c r="A520" s="2"/>
      <c r="B520" s="27"/>
      <c r="C520" s="27"/>
      <c r="F520" s="1"/>
      <c r="G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9.5" customHeight="1">
      <c r="A521" s="2"/>
      <c r="B521" s="27"/>
      <c r="C521" s="27"/>
      <c r="F521" s="1"/>
      <c r="G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9.5" customHeight="1">
      <c r="A522" s="2"/>
      <c r="B522" s="27"/>
      <c r="C522" s="27"/>
      <c r="F522" s="1"/>
      <c r="G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9.5" customHeight="1">
      <c r="A523" s="2"/>
      <c r="B523" s="27"/>
      <c r="C523" s="27"/>
      <c r="F523" s="1"/>
      <c r="G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9.5" customHeight="1">
      <c r="A524" s="2"/>
      <c r="B524" s="27"/>
      <c r="C524" s="27"/>
      <c r="F524" s="1"/>
      <c r="G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9.5" customHeight="1">
      <c r="A525" s="2"/>
      <c r="B525" s="27"/>
      <c r="C525" s="27"/>
      <c r="F525" s="1"/>
      <c r="G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9.5" customHeight="1">
      <c r="A526" s="2"/>
      <c r="B526" s="27"/>
      <c r="C526" s="27"/>
      <c r="F526" s="1"/>
      <c r="G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9.5" customHeight="1">
      <c r="A527" s="2"/>
      <c r="B527" s="27"/>
      <c r="C527" s="27"/>
      <c r="F527" s="1"/>
      <c r="G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9.5" customHeight="1">
      <c r="A528" s="2"/>
      <c r="B528" s="27"/>
      <c r="C528" s="27"/>
      <c r="F528" s="1"/>
      <c r="G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9.5" customHeight="1">
      <c r="A529" s="2"/>
      <c r="B529" s="27"/>
      <c r="C529" s="27"/>
      <c r="F529" s="1"/>
      <c r="G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9.5" customHeight="1">
      <c r="A530" s="2"/>
      <c r="B530" s="27"/>
      <c r="C530" s="27"/>
      <c r="F530" s="1"/>
      <c r="G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9.5" customHeight="1">
      <c r="A531" s="2"/>
      <c r="B531" s="27"/>
      <c r="C531" s="27"/>
      <c r="F531" s="1"/>
      <c r="G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9.5" customHeight="1">
      <c r="A532" s="2"/>
      <c r="B532" s="27"/>
      <c r="C532" s="27"/>
      <c r="F532" s="1"/>
      <c r="G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9.5" customHeight="1">
      <c r="A533" s="2"/>
      <c r="B533" s="27"/>
      <c r="C533" s="27"/>
      <c r="F533" s="1"/>
      <c r="G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9.5" customHeight="1">
      <c r="A534" s="2"/>
      <c r="B534" s="27"/>
      <c r="C534" s="27"/>
      <c r="F534" s="1"/>
      <c r="G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9.5" customHeight="1">
      <c r="A535" s="2"/>
      <c r="B535" s="27"/>
      <c r="C535" s="27"/>
      <c r="F535" s="1"/>
      <c r="G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9.5" customHeight="1">
      <c r="A536" s="2"/>
      <c r="B536" s="27"/>
      <c r="C536" s="27"/>
      <c r="F536" s="1"/>
      <c r="G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9.5" customHeight="1">
      <c r="A537" s="2"/>
      <c r="B537" s="27"/>
      <c r="C537" s="27"/>
      <c r="F537" s="1"/>
      <c r="G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9.5" customHeight="1">
      <c r="A538" s="2"/>
      <c r="B538" s="27"/>
      <c r="C538" s="27"/>
      <c r="F538" s="1"/>
      <c r="G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9.5" customHeight="1">
      <c r="A539" s="2"/>
      <c r="B539" s="27"/>
      <c r="C539" s="27"/>
      <c r="F539" s="1"/>
      <c r="G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9.5" customHeight="1">
      <c r="A540" s="2"/>
      <c r="B540" s="27"/>
      <c r="C540" s="27"/>
      <c r="F540" s="1"/>
      <c r="G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9.5" customHeight="1">
      <c r="A541" s="2"/>
      <c r="B541" s="27"/>
      <c r="C541" s="27"/>
      <c r="F541" s="1"/>
      <c r="G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9.5" customHeight="1">
      <c r="A542" s="2"/>
      <c r="B542" s="27"/>
      <c r="C542" s="27"/>
      <c r="F542" s="1"/>
      <c r="G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9.5" customHeight="1">
      <c r="A543" s="2"/>
      <c r="B543" s="27"/>
      <c r="C543" s="27"/>
      <c r="F543" s="1"/>
      <c r="G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9.5" customHeight="1">
      <c r="A544" s="2"/>
      <c r="B544" s="27"/>
      <c r="C544" s="27"/>
      <c r="F544" s="1"/>
      <c r="G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9.5" customHeight="1">
      <c r="A545" s="2"/>
      <c r="B545" s="27"/>
      <c r="C545" s="27"/>
      <c r="F545" s="1"/>
      <c r="G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9.5" customHeight="1">
      <c r="A546" s="2"/>
      <c r="B546" s="27"/>
      <c r="C546" s="27"/>
      <c r="F546" s="1"/>
      <c r="G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9.5" customHeight="1">
      <c r="A547" s="2"/>
      <c r="B547" s="27"/>
      <c r="C547" s="27"/>
      <c r="F547" s="1"/>
      <c r="G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9.5" customHeight="1">
      <c r="A548" s="2"/>
      <c r="B548" s="27"/>
      <c r="C548" s="27"/>
      <c r="F548" s="1"/>
      <c r="G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9.5" customHeight="1">
      <c r="A549" s="2"/>
      <c r="B549" s="27"/>
      <c r="C549" s="27"/>
      <c r="F549" s="1"/>
      <c r="G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9.5" customHeight="1">
      <c r="A550" s="2"/>
      <c r="B550" s="27"/>
      <c r="C550" s="27"/>
      <c r="F550" s="1"/>
      <c r="G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9.5" customHeight="1">
      <c r="A551" s="2"/>
      <c r="B551" s="27"/>
      <c r="C551" s="27"/>
      <c r="F551" s="1"/>
      <c r="G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9.5" customHeight="1">
      <c r="A552" s="2"/>
      <c r="B552" s="27"/>
      <c r="C552" s="27"/>
      <c r="F552" s="1"/>
      <c r="G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9.5" customHeight="1">
      <c r="A553" s="2"/>
      <c r="B553" s="27"/>
      <c r="C553" s="27"/>
      <c r="F553" s="1"/>
      <c r="G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9.5" customHeight="1">
      <c r="A554" s="2"/>
      <c r="B554" s="27"/>
      <c r="C554" s="27"/>
      <c r="F554" s="1"/>
      <c r="G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9.5" customHeight="1">
      <c r="A555" s="2"/>
      <c r="B555" s="27"/>
      <c r="C555" s="27"/>
      <c r="F555" s="1"/>
      <c r="G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9.5" customHeight="1">
      <c r="A556" s="2"/>
      <c r="B556" s="27"/>
      <c r="C556" s="27"/>
      <c r="F556" s="1"/>
      <c r="G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9.5" customHeight="1">
      <c r="A557" s="2"/>
      <c r="B557" s="27"/>
      <c r="C557" s="27"/>
      <c r="F557" s="1"/>
      <c r="G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9.5" customHeight="1">
      <c r="A558" s="2"/>
      <c r="B558" s="27"/>
      <c r="C558" s="27"/>
      <c r="F558" s="1"/>
      <c r="G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9.5" customHeight="1">
      <c r="A559" s="2"/>
      <c r="B559" s="27"/>
      <c r="C559" s="27"/>
      <c r="F559" s="1"/>
      <c r="G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9.5" customHeight="1">
      <c r="A560" s="2"/>
      <c r="B560" s="27"/>
      <c r="C560" s="27"/>
      <c r="F560" s="1"/>
      <c r="G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9.5" customHeight="1">
      <c r="A561" s="2"/>
      <c r="B561" s="27"/>
      <c r="C561" s="27"/>
      <c r="F561" s="1"/>
      <c r="G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9.5" customHeight="1">
      <c r="A562" s="2"/>
      <c r="B562" s="27"/>
      <c r="C562" s="27"/>
      <c r="F562" s="1"/>
      <c r="G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9.5" customHeight="1">
      <c r="A563" s="2"/>
      <c r="B563" s="27"/>
      <c r="C563" s="27"/>
      <c r="F563" s="1"/>
      <c r="G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9.5" customHeight="1">
      <c r="A564" s="2"/>
      <c r="B564" s="27"/>
      <c r="C564" s="27"/>
      <c r="F564" s="1"/>
      <c r="G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9.5" customHeight="1">
      <c r="A565" s="2"/>
      <c r="B565" s="27"/>
      <c r="C565" s="27"/>
      <c r="F565" s="1"/>
      <c r="G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9.5" customHeight="1">
      <c r="A566" s="2"/>
      <c r="B566" s="27"/>
      <c r="C566" s="27"/>
      <c r="F566" s="1"/>
      <c r="G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9.5" customHeight="1">
      <c r="A567" s="2"/>
      <c r="B567" s="27"/>
      <c r="C567" s="27"/>
      <c r="F567" s="1"/>
      <c r="G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9.5" customHeight="1">
      <c r="A568" s="2"/>
      <c r="B568" s="27"/>
      <c r="C568" s="27"/>
      <c r="F568" s="1"/>
      <c r="G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9.5" customHeight="1">
      <c r="A569" s="2"/>
      <c r="B569" s="27"/>
      <c r="C569" s="27"/>
      <c r="F569" s="1"/>
      <c r="G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9.5" customHeight="1">
      <c r="A570" s="2"/>
      <c r="B570" s="27"/>
      <c r="C570" s="27"/>
      <c r="F570" s="1"/>
      <c r="G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9.5" customHeight="1">
      <c r="A571" s="2"/>
      <c r="B571" s="27"/>
      <c r="C571" s="27"/>
      <c r="F571" s="1"/>
      <c r="G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9.5" customHeight="1">
      <c r="A572" s="2"/>
      <c r="B572" s="27"/>
      <c r="C572" s="27"/>
      <c r="F572" s="1"/>
      <c r="G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9.5" customHeight="1">
      <c r="A573" s="2"/>
      <c r="B573" s="27"/>
      <c r="C573" s="27"/>
      <c r="F573" s="1"/>
      <c r="G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9.5" customHeight="1">
      <c r="A574" s="2"/>
      <c r="B574" s="27"/>
      <c r="C574" s="27"/>
      <c r="F574" s="1"/>
      <c r="G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9.5" customHeight="1">
      <c r="A575" s="2"/>
      <c r="B575" s="27"/>
      <c r="C575" s="27"/>
      <c r="F575" s="1"/>
      <c r="G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9.5" customHeight="1">
      <c r="A576" s="2"/>
      <c r="B576" s="27"/>
      <c r="C576" s="27"/>
      <c r="F576" s="1"/>
      <c r="G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9.5" customHeight="1">
      <c r="A577" s="2"/>
      <c r="B577" s="27"/>
      <c r="C577" s="27"/>
      <c r="F577" s="1"/>
      <c r="G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9.5" customHeight="1">
      <c r="A578" s="2"/>
      <c r="B578" s="27"/>
      <c r="C578" s="27"/>
      <c r="F578" s="1"/>
      <c r="G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9.5" customHeight="1">
      <c r="A579" s="2"/>
      <c r="B579" s="27"/>
      <c r="C579" s="27"/>
      <c r="F579" s="1"/>
      <c r="G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9.5" customHeight="1">
      <c r="A580" s="2"/>
      <c r="B580" s="27"/>
      <c r="C580" s="27"/>
      <c r="F580" s="1"/>
      <c r="G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9.5" customHeight="1">
      <c r="A581" s="2"/>
      <c r="B581" s="27"/>
      <c r="C581" s="27"/>
      <c r="F581" s="1"/>
      <c r="G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9.5" customHeight="1">
      <c r="A582" s="2"/>
      <c r="B582" s="27"/>
      <c r="C582" s="27"/>
      <c r="F582" s="1"/>
      <c r="G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9.5" customHeight="1">
      <c r="A583" s="2"/>
      <c r="B583" s="27"/>
      <c r="C583" s="27"/>
      <c r="F583" s="1"/>
      <c r="G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9.5" customHeight="1">
      <c r="A584" s="2"/>
      <c r="B584" s="27"/>
      <c r="C584" s="27"/>
      <c r="F584" s="1"/>
      <c r="G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9.5" customHeight="1">
      <c r="A585" s="2"/>
      <c r="B585" s="27"/>
      <c r="C585" s="27"/>
      <c r="F585" s="1"/>
      <c r="G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9.5" customHeight="1">
      <c r="A586" s="2"/>
      <c r="B586" s="27"/>
      <c r="C586" s="27"/>
      <c r="F586" s="1"/>
      <c r="G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9.5" customHeight="1">
      <c r="A587" s="2"/>
      <c r="B587" s="27"/>
      <c r="C587" s="27"/>
      <c r="F587" s="1"/>
      <c r="G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9.5" customHeight="1">
      <c r="A588" s="2"/>
      <c r="B588" s="27"/>
      <c r="C588" s="27"/>
      <c r="F588" s="1"/>
      <c r="G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9.5" customHeight="1">
      <c r="A589" s="2"/>
      <c r="B589" s="27"/>
      <c r="C589" s="27"/>
      <c r="F589" s="1"/>
      <c r="G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9.5" customHeight="1">
      <c r="A590" s="2"/>
      <c r="B590" s="27"/>
      <c r="C590" s="27"/>
      <c r="F590" s="1"/>
      <c r="G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9.5" customHeight="1">
      <c r="A591" s="2"/>
      <c r="B591" s="27"/>
      <c r="C591" s="27"/>
      <c r="F591" s="1"/>
      <c r="G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9.5" customHeight="1">
      <c r="A592" s="2"/>
      <c r="B592" s="27"/>
      <c r="C592" s="27"/>
      <c r="F592" s="1"/>
      <c r="G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9.5" customHeight="1">
      <c r="A593" s="2"/>
      <c r="B593" s="27"/>
      <c r="C593" s="27"/>
      <c r="F593" s="1"/>
      <c r="G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9.5" customHeight="1">
      <c r="A594" s="2"/>
      <c r="B594" s="27"/>
      <c r="C594" s="27"/>
      <c r="F594" s="1"/>
      <c r="G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9.5" customHeight="1">
      <c r="A595" s="2"/>
      <c r="B595" s="27"/>
      <c r="C595" s="27"/>
      <c r="F595" s="1"/>
      <c r="G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9.5" customHeight="1">
      <c r="A596" s="2"/>
      <c r="B596" s="27"/>
      <c r="C596" s="27"/>
      <c r="F596" s="1"/>
      <c r="G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9.5" customHeight="1">
      <c r="A597" s="2"/>
      <c r="B597" s="27"/>
      <c r="C597" s="27"/>
      <c r="F597" s="1"/>
      <c r="G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9.5" customHeight="1">
      <c r="A598" s="2"/>
      <c r="B598" s="27"/>
      <c r="C598" s="27"/>
      <c r="F598" s="1"/>
      <c r="G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9.5" customHeight="1">
      <c r="A599" s="2"/>
      <c r="B599" s="27"/>
      <c r="C599" s="27"/>
      <c r="F599" s="1"/>
      <c r="G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9.5" customHeight="1">
      <c r="A600" s="2"/>
      <c r="B600" s="27"/>
      <c r="C600" s="27"/>
      <c r="F600" s="1"/>
      <c r="G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9.5" customHeight="1">
      <c r="A601" s="2"/>
      <c r="B601" s="27"/>
      <c r="C601" s="27"/>
      <c r="F601" s="1"/>
      <c r="G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9.5" customHeight="1">
      <c r="A602" s="2"/>
      <c r="B602" s="27"/>
      <c r="C602" s="27"/>
      <c r="F602" s="1"/>
      <c r="G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9.5" customHeight="1">
      <c r="A603" s="2"/>
      <c r="B603" s="27"/>
      <c r="C603" s="27"/>
      <c r="F603" s="1"/>
      <c r="G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9.5" customHeight="1">
      <c r="A604" s="2"/>
      <c r="B604" s="27"/>
      <c r="C604" s="27"/>
      <c r="F604" s="1"/>
      <c r="G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9.5" customHeight="1">
      <c r="A605" s="2"/>
      <c r="B605" s="27"/>
      <c r="C605" s="27"/>
      <c r="F605" s="1"/>
      <c r="G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9.5" customHeight="1">
      <c r="A606" s="2"/>
      <c r="B606" s="27"/>
      <c r="C606" s="27"/>
      <c r="F606" s="1"/>
      <c r="G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9.5" customHeight="1">
      <c r="A607" s="2"/>
      <c r="B607" s="27"/>
      <c r="C607" s="27"/>
      <c r="F607" s="1"/>
      <c r="G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9.5" customHeight="1">
      <c r="A608" s="2"/>
      <c r="B608" s="27"/>
      <c r="C608" s="27"/>
      <c r="F608" s="1"/>
      <c r="G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9.5" customHeight="1">
      <c r="A609" s="2"/>
      <c r="B609" s="27"/>
      <c r="C609" s="27"/>
      <c r="F609" s="1"/>
      <c r="G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9.5" customHeight="1">
      <c r="A610" s="2"/>
      <c r="B610" s="27"/>
      <c r="C610" s="27"/>
      <c r="F610" s="1"/>
      <c r="G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9.5" customHeight="1">
      <c r="A611" s="2"/>
      <c r="B611" s="27"/>
      <c r="C611" s="27"/>
      <c r="F611" s="1"/>
      <c r="G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9.5" customHeight="1">
      <c r="A612" s="2"/>
      <c r="B612" s="27"/>
      <c r="C612" s="27"/>
      <c r="F612" s="1"/>
      <c r="G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9.5" customHeight="1">
      <c r="A613" s="2"/>
      <c r="B613" s="27"/>
      <c r="C613" s="27"/>
      <c r="F613" s="1"/>
      <c r="G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9.5" customHeight="1">
      <c r="A614" s="2"/>
      <c r="B614" s="27"/>
      <c r="C614" s="27"/>
      <c r="F614" s="1"/>
      <c r="G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9.5" customHeight="1">
      <c r="A615" s="2"/>
      <c r="B615" s="27"/>
      <c r="C615" s="27"/>
      <c r="F615" s="1"/>
      <c r="G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9.5" customHeight="1">
      <c r="A616" s="2"/>
      <c r="B616" s="27"/>
      <c r="C616" s="27"/>
      <c r="F616" s="1"/>
      <c r="G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9.5" customHeight="1">
      <c r="A617" s="2"/>
      <c r="B617" s="27"/>
      <c r="C617" s="27"/>
      <c r="F617" s="1"/>
      <c r="G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9.5" customHeight="1">
      <c r="A618" s="2"/>
      <c r="B618" s="27"/>
      <c r="C618" s="27"/>
      <c r="F618" s="1"/>
      <c r="G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9.5" customHeight="1">
      <c r="A619" s="2"/>
      <c r="B619" s="27"/>
      <c r="C619" s="27"/>
      <c r="F619" s="1"/>
      <c r="G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9.5" customHeight="1">
      <c r="A620" s="2"/>
      <c r="B620" s="27"/>
      <c r="C620" s="27"/>
      <c r="F620" s="1"/>
      <c r="G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9.5" customHeight="1">
      <c r="A621" s="2"/>
      <c r="B621" s="27"/>
      <c r="C621" s="27"/>
      <c r="F621" s="1"/>
      <c r="G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9.5" customHeight="1">
      <c r="A622" s="2"/>
      <c r="B622" s="27"/>
      <c r="C622" s="27"/>
      <c r="F622" s="1"/>
      <c r="G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9.5" customHeight="1">
      <c r="A623" s="2"/>
      <c r="B623" s="27"/>
      <c r="C623" s="27"/>
      <c r="F623" s="1"/>
      <c r="G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9.5" customHeight="1">
      <c r="A624" s="2"/>
      <c r="B624" s="27"/>
      <c r="C624" s="27"/>
      <c r="F624" s="1"/>
      <c r="G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9.5" customHeight="1">
      <c r="A625" s="2"/>
      <c r="B625" s="27"/>
      <c r="C625" s="27"/>
      <c r="F625" s="1"/>
      <c r="G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9.5" customHeight="1">
      <c r="A626" s="2"/>
      <c r="B626" s="27"/>
      <c r="C626" s="27"/>
      <c r="F626" s="1"/>
      <c r="G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9.5" customHeight="1">
      <c r="A627" s="2"/>
      <c r="B627" s="27"/>
      <c r="C627" s="27"/>
      <c r="F627" s="1"/>
      <c r="G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9.5" customHeight="1">
      <c r="A628" s="2"/>
      <c r="B628" s="27"/>
      <c r="C628" s="27"/>
      <c r="F628" s="1"/>
      <c r="G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9.5" customHeight="1">
      <c r="A629" s="2"/>
      <c r="B629" s="27"/>
      <c r="C629" s="27"/>
      <c r="F629" s="1"/>
      <c r="G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9.5" customHeight="1">
      <c r="A630" s="2"/>
      <c r="B630" s="27"/>
      <c r="C630" s="27"/>
      <c r="F630" s="1"/>
      <c r="G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9.5" customHeight="1">
      <c r="A631" s="2"/>
      <c r="B631" s="27"/>
      <c r="C631" s="27"/>
      <c r="F631" s="1"/>
      <c r="G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9.5" customHeight="1">
      <c r="A632" s="2"/>
      <c r="B632" s="27"/>
      <c r="C632" s="27"/>
      <c r="F632" s="1"/>
      <c r="G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9.5" customHeight="1">
      <c r="A633" s="2"/>
      <c r="B633" s="27"/>
      <c r="C633" s="27"/>
      <c r="F633" s="1"/>
      <c r="G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9.5" customHeight="1">
      <c r="A634" s="2"/>
      <c r="B634" s="27"/>
      <c r="C634" s="27"/>
      <c r="F634" s="1"/>
      <c r="G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9.5" customHeight="1">
      <c r="A635" s="2"/>
      <c r="B635" s="27"/>
      <c r="C635" s="27"/>
      <c r="F635" s="1"/>
      <c r="G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9.5" customHeight="1">
      <c r="A636" s="2"/>
      <c r="B636" s="27"/>
      <c r="C636" s="27"/>
      <c r="F636" s="1"/>
      <c r="G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9.5" customHeight="1">
      <c r="A637" s="2"/>
      <c r="B637" s="27"/>
      <c r="C637" s="27"/>
      <c r="F637" s="1"/>
      <c r="G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9.5" customHeight="1">
      <c r="A638" s="2"/>
      <c r="B638" s="27"/>
      <c r="C638" s="27"/>
      <c r="F638" s="1"/>
      <c r="G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9.5" customHeight="1">
      <c r="A639" s="2"/>
      <c r="B639" s="27"/>
      <c r="C639" s="27"/>
      <c r="F639" s="1"/>
      <c r="G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9.5" customHeight="1">
      <c r="A640" s="2"/>
      <c r="B640" s="27"/>
      <c r="C640" s="27"/>
      <c r="F640" s="1"/>
      <c r="G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9.5" customHeight="1">
      <c r="A641" s="2"/>
      <c r="B641" s="27"/>
      <c r="C641" s="27"/>
      <c r="F641" s="1"/>
      <c r="G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9.5" customHeight="1">
      <c r="A642" s="2"/>
      <c r="B642" s="27"/>
      <c r="C642" s="27"/>
      <c r="F642" s="1"/>
      <c r="G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9.5" customHeight="1">
      <c r="A643" s="2"/>
      <c r="B643" s="27"/>
      <c r="C643" s="27"/>
      <c r="F643" s="1"/>
      <c r="G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9.5" customHeight="1">
      <c r="A644" s="2"/>
      <c r="B644" s="27"/>
      <c r="C644" s="27"/>
      <c r="F644" s="1"/>
      <c r="G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9.5" customHeight="1">
      <c r="A645" s="2"/>
      <c r="B645" s="27"/>
      <c r="C645" s="27"/>
      <c r="F645" s="1"/>
      <c r="G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9.5" customHeight="1">
      <c r="A646" s="2"/>
      <c r="B646" s="27"/>
      <c r="C646" s="27"/>
      <c r="F646" s="1"/>
      <c r="G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9.5" customHeight="1">
      <c r="A647" s="2"/>
      <c r="B647" s="27"/>
      <c r="C647" s="27"/>
      <c r="F647" s="1"/>
      <c r="G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9.5" customHeight="1">
      <c r="A648" s="2"/>
      <c r="B648" s="27"/>
      <c r="C648" s="27"/>
      <c r="F648" s="1"/>
      <c r="G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9.5" customHeight="1">
      <c r="A649" s="2"/>
      <c r="B649" s="27"/>
      <c r="C649" s="27"/>
      <c r="F649" s="1"/>
      <c r="G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9.5" customHeight="1">
      <c r="A650" s="2"/>
      <c r="B650" s="27"/>
      <c r="C650" s="27"/>
      <c r="F650" s="1"/>
      <c r="G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9.5" customHeight="1">
      <c r="A651" s="2"/>
      <c r="B651" s="27"/>
      <c r="C651" s="27"/>
      <c r="F651" s="1"/>
      <c r="G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9.5" customHeight="1">
      <c r="A652" s="2"/>
      <c r="B652" s="27"/>
      <c r="C652" s="27"/>
      <c r="F652" s="1"/>
      <c r="G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9.5" customHeight="1">
      <c r="A653" s="2"/>
      <c r="B653" s="27"/>
      <c r="C653" s="27"/>
      <c r="F653" s="1"/>
      <c r="G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9.5" customHeight="1">
      <c r="A654" s="2"/>
      <c r="B654" s="27"/>
      <c r="C654" s="27"/>
      <c r="F654" s="1"/>
      <c r="G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9.5" customHeight="1">
      <c r="A655" s="2"/>
      <c r="B655" s="27"/>
      <c r="C655" s="27"/>
      <c r="F655" s="1"/>
      <c r="G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9.5" customHeight="1">
      <c r="A656" s="2"/>
      <c r="B656" s="27"/>
      <c r="C656" s="27"/>
      <c r="F656" s="1"/>
      <c r="G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9.5" customHeight="1">
      <c r="A657" s="2"/>
      <c r="B657" s="27"/>
      <c r="C657" s="27"/>
      <c r="F657" s="1"/>
      <c r="G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9.5" customHeight="1">
      <c r="A658" s="2"/>
      <c r="B658" s="27"/>
      <c r="C658" s="27"/>
      <c r="F658" s="1"/>
      <c r="G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9.5" customHeight="1">
      <c r="A659" s="2"/>
      <c r="B659" s="27"/>
      <c r="C659" s="27"/>
      <c r="F659" s="1"/>
      <c r="G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9.5" customHeight="1">
      <c r="A660" s="2"/>
      <c r="B660" s="27"/>
      <c r="C660" s="27"/>
      <c r="F660" s="1"/>
      <c r="G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9.5" customHeight="1">
      <c r="A661" s="2"/>
      <c r="B661" s="27"/>
      <c r="C661" s="27"/>
      <c r="F661" s="1"/>
      <c r="G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9.5" customHeight="1">
      <c r="A662" s="2"/>
      <c r="B662" s="27"/>
      <c r="C662" s="27"/>
      <c r="F662" s="1"/>
      <c r="G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9.5" customHeight="1">
      <c r="A663" s="2"/>
      <c r="B663" s="27"/>
      <c r="C663" s="27"/>
      <c r="F663" s="1"/>
      <c r="G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9.5" customHeight="1">
      <c r="A664" s="2"/>
      <c r="B664" s="27"/>
      <c r="C664" s="27"/>
      <c r="F664" s="1"/>
      <c r="G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9.5" customHeight="1">
      <c r="A665" s="2"/>
      <c r="B665" s="27"/>
      <c r="C665" s="27"/>
      <c r="F665" s="1"/>
      <c r="G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9.5" customHeight="1">
      <c r="A666" s="2"/>
      <c r="B666" s="27"/>
      <c r="C666" s="27"/>
      <c r="F666" s="1"/>
      <c r="G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9.5" customHeight="1">
      <c r="A667" s="2"/>
      <c r="B667" s="27"/>
      <c r="C667" s="27"/>
      <c r="F667" s="1"/>
      <c r="G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9.5" customHeight="1">
      <c r="A668" s="2"/>
      <c r="B668" s="27"/>
      <c r="C668" s="27"/>
      <c r="F668" s="1"/>
      <c r="G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9.5" customHeight="1">
      <c r="A669" s="2"/>
      <c r="B669" s="27"/>
      <c r="C669" s="27"/>
      <c r="F669" s="1"/>
      <c r="G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9.5" customHeight="1">
      <c r="A670" s="2"/>
      <c r="B670" s="27"/>
      <c r="C670" s="27"/>
      <c r="F670" s="1"/>
      <c r="G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9.5" customHeight="1">
      <c r="A671" s="2"/>
      <c r="B671" s="27"/>
      <c r="C671" s="27"/>
      <c r="F671" s="1"/>
      <c r="G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9.5" customHeight="1">
      <c r="A672" s="2"/>
      <c r="B672" s="27"/>
      <c r="C672" s="27"/>
      <c r="F672" s="1"/>
      <c r="G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9.5" customHeight="1">
      <c r="A673" s="2"/>
      <c r="B673" s="27"/>
      <c r="C673" s="27"/>
      <c r="F673" s="1"/>
      <c r="G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9.5" customHeight="1">
      <c r="A674" s="2"/>
      <c r="B674" s="27"/>
      <c r="C674" s="27"/>
      <c r="F674" s="1"/>
      <c r="G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9.5" customHeight="1">
      <c r="A675" s="2"/>
      <c r="B675" s="27"/>
      <c r="C675" s="27"/>
      <c r="F675" s="1"/>
      <c r="G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9.5" customHeight="1">
      <c r="A676" s="2"/>
      <c r="B676" s="27"/>
      <c r="C676" s="27"/>
      <c r="F676" s="1"/>
      <c r="G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9.5" customHeight="1">
      <c r="A677" s="2"/>
      <c r="B677" s="27"/>
      <c r="C677" s="27"/>
      <c r="F677" s="1"/>
      <c r="G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9.5" customHeight="1">
      <c r="A678" s="2"/>
      <c r="B678" s="27"/>
      <c r="C678" s="27"/>
      <c r="F678" s="1"/>
      <c r="G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9.5" customHeight="1">
      <c r="A679" s="2"/>
      <c r="B679" s="27"/>
      <c r="C679" s="27"/>
      <c r="F679" s="1"/>
      <c r="G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9.5" customHeight="1">
      <c r="A680" s="2"/>
      <c r="B680" s="27"/>
      <c r="C680" s="27"/>
      <c r="F680" s="1"/>
      <c r="G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9.5" customHeight="1">
      <c r="A681" s="2"/>
      <c r="B681" s="27"/>
      <c r="C681" s="27"/>
      <c r="F681" s="1"/>
      <c r="G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9.5" customHeight="1">
      <c r="A682" s="2"/>
      <c r="B682" s="27"/>
      <c r="C682" s="27"/>
      <c r="F682" s="1"/>
      <c r="G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9.5" customHeight="1">
      <c r="A683" s="2"/>
      <c r="B683" s="27"/>
      <c r="C683" s="27"/>
      <c r="F683" s="1"/>
      <c r="G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9.5" customHeight="1">
      <c r="A684" s="2"/>
      <c r="B684" s="27"/>
      <c r="C684" s="27"/>
      <c r="F684" s="1"/>
      <c r="G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9.5" customHeight="1">
      <c r="A685" s="2"/>
      <c r="B685" s="27"/>
      <c r="C685" s="27"/>
      <c r="F685" s="1"/>
      <c r="G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9.5" customHeight="1">
      <c r="A686" s="2"/>
      <c r="B686" s="27"/>
      <c r="C686" s="27"/>
      <c r="F686" s="1"/>
      <c r="G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9.5" customHeight="1">
      <c r="A687" s="2"/>
      <c r="B687" s="27"/>
      <c r="C687" s="27"/>
      <c r="F687" s="1"/>
      <c r="G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9.5" customHeight="1">
      <c r="A688" s="2"/>
      <c r="B688" s="27"/>
      <c r="C688" s="27"/>
      <c r="F688" s="1"/>
      <c r="G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9.5" customHeight="1">
      <c r="A689" s="2"/>
      <c r="B689" s="27"/>
      <c r="C689" s="27"/>
      <c r="F689" s="1"/>
      <c r="G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9.5" customHeight="1">
      <c r="A690" s="2"/>
      <c r="B690" s="27"/>
      <c r="C690" s="27"/>
      <c r="F690" s="1"/>
      <c r="G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9.5" customHeight="1">
      <c r="A691" s="2"/>
      <c r="B691" s="27"/>
      <c r="C691" s="27"/>
      <c r="F691" s="1"/>
      <c r="G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9.5" customHeight="1">
      <c r="A692" s="2"/>
      <c r="B692" s="27"/>
      <c r="C692" s="27"/>
      <c r="F692" s="1"/>
      <c r="G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9.5" customHeight="1">
      <c r="A693" s="2"/>
      <c r="B693" s="27"/>
      <c r="C693" s="27"/>
      <c r="F693" s="1"/>
      <c r="G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9.5" customHeight="1">
      <c r="A694" s="2"/>
      <c r="B694" s="27"/>
      <c r="C694" s="27"/>
      <c r="F694" s="1"/>
      <c r="G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9.5" customHeight="1">
      <c r="A695" s="2"/>
      <c r="B695" s="27"/>
      <c r="C695" s="27"/>
      <c r="F695" s="1"/>
      <c r="G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9.5" customHeight="1">
      <c r="A696" s="2"/>
      <c r="B696" s="27"/>
      <c r="C696" s="27"/>
      <c r="F696" s="1"/>
      <c r="G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9.5" customHeight="1">
      <c r="A697" s="2"/>
      <c r="B697" s="27"/>
      <c r="C697" s="27"/>
      <c r="F697" s="1"/>
      <c r="G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9.5" customHeight="1">
      <c r="A698" s="2"/>
      <c r="B698" s="27"/>
      <c r="C698" s="27"/>
      <c r="F698" s="1"/>
      <c r="G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9.5" customHeight="1">
      <c r="A699" s="2"/>
      <c r="B699" s="27"/>
      <c r="C699" s="27"/>
      <c r="F699" s="1"/>
      <c r="G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9.5" customHeight="1">
      <c r="A700" s="2"/>
      <c r="B700" s="27"/>
      <c r="C700" s="27"/>
      <c r="F700" s="1"/>
      <c r="G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9.5" customHeight="1">
      <c r="A701" s="2"/>
      <c r="B701" s="27"/>
      <c r="C701" s="27"/>
      <c r="F701" s="1"/>
      <c r="G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9.5" customHeight="1">
      <c r="A702" s="2"/>
      <c r="B702" s="27"/>
      <c r="C702" s="27"/>
      <c r="F702" s="1"/>
      <c r="G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9.5" customHeight="1">
      <c r="A703" s="2"/>
      <c r="B703" s="27"/>
      <c r="C703" s="27"/>
      <c r="F703" s="1"/>
      <c r="G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9.5" customHeight="1">
      <c r="A704" s="2"/>
      <c r="B704" s="27"/>
      <c r="C704" s="27"/>
      <c r="F704" s="1"/>
      <c r="G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9.5" customHeight="1">
      <c r="A705" s="2"/>
      <c r="B705" s="27"/>
      <c r="C705" s="27"/>
      <c r="F705" s="1"/>
      <c r="G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9.5" customHeight="1">
      <c r="A706" s="2"/>
      <c r="B706" s="27"/>
      <c r="C706" s="27"/>
      <c r="F706" s="1"/>
      <c r="G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9.5" customHeight="1">
      <c r="A707" s="2"/>
      <c r="B707" s="27"/>
      <c r="C707" s="27"/>
      <c r="F707" s="1"/>
      <c r="G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9.5" customHeight="1">
      <c r="A708" s="2"/>
      <c r="B708" s="27"/>
      <c r="C708" s="27"/>
      <c r="F708" s="1"/>
      <c r="G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9.5" customHeight="1">
      <c r="A709" s="2"/>
      <c r="B709" s="27"/>
      <c r="C709" s="27"/>
      <c r="F709" s="1"/>
      <c r="G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9.5" customHeight="1">
      <c r="A710" s="2"/>
      <c r="B710" s="27"/>
      <c r="C710" s="27"/>
      <c r="F710" s="1"/>
      <c r="G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9.5" customHeight="1">
      <c r="A711" s="2"/>
      <c r="B711" s="27"/>
      <c r="C711" s="27"/>
      <c r="F711" s="1"/>
      <c r="G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9.5" customHeight="1">
      <c r="A712" s="2"/>
      <c r="B712" s="27"/>
      <c r="C712" s="27"/>
      <c r="F712" s="1"/>
      <c r="G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9.5" customHeight="1">
      <c r="A713" s="2"/>
      <c r="B713" s="27"/>
      <c r="C713" s="27"/>
      <c r="F713" s="1"/>
      <c r="G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9.5" customHeight="1">
      <c r="A714" s="2"/>
      <c r="B714" s="27"/>
      <c r="C714" s="27"/>
      <c r="F714" s="1"/>
      <c r="G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9.5" customHeight="1">
      <c r="A715" s="2"/>
      <c r="B715" s="27"/>
      <c r="C715" s="27"/>
      <c r="F715" s="1"/>
      <c r="G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9.5" customHeight="1">
      <c r="A716" s="2"/>
      <c r="B716" s="27"/>
      <c r="C716" s="27"/>
      <c r="F716" s="1"/>
      <c r="G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9.5" customHeight="1">
      <c r="A717" s="2"/>
      <c r="B717" s="27"/>
      <c r="C717" s="27"/>
      <c r="F717" s="1"/>
      <c r="G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9.5" customHeight="1">
      <c r="A718" s="2"/>
      <c r="B718" s="27"/>
      <c r="C718" s="27"/>
      <c r="F718" s="1"/>
      <c r="G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9.5" customHeight="1">
      <c r="A719" s="2"/>
      <c r="B719" s="27"/>
      <c r="C719" s="27"/>
      <c r="F719" s="1"/>
      <c r="G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9.5" customHeight="1">
      <c r="A720" s="2"/>
      <c r="B720" s="27"/>
      <c r="C720" s="27"/>
      <c r="F720" s="1"/>
      <c r="G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9.5" customHeight="1">
      <c r="A721" s="2"/>
      <c r="B721" s="27"/>
      <c r="C721" s="27"/>
      <c r="F721" s="1"/>
      <c r="G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9.5" customHeight="1">
      <c r="A722" s="2"/>
      <c r="B722" s="27"/>
      <c r="C722" s="27"/>
      <c r="F722" s="1"/>
      <c r="G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9.5" customHeight="1">
      <c r="A723" s="2"/>
      <c r="B723" s="27"/>
      <c r="C723" s="27"/>
      <c r="F723" s="1"/>
      <c r="G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9.5" customHeight="1">
      <c r="A724" s="2"/>
      <c r="B724" s="27"/>
      <c r="C724" s="27"/>
      <c r="F724" s="1"/>
      <c r="G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9.5" customHeight="1">
      <c r="A725" s="2"/>
      <c r="B725" s="27"/>
      <c r="C725" s="27"/>
      <c r="F725" s="1"/>
      <c r="G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9.5" customHeight="1">
      <c r="A726" s="2"/>
      <c r="B726" s="27"/>
      <c r="C726" s="27"/>
      <c r="F726" s="1"/>
      <c r="G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9.5" customHeight="1">
      <c r="A727" s="2"/>
      <c r="B727" s="27"/>
      <c r="C727" s="27"/>
      <c r="F727" s="1"/>
      <c r="G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9.5" customHeight="1">
      <c r="A728" s="2"/>
      <c r="B728" s="27"/>
      <c r="C728" s="27"/>
      <c r="F728" s="1"/>
      <c r="G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9.5" customHeight="1">
      <c r="A729" s="2"/>
      <c r="B729" s="27"/>
      <c r="C729" s="27"/>
      <c r="F729" s="1"/>
      <c r="G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9.5" customHeight="1">
      <c r="A730" s="2"/>
      <c r="B730" s="27"/>
      <c r="C730" s="27"/>
      <c r="F730" s="1"/>
      <c r="G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9.5" customHeight="1">
      <c r="A731" s="2"/>
      <c r="B731" s="27"/>
      <c r="C731" s="27"/>
      <c r="F731" s="1"/>
      <c r="G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9.5" customHeight="1">
      <c r="A732" s="2"/>
      <c r="B732" s="27"/>
      <c r="C732" s="27"/>
      <c r="F732" s="1"/>
      <c r="G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9.5" customHeight="1">
      <c r="A733" s="2"/>
      <c r="B733" s="27"/>
      <c r="C733" s="27"/>
      <c r="F733" s="1"/>
      <c r="G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9.5" customHeight="1">
      <c r="A734" s="2"/>
      <c r="B734" s="27"/>
      <c r="C734" s="27"/>
      <c r="F734" s="1"/>
      <c r="G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9.5" customHeight="1">
      <c r="A735" s="2"/>
      <c r="B735" s="27"/>
      <c r="C735" s="27"/>
      <c r="F735" s="1"/>
      <c r="G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9.5" customHeight="1">
      <c r="A736" s="2"/>
      <c r="B736" s="27"/>
      <c r="C736" s="27"/>
      <c r="F736" s="1"/>
      <c r="G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9.5" customHeight="1">
      <c r="A737" s="2"/>
      <c r="B737" s="27"/>
      <c r="C737" s="27"/>
      <c r="F737" s="1"/>
      <c r="G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9.5" customHeight="1">
      <c r="A738" s="2"/>
      <c r="B738" s="27"/>
      <c r="C738" s="27"/>
      <c r="F738" s="1"/>
      <c r="G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9.5" customHeight="1">
      <c r="A739" s="2"/>
      <c r="B739" s="27"/>
      <c r="C739" s="27"/>
      <c r="F739" s="1"/>
      <c r="G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9.5" customHeight="1">
      <c r="A740" s="2"/>
      <c r="B740" s="27"/>
      <c r="C740" s="27"/>
      <c r="F740" s="1"/>
      <c r="G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9.5" customHeight="1">
      <c r="A741" s="2"/>
      <c r="B741" s="27"/>
      <c r="C741" s="27"/>
      <c r="F741" s="1"/>
      <c r="G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9.5" customHeight="1">
      <c r="A742" s="2"/>
      <c r="B742" s="27"/>
      <c r="C742" s="27"/>
      <c r="F742" s="1"/>
      <c r="G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9.5" customHeight="1">
      <c r="A743" s="2"/>
      <c r="B743" s="27"/>
      <c r="C743" s="27"/>
      <c r="F743" s="1"/>
      <c r="G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9.5" customHeight="1">
      <c r="A744" s="2"/>
      <c r="B744" s="27"/>
      <c r="C744" s="27"/>
      <c r="F744" s="1"/>
      <c r="G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9.5" customHeight="1">
      <c r="A745" s="2"/>
      <c r="B745" s="27"/>
      <c r="C745" s="27"/>
      <c r="F745" s="1"/>
      <c r="G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9.5" customHeight="1">
      <c r="A746" s="2"/>
      <c r="B746" s="27"/>
      <c r="C746" s="27"/>
      <c r="F746" s="1"/>
      <c r="G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9.5" customHeight="1">
      <c r="A747" s="2"/>
      <c r="B747" s="27"/>
      <c r="C747" s="27"/>
      <c r="F747" s="1"/>
      <c r="G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9.5" customHeight="1">
      <c r="A748" s="2"/>
      <c r="B748" s="27"/>
      <c r="C748" s="27"/>
      <c r="F748" s="1"/>
      <c r="G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9.5" customHeight="1">
      <c r="A749" s="2"/>
      <c r="B749" s="27"/>
      <c r="C749" s="27"/>
      <c r="F749" s="1"/>
      <c r="G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9.5" customHeight="1">
      <c r="A750" s="2"/>
      <c r="B750" s="27"/>
      <c r="C750" s="27"/>
      <c r="F750" s="1"/>
      <c r="G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9.5" customHeight="1">
      <c r="A751" s="2"/>
      <c r="B751" s="27"/>
      <c r="C751" s="27"/>
      <c r="F751" s="1"/>
      <c r="G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9.5" customHeight="1">
      <c r="A752" s="2"/>
      <c r="B752" s="27"/>
      <c r="C752" s="27"/>
      <c r="F752" s="1"/>
      <c r="G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9.5" customHeight="1">
      <c r="A753" s="2"/>
      <c r="B753" s="27"/>
      <c r="C753" s="27"/>
      <c r="F753" s="1"/>
      <c r="G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9.5" customHeight="1">
      <c r="A754" s="2"/>
      <c r="B754" s="27"/>
      <c r="C754" s="27"/>
      <c r="F754" s="1"/>
      <c r="G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9.5" customHeight="1">
      <c r="A755" s="2"/>
      <c r="B755" s="27"/>
      <c r="C755" s="27"/>
      <c r="F755" s="1"/>
      <c r="G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9.5" customHeight="1">
      <c r="A756" s="2"/>
      <c r="B756" s="27"/>
      <c r="C756" s="27"/>
      <c r="F756" s="1"/>
      <c r="G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9.5" customHeight="1">
      <c r="A757" s="2"/>
      <c r="B757" s="27"/>
      <c r="C757" s="27"/>
      <c r="F757" s="1"/>
      <c r="G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9.5" customHeight="1">
      <c r="A758" s="2"/>
      <c r="B758" s="27"/>
      <c r="C758" s="27"/>
      <c r="F758" s="1"/>
      <c r="G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9.5" customHeight="1">
      <c r="A759" s="2"/>
      <c r="B759" s="27"/>
      <c r="C759" s="27"/>
      <c r="F759" s="1"/>
      <c r="G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9.5" customHeight="1">
      <c r="A760" s="2"/>
      <c r="B760" s="27"/>
      <c r="C760" s="27"/>
      <c r="F760" s="1"/>
      <c r="G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9.5" customHeight="1">
      <c r="A761" s="2"/>
      <c r="B761" s="27"/>
      <c r="C761" s="27"/>
      <c r="F761" s="1"/>
      <c r="G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9.5" customHeight="1">
      <c r="A762" s="2"/>
      <c r="B762" s="27"/>
      <c r="C762" s="27"/>
      <c r="F762" s="1"/>
      <c r="G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9.5" customHeight="1">
      <c r="A763" s="2"/>
      <c r="B763" s="27"/>
      <c r="C763" s="27"/>
      <c r="F763" s="1"/>
      <c r="G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9.5" customHeight="1">
      <c r="A764" s="2"/>
      <c r="B764" s="27"/>
      <c r="C764" s="27"/>
      <c r="F764" s="1"/>
      <c r="G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9.5" customHeight="1">
      <c r="A765" s="2"/>
      <c r="B765" s="27"/>
      <c r="C765" s="27"/>
      <c r="F765" s="1"/>
      <c r="G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9.5" customHeight="1">
      <c r="A766" s="2"/>
      <c r="B766" s="27"/>
      <c r="C766" s="27"/>
      <c r="F766" s="1"/>
      <c r="G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9.5" customHeight="1">
      <c r="A767" s="2"/>
      <c r="B767" s="27"/>
      <c r="C767" s="27"/>
      <c r="F767" s="1"/>
      <c r="G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9.5" customHeight="1">
      <c r="A768" s="2"/>
      <c r="B768" s="27"/>
      <c r="C768" s="27"/>
      <c r="F768" s="1"/>
      <c r="G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9.5" customHeight="1">
      <c r="A769" s="2"/>
      <c r="B769" s="27"/>
      <c r="C769" s="27"/>
      <c r="F769" s="1"/>
      <c r="G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9.5" customHeight="1">
      <c r="A770" s="2"/>
      <c r="B770" s="27"/>
      <c r="C770" s="27"/>
      <c r="F770" s="1"/>
      <c r="G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9.5" customHeight="1">
      <c r="A771" s="2"/>
      <c r="B771" s="27"/>
      <c r="C771" s="27"/>
      <c r="F771" s="1"/>
      <c r="G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9.5" customHeight="1">
      <c r="A772" s="2"/>
      <c r="B772" s="27"/>
      <c r="C772" s="27"/>
      <c r="F772" s="1"/>
      <c r="G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9.5" customHeight="1">
      <c r="A773" s="2"/>
      <c r="B773" s="27"/>
      <c r="C773" s="27"/>
      <c r="F773" s="1"/>
      <c r="G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9.5" customHeight="1">
      <c r="A774" s="2"/>
      <c r="B774" s="27"/>
      <c r="C774" s="27"/>
      <c r="F774" s="1"/>
      <c r="G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9.5" customHeight="1">
      <c r="A775" s="2"/>
      <c r="B775" s="27"/>
      <c r="C775" s="27"/>
      <c r="F775" s="1"/>
      <c r="G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9.5" customHeight="1">
      <c r="A776" s="2"/>
      <c r="B776" s="27"/>
      <c r="C776" s="27"/>
      <c r="F776" s="1"/>
      <c r="G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9.5" customHeight="1">
      <c r="A777" s="2"/>
      <c r="B777" s="27"/>
      <c r="C777" s="27"/>
      <c r="F777" s="1"/>
      <c r="G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9.5" customHeight="1">
      <c r="A778" s="2"/>
      <c r="B778" s="27"/>
      <c r="C778" s="27"/>
      <c r="F778" s="1"/>
      <c r="G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9.5" customHeight="1">
      <c r="A779" s="2"/>
      <c r="B779" s="27"/>
      <c r="C779" s="27"/>
      <c r="F779" s="1"/>
      <c r="G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9.5" customHeight="1">
      <c r="A780" s="2"/>
      <c r="B780" s="27"/>
      <c r="C780" s="27"/>
      <c r="F780" s="1"/>
      <c r="G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9.5" customHeight="1">
      <c r="A781" s="2"/>
      <c r="B781" s="27"/>
      <c r="C781" s="27"/>
      <c r="F781" s="1"/>
      <c r="G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9.5" customHeight="1">
      <c r="A782" s="2"/>
      <c r="B782" s="27"/>
      <c r="C782" s="27"/>
      <c r="F782" s="1"/>
      <c r="G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9.5" customHeight="1">
      <c r="A783" s="2"/>
      <c r="B783" s="27"/>
      <c r="C783" s="27"/>
      <c r="F783" s="1"/>
      <c r="G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9.5" customHeight="1">
      <c r="A784" s="2"/>
      <c r="B784" s="27"/>
      <c r="C784" s="27"/>
      <c r="F784" s="1"/>
      <c r="G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9.5" customHeight="1">
      <c r="A785" s="2"/>
      <c r="B785" s="27"/>
      <c r="C785" s="27"/>
      <c r="F785" s="1"/>
      <c r="G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9.5" customHeight="1">
      <c r="A786" s="2"/>
      <c r="B786" s="27"/>
      <c r="C786" s="27"/>
      <c r="F786" s="1"/>
      <c r="G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9.5" customHeight="1">
      <c r="A787" s="2"/>
      <c r="B787" s="27"/>
      <c r="C787" s="27"/>
      <c r="F787" s="1"/>
      <c r="G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9.5" customHeight="1">
      <c r="A788" s="2"/>
      <c r="B788" s="27"/>
      <c r="C788" s="27"/>
      <c r="F788" s="1"/>
      <c r="G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9.5" customHeight="1">
      <c r="A789" s="2"/>
      <c r="B789" s="27"/>
      <c r="C789" s="27"/>
      <c r="F789" s="1"/>
      <c r="G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9.5" customHeight="1">
      <c r="A790" s="2"/>
      <c r="B790" s="27"/>
      <c r="C790" s="27"/>
      <c r="F790" s="1"/>
      <c r="G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9.5" customHeight="1">
      <c r="A791" s="2"/>
      <c r="B791" s="27"/>
      <c r="C791" s="27"/>
      <c r="F791" s="1"/>
      <c r="G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9.5" customHeight="1">
      <c r="A792" s="2"/>
      <c r="B792" s="27"/>
      <c r="C792" s="27"/>
      <c r="F792" s="1"/>
      <c r="G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9.5" customHeight="1">
      <c r="A793" s="2"/>
      <c r="B793" s="27"/>
      <c r="C793" s="27"/>
      <c r="F793" s="1"/>
      <c r="G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9.5" customHeight="1">
      <c r="A794" s="2"/>
      <c r="B794" s="27"/>
      <c r="C794" s="27"/>
      <c r="F794" s="1"/>
      <c r="G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9.5" customHeight="1">
      <c r="A795" s="2"/>
      <c r="B795" s="27"/>
      <c r="C795" s="27"/>
      <c r="F795" s="1"/>
      <c r="G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9.5" customHeight="1">
      <c r="A796" s="2"/>
      <c r="B796" s="27"/>
      <c r="C796" s="27"/>
      <c r="F796" s="1"/>
      <c r="G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9.5" customHeight="1">
      <c r="A797" s="2"/>
      <c r="B797" s="27"/>
      <c r="C797" s="27"/>
      <c r="F797" s="1"/>
      <c r="G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9.5" customHeight="1">
      <c r="A798" s="2"/>
      <c r="B798" s="27"/>
      <c r="C798" s="27"/>
      <c r="F798" s="1"/>
      <c r="G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9.5" customHeight="1">
      <c r="A799" s="2"/>
      <c r="B799" s="27"/>
      <c r="C799" s="27"/>
      <c r="F799" s="1"/>
      <c r="G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9.5" customHeight="1">
      <c r="A800" s="2"/>
      <c r="B800" s="27"/>
      <c r="C800" s="27"/>
      <c r="F800" s="1"/>
      <c r="G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9.5" customHeight="1">
      <c r="A801" s="2"/>
      <c r="B801" s="27"/>
      <c r="C801" s="27"/>
      <c r="F801" s="1"/>
      <c r="G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9.5" customHeight="1">
      <c r="A802" s="2"/>
      <c r="B802" s="27"/>
      <c r="C802" s="27"/>
      <c r="F802" s="1"/>
      <c r="G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9.5" customHeight="1">
      <c r="A803" s="2"/>
      <c r="B803" s="27"/>
      <c r="C803" s="27"/>
      <c r="F803" s="1"/>
      <c r="G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9.5" customHeight="1">
      <c r="A804" s="2"/>
      <c r="B804" s="27"/>
      <c r="C804" s="27"/>
      <c r="F804" s="1"/>
      <c r="G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9.5" customHeight="1">
      <c r="A805" s="2"/>
      <c r="B805" s="27"/>
      <c r="C805" s="27"/>
      <c r="F805" s="1"/>
      <c r="G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9.5" customHeight="1">
      <c r="A806" s="2"/>
      <c r="B806" s="27"/>
      <c r="C806" s="27"/>
      <c r="F806" s="1"/>
      <c r="G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9.5" customHeight="1">
      <c r="A807" s="2"/>
      <c r="B807" s="27"/>
      <c r="C807" s="27"/>
      <c r="F807" s="1"/>
      <c r="G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9.5" customHeight="1">
      <c r="A808" s="2"/>
      <c r="B808" s="27"/>
      <c r="C808" s="27"/>
      <c r="F808" s="1"/>
      <c r="G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9.5" customHeight="1">
      <c r="A809" s="2"/>
      <c r="B809" s="27"/>
      <c r="C809" s="27"/>
      <c r="F809" s="1"/>
      <c r="G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9.5" customHeight="1">
      <c r="A810" s="2"/>
      <c r="B810" s="27"/>
      <c r="C810" s="27"/>
      <c r="F810" s="1"/>
      <c r="G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9.5" customHeight="1">
      <c r="A811" s="2"/>
      <c r="B811" s="27"/>
      <c r="C811" s="27"/>
      <c r="F811" s="1"/>
      <c r="G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9.5" customHeight="1">
      <c r="A812" s="2"/>
      <c r="B812" s="27"/>
      <c r="C812" s="27"/>
      <c r="F812" s="1"/>
      <c r="G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9.5" customHeight="1">
      <c r="A813" s="2"/>
      <c r="B813" s="27"/>
      <c r="C813" s="27"/>
      <c r="F813" s="1"/>
      <c r="G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9.5" customHeight="1">
      <c r="A814" s="2"/>
      <c r="B814" s="27"/>
      <c r="C814" s="27"/>
      <c r="F814" s="1"/>
      <c r="G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9.5" customHeight="1">
      <c r="A815" s="2"/>
      <c r="B815" s="27"/>
      <c r="C815" s="27"/>
      <c r="F815" s="1"/>
      <c r="G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9.5" customHeight="1">
      <c r="A816" s="2"/>
      <c r="B816" s="27"/>
      <c r="C816" s="27"/>
      <c r="F816" s="1"/>
      <c r="G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9.5" customHeight="1">
      <c r="A817" s="2"/>
      <c r="B817" s="27"/>
      <c r="C817" s="27"/>
      <c r="F817" s="1"/>
      <c r="G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9.5" customHeight="1">
      <c r="A818" s="2"/>
      <c r="B818" s="27"/>
      <c r="C818" s="27"/>
      <c r="F818" s="1"/>
      <c r="G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9.5" customHeight="1">
      <c r="A819" s="2"/>
      <c r="B819" s="27"/>
      <c r="C819" s="27"/>
      <c r="F819" s="1"/>
      <c r="G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9.5" customHeight="1">
      <c r="A820" s="2"/>
      <c r="B820" s="27"/>
      <c r="C820" s="27"/>
      <c r="F820" s="1"/>
      <c r="G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9.5" customHeight="1">
      <c r="A821" s="2"/>
      <c r="B821" s="27"/>
      <c r="C821" s="27"/>
      <c r="F821" s="1"/>
      <c r="G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9.5" customHeight="1">
      <c r="A822" s="2"/>
      <c r="B822" s="27"/>
      <c r="C822" s="27"/>
      <c r="F822" s="1"/>
      <c r="G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9.5" customHeight="1">
      <c r="A823" s="2"/>
      <c r="B823" s="27"/>
      <c r="C823" s="27"/>
      <c r="F823" s="1"/>
      <c r="G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9.5" customHeight="1">
      <c r="A824" s="2"/>
      <c r="B824" s="27"/>
      <c r="C824" s="27"/>
      <c r="F824" s="1"/>
      <c r="G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9.5" customHeight="1">
      <c r="A825" s="2"/>
      <c r="B825" s="27"/>
      <c r="C825" s="27"/>
      <c r="F825" s="1"/>
      <c r="G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9.5" customHeight="1">
      <c r="A826" s="2"/>
      <c r="B826" s="27"/>
      <c r="C826" s="27"/>
      <c r="F826" s="1"/>
      <c r="G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9.5" customHeight="1">
      <c r="A827" s="2"/>
      <c r="B827" s="27"/>
      <c r="C827" s="27"/>
      <c r="F827" s="1"/>
      <c r="G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9.5" customHeight="1">
      <c r="A828" s="2"/>
      <c r="B828" s="27"/>
      <c r="C828" s="27"/>
      <c r="F828" s="1"/>
      <c r="G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9.5" customHeight="1">
      <c r="A829" s="2"/>
      <c r="B829" s="27"/>
      <c r="C829" s="27"/>
      <c r="F829" s="1"/>
      <c r="G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9.5" customHeight="1">
      <c r="A830" s="2"/>
      <c r="B830" s="27"/>
      <c r="C830" s="27"/>
      <c r="F830" s="1"/>
      <c r="G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9.5" customHeight="1">
      <c r="A831" s="2"/>
      <c r="B831" s="27"/>
      <c r="C831" s="27"/>
      <c r="F831" s="1"/>
      <c r="G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9.5" customHeight="1">
      <c r="A832" s="2"/>
      <c r="B832" s="27"/>
      <c r="C832" s="27"/>
      <c r="F832" s="1"/>
      <c r="G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9.5" customHeight="1">
      <c r="A833" s="2"/>
      <c r="B833" s="27"/>
      <c r="C833" s="27"/>
      <c r="F833" s="1"/>
      <c r="G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9.5" customHeight="1">
      <c r="A834" s="2"/>
      <c r="B834" s="27"/>
      <c r="C834" s="27"/>
      <c r="F834" s="1"/>
      <c r="G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9.5" customHeight="1">
      <c r="A835" s="2"/>
      <c r="B835" s="27"/>
      <c r="C835" s="27"/>
      <c r="F835" s="1"/>
      <c r="G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9.5" customHeight="1">
      <c r="A836" s="2"/>
      <c r="B836" s="27"/>
      <c r="C836" s="27"/>
      <c r="F836" s="1"/>
      <c r="G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9.5" customHeight="1">
      <c r="A837" s="2"/>
      <c r="B837" s="27"/>
      <c r="C837" s="27"/>
      <c r="F837" s="1"/>
      <c r="G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9.5" customHeight="1">
      <c r="A838" s="2"/>
      <c r="B838" s="27"/>
      <c r="C838" s="27"/>
      <c r="F838" s="1"/>
      <c r="G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9.5" customHeight="1">
      <c r="A839" s="2"/>
      <c r="B839" s="27"/>
      <c r="C839" s="27"/>
      <c r="F839" s="1"/>
      <c r="G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9.5" customHeight="1">
      <c r="A840" s="2"/>
      <c r="B840" s="27"/>
      <c r="C840" s="27"/>
      <c r="F840" s="1"/>
      <c r="G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9.5" customHeight="1">
      <c r="A841" s="2"/>
      <c r="B841" s="27"/>
      <c r="C841" s="27"/>
      <c r="F841" s="1"/>
      <c r="G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9.5" customHeight="1">
      <c r="A842" s="2"/>
      <c r="B842" s="27"/>
      <c r="C842" s="27"/>
      <c r="F842" s="1"/>
      <c r="G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9.5" customHeight="1">
      <c r="A843" s="2"/>
      <c r="B843" s="27"/>
      <c r="C843" s="27"/>
      <c r="F843" s="1"/>
      <c r="G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9.5" customHeight="1">
      <c r="A844" s="2"/>
      <c r="B844" s="27"/>
      <c r="C844" s="27"/>
      <c r="F844" s="1"/>
      <c r="G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9.5" customHeight="1">
      <c r="A845" s="2"/>
      <c r="B845" s="27"/>
      <c r="C845" s="27"/>
      <c r="F845" s="1"/>
      <c r="G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9.5" customHeight="1">
      <c r="A846" s="2"/>
      <c r="B846" s="27"/>
      <c r="C846" s="27"/>
      <c r="F846" s="1"/>
      <c r="G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9.5" customHeight="1">
      <c r="A847" s="2"/>
      <c r="B847" s="27"/>
      <c r="C847" s="27"/>
      <c r="F847" s="1"/>
      <c r="G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9.5" customHeight="1">
      <c r="A848" s="2"/>
      <c r="B848" s="27"/>
      <c r="C848" s="27"/>
      <c r="F848" s="1"/>
      <c r="G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9.5" customHeight="1">
      <c r="A849" s="2"/>
      <c r="B849" s="27"/>
      <c r="C849" s="27"/>
      <c r="F849" s="1"/>
      <c r="G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9.5" customHeight="1">
      <c r="A850" s="2"/>
      <c r="B850" s="27"/>
      <c r="C850" s="27"/>
      <c r="F850" s="1"/>
      <c r="G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9.5" customHeight="1">
      <c r="A851" s="2"/>
      <c r="B851" s="27"/>
      <c r="C851" s="27"/>
      <c r="F851" s="1"/>
      <c r="G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9.5" customHeight="1">
      <c r="A852" s="2"/>
      <c r="B852" s="27"/>
      <c r="C852" s="27"/>
      <c r="F852" s="1"/>
      <c r="G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9.5" customHeight="1">
      <c r="A853" s="2"/>
      <c r="B853" s="27"/>
      <c r="C853" s="27"/>
      <c r="F853" s="1"/>
      <c r="G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9.5" customHeight="1">
      <c r="A854" s="2"/>
      <c r="B854" s="27"/>
      <c r="C854" s="27"/>
      <c r="F854" s="1"/>
      <c r="G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9.5" customHeight="1">
      <c r="A855" s="2"/>
      <c r="B855" s="27"/>
      <c r="C855" s="27"/>
      <c r="F855" s="1"/>
      <c r="G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9.5" customHeight="1">
      <c r="A856" s="2"/>
      <c r="B856" s="27"/>
      <c r="C856" s="27"/>
      <c r="F856" s="1"/>
      <c r="G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9.5" customHeight="1">
      <c r="A857" s="2"/>
      <c r="B857" s="27"/>
      <c r="C857" s="27"/>
      <c r="F857" s="1"/>
      <c r="G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9.5" customHeight="1">
      <c r="A858" s="2"/>
      <c r="B858" s="27"/>
      <c r="C858" s="27"/>
      <c r="F858" s="1"/>
      <c r="G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9.5" customHeight="1">
      <c r="A859" s="2"/>
      <c r="B859" s="27"/>
      <c r="C859" s="27"/>
      <c r="F859" s="1"/>
      <c r="G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9.5" customHeight="1">
      <c r="A860" s="2"/>
      <c r="B860" s="27"/>
      <c r="C860" s="27"/>
      <c r="F860" s="1"/>
      <c r="G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9.5" customHeight="1">
      <c r="A861" s="2"/>
      <c r="B861" s="27"/>
      <c r="C861" s="27"/>
      <c r="F861" s="1"/>
      <c r="G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9.5" customHeight="1">
      <c r="A862" s="2"/>
      <c r="B862" s="27"/>
      <c r="C862" s="27"/>
      <c r="F862" s="1"/>
      <c r="G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9.5" customHeight="1">
      <c r="A863" s="2"/>
      <c r="B863" s="27"/>
      <c r="C863" s="27"/>
      <c r="F863" s="1"/>
      <c r="G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9.5" customHeight="1">
      <c r="A864" s="2"/>
      <c r="B864" s="27"/>
      <c r="C864" s="27"/>
      <c r="F864" s="1"/>
      <c r="G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9.5" customHeight="1">
      <c r="A865" s="2"/>
      <c r="B865" s="27"/>
      <c r="C865" s="27"/>
      <c r="F865" s="1"/>
      <c r="G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9.5" customHeight="1">
      <c r="A866" s="2"/>
      <c r="B866" s="27"/>
      <c r="C866" s="27"/>
      <c r="F866" s="1"/>
      <c r="G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9.5" customHeight="1">
      <c r="A867" s="2"/>
      <c r="B867" s="27"/>
      <c r="C867" s="27"/>
      <c r="F867" s="1"/>
      <c r="G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9.5" customHeight="1">
      <c r="A868" s="2"/>
      <c r="B868" s="27"/>
      <c r="C868" s="27"/>
      <c r="F868" s="1"/>
      <c r="G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9.5" customHeight="1">
      <c r="A869" s="2"/>
      <c r="B869" s="27"/>
      <c r="C869" s="27"/>
      <c r="F869" s="1"/>
      <c r="G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9.5" customHeight="1">
      <c r="A870" s="2"/>
      <c r="B870" s="27"/>
      <c r="C870" s="27"/>
      <c r="F870" s="1"/>
      <c r="G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9.5" customHeight="1">
      <c r="A871" s="2"/>
      <c r="B871" s="27"/>
      <c r="C871" s="27"/>
      <c r="F871" s="1"/>
      <c r="G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9.5" customHeight="1">
      <c r="A872" s="2"/>
      <c r="B872" s="27"/>
      <c r="C872" s="27"/>
      <c r="F872" s="1"/>
      <c r="G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9.5" customHeight="1">
      <c r="A873" s="2"/>
      <c r="B873" s="27"/>
      <c r="C873" s="27"/>
      <c r="F873" s="1"/>
      <c r="G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9.5" customHeight="1">
      <c r="A874" s="2"/>
      <c r="B874" s="27"/>
      <c r="C874" s="27"/>
      <c r="F874" s="1"/>
      <c r="G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9.5" customHeight="1">
      <c r="A875" s="2"/>
      <c r="B875" s="27"/>
      <c r="C875" s="27"/>
      <c r="F875" s="1"/>
      <c r="G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9.5" customHeight="1">
      <c r="A876" s="2"/>
      <c r="B876" s="27"/>
      <c r="C876" s="27"/>
      <c r="F876" s="1"/>
      <c r="G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9.5" customHeight="1">
      <c r="A877" s="2"/>
      <c r="B877" s="27"/>
      <c r="C877" s="27"/>
      <c r="F877" s="1"/>
      <c r="G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9.5" customHeight="1">
      <c r="A878" s="2"/>
      <c r="B878" s="27"/>
      <c r="C878" s="27"/>
      <c r="F878" s="1"/>
      <c r="G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9.5" customHeight="1">
      <c r="A879" s="2"/>
      <c r="B879" s="27"/>
      <c r="C879" s="27"/>
      <c r="F879" s="1"/>
      <c r="G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9.5" customHeight="1">
      <c r="A880" s="2"/>
      <c r="B880" s="27"/>
      <c r="C880" s="27"/>
      <c r="F880" s="1"/>
      <c r="G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9.5" customHeight="1">
      <c r="A881" s="2"/>
      <c r="B881" s="27"/>
      <c r="C881" s="27"/>
      <c r="F881" s="1"/>
      <c r="G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9.5" customHeight="1">
      <c r="A882" s="2"/>
      <c r="B882" s="27"/>
      <c r="C882" s="27"/>
      <c r="F882" s="1"/>
      <c r="G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9.5" customHeight="1">
      <c r="A883" s="2"/>
      <c r="B883" s="27"/>
      <c r="C883" s="27"/>
      <c r="F883" s="1"/>
      <c r="G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9.5" customHeight="1">
      <c r="A884" s="2"/>
      <c r="B884" s="27"/>
      <c r="C884" s="27"/>
      <c r="F884" s="1"/>
      <c r="G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9.5" customHeight="1">
      <c r="A885" s="2"/>
      <c r="B885" s="27"/>
      <c r="C885" s="27"/>
      <c r="F885" s="1"/>
      <c r="G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9.5" customHeight="1">
      <c r="A886" s="2"/>
      <c r="B886" s="27"/>
      <c r="C886" s="27"/>
      <c r="F886" s="1"/>
      <c r="G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9.5" customHeight="1">
      <c r="A887" s="2"/>
      <c r="B887" s="27"/>
      <c r="C887" s="27"/>
      <c r="F887" s="1"/>
      <c r="G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9.5" customHeight="1">
      <c r="A888" s="2"/>
      <c r="B888" s="27"/>
      <c r="C888" s="27"/>
      <c r="F888" s="1"/>
      <c r="G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9.5" customHeight="1">
      <c r="A889" s="2"/>
      <c r="B889" s="27"/>
      <c r="C889" s="27"/>
      <c r="F889" s="1"/>
      <c r="G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9.5" customHeight="1">
      <c r="A890" s="2"/>
      <c r="B890" s="27"/>
      <c r="C890" s="27"/>
      <c r="F890" s="1"/>
      <c r="G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9.5" customHeight="1">
      <c r="A891" s="2"/>
      <c r="B891" s="27"/>
      <c r="C891" s="27"/>
      <c r="F891" s="1"/>
      <c r="G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9.5" customHeight="1">
      <c r="A892" s="2"/>
      <c r="B892" s="27"/>
      <c r="C892" s="27"/>
      <c r="F892" s="1"/>
      <c r="G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9.5" customHeight="1">
      <c r="A893" s="2"/>
      <c r="B893" s="27"/>
      <c r="C893" s="27"/>
      <c r="F893" s="1"/>
      <c r="G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9.5" customHeight="1">
      <c r="A894" s="2"/>
      <c r="B894" s="27"/>
      <c r="C894" s="27"/>
      <c r="F894" s="1"/>
      <c r="G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9.5" customHeight="1">
      <c r="A895" s="2"/>
      <c r="B895" s="27"/>
      <c r="C895" s="27"/>
      <c r="F895" s="1"/>
      <c r="G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9.5" customHeight="1">
      <c r="A896" s="2"/>
      <c r="B896" s="27"/>
      <c r="C896" s="27"/>
      <c r="F896" s="1"/>
      <c r="G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9.5" customHeight="1">
      <c r="A897" s="2"/>
      <c r="B897" s="27"/>
      <c r="C897" s="27"/>
      <c r="F897" s="1"/>
      <c r="G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9.5" customHeight="1">
      <c r="A898" s="2"/>
      <c r="B898" s="27"/>
      <c r="C898" s="27"/>
      <c r="F898" s="1"/>
      <c r="G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9.5" customHeight="1">
      <c r="A899" s="2"/>
      <c r="B899" s="27"/>
      <c r="C899" s="27"/>
      <c r="F899" s="1"/>
      <c r="G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9.5" customHeight="1">
      <c r="A900" s="2"/>
      <c r="B900" s="27"/>
      <c r="C900" s="27"/>
      <c r="F900" s="1"/>
      <c r="G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9.5" customHeight="1">
      <c r="A901" s="2"/>
      <c r="B901" s="27"/>
      <c r="C901" s="27"/>
      <c r="F901" s="1"/>
      <c r="G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9.5" customHeight="1">
      <c r="A902" s="2"/>
      <c r="B902" s="27"/>
      <c r="C902" s="27"/>
      <c r="F902" s="1"/>
      <c r="G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9.5" customHeight="1">
      <c r="A903" s="2"/>
      <c r="B903" s="27"/>
      <c r="C903" s="27"/>
      <c r="F903" s="1"/>
      <c r="G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9.5" customHeight="1">
      <c r="A904" s="2"/>
      <c r="B904" s="27"/>
      <c r="C904" s="27"/>
      <c r="F904" s="1"/>
      <c r="G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9.5" customHeight="1">
      <c r="A905" s="2"/>
      <c r="B905" s="27"/>
      <c r="C905" s="27"/>
      <c r="F905" s="1"/>
      <c r="G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9.5" customHeight="1">
      <c r="A906" s="2"/>
      <c r="B906" s="27"/>
      <c r="C906" s="27"/>
      <c r="F906" s="1"/>
      <c r="G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9.5" customHeight="1">
      <c r="A907" s="2"/>
      <c r="B907" s="27"/>
      <c r="C907" s="27"/>
      <c r="F907" s="1"/>
      <c r="G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9.5" customHeight="1">
      <c r="A908" s="2"/>
      <c r="B908" s="27"/>
      <c r="C908" s="27"/>
      <c r="F908" s="1"/>
      <c r="G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9.5" customHeight="1">
      <c r="A909" s="2"/>
      <c r="B909" s="27"/>
      <c r="C909" s="27"/>
      <c r="F909" s="1"/>
      <c r="G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9.5" customHeight="1">
      <c r="A910" s="2"/>
      <c r="B910" s="27"/>
      <c r="C910" s="27"/>
      <c r="F910" s="1"/>
      <c r="G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9.5" customHeight="1">
      <c r="A911" s="2"/>
      <c r="B911" s="27"/>
      <c r="C911" s="27"/>
      <c r="F911" s="1"/>
      <c r="G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9.5" customHeight="1">
      <c r="A912" s="2"/>
      <c r="B912" s="27"/>
      <c r="C912" s="27"/>
      <c r="F912" s="1"/>
      <c r="G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9.5" customHeight="1">
      <c r="A913" s="2"/>
      <c r="B913" s="27"/>
      <c r="C913" s="27"/>
      <c r="F913" s="1"/>
      <c r="G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9.5" customHeight="1">
      <c r="A914" s="2"/>
      <c r="B914" s="27"/>
      <c r="C914" s="27"/>
      <c r="F914" s="1"/>
      <c r="G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9.5" customHeight="1">
      <c r="A915" s="2"/>
      <c r="B915" s="27"/>
      <c r="C915" s="27"/>
      <c r="F915" s="1"/>
      <c r="G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9.5" customHeight="1">
      <c r="A916" s="2"/>
      <c r="B916" s="27"/>
      <c r="C916" s="27"/>
      <c r="F916" s="1"/>
      <c r="G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9.5" customHeight="1">
      <c r="A917" s="2"/>
      <c r="B917" s="27"/>
      <c r="C917" s="27"/>
      <c r="F917" s="1"/>
      <c r="G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9.5" customHeight="1">
      <c r="A918" s="2"/>
      <c r="B918" s="27"/>
      <c r="C918" s="27"/>
      <c r="F918" s="1"/>
      <c r="G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9.5" customHeight="1">
      <c r="A919" s="2"/>
      <c r="B919" s="27"/>
      <c r="C919" s="27"/>
      <c r="F919" s="1"/>
      <c r="G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9.5" customHeight="1">
      <c r="A920" s="2"/>
      <c r="B920" s="27"/>
      <c r="C920" s="27"/>
      <c r="F920" s="1"/>
      <c r="G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9.5" customHeight="1">
      <c r="A921" s="2"/>
      <c r="B921" s="27"/>
      <c r="C921" s="27"/>
      <c r="F921" s="1"/>
      <c r="G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9.5" customHeight="1">
      <c r="A922" s="2"/>
      <c r="B922" s="27"/>
      <c r="C922" s="27"/>
      <c r="F922" s="1"/>
      <c r="G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9.5" customHeight="1">
      <c r="A923" s="2"/>
      <c r="B923" s="27"/>
      <c r="C923" s="27"/>
      <c r="F923" s="1"/>
      <c r="G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9.5" customHeight="1">
      <c r="A924" s="2"/>
      <c r="B924" s="27"/>
      <c r="C924" s="27"/>
      <c r="F924" s="1"/>
      <c r="G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9.5" customHeight="1">
      <c r="A925" s="2"/>
      <c r="B925" s="27"/>
      <c r="C925" s="27"/>
      <c r="F925" s="1"/>
      <c r="G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9.5" customHeight="1">
      <c r="A926" s="2"/>
      <c r="B926" s="27"/>
      <c r="C926" s="27"/>
      <c r="F926" s="1"/>
      <c r="G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9.5" customHeight="1">
      <c r="A927" s="2"/>
      <c r="B927" s="27"/>
      <c r="C927" s="27"/>
      <c r="F927" s="1"/>
      <c r="G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9.5" customHeight="1">
      <c r="A928" s="2"/>
      <c r="B928" s="27"/>
      <c r="C928" s="27"/>
      <c r="F928" s="1"/>
      <c r="G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9.5" customHeight="1">
      <c r="A929" s="2"/>
      <c r="B929" s="27"/>
      <c r="C929" s="27"/>
      <c r="F929" s="1"/>
      <c r="G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9.5" customHeight="1">
      <c r="A930" s="2"/>
      <c r="B930" s="27"/>
      <c r="C930" s="27"/>
      <c r="F930" s="1"/>
      <c r="G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9.5" customHeight="1">
      <c r="A931" s="2"/>
      <c r="B931" s="27"/>
      <c r="C931" s="27"/>
      <c r="F931" s="1"/>
      <c r="G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9.5" customHeight="1">
      <c r="A932" s="2"/>
      <c r="B932" s="27"/>
      <c r="C932" s="27"/>
      <c r="F932" s="1"/>
      <c r="G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9.5" customHeight="1">
      <c r="A933" s="2"/>
      <c r="B933" s="27"/>
      <c r="C933" s="27"/>
      <c r="F933" s="1"/>
      <c r="G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9.5" customHeight="1">
      <c r="A934" s="2"/>
      <c r="B934" s="27"/>
      <c r="C934" s="27"/>
      <c r="F934" s="1"/>
      <c r="G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9.5" customHeight="1">
      <c r="A935" s="2"/>
      <c r="B935" s="27"/>
      <c r="C935" s="27"/>
      <c r="F935" s="1"/>
      <c r="G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9.5" customHeight="1">
      <c r="A936" s="2"/>
      <c r="B936" s="27"/>
      <c r="C936" s="27"/>
      <c r="F936" s="1"/>
      <c r="G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9.5" customHeight="1">
      <c r="A937" s="2"/>
      <c r="B937" s="27"/>
      <c r="C937" s="27"/>
      <c r="F937" s="1"/>
      <c r="G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9.5" customHeight="1">
      <c r="A938" s="2"/>
      <c r="B938" s="27"/>
      <c r="C938" s="27"/>
      <c r="F938" s="1"/>
      <c r="G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9.5" customHeight="1">
      <c r="A939" s="2"/>
      <c r="B939" s="27"/>
      <c r="C939" s="27"/>
      <c r="F939" s="1"/>
      <c r="G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9.5" customHeight="1">
      <c r="A940" s="2"/>
      <c r="B940" s="27"/>
      <c r="C940" s="27"/>
      <c r="F940" s="1"/>
      <c r="G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9.5" customHeight="1">
      <c r="A941" s="2"/>
      <c r="B941" s="27"/>
      <c r="C941" s="27"/>
      <c r="F941" s="1"/>
      <c r="G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9.5" customHeight="1">
      <c r="A942" s="2"/>
      <c r="B942" s="27"/>
      <c r="C942" s="27"/>
      <c r="F942" s="1"/>
      <c r="G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9.5" customHeight="1">
      <c r="A943" s="2"/>
      <c r="B943" s="27"/>
      <c r="C943" s="27"/>
      <c r="F943" s="1"/>
      <c r="G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9.5" customHeight="1">
      <c r="A944" s="2"/>
      <c r="B944" s="27"/>
      <c r="C944" s="27"/>
      <c r="F944" s="1"/>
      <c r="G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9.5" customHeight="1">
      <c r="A945" s="2"/>
      <c r="B945" s="27"/>
      <c r="C945" s="27"/>
      <c r="F945" s="1"/>
      <c r="G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9.5" customHeight="1">
      <c r="A946" s="2"/>
      <c r="B946" s="27"/>
      <c r="C946" s="27"/>
      <c r="F946" s="1"/>
      <c r="G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9.5" customHeight="1">
      <c r="A947" s="2"/>
      <c r="B947" s="27"/>
      <c r="C947" s="27"/>
      <c r="F947" s="1"/>
      <c r="G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9.5" customHeight="1">
      <c r="A948" s="2"/>
      <c r="B948" s="27"/>
      <c r="C948" s="27"/>
      <c r="F948" s="1"/>
      <c r="G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9.5" customHeight="1">
      <c r="A949" s="2"/>
      <c r="B949" s="27"/>
      <c r="C949" s="27"/>
      <c r="F949" s="1"/>
      <c r="G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9.5" customHeight="1">
      <c r="A950" s="2"/>
      <c r="B950" s="27"/>
      <c r="C950" s="27"/>
      <c r="F950" s="1"/>
      <c r="G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9.5" customHeight="1">
      <c r="A951" s="2"/>
      <c r="B951" s="27"/>
      <c r="C951" s="27"/>
      <c r="F951" s="1"/>
      <c r="G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9.5" customHeight="1">
      <c r="A952" s="2"/>
      <c r="B952" s="27"/>
      <c r="C952" s="27"/>
      <c r="F952" s="1"/>
      <c r="G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9.5" customHeight="1">
      <c r="A953" s="2"/>
      <c r="B953" s="27"/>
      <c r="C953" s="27"/>
      <c r="F953" s="1"/>
      <c r="G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9.5" customHeight="1">
      <c r="A954" s="2"/>
      <c r="B954" s="27"/>
      <c r="C954" s="27"/>
      <c r="F954" s="1"/>
      <c r="G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9.5" customHeight="1">
      <c r="A955" s="2"/>
      <c r="B955" s="27"/>
      <c r="C955" s="27"/>
      <c r="F955" s="1"/>
      <c r="G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9.5" customHeight="1">
      <c r="A956" s="2"/>
      <c r="B956" s="27"/>
      <c r="C956" s="27"/>
      <c r="F956" s="1"/>
      <c r="G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9.5" customHeight="1">
      <c r="A957" s="2"/>
      <c r="B957" s="27"/>
      <c r="C957" s="27"/>
      <c r="F957" s="1"/>
      <c r="G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9.5" customHeight="1">
      <c r="A958" s="2"/>
      <c r="B958" s="27"/>
      <c r="C958" s="27"/>
      <c r="F958" s="1"/>
      <c r="G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9.5" customHeight="1">
      <c r="A959" s="2"/>
      <c r="B959" s="27"/>
      <c r="C959" s="27"/>
      <c r="F959" s="1"/>
      <c r="G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9.5" customHeight="1">
      <c r="A960" s="2"/>
      <c r="B960" s="27"/>
      <c r="C960" s="27"/>
      <c r="F960" s="1"/>
      <c r="G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9.5" customHeight="1">
      <c r="A961" s="2"/>
      <c r="B961" s="27"/>
      <c r="C961" s="27"/>
      <c r="F961" s="1"/>
      <c r="G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9.5" customHeight="1">
      <c r="A962" s="2"/>
      <c r="B962" s="27"/>
      <c r="C962" s="27"/>
      <c r="F962" s="1"/>
      <c r="G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9.5" customHeight="1">
      <c r="A963" s="2"/>
      <c r="B963" s="27"/>
      <c r="C963" s="27"/>
      <c r="F963" s="1"/>
      <c r="G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9.5" customHeight="1">
      <c r="A964" s="2"/>
      <c r="B964" s="27"/>
      <c r="C964" s="27"/>
      <c r="F964" s="1"/>
      <c r="G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9.5" customHeight="1">
      <c r="A965" s="2"/>
      <c r="B965" s="27"/>
      <c r="C965" s="27"/>
      <c r="F965" s="1"/>
      <c r="G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9.5" customHeight="1">
      <c r="A966" s="2"/>
      <c r="B966" s="27"/>
      <c r="C966" s="27"/>
      <c r="F966" s="1"/>
      <c r="G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9.5" customHeight="1">
      <c r="A967" s="2"/>
      <c r="B967" s="27"/>
      <c r="C967" s="27"/>
      <c r="F967" s="1"/>
      <c r="G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9.5" customHeight="1">
      <c r="A968" s="2"/>
      <c r="B968" s="27"/>
      <c r="C968" s="27"/>
      <c r="F968" s="1"/>
      <c r="G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9.5" customHeight="1">
      <c r="A969" s="2"/>
      <c r="B969" s="27"/>
      <c r="C969" s="27"/>
      <c r="F969" s="1"/>
      <c r="G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9.5" customHeight="1">
      <c r="A970" s="2"/>
      <c r="B970" s="27"/>
      <c r="C970" s="27"/>
      <c r="F970" s="1"/>
      <c r="G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9.5" customHeight="1">
      <c r="A971" s="2"/>
      <c r="B971" s="27"/>
      <c r="C971" s="27"/>
      <c r="F971" s="1"/>
      <c r="G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9.5" customHeight="1">
      <c r="A972" s="2"/>
      <c r="B972" s="27"/>
      <c r="C972" s="27"/>
      <c r="F972" s="1"/>
      <c r="G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9.5" customHeight="1">
      <c r="A973" s="2"/>
      <c r="B973" s="27"/>
      <c r="C973" s="27"/>
      <c r="F973" s="1"/>
      <c r="G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9.5" customHeight="1">
      <c r="A974" s="2"/>
      <c r="B974" s="27"/>
      <c r="C974" s="27"/>
      <c r="F974" s="1"/>
      <c r="G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9.5" customHeight="1">
      <c r="A975" s="2"/>
      <c r="B975" s="27"/>
      <c r="C975" s="27"/>
      <c r="F975" s="1"/>
      <c r="G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9.5" customHeight="1">
      <c r="A976" s="2"/>
      <c r="B976" s="27"/>
      <c r="C976" s="27"/>
      <c r="F976" s="1"/>
      <c r="G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9.5" customHeight="1">
      <c r="A977" s="2"/>
      <c r="B977" s="27"/>
      <c r="C977" s="27"/>
      <c r="F977" s="1"/>
      <c r="G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9.5" customHeight="1">
      <c r="A978" s="2"/>
      <c r="B978" s="27"/>
      <c r="C978" s="27"/>
      <c r="F978" s="1"/>
      <c r="G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9.5" customHeight="1">
      <c r="A979" s="2"/>
      <c r="B979" s="27"/>
      <c r="C979" s="27"/>
      <c r="F979" s="1"/>
      <c r="G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9.5" customHeight="1">
      <c r="A980" s="2"/>
      <c r="B980" s="27"/>
      <c r="C980" s="27"/>
      <c r="F980" s="1"/>
      <c r="G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9.5" customHeight="1">
      <c r="A981" s="2"/>
      <c r="B981" s="27"/>
      <c r="C981" s="27"/>
      <c r="F981" s="1"/>
      <c r="G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9.5" customHeight="1">
      <c r="A982" s="2"/>
      <c r="B982" s="27"/>
      <c r="C982" s="27"/>
      <c r="F982" s="1"/>
      <c r="G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9.5" customHeight="1">
      <c r="A983" s="2"/>
      <c r="B983" s="27"/>
      <c r="C983" s="27"/>
      <c r="F983" s="1"/>
      <c r="G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9.5" customHeight="1">
      <c r="A984" s="2"/>
      <c r="B984" s="27"/>
      <c r="C984" s="27"/>
      <c r="F984" s="1"/>
      <c r="G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9.5" customHeight="1">
      <c r="A985" s="2"/>
      <c r="B985" s="27"/>
      <c r="C985" s="27"/>
      <c r="F985" s="1"/>
      <c r="G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9.5" customHeight="1">
      <c r="A986" s="2"/>
      <c r="B986" s="27"/>
      <c r="C986" s="27"/>
      <c r="F986" s="1"/>
      <c r="G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9.5" customHeight="1">
      <c r="A987" s="2"/>
      <c r="B987" s="27"/>
      <c r="C987" s="27"/>
      <c r="F987" s="1"/>
      <c r="G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</sheetData>
  <mergeCells count="17">
    <mergeCell ref="D3:E3"/>
    <mergeCell ref="F3:G3"/>
    <mergeCell ref="H3:J3"/>
    <mergeCell ref="H16:H17"/>
    <mergeCell ref="A1:B1"/>
    <mergeCell ref="D18:E18"/>
    <mergeCell ref="F1:G1"/>
    <mergeCell ref="D1:E1"/>
    <mergeCell ref="A15:A17"/>
    <mergeCell ref="B15:C15"/>
    <mergeCell ref="D15:E15"/>
    <mergeCell ref="F15:G15"/>
    <mergeCell ref="B17:C17"/>
    <mergeCell ref="D17:E17"/>
    <mergeCell ref="F17:G17"/>
    <mergeCell ref="A3:A4"/>
    <mergeCell ref="B3:C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7686-CDA1-AF48-BE5D-BEFB085D14B3}">
  <dimension ref="A1:X986"/>
  <sheetViews>
    <sheetView showGridLines="0" zoomScale="140" zoomScaleNormal="140" workbookViewId="0">
      <selection activeCell="H12" sqref="H12"/>
    </sheetView>
  </sheetViews>
  <sheetFormatPr baseColWidth="10" defaultColWidth="12.6640625" defaultRowHeight="15" customHeight="1"/>
  <cols>
    <col min="1" max="1" width="11.77734375" customWidth="1"/>
    <col min="2" max="3" width="11.77734375" style="7" customWidth="1"/>
    <col min="4" max="4" width="11.77734375" style="19" customWidth="1"/>
    <col min="5" max="5" width="11.77734375" style="16" customWidth="1"/>
    <col min="6" max="7" width="11.77734375" customWidth="1"/>
    <col min="8" max="9" width="11.77734375" style="16" customWidth="1"/>
    <col min="10" max="10" width="15.44140625" customWidth="1"/>
    <col min="11" max="24" width="10.6640625" customWidth="1"/>
  </cols>
  <sheetData>
    <row r="1" spans="1:24" s="10" customFormat="1" ht="31.5" customHeight="1">
      <c r="A1" s="81">
        <v>45497</v>
      </c>
      <c r="B1" s="82"/>
      <c r="C1" s="60" t="str">
        <f>"Pumps: "&amp;COUNTA(I5:I12)</f>
        <v>Pumps: 8</v>
      </c>
      <c r="D1" s="84">
        <f>ROUNDUP(D17/8, 0)</f>
        <v>69</v>
      </c>
      <c r="E1" s="92"/>
      <c r="F1" s="93">
        <f>ROUNDDOWN(F17/8, 0)</f>
        <v>53</v>
      </c>
      <c r="G1" s="85"/>
      <c r="H1" s="49" t="s">
        <v>0</v>
      </c>
      <c r="I1" s="49" t="s">
        <v>1</v>
      </c>
      <c r="J1" s="49" t="s">
        <v>28</v>
      </c>
    </row>
    <row r="2" spans="1:24" s="10" customFormat="1" ht="31.5" customHeight="1">
      <c r="A2" s="11"/>
      <c r="B2" s="11"/>
      <c r="C2" s="58"/>
      <c r="D2" s="12"/>
      <c r="E2" s="12"/>
    </row>
    <row r="3" spans="1:24" s="1" customFormat="1" ht="42" customHeight="1">
      <c r="A3" s="87" t="s">
        <v>3</v>
      </c>
      <c r="B3" s="89" t="s">
        <v>4</v>
      </c>
      <c r="C3" s="91"/>
      <c r="D3" s="89" t="s">
        <v>5</v>
      </c>
      <c r="E3" s="91"/>
      <c r="F3" s="89" t="s">
        <v>6</v>
      </c>
      <c r="G3" s="90"/>
      <c r="H3" s="109" t="s">
        <v>7</v>
      </c>
      <c r="I3" s="109"/>
      <c r="J3" s="109"/>
    </row>
    <row r="4" spans="1:24" s="1" customFormat="1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21" t="s">
        <v>12</v>
      </c>
      <c r="I4" s="21" t="s">
        <v>6</v>
      </c>
      <c r="J4" s="38" t="s">
        <v>4</v>
      </c>
    </row>
    <row r="5" spans="1:24" ht="42" customHeight="1">
      <c r="A5" s="4">
        <v>45930</v>
      </c>
      <c r="B5" s="29"/>
      <c r="C5" s="29"/>
      <c r="D5" s="30"/>
      <c r="E5" s="30">
        <v>120</v>
      </c>
      <c r="F5" s="30" t="s">
        <v>41</v>
      </c>
      <c r="G5" s="30" t="s">
        <v>41</v>
      </c>
      <c r="H5" s="22">
        <v>6.25E-2</v>
      </c>
      <c r="I5" s="5" t="s">
        <v>41</v>
      </c>
      <c r="J5" s="2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2" customHeight="1">
      <c r="A6" s="4">
        <v>45930.125</v>
      </c>
      <c r="B6" s="29"/>
      <c r="C6" s="29"/>
      <c r="D6" s="30"/>
      <c r="E6" s="30"/>
      <c r="F6" s="30" t="s">
        <v>41</v>
      </c>
      <c r="G6" s="30" t="s">
        <v>41</v>
      </c>
      <c r="H6" s="23"/>
      <c r="I6" s="5" t="s">
        <v>41</v>
      </c>
      <c r="J6" s="2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42" customHeight="1">
      <c r="A7" s="4">
        <v>45930.25</v>
      </c>
      <c r="B7" s="29"/>
      <c r="C7" s="29"/>
      <c r="D7" s="30"/>
      <c r="E7" s="30">
        <v>110</v>
      </c>
      <c r="F7" s="30">
        <v>60</v>
      </c>
      <c r="G7" s="30">
        <v>100</v>
      </c>
      <c r="H7" s="23">
        <v>0.22916666666666666</v>
      </c>
      <c r="I7" s="23">
        <v>0.25</v>
      </c>
      <c r="J7" s="2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42" customHeight="1">
      <c r="A8" s="4">
        <v>45930.375</v>
      </c>
      <c r="B8" s="29">
        <v>5</v>
      </c>
      <c r="C8" s="29"/>
      <c r="D8" s="30">
        <v>60</v>
      </c>
      <c r="E8" s="30"/>
      <c r="F8" s="30">
        <v>30</v>
      </c>
      <c r="G8" s="30">
        <v>40</v>
      </c>
      <c r="H8" s="23">
        <v>0.41666666666666669</v>
      </c>
      <c r="I8" s="23">
        <v>0.375</v>
      </c>
      <c r="J8" s="2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2" customHeight="1">
      <c r="A9" s="4">
        <v>45930.5</v>
      </c>
      <c r="B9" s="29"/>
      <c r="C9" s="29">
        <v>5</v>
      </c>
      <c r="D9" s="30">
        <v>100</v>
      </c>
      <c r="E9" s="34"/>
      <c r="F9" s="30">
        <v>25</v>
      </c>
      <c r="G9" s="30">
        <v>35</v>
      </c>
      <c r="H9" s="23">
        <v>0.54166666666666663</v>
      </c>
      <c r="I9" s="23">
        <v>0.5</v>
      </c>
      <c r="J9" s="2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42" customHeight="1">
      <c r="A10" s="4">
        <v>45930.625</v>
      </c>
      <c r="B10" s="29"/>
      <c r="C10" s="29"/>
      <c r="D10" s="30"/>
      <c r="E10" s="30">
        <v>70</v>
      </c>
      <c r="F10" s="30" t="s">
        <v>41</v>
      </c>
      <c r="G10" s="30" t="s">
        <v>41</v>
      </c>
      <c r="H10" s="23">
        <v>0.66666666666666663</v>
      </c>
      <c r="I10" s="5" t="s">
        <v>41</v>
      </c>
      <c r="J10" s="2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42" customHeight="1">
      <c r="A11" s="4">
        <v>45930.75</v>
      </c>
      <c r="B11" s="29"/>
      <c r="C11" s="29"/>
      <c r="D11" s="30"/>
      <c r="E11" s="30">
        <v>90</v>
      </c>
      <c r="F11" s="30">
        <v>15</v>
      </c>
      <c r="G11" s="30">
        <v>40</v>
      </c>
      <c r="H11" s="23">
        <v>0.77083333333333337</v>
      </c>
      <c r="I11" s="23">
        <v>0.75</v>
      </c>
      <c r="J11" s="2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42" customHeight="1">
      <c r="A12" s="4">
        <v>45930.875</v>
      </c>
      <c r="B12" s="29"/>
      <c r="C12" s="29">
        <v>10</v>
      </c>
      <c r="D12" s="30"/>
      <c r="E12" s="30"/>
      <c r="F12" s="30">
        <v>40</v>
      </c>
      <c r="G12" s="30">
        <v>40</v>
      </c>
      <c r="H12" s="23"/>
      <c r="I12" s="23">
        <v>0.875</v>
      </c>
      <c r="J12" s="2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9.5" customHeight="1">
      <c r="A13" s="2"/>
      <c r="B13" s="27"/>
      <c r="C13" s="27"/>
      <c r="D13" s="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9.5" customHeight="1">
      <c r="A14" s="2"/>
      <c r="B14" s="27"/>
      <c r="C14" s="27"/>
      <c r="D14" s="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s="16" customFormat="1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24" s="16" customFormat="1" ht="19.5" customHeight="1">
      <c r="A16" s="66"/>
      <c r="B16" s="31">
        <f t="shared" ref="B16:G16" si="0">SUM(B5:B12)</f>
        <v>5</v>
      </c>
      <c r="C16" s="31">
        <f t="shared" si="0"/>
        <v>15</v>
      </c>
      <c r="D16" s="32">
        <f t="shared" si="0"/>
        <v>160</v>
      </c>
      <c r="E16" s="33">
        <f t="shared" si="0"/>
        <v>390</v>
      </c>
      <c r="F16" s="32">
        <f t="shared" si="0"/>
        <v>170</v>
      </c>
      <c r="G16" s="33">
        <f t="shared" si="0"/>
        <v>255</v>
      </c>
      <c r="H16" s="100">
        <f>D17-F17</f>
        <v>125</v>
      </c>
      <c r="I16" s="1"/>
    </row>
    <row r="17" spans="1:24" s="16" customFormat="1" ht="19.5" customHeight="1">
      <c r="A17" s="67"/>
      <c r="B17" s="101">
        <f>SUM(B16:C16)</f>
        <v>20</v>
      </c>
      <c r="C17" s="102"/>
      <c r="D17" s="78">
        <f>SUM(D16:E16)</f>
        <v>550</v>
      </c>
      <c r="E17" s="103"/>
      <c r="F17" s="78">
        <f>SUM(F16:G16)</f>
        <v>425</v>
      </c>
      <c r="G17" s="80"/>
      <c r="H17" s="75"/>
      <c r="I17" s="1"/>
    </row>
    <row r="18" spans="1:24" ht="19.5" customHeight="1">
      <c r="A18" s="2"/>
      <c r="B18" s="27"/>
      <c r="C18" s="27"/>
      <c r="D18" s="95"/>
      <c r="E18" s="95"/>
      <c r="F18" s="1"/>
      <c r="G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9.5" customHeight="1">
      <c r="A19" s="2"/>
      <c r="B19" s="27"/>
      <c r="C19" s="27"/>
      <c r="F19" s="1"/>
      <c r="G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9.5" customHeight="1">
      <c r="A20" s="2"/>
      <c r="B20" s="27"/>
      <c r="C20" s="27"/>
      <c r="F20" s="1"/>
      <c r="G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9.5" customHeight="1">
      <c r="A21" s="2"/>
      <c r="B21" s="27"/>
      <c r="C21" s="27"/>
      <c r="F21" s="1"/>
      <c r="G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9.5" customHeight="1">
      <c r="A22" s="2"/>
      <c r="B22" s="27"/>
      <c r="C22" s="27"/>
      <c r="F22" s="1"/>
      <c r="G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9.5" customHeight="1">
      <c r="A23" s="2"/>
      <c r="B23" s="27"/>
      <c r="C23" s="27"/>
      <c r="F23" s="1"/>
      <c r="G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9.5" customHeight="1">
      <c r="A24" s="2"/>
      <c r="B24" s="27"/>
      <c r="C24" s="27"/>
      <c r="F24" s="1"/>
      <c r="G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9.5" customHeight="1">
      <c r="A25" s="2"/>
      <c r="B25" s="27"/>
      <c r="C25" s="27"/>
      <c r="F25" s="1"/>
      <c r="G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9.5" customHeight="1">
      <c r="A26" s="2"/>
      <c r="B26" s="27"/>
      <c r="C26" s="27"/>
      <c r="F26" s="1"/>
      <c r="G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9.5" customHeight="1">
      <c r="A27" s="2"/>
      <c r="B27" s="27"/>
      <c r="C27" s="27"/>
      <c r="F27" s="1"/>
      <c r="G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9.5" customHeight="1">
      <c r="A28" s="2"/>
      <c r="B28" s="27"/>
      <c r="C28" s="27"/>
      <c r="F28" s="1"/>
      <c r="G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9.5" customHeight="1">
      <c r="A29" s="2"/>
      <c r="B29" s="27"/>
      <c r="C29" s="27"/>
      <c r="F29" s="1"/>
      <c r="G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9.5" customHeight="1">
      <c r="A30" s="2"/>
      <c r="B30" s="27"/>
      <c r="C30" s="27"/>
      <c r="F30" s="1"/>
      <c r="G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9.5" customHeight="1">
      <c r="A31" s="2"/>
      <c r="B31" s="27"/>
      <c r="C31" s="27"/>
      <c r="F31" s="1"/>
      <c r="G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9.5" customHeight="1">
      <c r="A32" s="2"/>
      <c r="B32" s="27"/>
      <c r="C32" s="27"/>
      <c r="F32" s="1"/>
      <c r="G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9.5" customHeight="1">
      <c r="A33" s="2"/>
      <c r="B33" s="27"/>
      <c r="C33" s="27"/>
      <c r="F33" s="1"/>
      <c r="G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9.5" customHeight="1">
      <c r="A34" s="2"/>
      <c r="B34" s="27"/>
      <c r="C34" s="27"/>
      <c r="F34" s="1"/>
      <c r="G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9.5" customHeight="1">
      <c r="A35" s="2"/>
      <c r="B35" s="27"/>
      <c r="C35" s="27"/>
      <c r="F35" s="1"/>
      <c r="G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9.5" customHeight="1">
      <c r="A36" s="2"/>
      <c r="B36" s="27"/>
      <c r="C36" s="27"/>
      <c r="F36" s="1"/>
      <c r="G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9.5" customHeight="1">
      <c r="A37" s="2"/>
      <c r="B37" s="27"/>
      <c r="C37" s="27"/>
      <c r="F37" s="1"/>
      <c r="G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9.5" customHeight="1">
      <c r="A38" s="2"/>
      <c r="B38" s="27"/>
      <c r="C38" s="27"/>
      <c r="F38" s="1"/>
      <c r="G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9.5" customHeight="1">
      <c r="A39" s="2"/>
      <c r="B39" s="27"/>
      <c r="C39" s="27"/>
      <c r="F39" s="1"/>
      <c r="G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9.5" customHeight="1">
      <c r="A40" s="2"/>
      <c r="B40" s="27"/>
      <c r="C40" s="27"/>
      <c r="F40" s="1"/>
      <c r="G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9.5" customHeight="1">
      <c r="A41" s="2"/>
      <c r="B41" s="27"/>
      <c r="C41" s="27"/>
      <c r="F41" s="1"/>
      <c r="G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9.5" customHeight="1">
      <c r="A42" s="2"/>
      <c r="B42" s="27"/>
      <c r="C42" s="27"/>
      <c r="F42" s="1"/>
      <c r="G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9.5" customHeight="1">
      <c r="A43" s="2"/>
      <c r="B43" s="27"/>
      <c r="C43" s="27"/>
      <c r="F43" s="1"/>
      <c r="G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9.5" customHeight="1">
      <c r="A44" s="2"/>
      <c r="B44" s="27"/>
      <c r="C44" s="27"/>
      <c r="F44" s="1"/>
      <c r="G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9.5" customHeight="1">
      <c r="A45" s="2"/>
      <c r="B45" s="27"/>
      <c r="C45" s="27"/>
      <c r="F45" s="1"/>
      <c r="G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9.5" customHeight="1">
      <c r="A46" s="2"/>
      <c r="B46" s="27"/>
      <c r="C46" s="27"/>
      <c r="F46" s="1"/>
      <c r="G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9.5" customHeight="1">
      <c r="A47" s="2"/>
      <c r="B47" s="27"/>
      <c r="C47" s="27"/>
      <c r="F47" s="1"/>
      <c r="G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9.5" customHeight="1">
      <c r="A48" s="2"/>
      <c r="B48" s="27"/>
      <c r="C48" s="27"/>
      <c r="F48" s="1"/>
      <c r="G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9.5" customHeight="1">
      <c r="A49" s="2"/>
      <c r="B49" s="27"/>
      <c r="C49" s="27"/>
      <c r="F49" s="1"/>
      <c r="G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9.5" customHeight="1">
      <c r="A50" s="2"/>
      <c r="B50" s="27"/>
      <c r="C50" s="27"/>
      <c r="F50" s="1"/>
      <c r="G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9.5" customHeight="1">
      <c r="A51" s="2"/>
      <c r="B51" s="27"/>
      <c r="C51" s="27"/>
      <c r="F51" s="1"/>
      <c r="G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9.5" customHeight="1">
      <c r="A52" s="2"/>
      <c r="B52" s="27"/>
      <c r="C52" s="27"/>
      <c r="F52" s="1"/>
      <c r="G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9.5" customHeight="1">
      <c r="A53" s="2"/>
      <c r="B53" s="27"/>
      <c r="C53" s="27"/>
      <c r="F53" s="1"/>
      <c r="G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9.5" customHeight="1">
      <c r="A54" s="2"/>
      <c r="B54" s="27"/>
      <c r="C54" s="27"/>
      <c r="F54" s="1"/>
      <c r="G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9.5" customHeight="1">
      <c r="A55" s="2"/>
      <c r="B55" s="27"/>
      <c r="C55" s="27"/>
      <c r="F55" s="1"/>
      <c r="G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9.5" customHeight="1">
      <c r="A56" s="2"/>
      <c r="B56" s="27"/>
      <c r="C56" s="27"/>
      <c r="F56" s="1"/>
      <c r="G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9.5" customHeight="1">
      <c r="A57" s="2"/>
      <c r="B57" s="27"/>
      <c r="C57" s="27"/>
      <c r="F57" s="1"/>
      <c r="G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9.5" customHeight="1">
      <c r="A58" s="2"/>
      <c r="B58" s="27"/>
      <c r="C58" s="27"/>
      <c r="F58" s="1"/>
      <c r="G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9.5" customHeight="1">
      <c r="A59" s="2"/>
      <c r="B59" s="27"/>
      <c r="C59" s="27"/>
      <c r="F59" s="1"/>
      <c r="G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9.5" customHeight="1">
      <c r="A60" s="2"/>
      <c r="B60" s="27"/>
      <c r="C60" s="27"/>
      <c r="F60" s="1"/>
      <c r="G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9.5" customHeight="1">
      <c r="A61" s="2"/>
      <c r="B61" s="27"/>
      <c r="C61" s="27"/>
      <c r="F61" s="1"/>
      <c r="G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9.5" customHeight="1">
      <c r="A62" s="2"/>
      <c r="B62" s="27"/>
      <c r="C62" s="27"/>
      <c r="F62" s="1"/>
      <c r="G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9.5" customHeight="1">
      <c r="A63" s="2"/>
      <c r="B63" s="27"/>
      <c r="C63" s="27"/>
      <c r="F63" s="1"/>
      <c r="G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9.5" customHeight="1">
      <c r="A64" s="2"/>
      <c r="B64" s="27"/>
      <c r="C64" s="27"/>
      <c r="F64" s="1"/>
      <c r="G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9.5" customHeight="1">
      <c r="A65" s="2"/>
      <c r="B65" s="27"/>
      <c r="C65" s="27"/>
      <c r="F65" s="1"/>
      <c r="G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9.5" customHeight="1">
      <c r="A66" s="2"/>
      <c r="B66" s="27"/>
      <c r="C66" s="27"/>
      <c r="F66" s="1"/>
      <c r="G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9.5" customHeight="1">
      <c r="A67" s="2"/>
      <c r="B67" s="27"/>
      <c r="C67" s="27"/>
      <c r="F67" s="1"/>
      <c r="G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9.5" customHeight="1">
      <c r="A68" s="2"/>
      <c r="B68" s="27"/>
      <c r="C68" s="27"/>
      <c r="F68" s="1"/>
      <c r="G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9.5" customHeight="1">
      <c r="A69" s="2"/>
      <c r="B69" s="27"/>
      <c r="C69" s="27"/>
      <c r="F69" s="1"/>
      <c r="G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9.5" customHeight="1">
      <c r="A70" s="2"/>
      <c r="B70" s="27"/>
      <c r="C70" s="27"/>
      <c r="F70" s="1"/>
      <c r="G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9.5" customHeight="1">
      <c r="A71" s="2"/>
      <c r="B71" s="27"/>
      <c r="C71" s="27"/>
      <c r="F71" s="1"/>
      <c r="G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9.5" customHeight="1">
      <c r="A72" s="2"/>
      <c r="B72" s="27"/>
      <c r="C72" s="27"/>
      <c r="F72" s="1"/>
      <c r="G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9.5" customHeight="1">
      <c r="A73" s="2"/>
      <c r="B73" s="27"/>
      <c r="C73" s="27"/>
      <c r="F73" s="1"/>
      <c r="G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9.5" customHeight="1">
      <c r="A74" s="2"/>
      <c r="B74" s="27"/>
      <c r="C74" s="27"/>
      <c r="F74" s="1"/>
      <c r="G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9.5" customHeight="1">
      <c r="A75" s="2"/>
      <c r="B75" s="27"/>
      <c r="C75" s="27"/>
      <c r="F75" s="1"/>
      <c r="G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9.5" customHeight="1">
      <c r="A76" s="2"/>
      <c r="B76" s="27"/>
      <c r="C76" s="27"/>
      <c r="F76" s="1"/>
      <c r="G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9.5" customHeight="1">
      <c r="A77" s="2"/>
      <c r="B77" s="27"/>
      <c r="C77" s="27"/>
      <c r="F77" s="1"/>
      <c r="G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9.5" customHeight="1">
      <c r="A78" s="2"/>
      <c r="B78" s="27"/>
      <c r="C78" s="27"/>
      <c r="F78" s="1"/>
      <c r="G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9.5" customHeight="1">
      <c r="A79" s="2"/>
      <c r="B79" s="27"/>
      <c r="C79" s="27"/>
      <c r="F79" s="1"/>
      <c r="G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9.5" customHeight="1">
      <c r="A80" s="2"/>
      <c r="B80" s="27"/>
      <c r="C80" s="27"/>
      <c r="F80" s="1"/>
      <c r="G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9.5" customHeight="1">
      <c r="A81" s="2"/>
      <c r="B81" s="27"/>
      <c r="C81" s="27"/>
      <c r="F81" s="1"/>
      <c r="G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9.5" customHeight="1">
      <c r="A82" s="2"/>
      <c r="B82" s="27"/>
      <c r="C82" s="27"/>
      <c r="F82" s="1"/>
      <c r="G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9.5" customHeight="1">
      <c r="A83" s="2"/>
      <c r="B83" s="27"/>
      <c r="C83" s="27"/>
      <c r="F83" s="1"/>
      <c r="G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9.5" customHeight="1">
      <c r="A84" s="2"/>
      <c r="B84" s="27"/>
      <c r="C84" s="27"/>
      <c r="F84" s="1"/>
      <c r="G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9.5" customHeight="1">
      <c r="A85" s="2"/>
      <c r="B85" s="27"/>
      <c r="C85" s="27"/>
      <c r="F85" s="1"/>
      <c r="G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9.5" customHeight="1">
      <c r="A86" s="2"/>
      <c r="B86" s="27"/>
      <c r="C86" s="27"/>
      <c r="F86" s="1"/>
      <c r="G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9.5" customHeight="1">
      <c r="A87" s="2"/>
      <c r="B87" s="27"/>
      <c r="C87" s="27"/>
      <c r="F87" s="1"/>
      <c r="G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9.5" customHeight="1">
      <c r="A88" s="2"/>
      <c r="B88" s="27"/>
      <c r="C88" s="27"/>
      <c r="F88" s="1"/>
      <c r="G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9.5" customHeight="1">
      <c r="A89" s="2"/>
      <c r="B89" s="27"/>
      <c r="C89" s="27"/>
      <c r="F89" s="1"/>
      <c r="G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9.5" customHeight="1">
      <c r="A90" s="2"/>
      <c r="B90" s="27"/>
      <c r="C90" s="27"/>
      <c r="F90" s="1"/>
      <c r="G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9.5" customHeight="1">
      <c r="A91" s="2"/>
      <c r="B91" s="27"/>
      <c r="C91" s="27"/>
      <c r="F91" s="1"/>
      <c r="G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9.5" customHeight="1">
      <c r="A92" s="2"/>
      <c r="B92" s="27"/>
      <c r="C92" s="27"/>
      <c r="F92" s="1"/>
      <c r="G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9.5" customHeight="1">
      <c r="A93" s="2"/>
      <c r="B93" s="27"/>
      <c r="C93" s="27"/>
      <c r="F93" s="1"/>
      <c r="G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9.5" customHeight="1">
      <c r="A94" s="2"/>
      <c r="B94" s="27"/>
      <c r="C94" s="27"/>
      <c r="F94" s="1"/>
      <c r="G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9.5" customHeight="1">
      <c r="A95" s="2"/>
      <c r="B95" s="27"/>
      <c r="C95" s="27"/>
      <c r="F95" s="1"/>
      <c r="G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9.5" customHeight="1">
      <c r="A96" s="2"/>
      <c r="B96" s="27"/>
      <c r="C96" s="27"/>
      <c r="F96" s="1"/>
      <c r="G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9.5" customHeight="1">
      <c r="A97" s="2"/>
      <c r="B97" s="27"/>
      <c r="C97" s="27"/>
      <c r="F97" s="1"/>
      <c r="G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9.5" customHeight="1">
      <c r="A98" s="2"/>
      <c r="B98" s="27"/>
      <c r="C98" s="27"/>
      <c r="F98" s="1"/>
      <c r="G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9.5" customHeight="1">
      <c r="A99" s="2"/>
      <c r="B99" s="27"/>
      <c r="C99" s="27"/>
      <c r="F99" s="1"/>
      <c r="G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9.5" customHeight="1">
      <c r="A100" s="2"/>
      <c r="B100" s="27"/>
      <c r="C100" s="27"/>
      <c r="F100" s="1"/>
      <c r="G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9.5" customHeight="1">
      <c r="A101" s="2"/>
      <c r="B101" s="27"/>
      <c r="C101" s="27"/>
      <c r="F101" s="1"/>
      <c r="G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9.5" customHeight="1">
      <c r="A102" s="2"/>
      <c r="B102" s="27"/>
      <c r="C102" s="27"/>
      <c r="F102" s="1"/>
      <c r="G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9.5" customHeight="1">
      <c r="A103" s="2"/>
      <c r="B103" s="27"/>
      <c r="C103" s="27"/>
      <c r="F103" s="1"/>
      <c r="G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9.5" customHeight="1">
      <c r="A104" s="2"/>
      <c r="B104" s="27"/>
      <c r="C104" s="27"/>
      <c r="F104" s="1"/>
      <c r="G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9.5" customHeight="1">
      <c r="A105" s="2"/>
      <c r="B105" s="27"/>
      <c r="C105" s="27"/>
      <c r="F105" s="1"/>
      <c r="G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9.5" customHeight="1">
      <c r="A106" s="2"/>
      <c r="B106" s="27"/>
      <c r="C106" s="27"/>
      <c r="F106" s="1"/>
      <c r="G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9.5" customHeight="1">
      <c r="A107" s="2"/>
      <c r="B107" s="27"/>
      <c r="C107" s="27"/>
      <c r="F107" s="1"/>
      <c r="G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9.5" customHeight="1">
      <c r="A108" s="2"/>
      <c r="B108" s="27"/>
      <c r="C108" s="27"/>
      <c r="F108" s="1"/>
      <c r="G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9.5" customHeight="1">
      <c r="A109" s="2"/>
      <c r="B109" s="27"/>
      <c r="C109" s="27"/>
      <c r="F109" s="1"/>
      <c r="G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9.5" customHeight="1">
      <c r="A110" s="2"/>
      <c r="B110" s="27"/>
      <c r="C110" s="27"/>
      <c r="F110" s="1"/>
      <c r="G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9.5" customHeight="1">
      <c r="A111" s="2"/>
      <c r="B111" s="27"/>
      <c r="C111" s="27"/>
      <c r="F111" s="1"/>
      <c r="G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9.5" customHeight="1">
      <c r="A112" s="2"/>
      <c r="B112" s="27"/>
      <c r="C112" s="27"/>
      <c r="F112" s="1"/>
      <c r="G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9.5" customHeight="1">
      <c r="A113" s="2"/>
      <c r="B113" s="27"/>
      <c r="C113" s="27"/>
      <c r="F113" s="1"/>
      <c r="G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9.5" customHeight="1">
      <c r="A114" s="2"/>
      <c r="B114" s="27"/>
      <c r="C114" s="27"/>
      <c r="F114" s="1"/>
      <c r="G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9.5" customHeight="1">
      <c r="A115" s="2"/>
      <c r="B115" s="27"/>
      <c r="C115" s="27"/>
      <c r="F115" s="1"/>
      <c r="G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9.5" customHeight="1">
      <c r="A116" s="2"/>
      <c r="B116" s="27"/>
      <c r="C116" s="27"/>
      <c r="F116" s="1"/>
      <c r="G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9.5" customHeight="1">
      <c r="A117" s="2"/>
      <c r="B117" s="27"/>
      <c r="C117" s="27"/>
      <c r="F117" s="1"/>
      <c r="G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9.5" customHeight="1">
      <c r="A118" s="2"/>
      <c r="B118" s="27"/>
      <c r="C118" s="27"/>
      <c r="F118" s="1"/>
      <c r="G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9.5" customHeight="1">
      <c r="A119" s="2"/>
      <c r="B119" s="27"/>
      <c r="C119" s="27"/>
      <c r="F119" s="1"/>
      <c r="G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9.5" customHeight="1">
      <c r="A120" s="2"/>
      <c r="B120" s="27"/>
      <c r="C120" s="27"/>
      <c r="F120" s="1"/>
      <c r="G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9.5" customHeight="1">
      <c r="A121" s="2"/>
      <c r="B121" s="27"/>
      <c r="C121" s="27"/>
      <c r="F121" s="1"/>
      <c r="G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9.5" customHeight="1">
      <c r="A122" s="2"/>
      <c r="B122" s="27"/>
      <c r="C122" s="27"/>
      <c r="F122" s="1"/>
      <c r="G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9.5" customHeight="1">
      <c r="A123" s="2"/>
      <c r="B123" s="27"/>
      <c r="C123" s="27"/>
      <c r="F123" s="1"/>
      <c r="G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9.5" customHeight="1">
      <c r="A124" s="2"/>
      <c r="B124" s="27"/>
      <c r="C124" s="27"/>
      <c r="F124" s="1"/>
      <c r="G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9.5" customHeight="1">
      <c r="A125" s="2"/>
      <c r="B125" s="27"/>
      <c r="C125" s="27"/>
      <c r="F125" s="1"/>
      <c r="G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9.5" customHeight="1">
      <c r="A126" s="2"/>
      <c r="B126" s="27"/>
      <c r="C126" s="27"/>
      <c r="F126" s="1"/>
      <c r="G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9.5" customHeight="1">
      <c r="A127" s="2"/>
      <c r="B127" s="27"/>
      <c r="C127" s="27"/>
      <c r="F127" s="1"/>
      <c r="G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9.5" customHeight="1">
      <c r="A128" s="2"/>
      <c r="B128" s="27"/>
      <c r="C128" s="27"/>
      <c r="F128" s="1"/>
      <c r="G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9.5" customHeight="1">
      <c r="A129" s="2"/>
      <c r="B129" s="27"/>
      <c r="C129" s="27"/>
      <c r="F129" s="1"/>
      <c r="G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9.5" customHeight="1">
      <c r="A130" s="2"/>
      <c r="B130" s="27"/>
      <c r="C130" s="27"/>
      <c r="F130" s="1"/>
      <c r="G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9.5" customHeight="1">
      <c r="A131" s="2"/>
      <c r="B131" s="27"/>
      <c r="C131" s="27"/>
      <c r="F131" s="1"/>
      <c r="G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9.5" customHeight="1">
      <c r="A132" s="2"/>
      <c r="B132" s="27"/>
      <c r="C132" s="27"/>
      <c r="F132" s="1"/>
      <c r="G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9.5" customHeight="1">
      <c r="A133" s="2"/>
      <c r="B133" s="27"/>
      <c r="C133" s="27"/>
      <c r="F133" s="1"/>
      <c r="G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9.5" customHeight="1">
      <c r="A134" s="2"/>
      <c r="B134" s="27"/>
      <c r="C134" s="27"/>
      <c r="F134" s="1"/>
      <c r="G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9.5" customHeight="1">
      <c r="A135" s="2"/>
      <c r="B135" s="27"/>
      <c r="C135" s="27"/>
      <c r="F135" s="1"/>
      <c r="G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9.5" customHeight="1">
      <c r="A136" s="2"/>
      <c r="B136" s="27"/>
      <c r="C136" s="27"/>
      <c r="F136" s="1"/>
      <c r="G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9.5" customHeight="1">
      <c r="A137" s="2"/>
      <c r="B137" s="27"/>
      <c r="C137" s="27"/>
      <c r="F137" s="1"/>
      <c r="G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9.5" customHeight="1">
      <c r="A138" s="2"/>
      <c r="B138" s="27"/>
      <c r="C138" s="27"/>
      <c r="F138" s="1"/>
      <c r="G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9.5" customHeight="1">
      <c r="A139" s="2"/>
      <c r="B139" s="27"/>
      <c r="C139" s="27"/>
      <c r="F139" s="1"/>
      <c r="G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9.5" customHeight="1">
      <c r="A140" s="2"/>
      <c r="B140" s="27"/>
      <c r="C140" s="27"/>
      <c r="F140" s="1"/>
      <c r="G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9.5" customHeight="1">
      <c r="A141" s="2"/>
      <c r="B141" s="27"/>
      <c r="C141" s="27"/>
      <c r="F141" s="1"/>
      <c r="G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9.5" customHeight="1">
      <c r="A142" s="2"/>
      <c r="B142" s="27"/>
      <c r="C142" s="27"/>
      <c r="F142" s="1"/>
      <c r="G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9.5" customHeight="1">
      <c r="A143" s="2"/>
      <c r="B143" s="27"/>
      <c r="C143" s="27"/>
      <c r="F143" s="1"/>
      <c r="G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9.5" customHeight="1">
      <c r="A144" s="2"/>
      <c r="B144" s="27"/>
      <c r="C144" s="27"/>
      <c r="F144" s="1"/>
      <c r="G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9.5" customHeight="1">
      <c r="A145" s="2"/>
      <c r="B145" s="27"/>
      <c r="C145" s="27"/>
      <c r="F145" s="1"/>
      <c r="G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9.5" customHeight="1">
      <c r="A146" s="2"/>
      <c r="B146" s="27"/>
      <c r="C146" s="27"/>
      <c r="F146" s="1"/>
      <c r="G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9.5" customHeight="1">
      <c r="A147" s="2"/>
      <c r="B147" s="27"/>
      <c r="C147" s="27"/>
      <c r="F147" s="1"/>
      <c r="G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9.5" customHeight="1">
      <c r="A148" s="2"/>
      <c r="B148" s="27"/>
      <c r="C148" s="27"/>
      <c r="F148" s="1"/>
      <c r="G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9.5" customHeight="1">
      <c r="A149" s="2"/>
      <c r="B149" s="27"/>
      <c r="C149" s="27"/>
      <c r="F149" s="1"/>
      <c r="G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9.5" customHeight="1">
      <c r="A150" s="2"/>
      <c r="B150" s="27"/>
      <c r="C150" s="27"/>
      <c r="F150" s="1"/>
      <c r="G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9.5" customHeight="1">
      <c r="A151" s="2"/>
      <c r="B151" s="27"/>
      <c r="C151" s="27"/>
      <c r="F151" s="1"/>
      <c r="G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9.5" customHeight="1">
      <c r="A152" s="2"/>
      <c r="B152" s="27"/>
      <c r="C152" s="27"/>
      <c r="F152" s="1"/>
      <c r="G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9.5" customHeight="1">
      <c r="A153" s="2"/>
      <c r="B153" s="27"/>
      <c r="C153" s="27"/>
      <c r="F153" s="1"/>
      <c r="G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9.5" customHeight="1">
      <c r="A154" s="2"/>
      <c r="B154" s="27"/>
      <c r="C154" s="27"/>
      <c r="F154" s="1"/>
      <c r="G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9.5" customHeight="1">
      <c r="A155" s="2"/>
      <c r="B155" s="27"/>
      <c r="C155" s="27"/>
      <c r="F155" s="1"/>
      <c r="G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9.5" customHeight="1">
      <c r="A156" s="2"/>
      <c r="B156" s="27"/>
      <c r="C156" s="27"/>
      <c r="F156" s="1"/>
      <c r="G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9.5" customHeight="1">
      <c r="A157" s="2"/>
      <c r="B157" s="27"/>
      <c r="C157" s="27"/>
      <c r="F157" s="1"/>
      <c r="G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9.5" customHeight="1">
      <c r="A158" s="2"/>
      <c r="B158" s="27"/>
      <c r="C158" s="27"/>
      <c r="F158" s="1"/>
      <c r="G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9.5" customHeight="1">
      <c r="A159" s="2"/>
      <c r="B159" s="27"/>
      <c r="C159" s="27"/>
      <c r="F159" s="1"/>
      <c r="G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9.5" customHeight="1">
      <c r="A160" s="2"/>
      <c r="B160" s="27"/>
      <c r="C160" s="27"/>
      <c r="F160" s="1"/>
      <c r="G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9.5" customHeight="1">
      <c r="A161" s="2"/>
      <c r="B161" s="27"/>
      <c r="C161" s="27"/>
      <c r="F161" s="1"/>
      <c r="G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9.5" customHeight="1">
      <c r="A162" s="2"/>
      <c r="B162" s="27"/>
      <c r="C162" s="27"/>
      <c r="F162" s="1"/>
      <c r="G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9.5" customHeight="1">
      <c r="A163" s="2"/>
      <c r="B163" s="27"/>
      <c r="C163" s="27"/>
      <c r="F163" s="1"/>
      <c r="G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9.5" customHeight="1">
      <c r="A164" s="2"/>
      <c r="B164" s="27"/>
      <c r="C164" s="27"/>
      <c r="F164" s="1"/>
      <c r="G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9.5" customHeight="1">
      <c r="A165" s="2"/>
      <c r="B165" s="27"/>
      <c r="C165" s="27"/>
      <c r="F165" s="1"/>
      <c r="G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9.5" customHeight="1">
      <c r="A166" s="2"/>
      <c r="B166" s="27"/>
      <c r="C166" s="27"/>
      <c r="F166" s="1"/>
      <c r="G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9.5" customHeight="1">
      <c r="A167" s="2"/>
      <c r="B167" s="27"/>
      <c r="C167" s="27"/>
      <c r="F167" s="1"/>
      <c r="G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9.5" customHeight="1">
      <c r="A168" s="2"/>
      <c r="B168" s="27"/>
      <c r="C168" s="27"/>
      <c r="F168" s="1"/>
      <c r="G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9.5" customHeight="1">
      <c r="A169" s="2"/>
      <c r="B169" s="27"/>
      <c r="C169" s="27"/>
      <c r="F169" s="1"/>
      <c r="G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9.5" customHeight="1">
      <c r="A170" s="2"/>
      <c r="B170" s="27"/>
      <c r="C170" s="27"/>
      <c r="F170" s="1"/>
      <c r="G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9.5" customHeight="1">
      <c r="A171" s="2"/>
      <c r="B171" s="27"/>
      <c r="C171" s="27"/>
      <c r="F171" s="1"/>
      <c r="G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9.5" customHeight="1">
      <c r="A172" s="2"/>
      <c r="B172" s="27"/>
      <c r="C172" s="27"/>
      <c r="F172" s="1"/>
      <c r="G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9.5" customHeight="1">
      <c r="A173" s="2"/>
      <c r="B173" s="27"/>
      <c r="C173" s="27"/>
      <c r="F173" s="1"/>
      <c r="G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9.5" customHeight="1">
      <c r="A174" s="2"/>
      <c r="B174" s="27"/>
      <c r="C174" s="27"/>
      <c r="F174" s="1"/>
      <c r="G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9.5" customHeight="1">
      <c r="A175" s="2"/>
      <c r="B175" s="27"/>
      <c r="C175" s="27"/>
      <c r="F175" s="1"/>
      <c r="G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9.5" customHeight="1">
      <c r="A176" s="2"/>
      <c r="B176" s="27"/>
      <c r="C176" s="27"/>
      <c r="F176" s="1"/>
      <c r="G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9.5" customHeight="1">
      <c r="A177" s="2"/>
      <c r="B177" s="27"/>
      <c r="C177" s="27"/>
      <c r="F177" s="1"/>
      <c r="G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9.5" customHeight="1">
      <c r="A178" s="2"/>
      <c r="B178" s="27"/>
      <c r="C178" s="27"/>
      <c r="F178" s="1"/>
      <c r="G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9.5" customHeight="1">
      <c r="A179" s="2"/>
      <c r="B179" s="27"/>
      <c r="C179" s="27"/>
      <c r="F179" s="1"/>
      <c r="G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9.5" customHeight="1">
      <c r="A180" s="2"/>
      <c r="B180" s="27"/>
      <c r="C180" s="27"/>
      <c r="F180" s="1"/>
      <c r="G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9.5" customHeight="1">
      <c r="A181" s="2"/>
      <c r="B181" s="27"/>
      <c r="C181" s="27"/>
      <c r="F181" s="1"/>
      <c r="G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9.5" customHeight="1">
      <c r="A182" s="2"/>
      <c r="B182" s="27"/>
      <c r="C182" s="27"/>
      <c r="F182" s="1"/>
      <c r="G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9.5" customHeight="1">
      <c r="A183" s="2"/>
      <c r="B183" s="27"/>
      <c r="C183" s="27"/>
      <c r="F183" s="1"/>
      <c r="G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9.5" customHeight="1">
      <c r="A184" s="2"/>
      <c r="B184" s="27"/>
      <c r="C184" s="27"/>
      <c r="F184" s="1"/>
      <c r="G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9.5" customHeight="1">
      <c r="A185" s="2"/>
      <c r="B185" s="27"/>
      <c r="C185" s="27"/>
      <c r="F185" s="1"/>
      <c r="G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9.5" customHeight="1">
      <c r="A186" s="2"/>
      <c r="B186" s="27"/>
      <c r="C186" s="27"/>
      <c r="F186" s="1"/>
      <c r="G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9.5" customHeight="1">
      <c r="A187" s="2"/>
      <c r="B187" s="27"/>
      <c r="C187" s="27"/>
      <c r="F187" s="1"/>
      <c r="G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9.5" customHeight="1">
      <c r="A188" s="2"/>
      <c r="B188" s="27"/>
      <c r="C188" s="27"/>
      <c r="F188" s="1"/>
      <c r="G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9.5" customHeight="1">
      <c r="A189" s="2"/>
      <c r="B189" s="27"/>
      <c r="C189" s="27"/>
      <c r="F189" s="1"/>
      <c r="G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9.5" customHeight="1">
      <c r="A190" s="2"/>
      <c r="B190" s="27"/>
      <c r="C190" s="27"/>
      <c r="F190" s="1"/>
      <c r="G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9.5" customHeight="1">
      <c r="A191" s="2"/>
      <c r="B191" s="27"/>
      <c r="C191" s="27"/>
      <c r="F191" s="1"/>
      <c r="G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9.5" customHeight="1">
      <c r="A192" s="2"/>
      <c r="B192" s="27"/>
      <c r="C192" s="27"/>
      <c r="F192" s="1"/>
      <c r="G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9.5" customHeight="1">
      <c r="A193" s="2"/>
      <c r="B193" s="27"/>
      <c r="C193" s="27"/>
      <c r="F193" s="1"/>
      <c r="G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9.5" customHeight="1">
      <c r="A194" s="2"/>
      <c r="B194" s="27"/>
      <c r="C194" s="27"/>
      <c r="F194" s="1"/>
      <c r="G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9.5" customHeight="1">
      <c r="A195" s="2"/>
      <c r="B195" s="27"/>
      <c r="C195" s="27"/>
      <c r="F195" s="1"/>
      <c r="G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9.5" customHeight="1">
      <c r="A196" s="2"/>
      <c r="B196" s="27"/>
      <c r="C196" s="27"/>
      <c r="F196" s="1"/>
      <c r="G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9.5" customHeight="1">
      <c r="A197" s="2"/>
      <c r="B197" s="27"/>
      <c r="C197" s="27"/>
      <c r="F197" s="1"/>
      <c r="G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9.5" customHeight="1">
      <c r="A198" s="2"/>
      <c r="B198" s="27"/>
      <c r="C198" s="27"/>
      <c r="F198" s="1"/>
      <c r="G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9.5" customHeight="1">
      <c r="A199" s="2"/>
      <c r="B199" s="27"/>
      <c r="C199" s="27"/>
      <c r="F199" s="1"/>
      <c r="G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9.5" customHeight="1">
      <c r="A200" s="2"/>
      <c r="B200" s="27"/>
      <c r="C200" s="27"/>
      <c r="F200" s="1"/>
      <c r="G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9.5" customHeight="1">
      <c r="A201" s="2"/>
      <c r="B201" s="27"/>
      <c r="C201" s="27"/>
      <c r="F201" s="1"/>
      <c r="G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9.5" customHeight="1">
      <c r="A202" s="2"/>
      <c r="B202" s="27"/>
      <c r="C202" s="27"/>
      <c r="F202" s="1"/>
      <c r="G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9.5" customHeight="1">
      <c r="A203" s="2"/>
      <c r="B203" s="27"/>
      <c r="C203" s="27"/>
      <c r="F203" s="1"/>
      <c r="G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9.5" customHeight="1">
      <c r="A204" s="2"/>
      <c r="B204" s="27"/>
      <c r="C204" s="27"/>
      <c r="F204" s="1"/>
      <c r="G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9.5" customHeight="1">
      <c r="A205" s="2"/>
      <c r="B205" s="27"/>
      <c r="C205" s="27"/>
      <c r="F205" s="1"/>
      <c r="G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9.5" customHeight="1">
      <c r="A206" s="2"/>
      <c r="B206" s="27"/>
      <c r="C206" s="27"/>
      <c r="F206" s="1"/>
      <c r="G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9.5" customHeight="1">
      <c r="A207" s="2"/>
      <c r="B207" s="27"/>
      <c r="C207" s="27"/>
      <c r="F207" s="1"/>
      <c r="G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9.5" customHeight="1">
      <c r="A208" s="2"/>
      <c r="B208" s="27"/>
      <c r="C208" s="27"/>
      <c r="F208" s="1"/>
      <c r="G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9.5" customHeight="1">
      <c r="A209" s="2"/>
      <c r="B209" s="27"/>
      <c r="C209" s="27"/>
      <c r="F209" s="1"/>
      <c r="G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9.5" customHeight="1">
      <c r="A210" s="2"/>
      <c r="B210" s="27"/>
      <c r="C210" s="27"/>
      <c r="F210" s="1"/>
      <c r="G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9.5" customHeight="1">
      <c r="A211" s="2"/>
      <c r="B211" s="27"/>
      <c r="C211" s="27"/>
      <c r="F211" s="1"/>
      <c r="G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9.5" customHeight="1">
      <c r="A212" s="2"/>
      <c r="B212" s="27"/>
      <c r="C212" s="27"/>
      <c r="F212" s="1"/>
      <c r="G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9.5" customHeight="1">
      <c r="A213" s="2"/>
      <c r="B213" s="27"/>
      <c r="C213" s="27"/>
      <c r="F213" s="1"/>
      <c r="G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9.5" customHeight="1">
      <c r="A214" s="2"/>
      <c r="B214" s="27"/>
      <c r="C214" s="27"/>
      <c r="F214" s="1"/>
      <c r="G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9.5" customHeight="1">
      <c r="A215" s="2"/>
      <c r="B215" s="27"/>
      <c r="C215" s="27"/>
      <c r="F215" s="1"/>
      <c r="G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9.5" customHeight="1">
      <c r="A216" s="2"/>
      <c r="B216" s="27"/>
      <c r="C216" s="27"/>
      <c r="F216" s="1"/>
      <c r="G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9.5" customHeight="1">
      <c r="A217" s="2"/>
      <c r="B217" s="27"/>
      <c r="C217" s="27"/>
      <c r="F217" s="1"/>
      <c r="G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9.5" customHeight="1">
      <c r="A218" s="2"/>
      <c r="B218" s="27"/>
      <c r="C218" s="27"/>
      <c r="F218" s="1"/>
      <c r="G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9.5" customHeight="1">
      <c r="A219" s="2"/>
      <c r="B219" s="27"/>
      <c r="C219" s="27"/>
      <c r="F219" s="1"/>
      <c r="G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9.5" customHeight="1">
      <c r="A220" s="2"/>
      <c r="B220" s="27"/>
      <c r="C220" s="27"/>
      <c r="F220" s="1"/>
      <c r="G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9.5" customHeight="1">
      <c r="A221" s="2"/>
      <c r="B221" s="27"/>
      <c r="C221" s="27"/>
      <c r="F221" s="1"/>
      <c r="G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9.5" customHeight="1">
      <c r="A222" s="2"/>
      <c r="B222" s="27"/>
      <c r="C222" s="27"/>
      <c r="F222" s="1"/>
      <c r="G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9.5" customHeight="1">
      <c r="A223" s="2"/>
      <c r="B223" s="27"/>
      <c r="C223" s="27"/>
      <c r="F223" s="1"/>
      <c r="G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9.5" customHeight="1">
      <c r="A224" s="2"/>
      <c r="B224" s="27"/>
      <c r="C224" s="27"/>
      <c r="F224" s="1"/>
      <c r="G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9.5" customHeight="1">
      <c r="A225" s="2"/>
      <c r="B225" s="27"/>
      <c r="C225" s="27"/>
      <c r="F225" s="1"/>
      <c r="G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9.5" customHeight="1">
      <c r="A226" s="2"/>
      <c r="B226" s="27"/>
      <c r="C226" s="27"/>
      <c r="F226" s="1"/>
      <c r="G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9.5" customHeight="1">
      <c r="A227" s="2"/>
      <c r="B227" s="27"/>
      <c r="C227" s="27"/>
      <c r="F227" s="1"/>
      <c r="G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9.5" customHeight="1">
      <c r="A228" s="2"/>
      <c r="B228" s="27"/>
      <c r="C228" s="27"/>
      <c r="F228" s="1"/>
      <c r="G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9.5" customHeight="1">
      <c r="A229" s="2"/>
      <c r="B229" s="27"/>
      <c r="C229" s="27"/>
      <c r="F229" s="1"/>
      <c r="G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9.5" customHeight="1">
      <c r="A230" s="2"/>
      <c r="B230" s="27"/>
      <c r="C230" s="27"/>
      <c r="F230" s="1"/>
      <c r="G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9.5" customHeight="1">
      <c r="A231" s="2"/>
      <c r="B231" s="27"/>
      <c r="C231" s="27"/>
      <c r="F231" s="1"/>
      <c r="G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9.5" customHeight="1">
      <c r="A232" s="2"/>
      <c r="B232" s="27"/>
      <c r="C232" s="27"/>
      <c r="F232" s="1"/>
      <c r="G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9.5" customHeight="1">
      <c r="A233" s="2"/>
      <c r="B233" s="27"/>
      <c r="C233" s="27"/>
      <c r="F233" s="1"/>
      <c r="G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9.5" customHeight="1">
      <c r="A234" s="2"/>
      <c r="B234" s="27"/>
      <c r="C234" s="27"/>
      <c r="F234" s="1"/>
      <c r="G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9.5" customHeight="1">
      <c r="A235" s="2"/>
      <c r="B235" s="27"/>
      <c r="C235" s="27"/>
      <c r="F235" s="1"/>
      <c r="G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9.5" customHeight="1">
      <c r="A236" s="2"/>
      <c r="B236" s="27"/>
      <c r="C236" s="27"/>
      <c r="F236" s="1"/>
      <c r="G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9.5" customHeight="1">
      <c r="A237" s="2"/>
      <c r="B237" s="27"/>
      <c r="C237" s="27"/>
      <c r="F237" s="1"/>
      <c r="G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9.5" customHeight="1">
      <c r="A238" s="2"/>
      <c r="B238" s="27"/>
      <c r="C238" s="27"/>
      <c r="F238" s="1"/>
      <c r="G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9.5" customHeight="1">
      <c r="A239" s="2"/>
      <c r="B239" s="27"/>
      <c r="C239" s="27"/>
      <c r="F239" s="1"/>
      <c r="G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9.5" customHeight="1">
      <c r="A240" s="2"/>
      <c r="B240" s="27"/>
      <c r="C240" s="27"/>
      <c r="F240" s="1"/>
      <c r="G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9.5" customHeight="1">
      <c r="A241" s="2"/>
      <c r="B241" s="27"/>
      <c r="C241" s="27"/>
      <c r="F241" s="1"/>
      <c r="G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9.5" customHeight="1">
      <c r="A242" s="2"/>
      <c r="B242" s="27"/>
      <c r="C242" s="27"/>
      <c r="F242" s="1"/>
      <c r="G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9.5" customHeight="1">
      <c r="A243" s="2"/>
      <c r="B243" s="27"/>
      <c r="C243" s="27"/>
      <c r="F243" s="1"/>
      <c r="G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9.5" customHeight="1">
      <c r="A244" s="2"/>
      <c r="B244" s="27"/>
      <c r="C244" s="27"/>
      <c r="F244" s="1"/>
      <c r="G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9.5" customHeight="1">
      <c r="A245" s="2"/>
      <c r="B245" s="27"/>
      <c r="C245" s="27"/>
      <c r="F245" s="1"/>
      <c r="G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9.5" customHeight="1">
      <c r="A246" s="2"/>
      <c r="B246" s="27"/>
      <c r="C246" s="27"/>
      <c r="F246" s="1"/>
      <c r="G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9.5" customHeight="1">
      <c r="A247" s="2"/>
      <c r="B247" s="27"/>
      <c r="C247" s="27"/>
      <c r="F247" s="1"/>
      <c r="G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9.5" customHeight="1">
      <c r="A248" s="2"/>
      <c r="B248" s="27"/>
      <c r="C248" s="27"/>
      <c r="F248" s="1"/>
      <c r="G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9.5" customHeight="1">
      <c r="A249" s="2"/>
      <c r="B249" s="27"/>
      <c r="C249" s="27"/>
      <c r="F249" s="1"/>
      <c r="G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9.5" customHeight="1">
      <c r="A250" s="2"/>
      <c r="B250" s="27"/>
      <c r="C250" s="27"/>
      <c r="F250" s="1"/>
      <c r="G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9.5" customHeight="1">
      <c r="A251" s="2"/>
      <c r="B251" s="27"/>
      <c r="C251" s="27"/>
      <c r="F251" s="1"/>
      <c r="G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9.5" customHeight="1">
      <c r="A252" s="2"/>
      <c r="B252" s="27"/>
      <c r="C252" s="27"/>
      <c r="F252" s="1"/>
      <c r="G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9.5" customHeight="1">
      <c r="A253" s="2"/>
      <c r="B253" s="27"/>
      <c r="C253" s="27"/>
      <c r="F253" s="1"/>
      <c r="G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9.5" customHeight="1">
      <c r="A254" s="2"/>
      <c r="B254" s="27"/>
      <c r="C254" s="27"/>
      <c r="F254" s="1"/>
      <c r="G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9.5" customHeight="1">
      <c r="A255" s="2"/>
      <c r="B255" s="27"/>
      <c r="C255" s="27"/>
      <c r="F255" s="1"/>
      <c r="G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9.5" customHeight="1">
      <c r="A256" s="2"/>
      <c r="B256" s="27"/>
      <c r="C256" s="27"/>
      <c r="F256" s="1"/>
      <c r="G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9.5" customHeight="1">
      <c r="A257" s="2"/>
      <c r="B257" s="27"/>
      <c r="C257" s="27"/>
      <c r="F257" s="1"/>
      <c r="G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9.5" customHeight="1">
      <c r="A258" s="2"/>
      <c r="B258" s="27"/>
      <c r="C258" s="27"/>
      <c r="F258" s="1"/>
      <c r="G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9.5" customHeight="1">
      <c r="A259" s="2"/>
      <c r="B259" s="27"/>
      <c r="C259" s="27"/>
      <c r="F259" s="1"/>
      <c r="G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9.5" customHeight="1">
      <c r="A260" s="2"/>
      <c r="B260" s="27"/>
      <c r="C260" s="27"/>
      <c r="F260" s="1"/>
      <c r="G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9.5" customHeight="1">
      <c r="A261" s="2"/>
      <c r="B261" s="27"/>
      <c r="C261" s="27"/>
      <c r="F261" s="1"/>
      <c r="G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9.5" customHeight="1">
      <c r="A262" s="2"/>
      <c r="B262" s="27"/>
      <c r="C262" s="27"/>
      <c r="F262" s="1"/>
      <c r="G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9.5" customHeight="1">
      <c r="A263" s="2"/>
      <c r="B263" s="27"/>
      <c r="C263" s="27"/>
      <c r="F263" s="1"/>
      <c r="G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9.5" customHeight="1">
      <c r="A264" s="2"/>
      <c r="B264" s="27"/>
      <c r="C264" s="27"/>
      <c r="F264" s="1"/>
      <c r="G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9.5" customHeight="1">
      <c r="A265" s="2"/>
      <c r="B265" s="27"/>
      <c r="C265" s="27"/>
      <c r="F265" s="1"/>
      <c r="G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9.5" customHeight="1">
      <c r="A266" s="2"/>
      <c r="B266" s="27"/>
      <c r="C266" s="27"/>
      <c r="F266" s="1"/>
      <c r="G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9.5" customHeight="1">
      <c r="A267" s="2"/>
      <c r="B267" s="27"/>
      <c r="C267" s="27"/>
      <c r="F267" s="1"/>
      <c r="G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9.5" customHeight="1">
      <c r="A268" s="2"/>
      <c r="B268" s="27"/>
      <c r="C268" s="27"/>
      <c r="F268" s="1"/>
      <c r="G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9.5" customHeight="1">
      <c r="A269" s="2"/>
      <c r="B269" s="27"/>
      <c r="C269" s="27"/>
      <c r="F269" s="1"/>
      <c r="G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9.5" customHeight="1">
      <c r="A270" s="2"/>
      <c r="B270" s="27"/>
      <c r="C270" s="27"/>
      <c r="F270" s="1"/>
      <c r="G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9.5" customHeight="1">
      <c r="A271" s="2"/>
      <c r="B271" s="27"/>
      <c r="C271" s="27"/>
      <c r="F271" s="1"/>
      <c r="G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9.5" customHeight="1">
      <c r="A272" s="2"/>
      <c r="B272" s="27"/>
      <c r="C272" s="27"/>
      <c r="F272" s="1"/>
      <c r="G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9.5" customHeight="1">
      <c r="A273" s="2"/>
      <c r="B273" s="27"/>
      <c r="C273" s="27"/>
      <c r="F273" s="1"/>
      <c r="G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9.5" customHeight="1">
      <c r="A274" s="2"/>
      <c r="B274" s="27"/>
      <c r="C274" s="27"/>
      <c r="F274" s="1"/>
      <c r="G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9.5" customHeight="1">
      <c r="A275" s="2"/>
      <c r="B275" s="27"/>
      <c r="C275" s="27"/>
      <c r="F275" s="1"/>
      <c r="G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9.5" customHeight="1">
      <c r="A276" s="2"/>
      <c r="B276" s="27"/>
      <c r="C276" s="27"/>
      <c r="F276" s="1"/>
      <c r="G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9.5" customHeight="1">
      <c r="A277" s="2"/>
      <c r="B277" s="27"/>
      <c r="C277" s="27"/>
      <c r="F277" s="1"/>
      <c r="G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9.5" customHeight="1">
      <c r="A278" s="2"/>
      <c r="B278" s="27"/>
      <c r="C278" s="27"/>
      <c r="F278" s="1"/>
      <c r="G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9.5" customHeight="1">
      <c r="A279" s="2"/>
      <c r="B279" s="27"/>
      <c r="C279" s="27"/>
      <c r="F279" s="1"/>
      <c r="G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9.5" customHeight="1">
      <c r="A280" s="2"/>
      <c r="B280" s="27"/>
      <c r="C280" s="27"/>
      <c r="F280" s="1"/>
      <c r="G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9.5" customHeight="1">
      <c r="A281" s="2"/>
      <c r="B281" s="27"/>
      <c r="C281" s="27"/>
      <c r="F281" s="1"/>
      <c r="G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9.5" customHeight="1">
      <c r="A282" s="2"/>
      <c r="B282" s="27"/>
      <c r="C282" s="27"/>
      <c r="F282" s="1"/>
      <c r="G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9.5" customHeight="1">
      <c r="A283" s="2"/>
      <c r="B283" s="27"/>
      <c r="C283" s="27"/>
      <c r="F283" s="1"/>
      <c r="G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9.5" customHeight="1">
      <c r="A284" s="2"/>
      <c r="B284" s="27"/>
      <c r="C284" s="27"/>
      <c r="F284" s="1"/>
      <c r="G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9.5" customHeight="1">
      <c r="A285" s="2"/>
      <c r="B285" s="27"/>
      <c r="C285" s="27"/>
      <c r="F285" s="1"/>
      <c r="G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9.5" customHeight="1">
      <c r="A286" s="2"/>
      <c r="B286" s="27"/>
      <c r="C286" s="27"/>
      <c r="F286" s="1"/>
      <c r="G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9.5" customHeight="1">
      <c r="A287" s="2"/>
      <c r="B287" s="27"/>
      <c r="C287" s="27"/>
      <c r="F287" s="1"/>
      <c r="G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9.5" customHeight="1">
      <c r="A288" s="2"/>
      <c r="B288" s="27"/>
      <c r="C288" s="27"/>
      <c r="F288" s="1"/>
      <c r="G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9.5" customHeight="1">
      <c r="A289" s="2"/>
      <c r="B289" s="27"/>
      <c r="C289" s="27"/>
      <c r="F289" s="1"/>
      <c r="G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9.5" customHeight="1">
      <c r="A290" s="2"/>
      <c r="B290" s="27"/>
      <c r="C290" s="27"/>
      <c r="F290" s="1"/>
      <c r="G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9.5" customHeight="1">
      <c r="A291" s="2"/>
      <c r="B291" s="27"/>
      <c r="C291" s="27"/>
      <c r="F291" s="1"/>
      <c r="G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9.5" customHeight="1">
      <c r="A292" s="2"/>
      <c r="B292" s="27"/>
      <c r="C292" s="27"/>
      <c r="F292" s="1"/>
      <c r="G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9.5" customHeight="1">
      <c r="A293" s="2"/>
      <c r="B293" s="27"/>
      <c r="C293" s="27"/>
      <c r="F293" s="1"/>
      <c r="G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9.5" customHeight="1">
      <c r="A294" s="2"/>
      <c r="B294" s="27"/>
      <c r="C294" s="27"/>
      <c r="F294" s="1"/>
      <c r="G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9.5" customHeight="1">
      <c r="A295" s="2"/>
      <c r="B295" s="27"/>
      <c r="C295" s="27"/>
      <c r="F295" s="1"/>
      <c r="G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9.5" customHeight="1">
      <c r="A296" s="2"/>
      <c r="B296" s="27"/>
      <c r="C296" s="27"/>
      <c r="F296" s="1"/>
      <c r="G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9.5" customHeight="1">
      <c r="A297" s="2"/>
      <c r="B297" s="27"/>
      <c r="C297" s="27"/>
      <c r="F297" s="1"/>
      <c r="G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9.5" customHeight="1">
      <c r="A298" s="2"/>
      <c r="B298" s="27"/>
      <c r="C298" s="27"/>
      <c r="F298" s="1"/>
      <c r="G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9.5" customHeight="1">
      <c r="A299" s="2"/>
      <c r="B299" s="27"/>
      <c r="C299" s="27"/>
      <c r="F299" s="1"/>
      <c r="G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9.5" customHeight="1">
      <c r="A300" s="2"/>
      <c r="B300" s="27"/>
      <c r="C300" s="27"/>
      <c r="F300" s="1"/>
      <c r="G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9.5" customHeight="1">
      <c r="A301" s="2"/>
      <c r="B301" s="27"/>
      <c r="C301" s="27"/>
      <c r="F301" s="1"/>
      <c r="G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9.5" customHeight="1">
      <c r="A302" s="2"/>
      <c r="B302" s="27"/>
      <c r="C302" s="27"/>
      <c r="F302" s="1"/>
      <c r="G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9.5" customHeight="1">
      <c r="A303" s="2"/>
      <c r="B303" s="27"/>
      <c r="C303" s="27"/>
      <c r="F303" s="1"/>
      <c r="G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9.5" customHeight="1">
      <c r="A304" s="2"/>
      <c r="B304" s="27"/>
      <c r="C304" s="27"/>
      <c r="F304" s="1"/>
      <c r="G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9.5" customHeight="1">
      <c r="A305" s="2"/>
      <c r="B305" s="27"/>
      <c r="C305" s="27"/>
      <c r="F305" s="1"/>
      <c r="G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9.5" customHeight="1">
      <c r="A306" s="2"/>
      <c r="B306" s="27"/>
      <c r="C306" s="27"/>
      <c r="F306" s="1"/>
      <c r="G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9.5" customHeight="1">
      <c r="A307" s="2"/>
      <c r="B307" s="27"/>
      <c r="C307" s="27"/>
      <c r="F307" s="1"/>
      <c r="G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9.5" customHeight="1">
      <c r="A308" s="2"/>
      <c r="B308" s="27"/>
      <c r="C308" s="27"/>
      <c r="F308" s="1"/>
      <c r="G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9.5" customHeight="1">
      <c r="A309" s="2"/>
      <c r="B309" s="27"/>
      <c r="C309" s="27"/>
      <c r="F309" s="1"/>
      <c r="G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9.5" customHeight="1">
      <c r="A310" s="2"/>
      <c r="B310" s="27"/>
      <c r="C310" s="27"/>
      <c r="F310" s="1"/>
      <c r="G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9.5" customHeight="1">
      <c r="A311" s="2"/>
      <c r="B311" s="27"/>
      <c r="C311" s="27"/>
      <c r="F311" s="1"/>
      <c r="G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9.5" customHeight="1">
      <c r="A312" s="2"/>
      <c r="B312" s="27"/>
      <c r="C312" s="27"/>
      <c r="F312" s="1"/>
      <c r="G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9.5" customHeight="1">
      <c r="A313" s="2"/>
      <c r="B313" s="27"/>
      <c r="C313" s="27"/>
      <c r="F313" s="1"/>
      <c r="G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9.5" customHeight="1">
      <c r="A314" s="2"/>
      <c r="B314" s="27"/>
      <c r="C314" s="27"/>
      <c r="F314" s="1"/>
      <c r="G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9.5" customHeight="1">
      <c r="A315" s="2"/>
      <c r="B315" s="27"/>
      <c r="C315" s="27"/>
      <c r="F315" s="1"/>
      <c r="G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9.5" customHeight="1">
      <c r="A316" s="2"/>
      <c r="B316" s="27"/>
      <c r="C316" s="27"/>
      <c r="F316" s="1"/>
      <c r="G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9.5" customHeight="1">
      <c r="A317" s="2"/>
      <c r="B317" s="27"/>
      <c r="C317" s="27"/>
      <c r="F317" s="1"/>
      <c r="G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9.5" customHeight="1">
      <c r="A318" s="2"/>
      <c r="B318" s="27"/>
      <c r="C318" s="27"/>
      <c r="F318" s="1"/>
      <c r="G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9.5" customHeight="1">
      <c r="A319" s="2"/>
      <c r="B319" s="27"/>
      <c r="C319" s="27"/>
      <c r="F319" s="1"/>
      <c r="G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9.5" customHeight="1">
      <c r="A320" s="2"/>
      <c r="B320" s="27"/>
      <c r="C320" s="27"/>
      <c r="F320" s="1"/>
      <c r="G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9.5" customHeight="1">
      <c r="A321" s="2"/>
      <c r="B321" s="27"/>
      <c r="C321" s="27"/>
      <c r="F321" s="1"/>
      <c r="G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9.5" customHeight="1">
      <c r="A322" s="2"/>
      <c r="B322" s="27"/>
      <c r="C322" s="27"/>
      <c r="F322" s="1"/>
      <c r="G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9.5" customHeight="1">
      <c r="A323" s="2"/>
      <c r="B323" s="27"/>
      <c r="C323" s="27"/>
      <c r="F323" s="1"/>
      <c r="G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9.5" customHeight="1">
      <c r="A324" s="2"/>
      <c r="B324" s="27"/>
      <c r="C324" s="27"/>
      <c r="F324" s="1"/>
      <c r="G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9.5" customHeight="1">
      <c r="A325" s="2"/>
      <c r="B325" s="27"/>
      <c r="C325" s="27"/>
      <c r="F325" s="1"/>
      <c r="G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9.5" customHeight="1">
      <c r="A326" s="2"/>
      <c r="B326" s="27"/>
      <c r="C326" s="27"/>
      <c r="F326" s="1"/>
      <c r="G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9.5" customHeight="1">
      <c r="A327" s="2"/>
      <c r="B327" s="27"/>
      <c r="C327" s="27"/>
      <c r="F327" s="1"/>
      <c r="G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9.5" customHeight="1">
      <c r="A328" s="2"/>
      <c r="B328" s="27"/>
      <c r="C328" s="27"/>
      <c r="F328" s="1"/>
      <c r="G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9.5" customHeight="1">
      <c r="A329" s="2"/>
      <c r="B329" s="27"/>
      <c r="C329" s="27"/>
      <c r="F329" s="1"/>
      <c r="G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9.5" customHeight="1">
      <c r="A330" s="2"/>
      <c r="B330" s="27"/>
      <c r="C330" s="27"/>
      <c r="F330" s="1"/>
      <c r="G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9.5" customHeight="1">
      <c r="A331" s="2"/>
      <c r="B331" s="27"/>
      <c r="C331" s="27"/>
      <c r="F331" s="1"/>
      <c r="G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9.5" customHeight="1">
      <c r="A332" s="2"/>
      <c r="B332" s="27"/>
      <c r="C332" s="27"/>
      <c r="F332" s="1"/>
      <c r="G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9.5" customHeight="1">
      <c r="A333" s="2"/>
      <c r="B333" s="27"/>
      <c r="C333" s="27"/>
      <c r="F333" s="1"/>
      <c r="G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9.5" customHeight="1">
      <c r="A334" s="2"/>
      <c r="B334" s="27"/>
      <c r="C334" s="27"/>
      <c r="F334" s="1"/>
      <c r="G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9.5" customHeight="1">
      <c r="A335" s="2"/>
      <c r="B335" s="27"/>
      <c r="C335" s="27"/>
      <c r="F335" s="1"/>
      <c r="G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9.5" customHeight="1">
      <c r="A336" s="2"/>
      <c r="B336" s="27"/>
      <c r="C336" s="27"/>
      <c r="F336" s="1"/>
      <c r="G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9.5" customHeight="1">
      <c r="A337" s="2"/>
      <c r="B337" s="27"/>
      <c r="C337" s="27"/>
      <c r="F337" s="1"/>
      <c r="G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9.5" customHeight="1">
      <c r="A338" s="2"/>
      <c r="B338" s="27"/>
      <c r="C338" s="27"/>
      <c r="F338" s="1"/>
      <c r="G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9.5" customHeight="1">
      <c r="A339" s="2"/>
      <c r="B339" s="27"/>
      <c r="C339" s="27"/>
      <c r="F339" s="1"/>
      <c r="G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9.5" customHeight="1">
      <c r="A340" s="2"/>
      <c r="B340" s="27"/>
      <c r="C340" s="27"/>
      <c r="F340" s="1"/>
      <c r="G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9.5" customHeight="1">
      <c r="A341" s="2"/>
      <c r="B341" s="27"/>
      <c r="C341" s="27"/>
      <c r="F341" s="1"/>
      <c r="G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9.5" customHeight="1">
      <c r="A342" s="2"/>
      <c r="B342" s="27"/>
      <c r="C342" s="27"/>
      <c r="F342" s="1"/>
      <c r="G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9.5" customHeight="1">
      <c r="A343" s="2"/>
      <c r="B343" s="27"/>
      <c r="C343" s="27"/>
      <c r="F343" s="1"/>
      <c r="G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9.5" customHeight="1">
      <c r="A344" s="2"/>
      <c r="B344" s="27"/>
      <c r="C344" s="27"/>
      <c r="F344" s="1"/>
      <c r="G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9.5" customHeight="1">
      <c r="A345" s="2"/>
      <c r="B345" s="27"/>
      <c r="C345" s="27"/>
      <c r="F345" s="1"/>
      <c r="G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9.5" customHeight="1">
      <c r="A346" s="2"/>
      <c r="B346" s="27"/>
      <c r="C346" s="27"/>
      <c r="F346" s="1"/>
      <c r="G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9.5" customHeight="1">
      <c r="A347" s="2"/>
      <c r="B347" s="27"/>
      <c r="C347" s="27"/>
      <c r="F347" s="1"/>
      <c r="G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9.5" customHeight="1">
      <c r="A348" s="2"/>
      <c r="B348" s="27"/>
      <c r="C348" s="27"/>
      <c r="F348" s="1"/>
      <c r="G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9.5" customHeight="1">
      <c r="A349" s="2"/>
      <c r="B349" s="27"/>
      <c r="C349" s="27"/>
      <c r="F349" s="1"/>
      <c r="G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9.5" customHeight="1">
      <c r="A350" s="2"/>
      <c r="B350" s="27"/>
      <c r="C350" s="27"/>
      <c r="F350" s="1"/>
      <c r="G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9.5" customHeight="1">
      <c r="A351" s="2"/>
      <c r="B351" s="27"/>
      <c r="C351" s="27"/>
      <c r="F351" s="1"/>
      <c r="G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9.5" customHeight="1">
      <c r="A352" s="2"/>
      <c r="B352" s="27"/>
      <c r="C352" s="27"/>
      <c r="F352" s="1"/>
      <c r="G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9.5" customHeight="1">
      <c r="A353" s="2"/>
      <c r="B353" s="27"/>
      <c r="C353" s="27"/>
      <c r="F353" s="1"/>
      <c r="G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9.5" customHeight="1">
      <c r="A354" s="2"/>
      <c r="B354" s="27"/>
      <c r="C354" s="27"/>
      <c r="F354" s="1"/>
      <c r="G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9.5" customHeight="1">
      <c r="A355" s="2"/>
      <c r="B355" s="27"/>
      <c r="C355" s="27"/>
      <c r="F355" s="1"/>
      <c r="G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9.5" customHeight="1">
      <c r="A356" s="2"/>
      <c r="B356" s="27"/>
      <c r="C356" s="27"/>
      <c r="F356" s="1"/>
      <c r="G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9.5" customHeight="1">
      <c r="A357" s="2"/>
      <c r="B357" s="27"/>
      <c r="C357" s="27"/>
      <c r="F357" s="1"/>
      <c r="G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9.5" customHeight="1">
      <c r="A358" s="2"/>
      <c r="B358" s="27"/>
      <c r="C358" s="27"/>
      <c r="F358" s="1"/>
      <c r="G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9.5" customHeight="1">
      <c r="A359" s="2"/>
      <c r="B359" s="27"/>
      <c r="C359" s="27"/>
      <c r="F359" s="1"/>
      <c r="G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9.5" customHeight="1">
      <c r="A360" s="2"/>
      <c r="B360" s="27"/>
      <c r="C360" s="27"/>
      <c r="F360" s="1"/>
      <c r="G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9.5" customHeight="1">
      <c r="A361" s="2"/>
      <c r="B361" s="27"/>
      <c r="C361" s="27"/>
      <c r="F361" s="1"/>
      <c r="G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9.5" customHeight="1">
      <c r="A362" s="2"/>
      <c r="B362" s="27"/>
      <c r="C362" s="27"/>
      <c r="F362" s="1"/>
      <c r="G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9.5" customHeight="1">
      <c r="A363" s="2"/>
      <c r="B363" s="27"/>
      <c r="C363" s="27"/>
      <c r="F363" s="1"/>
      <c r="G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9.5" customHeight="1">
      <c r="A364" s="2"/>
      <c r="B364" s="27"/>
      <c r="C364" s="27"/>
      <c r="F364" s="1"/>
      <c r="G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9.5" customHeight="1">
      <c r="A365" s="2"/>
      <c r="B365" s="27"/>
      <c r="C365" s="27"/>
      <c r="F365" s="1"/>
      <c r="G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9.5" customHeight="1">
      <c r="A366" s="2"/>
      <c r="B366" s="27"/>
      <c r="C366" s="27"/>
      <c r="F366" s="1"/>
      <c r="G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9.5" customHeight="1">
      <c r="A367" s="2"/>
      <c r="B367" s="27"/>
      <c r="C367" s="27"/>
      <c r="F367" s="1"/>
      <c r="G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9.5" customHeight="1">
      <c r="A368" s="2"/>
      <c r="B368" s="27"/>
      <c r="C368" s="27"/>
      <c r="F368" s="1"/>
      <c r="G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9.5" customHeight="1">
      <c r="A369" s="2"/>
      <c r="B369" s="27"/>
      <c r="C369" s="27"/>
      <c r="F369" s="1"/>
      <c r="G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9.5" customHeight="1">
      <c r="A370" s="2"/>
      <c r="B370" s="27"/>
      <c r="C370" s="27"/>
      <c r="F370" s="1"/>
      <c r="G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9.5" customHeight="1">
      <c r="A371" s="2"/>
      <c r="B371" s="27"/>
      <c r="C371" s="27"/>
      <c r="F371" s="1"/>
      <c r="G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9.5" customHeight="1">
      <c r="A372" s="2"/>
      <c r="B372" s="27"/>
      <c r="C372" s="27"/>
      <c r="F372" s="1"/>
      <c r="G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9.5" customHeight="1">
      <c r="A373" s="2"/>
      <c r="B373" s="27"/>
      <c r="C373" s="27"/>
      <c r="F373" s="1"/>
      <c r="G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9.5" customHeight="1">
      <c r="A374" s="2"/>
      <c r="B374" s="27"/>
      <c r="C374" s="27"/>
      <c r="F374" s="1"/>
      <c r="G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9.5" customHeight="1">
      <c r="A375" s="2"/>
      <c r="B375" s="27"/>
      <c r="C375" s="27"/>
      <c r="F375" s="1"/>
      <c r="G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9.5" customHeight="1">
      <c r="A376" s="2"/>
      <c r="B376" s="27"/>
      <c r="C376" s="27"/>
      <c r="F376" s="1"/>
      <c r="G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9.5" customHeight="1">
      <c r="A377" s="2"/>
      <c r="B377" s="27"/>
      <c r="C377" s="27"/>
      <c r="F377" s="1"/>
      <c r="G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9.5" customHeight="1">
      <c r="A378" s="2"/>
      <c r="B378" s="27"/>
      <c r="C378" s="27"/>
      <c r="F378" s="1"/>
      <c r="G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9.5" customHeight="1">
      <c r="A379" s="2"/>
      <c r="B379" s="27"/>
      <c r="C379" s="27"/>
      <c r="F379" s="1"/>
      <c r="G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9.5" customHeight="1">
      <c r="A380" s="2"/>
      <c r="B380" s="27"/>
      <c r="C380" s="27"/>
      <c r="F380" s="1"/>
      <c r="G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9.5" customHeight="1">
      <c r="A381" s="2"/>
      <c r="B381" s="27"/>
      <c r="C381" s="27"/>
      <c r="F381" s="1"/>
      <c r="G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9.5" customHeight="1">
      <c r="A382" s="2"/>
      <c r="B382" s="27"/>
      <c r="C382" s="27"/>
      <c r="F382" s="1"/>
      <c r="G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9.5" customHeight="1">
      <c r="A383" s="2"/>
      <c r="B383" s="27"/>
      <c r="C383" s="27"/>
      <c r="F383" s="1"/>
      <c r="G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9.5" customHeight="1">
      <c r="A384" s="2"/>
      <c r="B384" s="27"/>
      <c r="C384" s="27"/>
      <c r="F384" s="1"/>
      <c r="G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9.5" customHeight="1">
      <c r="A385" s="2"/>
      <c r="B385" s="27"/>
      <c r="C385" s="27"/>
      <c r="F385" s="1"/>
      <c r="G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9.5" customHeight="1">
      <c r="A386" s="2"/>
      <c r="B386" s="27"/>
      <c r="C386" s="27"/>
      <c r="F386" s="1"/>
      <c r="G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9.5" customHeight="1">
      <c r="A387" s="2"/>
      <c r="B387" s="27"/>
      <c r="C387" s="27"/>
      <c r="F387" s="1"/>
      <c r="G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9.5" customHeight="1">
      <c r="A388" s="2"/>
      <c r="B388" s="27"/>
      <c r="C388" s="27"/>
      <c r="F388" s="1"/>
      <c r="G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9.5" customHeight="1">
      <c r="A389" s="2"/>
      <c r="B389" s="27"/>
      <c r="C389" s="27"/>
      <c r="F389" s="1"/>
      <c r="G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9.5" customHeight="1">
      <c r="A390" s="2"/>
      <c r="B390" s="27"/>
      <c r="C390" s="27"/>
      <c r="F390" s="1"/>
      <c r="G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9.5" customHeight="1">
      <c r="A391" s="2"/>
      <c r="B391" s="27"/>
      <c r="C391" s="27"/>
      <c r="F391" s="1"/>
      <c r="G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9.5" customHeight="1">
      <c r="A392" s="2"/>
      <c r="B392" s="27"/>
      <c r="C392" s="27"/>
      <c r="F392" s="1"/>
      <c r="G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9.5" customHeight="1">
      <c r="A393" s="2"/>
      <c r="B393" s="27"/>
      <c r="C393" s="27"/>
      <c r="F393" s="1"/>
      <c r="G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9.5" customHeight="1">
      <c r="A394" s="2"/>
      <c r="B394" s="27"/>
      <c r="C394" s="27"/>
      <c r="F394" s="1"/>
      <c r="G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9.5" customHeight="1">
      <c r="A395" s="2"/>
      <c r="B395" s="27"/>
      <c r="C395" s="27"/>
      <c r="F395" s="1"/>
      <c r="G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9.5" customHeight="1">
      <c r="A396" s="2"/>
      <c r="B396" s="27"/>
      <c r="C396" s="27"/>
      <c r="F396" s="1"/>
      <c r="G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9.5" customHeight="1">
      <c r="A397" s="2"/>
      <c r="B397" s="27"/>
      <c r="C397" s="27"/>
      <c r="F397" s="1"/>
      <c r="G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9.5" customHeight="1">
      <c r="A398" s="2"/>
      <c r="B398" s="27"/>
      <c r="C398" s="27"/>
      <c r="F398" s="1"/>
      <c r="G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9.5" customHeight="1">
      <c r="A399" s="2"/>
      <c r="B399" s="27"/>
      <c r="C399" s="27"/>
      <c r="F399" s="1"/>
      <c r="G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9.5" customHeight="1">
      <c r="A400" s="2"/>
      <c r="B400" s="27"/>
      <c r="C400" s="27"/>
      <c r="F400" s="1"/>
      <c r="G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9.5" customHeight="1">
      <c r="A401" s="2"/>
      <c r="B401" s="27"/>
      <c r="C401" s="27"/>
      <c r="F401" s="1"/>
      <c r="G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9.5" customHeight="1">
      <c r="A402" s="2"/>
      <c r="B402" s="27"/>
      <c r="C402" s="27"/>
      <c r="F402" s="1"/>
      <c r="G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9.5" customHeight="1">
      <c r="A403" s="2"/>
      <c r="B403" s="27"/>
      <c r="C403" s="27"/>
      <c r="F403" s="1"/>
      <c r="G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9.5" customHeight="1">
      <c r="A404" s="2"/>
      <c r="B404" s="27"/>
      <c r="C404" s="27"/>
      <c r="F404" s="1"/>
      <c r="G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9.5" customHeight="1">
      <c r="A405" s="2"/>
      <c r="B405" s="27"/>
      <c r="C405" s="27"/>
      <c r="F405" s="1"/>
      <c r="G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9.5" customHeight="1">
      <c r="A406" s="2"/>
      <c r="B406" s="27"/>
      <c r="C406" s="27"/>
      <c r="F406" s="1"/>
      <c r="G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9.5" customHeight="1">
      <c r="A407" s="2"/>
      <c r="B407" s="27"/>
      <c r="C407" s="27"/>
      <c r="F407" s="1"/>
      <c r="G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9.5" customHeight="1">
      <c r="A408" s="2"/>
      <c r="B408" s="27"/>
      <c r="C408" s="27"/>
      <c r="F408" s="1"/>
      <c r="G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9.5" customHeight="1">
      <c r="A409" s="2"/>
      <c r="B409" s="27"/>
      <c r="C409" s="27"/>
      <c r="F409" s="1"/>
      <c r="G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9.5" customHeight="1">
      <c r="A410" s="2"/>
      <c r="B410" s="27"/>
      <c r="C410" s="27"/>
      <c r="F410" s="1"/>
      <c r="G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9.5" customHeight="1">
      <c r="A411" s="2"/>
      <c r="B411" s="27"/>
      <c r="C411" s="27"/>
      <c r="F411" s="1"/>
      <c r="G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9.5" customHeight="1">
      <c r="A412" s="2"/>
      <c r="B412" s="27"/>
      <c r="C412" s="27"/>
      <c r="F412" s="1"/>
      <c r="G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9.5" customHeight="1">
      <c r="A413" s="2"/>
      <c r="B413" s="27"/>
      <c r="C413" s="27"/>
      <c r="F413" s="1"/>
      <c r="G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9.5" customHeight="1">
      <c r="A414" s="2"/>
      <c r="B414" s="27"/>
      <c r="C414" s="27"/>
      <c r="F414" s="1"/>
      <c r="G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9.5" customHeight="1">
      <c r="A415" s="2"/>
      <c r="B415" s="27"/>
      <c r="C415" s="27"/>
      <c r="F415" s="1"/>
      <c r="G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9.5" customHeight="1">
      <c r="A416" s="2"/>
      <c r="B416" s="27"/>
      <c r="C416" s="27"/>
      <c r="F416" s="1"/>
      <c r="G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9.5" customHeight="1">
      <c r="A417" s="2"/>
      <c r="B417" s="27"/>
      <c r="C417" s="27"/>
      <c r="F417" s="1"/>
      <c r="G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9.5" customHeight="1">
      <c r="A418" s="2"/>
      <c r="B418" s="27"/>
      <c r="C418" s="27"/>
      <c r="F418" s="1"/>
      <c r="G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9.5" customHeight="1">
      <c r="A419" s="2"/>
      <c r="B419" s="27"/>
      <c r="C419" s="27"/>
      <c r="F419" s="1"/>
      <c r="G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9.5" customHeight="1">
      <c r="A420" s="2"/>
      <c r="B420" s="27"/>
      <c r="C420" s="27"/>
      <c r="F420" s="1"/>
      <c r="G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9.5" customHeight="1">
      <c r="A421" s="2"/>
      <c r="B421" s="27"/>
      <c r="C421" s="27"/>
      <c r="F421" s="1"/>
      <c r="G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9.5" customHeight="1">
      <c r="A422" s="2"/>
      <c r="B422" s="27"/>
      <c r="C422" s="27"/>
      <c r="F422" s="1"/>
      <c r="G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9.5" customHeight="1">
      <c r="A423" s="2"/>
      <c r="B423" s="27"/>
      <c r="C423" s="27"/>
      <c r="F423" s="1"/>
      <c r="G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9.5" customHeight="1">
      <c r="A424" s="2"/>
      <c r="B424" s="27"/>
      <c r="C424" s="27"/>
      <c r="F424" s="1"/>
      <c r="G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9.5" customHeight="1">
      <c r="A425" s="2"/>
      <c r="B425" s="27"/>
      <c r="C425" s="27"/>
      <c r="F425" s="1"/>
      <c r="G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9.5" customHeight="1">
      <c r="A426" s="2"/>
      <c r="B426" s="27"/>
      <c r="C426" s="27"/>
      <c r="F426" s="1"/>
      <c r="G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9.5" customHeight="1">
      <c r="A427" s="2"/>
      <c r="B427" s="27"/>
      <c r="C427" s="27"/>
      <c r="F427" s="1"/>
      <c r="G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9.5" customHeight="1">
      <c r="A428" s="2"/>
      <c r="B428" s="27"/>
      <c r="C428" s="27"/>
      <c r="F428" s="1"/>
      <c r="G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9.5" customHeight="1">
      <c r="A429" s="2"/>
      <c r="B429" s="27"/>
      <c r="C429" s="27"/>
      <c r="F429" s="1"/>
      <c r="G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9.5" customHeight="1">
      <c r="A430" s="2"/>
      <c r="B430" s="27"/>
      <c r="C430" s="27"/>
      <c r="F430" s="1"/>
      <c r="G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9.5" customHeight="1">
      <c r="A431" s="2"/>
      <c r="B431" s="27"/>
      <c r="C431" s="27"/>
      <c r="F431" s="1"/>
      <c r="G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9.5" customHeight="1">
      <c r="A432" s="2"/>
      <c r="B432" s="27"/>
      <c r="C432" s="27"/>
      <c r="F432" s="1"/>
      <c r="G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9.5" customHeight="1">
      <c r="A433" s="2"/>
      <c r="B433" s="27"/>
      <c r="C433" s="27"/>
      <c r="F433" s="1"/>
      <c r="G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9.5" customHeight="1">
      <c r="A434" s="2"/>
      <c r="B434" s="27"/>
      <c r="C434" s="27"/>
      <c r="F434" s="1"/>
      <c r="G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9.5" customHeight="1">
      <c r="A435" s="2"/>
      <c r="B435" s="27"/>
      <c r="C435" s="27"/>
      <c r="F435" s="1"/>
      <c r="G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9.5" customHeight="1">
      <c r="A436" s="2"/>
      <c r="B436" s="27"/>
      <c r="C436" s="27"/>
      <c r="F436" s="1"/>
      <c r="G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9.5" customHeight="1">
      <c r="A437" s="2"/>
      <c r="B437" s="27"/>
      <c r="C437" s="27"/>
      <c r="F437" s="1"/>
      <c r="G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9.5" customHeight="1">
      <c r="A438" s="2"/>
      <c r="B438" s="27"/>
      <c r="C438" s="27"/>
      <c r="F438" s="1"/>
      <c r="G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9.5" customHeight="1">
      <c r="A439" s="2"/>
      <c r="B439" s="27"/>
      <c r="C439" s="27"/>
      <c r="F439" s="1"/>
      <c r="G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9.5" customHeight="1">
      <c r="A440" s="2"/>
      <c r="B440" s="27"/>
      <c r="C440" s="27"/>
      <c r="F440" s="1"/>
      <c r="G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9.5" customHeight="1">
      <c r="A441" s="2"/>
      <c r="B441" s="27"/>
      <c r="C441" s="27"/>
      <c r="F441" s="1"/>
      <c r="G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9.5" customHeight="1">
      <c r="A442" s="2"/>
      <c r="B442" s="27"/>
      <c r="C442" s="27"/>
      <c r="F442" s="1"/>
      <c r="G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9.5" customHeight="1">
      <c r="A443" s="2"/>
      <c r="B443" s="27"/>
      <c r="C443" s="27"/>
      <c r="F443" s="1"/>
      <c r="G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9.5" customHeight="1">
      <c r="A444" s="2"/>
      <c r="B444" s="27"/>
      <c r="C444" s="27"/>
      <c r="F444" s="1"/>
      <c r="G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9.5" customHeight="1">
      <c r="A445" s="2"/>
      <c r="B445" s="27"/>
      <c r="C445" s="27"/>
      <c r="F445" s="1"/>
      <c r="G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9.5" customHeight="1">
      <c r="A446" s="2"/>
      <c r="B446" s="27"/>
      <c r="C446" s="27"/>
      <c r="F446" s="1"/>
      <c r="G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9.5" customHeight="1">
      <c r="A447" s="2"/>
      <c r="B447" s="27"/>
      <c r="C447" s="27"/>
      <c r="F447" s="1"/>
      <c r="G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9.5" customHeight="1">
      <c r="A448" s="2"/>
      <c r="B448" s="27"/>
      <c r="C448" s="27"/>
      <c r="F448" s="1"/>
      <c r="G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9.5" customHeight="1">
      <c r="A449" s="2"/>
      <c r="B449" s="27"/>
      <c r="C449" s="27"/>
      <c r="F449" s="1"/>
      <c r="G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9.5" customHeight="1">
      <c r="A450" s="2"/>
      <c r="B450" s="27"/>
      <c r="C450" s="27"/>
      <c r="F450" s="1"/>
      <c r="G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9.5" customHeight="1">
      <c r="A451" s="2"/>
      <c r="B451" s="27"/>
      <c r="C451" s="27"/>
      <c r="F451" s="1"/>
      <c r="G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9.5" customHeight="1">
      <c r="A452" s="2"/>
      <c r="B452" s="27"/>
      <c r="C452" s="27"/>
      <c r="F452" s="1"/>
      <c r="G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9.5" customHeight="1">
      <c r="A453" s="2"/>
      <c r="B453" s="27"/>
      <c r="C453" s="27"/>
      <c r="F453" s="1"/>
      <c r="G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9.5" customHeight="1">
      <c r="A454" s="2"/>
      <c r="B454" s="27"/>
      <c r="C454" s="27"/>
      <c r="F454" s="1"/>
      <c r="G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9.5" customHeight="1">
      <c r="A455" s="2"/>
      <c r="B455" s="27"/>
      <c r="C455" s="27"/>
      <c r="F455" s="1"/>
      <c r="G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9.5" customHeight="1">
      <c r="A456" s="2"/>
      <c r="B456" s="27"/>
      <c r="C456" s="27"/>
      <c r="F456" s="1"/>
      <c r="G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9.5" customHeight="1">
      <c r="A457" s="2"/>
      <c r="B457" s="27"/>
      <c r="C457" s="27"/>
      <c r="F457" s="1"/>
      <c r="G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9.5" customHeight="1">
      <c r="A458" s="2"/>
      <c r="B458" s="27"/>
      <c r="C458" s="27"/>
      <c r="F458" s="1"/>
      <c r="G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9.5" customHeight="1">
      <c r="A459" s="2"/>
      <c r="B459" s="27"/>
      <c r="C459" s="27"/>
      <c r="F459" s="1"/>
      <c r="G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9.5" customHeight="1">
      <c r="A460" s="2"/>
      <c r="B460" s="27"/>
      <c r="C460" s="27"/>
      <c r="F460" s="1"/>
      <c r="G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9.5" customHeight="1">
      <c r="A461" s="2"/>
      <c r="B461" s="27"/>
      <c r="C461" s="27"/>
      <c r="F461" s="1"/>
      <c r="G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9.5" customHeight="1">
      <c r="A462" s="2"/>
      <c r="B462" s="27"/>
      <c r="C462" s="27"/>
      <c r="F462" s="1"/>
      <c r="G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9.5" customHeight="1">
      <c r="A463" s="2"/>
      <c r="B463" s="27"/>
      <c r="C463" s="27"/>
      <c r="F463" s="1"/>
      <c r="G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9.5" customHeight="1">
      <c r="A464" s="2"/>
      <c r="B464" s="27"/>
      <c r="C464" s="27"/>
      <c r="F464" s="1"/>
      <c r="G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9.5" customHeight="1">
      <c r="A465" s="2"/>
      <c r="B465" s="27"/>
      <c r="C465" s="27"/>
      <c r="F465" s="1"/>
      <c r="G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9.5" customHeight="1">
      <c r="A466" s="2"/>
      <c r="B466" s="27"/>
      <c r="C466" s="27"/>
      <c r="F466" s="1"/>
      <c r="G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9.5" customHeight="1">
      <c r="A467" s="2"/>
      <c r="B467" s="27"/>
      <c r="C467" s="27"/>
      <c r="F467" s="1"/>
      <c r="G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9.5" customHeight="1">
      <c r="A468" s="2"/>
      <c r="B468" s="27"/>
      <c r="C468" s="27"/>
      <c r="F468" s="1"/>
      <c r="G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9.5" customHeight="1">
      <c r="A469" s="2"/>
      <c r="B469" s="27"/>
      <c r="C469" s="27"/>
      <c r="F469" s="1"/>
      <c r="G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9.5" customHeight="1">
      <c r="A470" s="2"/>
      <c r="B470" s="27"/>
      <c r="C470" s="27"/>
      <c r="F470" s="1"/>
      <c r="G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9.5" customHeight="1">
      <c r="A471" s="2"/>
      <c r="B471" s="27"/>
      <c r="C471" s="27"/>
      <c r="F471" s="1"/>
      <c r="G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9.5" customHeight="1">
      <c r="A472" s="2"/>
      <c r="B472" s="27"/>
      <c r="C472" s="27"/>
      <c r="F472" s="1"/>
      <c r="G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9.5" customHeight="1">
      <c r="A473" s="2"/>
      <c r="B473" s="27"/>
      <c r="C473" s="27"/>
      <c r="F473" s="1"/>
      <c r="G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9.5" customHeight="1">
      <c r="A474" s="2"/>
      <c r="B474" s="27"/>
      <c r="C474" s="27"/>
      <c r="F474" s="1"/>
      <c r="G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9.5" customHeight="1">
      <c r="A475" s="2"/>
      <c r="B475" s="27"/>
      <c r="C475" s="27"/>
      <c r="F475" s="1"/>
      <c r="G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9.5" customHeight="1">
      <c r="A476" s="2"/>
      <c r="B476" s="27"/>
      <c r="C476" s="27"/>
      <c r="F476" s="1"/>
      <c r="G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9.5" customHeight="1">
      <c r="A477" s="2"/>
      <c r="B477" s="27"/>
      <c r="C477" s="27"/>
      <c r="F477" s="1"/>
      <c r="G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9.5" customHeight="1">
      <c r="A478" s="2"/>
      <c r="B478" s="27"/>
      <c r="C478" s="27"/>
      <c r="F478" s="1"/>
      <c r="G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9.5" customHeight="1">
      <c r="A479" s="2"/>
      <c r="B479" s="27"/>
      <c r="C479" s="27"/>
      <c r="F479" s="1"/>
      <c r="G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9.5" customHeight="1">
      <c r="A480" s="2"/>
      <c r="B480" s="27"/>
      <c r="C480" s="27"/>
      <c r="F480" s="1"/>
      <c r="G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9.5" customHeight="1">
      <c r="A481" s="2"/>
      <c r="B481" s="27"/>
      <c r="C481" s="27"/>
      <c r="F481" s="1"/>
      <c r="G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9.5" customHeight="1">
      <c r="A482" s="2"/>
      <c r="B482" s="27"/>
      <c r="C482" s="27"/>
      <c r="F482" s="1"/>
      <c r="G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9.5" customHeight="1">
      <c r="A483" s="2"/>
      <c r="B483" s="27"/>
      <c r="C483" s="27"/>
      <c r="F483" s="1"/>
      <c r="G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9.5" customHeight="1">
      <c r="A484" s="2"/>
      <c r="B484" s="27"/>
      <c r="C484" s="27"/>
      <c r="F484" s="1"/>
      <c r="G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9.5" customHeight="1">
      <c r="A485" s="2"/>
      <c r="B485" s="27"/>
      <c r="C485" s="27"/>
      <c r="F485" s="1"/>
      <c r="G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9.5" customHeight="1">
      <c r="A486" s="2"/>
      <c r="B486" s="27"/>
      <c r="C486" s="27"/>
      <c r="F486" s="1"/>
      <c r="G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9.5" customHeight="1">
      <c r="A487" s="2"/>
      <c r="B487" s="27"/>
      <c r="C487" s="27"/>
      <c r="F487" s="1"/>
      <c r="G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9.5" customHeight="1">
      <c r="A488" s="2"/>
      <c r="B488" s="27"/>
      <c r="C488" s="27"/>
      <c r="F488" s="1"/>
      <c r="G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9.5" customHeight="1">
      <c r="A489" s="2"/>
      <c r="B489" s="27"/>
      <c r="C489" s="27"/>
      <c r="F489" s="1"/>
      <c r="G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9.5" customHeight="1">
      <c r="A490" s="2"/>
      <c r="B490" s="27"/>
      <c r="C490" s="27"/>
      <c r="F490" s="1"/>
      <c r="G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9.5" customHeight="1">
      <c r="A491" s="2"/>
      <c r="B491" s="27"/>
      <c r="C491" s="27"/>
      <c r="F491" s="1"/>
      <c r="G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9.5" customHeight="1">
      <c r="A492" s="2"/>
      <c r="B492" s="27"/>
      <c r="C492" s="27"/>
      <c r="F492" s="1"/>
      <c r="G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9.5" customHeight="1">
      <c r="A493" s="2"/>
      <c r="B493" s="27"/>
      <c r="C493" s="27"/>
      <c r="F493" s="1"/>
      <c r="G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9.5" customHeight="1">
      <c r="A494" s="2"/>
      <c r="B494" s="27"/>
      <c r="C494" s="27"/>
      <c r="F494" s="1"/>
      <c r="G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9.5" customHeight="1">
      <c r="A495" s="2"/>
      <c r="B495" s="27"/>
      <c r="C495" s="27"/>
      <c r="F495" s="1"/>
      <c r="G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9.5" customHeight="1">
      <c r="A496" s="2"/>
      <c r="B496" s="27"/>
      <c r="C496" s="27"/>
      <c r="F496" s="1"/>
      <c r="G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9.5" customHeight="1">
      <c r="A497" s="2"/>
      <c r="B497" s="27"/>
      <c r="C497" s="27"/>
      <c r="F497" s="1"/>
      <c r="G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9.5" customHeight="1">
      <c r="A498" s="2"/>
      <c r="B498" s="27"/>
      <c r="C498" s="27"/>
      <c r="F498" s="1"/>
      <c r="G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9.5" customHeight="1">
      <c r="A499" s="2"/>
      <c r="B499" s="27"/>
      <c r="C499" s="27"/>
      <c r="F499" s="1"/>
      <c r="G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9.5" customHeight="1">
      <c r="A500" s="2"/>
      <c r="B500" s="27"/>
      <c r="C500" s="27"/>
      <c r="F500" s="1"/>
      <c r="G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9.5" customHeight="1">
      <c r="A501" s="2"/>
      <c r="B501" s="27"/>
      <c r="C501" s="27"/>
      <c r="F501" s="1"/>
      <c r="G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9.5" customHeight="1">
      <c r="A502" s="2"/>
      <c r="B502" s="27"/>
      <c r="C502" s="27"/>
      <c r="F502" s="1"/>
      <c r="G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9.5" customHeight="1">
      <c r="A503" s="2"/>
      <c r="B503" s="27"/>
      <c r="C503" s="27"/>
      <c r="F503" s="1"/>
      <c r="G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9.5" customHeight="1">
      <c r="A504" s="2"/>
      <c r="B504" s="27"/>
      <c r="C504" s="27"/>
      <c r="F504" s="1"/>
      <c r="G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9.5" customHeight="1">
      <c r="A505" s="2"/>
      <c r="B505" s="27"/>
      <c r="C505" s="27"/>
      <c r="F505" s="1"/>
      <c r="G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9.5" customHeight="1">
      <c r="A506" s="2"/>
      <c r="B506" s="27"/>
      <c r="C506" s="27"/>
      <c r="F506" s="1"/>
      <c r="G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9.5" customHeight="1">
      <c r="A507" s="2"/>
      <c r="B507" s="27"/>
      <c r="C507" s="27"/>
      <c r="F507" s="1"/>
      <c r="G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9.5" customHeight="1">
      <c r="A508" s="2"/>
      <c r="B508" s="27"/>
      <c r="C508" s="27"/>
      <c r="F508" s="1"/>
      <c r="G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9.5" customHeight="1">
      <c r="A509" s="2"/>
      <c r="B509" s="27"/>
      <c r="C509" s="27"/>
      <c r="F509" s="1"/>
      <c r="G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9.5" customHeight="1">
      <c r="A510" s="2"/>
      <c r="B510" s="27"/>
      <c r="C510" s="27"/>
      <c r="F510" s="1"/>
      <c r="G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9.5" customHeight="1">
      <c r="A511" s="2"/>
      <c r="B511" s="27"/>
      <c r="C511" s="27"/>
      <c r="F511" s="1"/>
      <c r="G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9.5" customHeight="1">
      <c r="A512" s="2"/>
      <c r="B512" s="27"/>
      <c r="C512" s="27"/>
      <c r="F512" s="1"/>
      <c r="G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9.5" customHeight="1">
      <c r="A513" s="2"/>
      <c r="B513" s="27"/>
      <c r="C513" s="27"/>
      <c r="F513" s="1"/>
      <c r="G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9.5" customHeight="1">
      <c r="A514" s="2"/>
      <c r="B514" s="27"/>
      <c r="C514" s="27"/>
      <c r="F514" s="1"/>
      <c r="G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9.5" customHeight="1">
      <c r="A515" s="2"/>
      <c r="B515" s="27"/>
      <c r="C515" s="27"/>
      <c r="F515" s="1"/>
      <c r="G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9.5" customHeight="1">
      <c r="A516" s="2"/>
      <c r="B516" s="27"/>
      <c r="C516" s="27"/>
      <c r="F516" s="1"/>
      <c r="G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9.5" customHeight="1">
      <c r="A517" s="2"/>
      <c r="B517" s="27"/>
      <c r="C517" s="27"/>
      <c r="F517" s="1"/>
      <c r="G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9.5" customHeight="1">
      <c r="A518" s="2"/>
      <c r="B518" s="27"/>
      <c r="C518" s="27"/>
      <c r="F518" s="1"/>
      <c r="G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9.5" customHeight="1">
      <c r="A519" s="2"/>
      <c r="B519" s="27"/>
      <c r="C519" s="27"/>
      <c r="F519" s="1"/>
      <c r="G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9.5" customHeight="1">
      <c r="A520" s="2"/>
      <c r="B520" s="27"/>
      <c r="C520" s="27"/>
      <c r="F520" s="1"/>
      <c r="G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9.5" customHeight="1">
      <c r="A521" s="2"/>
      <c r="B521" s="27"/>
      <c r="C521" s="27"/>
      <c r="F521" s="1"/>
      <c r="G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9.5" customHeight="1">
      <c r="A522" s="2"/>
      <c r="B522" s="27"/>
      <c r="C522" s="27"/>
      <c r="F522" s="1"/>
      <c r="G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9.5" customHeight="1">
      <c r="A523" s="2"/>
      <c r="B523" s="27"/>
      <c r="C523" s="27"/>
      <c r="F523" s="1"/>
      <c r="G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9.5" customHeight="1">
      <c r="A524" s="2"/>
      <c r="B524" s="27"/>
      <c r="C524" s="27"/>
      <c r="F524" s="1"/>
      <c r="G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9.5" customHeight="1">
      <c r="A525" s="2"/>
      <c r="B525" s="27"/>
      <c r="C525" s="27"/>
      <c r="F525" s="1"/>
      <c r="G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9.5" customHeight="1">
      <c r="A526" s="2"/>
      <c r="B526" s="27"/>
      <c r="C526" s="27"/>
      <c r="F526" s="1"/>
      <c r="G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9.5" customHeight="1">
      <c r="A527" s="2"/>
      <c r="B527" s="27"/>
      <c r="C527" s="27"/>
      <c r="F527" s="1"/>
      <c r="G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9.5" customHeight="1">
      <c r="A528" s="2"/>
      <c r="B528" s="27"/>
      <c r="C528" s="27"/>
      <c r="F528" s="1"/>
      <c r="G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9.5" customHeight="1">
      <c r="A529" s="2"/>
      <c r="B529" s="27"/>
      <c r="C529" s="27"/>
      <c r="F529" s="1"/>
      <c r="G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9.5" customHeight="1">
      <c r="A530" s="2"/>
      <c r="B530" s="27"/>
      <c r="C530" s="27"/>
      <c r="F530" s="1"/>
      <c r="G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9.5" customHeight="1">
      <c r="A531" s="2"/>
      <c r="B531" s="27"/>
      <c r="C531" s="27"/>
      <c r="F531" s="1"/>
      <c r="G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9.5" customHeight="1">
      <c r="A532" s="2"/>
      <c r="B532" s="27"/>
      <c r="C532" s="27"/>
      <c r="F532" s="1"/>
      <c r="G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9.5" customHeight="1">
      <c r="A533" s="2"/>
      <c r="B533" s="27"/>
      <c r="C533" s="27"/>
      <c r="F533" s="1"/>
      <c r="G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9.5" customHeight="1">
      <c r="A534" s="2"/>
      <c r="B534" s="27"/>
      <c r="C534" s="27"/>
      <c r="F534" s="1"/>
      <c r="G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9.5" customHeight="1">
      <c r="A535" s="2"/>
      <c r="B535" s="27"/>
      <c r="C535" s="27"/>
      <c r="F535" s="1"/>
      <c r="G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9.5" customHeight="1">
      <c r="A536" s="2"/>
      <c r="B536" s="27"/>
      <c r="C536" s="27"/>
      <c r="F536" s="1"/>
      <c r="G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9.5" customHeight="1">
      <c r="A537" s="2"/>
      <c r="B537" s="27"/>
      <c r="C537" s="27"/>
      <c r="F537" s="1"/>
      <c r="G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9.5" customHeight="1">
      <c r="A538" s="2"/>
      <c r="B538" s="27"/>
      <c r="C538" s="27"/>
      <c r="F538" s="1"/>
      <c r="G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9.5" customHeight="1">
      <c r="A539" s="2"/>
      <c r="B539" s="27"/>
      <c r="C539" s="27"/>
      <c r="F539" s="1"/>
      <c r="G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9.5" customHeight="1">
      <c r="A540" s="2"/>
      <c r="B540" s="27"/>
      <c r="C540" s="27"/>
      <c r="F540" s="1"/>
      <c r="G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9.5" customHeight="1">
      <c r="A541" s="2"/>
      <c r="B541" s="27"/>
      <c r="C541" s="27"/>
      <c r="F541" s="1"/>
      <c r="G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9.5" customHeight="1">
      <c r="A542" s="2"/>
      <c r="B542" s="27"/>
      <c r="C542" s="27"/>
      <c r="F542" s="1"/>
      <c r="G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9.5" customHeight="1">
      <c r="A543" s="2"/>
      <c r="B543" s="27"/>
      <c r="C543" s="27"/>
      <c r="F543" s="1"/>
      <c r="G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9.5" customHeight="1">
      <c r="A544" s="2"/>
      <c r="B544" s="27"/>
      <c r="C544" s="27"/>
      <c r="F544" s="1"/>
      <c r="G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9.5" customHeight="1">
      <c r="A545" s="2"/>
      <c r="B545" s="27"/>
      <c r="C545" s="27"/>
      <c r="F545" s="1"/>
      <c r="G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9.5" customHeight="1">
      <c r="A546" s="2"/>
      <c r="B546" s="27"/>
      <c r="C546" s="27"/>
      <c r="F546" s="1"/>
      <c r="G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9.5" customHeight="1">
      <c r="A547" s="2"/>
      <c r="B547" s="27"/>
      <c r="C547" s="27"/>
      <c r="F547" s="1"/>
      <c r="G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9.5" customHeight="1">
      <c r="A548" s="2"/>
      <c r="B548" s="27"/>
      <c r="C548" s="27"/>
      <c r="F548" s="1"/>
      <c r="G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9.5" customHeight="1">
      <c r="A549" s="2"/>
      <c r="B549" s="27"/>
      <c r="C549" s="27"/>
      <c r="F549" s="1"/>
      <c r="G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9.5" customHeight="1">
      <c r="A550" s="2"/>
      <c r="B550" s="27"/>
      <c r="C550" s="27"/>
      <c r="F550" s="1"/>
      <c r="G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9.5" customHeight="1">
      <c r="A551" s="2"/>
      <c r="B551" s="27"/>
      <c r="C551" s="27"/>
      <c r="F551" s="1"/>
      <c r="G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9.5" customHeight="1">
      <c r="A552" s="2"/>
      <c r="B552" s="27"/>
      <c r="C552" s="27"/>
      <c r="F552" s="1"/>
      <c r="G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9.5" customHeight="1">
      <c r="A553" s="2"/>
      <c r="B553" s="27"/>
      <c r="C553" s="27"/>
      <c r="F553" s="1"/>
      <c r="G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9.5" customHeight="1">
      <c r="A554" s="2"/>
      <c r="B554" s="27"/>
      <c r="C554" s="27"/>
      <c r="F554" s="1"/>
      <c r="G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9.5" customHeight="1">
      <c r="A555" s="2"/>
      <c r="B555" s="27"/>
      <c r="C555" s="27"/>
      <c r="F555" s="1"/>
      <c r="G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9.5" customHeight="1">
      <c r="A556" s="2"/>
      <c r="B556" s="27"/>
      <c r="C556" s="27"/>
      <c r="F556" s="1"/>
      <c r="G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9.5" customHeight="1">
      <c r="A557" s="2"/>
      <c r="B557" s="27"/>
      <c r="C557" s="27"/>
      <c r="F557" s="1"/>
      <c r="G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9.5" customHeight="1">
      <c r="A558" s="2"/>
      <c r="B558" s="27"/>
      <c r="C558" s="27"/>
      <c r="F558" s="1"/>
      <c r="G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9.5" customHeight="1">
      <c r="A559" s="2"/>
      <c r="B559" s="27"/>
      <c r="C559" s="27"/>
      <c r="F559" s="1"/>
      <c r="G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9.5" customHeight="1">
      <c r="A560" s="2"/>
      <c r="B560" s="27"/>
      <c r="C560" s="27"/>
      <c r="F560" s="1"/>
      <c r="G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9.5" customHeight="1">
      <c r="A561" s="2"/>
      <c r="B561" s="27"/>
      <c r="C561" s="27"/>
      <c r="F561" s="1"/>
      <c r="G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9.5" customHeight="1">
      <c r="A562" s="2"/>
      <c r="B562" s="27"/>
      <c r="C562" s="27"/>
      <c r="F562" s="1"/>
      <c r="G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9.5" customHeight="1">
      <c r="A563" s="2"/>
      <c r="B563" s="27"/>
      <c r="C563" s="27"/>
      <c r="F563" s="1"/>
      <c r="G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9.5" customHeight="1">
      <c r="A564" s="2"/>
      <c r="B564" s="27"/>
      <c r="C564" s="27"/>
      <c r="F564" s="1"/>
      <c r="G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9.5" customHeight="1">
      <c r="A565" s="2"/>
      <c r="B565" s="27"/>
      <c r="C565" s="27"/>
      <c r="F565" s="1"/>
      <c r="G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9.5" customHeight="1">
      <c r="A566" s="2"/>
      <c r="B566" s="27"/>
      <c r="C566" s="27"/>
      <c r="F566" s="1"/>
      <c r="G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9.5" customHeight="1">
      <c r="A567" s="2"/>
      <c r="B567" s="27"/>
      <c r="C567" s="27"/>
      <c r="F567" s="1"/>
      <c r="G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9.5" customHeight="1">
      <c r="A568" s="2"/>
      <c r="B568" s="27"/>
      <c r="C568" s="27"/>
      <c r="F568" s="1"/>
      <c r="G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9.5" customHeight="1">
      <c r="A569" s="2"/>
      <c r="B569" s="27"/>
      <c r="C569" s="27"/>
      <c r="F569" s="1"/>
      <c r="G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9.5" customHeight="1">
      <c r="A570" s="2"/>
      <c r="B570" s="27"/>
      <c r="C570" s="27"/>
      <c r="F570" s="1"/>
      <c r="G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9.5" customHeight="1">
      <c r="A571" s="2"/>
      <c r="B571" s="27"/>
      <c r="C571" s="27"/>
      <c r="F571" s="1"/>
      <c r="G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9.5" customHeight="1">
      <c r="A572" s="2"/>
      <c r="B572" s="27"/>
      <c r="C572" s="27"/>
      <c r="F572" s="1"/>
      <c r="G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9.5" customHeight="1">
      <c r="A573" s="2"/>
      <c r="B573" s="27"/>
      <c r="C573" s="27"/>
      <c r="F573" s="1"/>
      <c r="G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9.5" customHeight="1">
      <c r="A574" s="2"/>
      <c r="B574" s="27"/>
      <c r="C574" s="27"/>
      <c r="F574" s="1"/>
      <c r="G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9.5" customHeight="1">
      <c r="A575" s="2"/>
      <c r="B575" s="27"/>
      <c r="C575" s="27"/>
      <c r="F575" s="1"/>
      <c r="G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9.5" customHeight="1">
      <c r="A576" s="2"/>
      <c r="B576" s="27"/>
      <c r="C576" s="27"/>
      <c r="F576" s="1"/>
      <c r="G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9.5" customHeight="1">
      <c r="A577" s="2"/>
      <c r="B577" s="27"/>
      <c r="C577" s="27"/>
      <c r="F577" s="1"/>
      <c r="G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9.5" customHeight="1">
      <c r="A578" s="2"/>
      <c r="B578" s="27"/>
      <c r="C578" s="27"/>
      <c r="F578" s="1"/>
      <c r="G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9.5" customHeight="1">
      <c r="A579" s="2"/>
      <c r="B579" s="27"/>
      <c r="C579" s="27"/>
      <c r="F579" s="1"/>
      <c r="G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9.5" customHeight="1">
      <c r="A580" s="2"/>
      <c r="B580" s="27"/>
      <c r="C580" s="27"/>
      <c r="F580" s="1"/>
      <c r="G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9.5" customHeight="1">
      <c r="A581" s="2"/>
      <c r="B581" s="27"/>
      <c r="C581" s="27"/>
      <c r="F581" s="1"/>
      <c r="G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9.5" customHeight="1">
      <c r="A582" s="2"/>
      <c r="B582" s="27"/>
      <c r="C582" s="27"/>
      <c r="F582" s="1"/>
      <c r="G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9.5" customHeight="1">
      <c r="A583" s="2"/>
      <c r="B583" s="27"/>
      <c r="C583" s="27"/>
      <c r="F583" s="1"/>
      <c r="G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9.5" customHeight="1">
      <c r="A584" s="2"/>
      <c r="B584" s="27"/>
      <c r="C584" s="27"/>
      <c r="F584" s="1"/>
      <c r="G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9.5" customHeight="1">
      <c r="A585" s="2"/>
      <c r="B585" s="27"/>
      <c r="C585" s="27"/>
      <c r="F585" s="1"/>
      <c r="G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9.5" customHeight="1">
      <c r="A586" s="2"/>
      <c r="B586" s="27"/>
      <c r="C586" s="27"/>
      <c r="F586" s="1"/>
      <c r="G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9.5" customHeight="1">
      <c r="A587" s="2"/>
      <c r="B587" s="27"/>
      <c r="C587" s="27"/>
      <c r="F587" s="1"/>
      <c r="G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9.5" customHeight="1">
      <c r="A588" s="2"/>
      <c r="B588" s="27"/>
      <c r="C588" s="27"/>
      <c r="F588" s="1"/>
      <c r="G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9.5" customHeight="1">
      <c r="A589" s="2"/>
      <c r="B589" s="27"/>
      <c r="C589" s="27"/>
      <c r="F589" s="1"/>
      <c r="G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9.5" customHeight="1">
      <c r="A590" s="2"/>
      <c r="B590" s="27"/>
      <c r="C590" s="27"/>
      <c r="F590" s="1"/>
      <c r="G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9.5" customHeight="1">
      <c r="A591" s="2"/>
      <c r="B591" s="27"/>
      <c r="C591" s="27"/>
      <c r="F591" s="1"/>
      <c r="G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9.5" customHeight="1">
      <c r="A592" s="2"/>
      <c r="B592" s="27"/>
      <c r="C592" s="27"/>
      <c r="F592" s="1"/>
      <c r="G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9.5" customHeight="1">
      <c r="A593" s="2"/>
      <c r="B593" s="27"/>
      <c r="C593" s="27"/>
      <c r="F593" s="1"/>
      <c r="G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9.5" customHeight="1">
      <c r="A594" s="2"/>
      <c r="B594" s="27"/>
      <c r="C594" s="27"/>
      <c r="F594" s="1"/>
      <c r="G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9.5" customHeight="1">
      <c r="A595" s="2"/>
      <c r="B595" s="27"/>
      <c r="C595" s="27"/>
      <c r="F595" s="1"/>
      <c r="G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9.5" customHeight="1">
      <c r="A596" s="2"/>
      <c r="B596" s="27"/>
      <c r="C596" s="27"/>
      <c r="F596" s="1"/>
      <c r="G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9.5" customHeight="1">
      <c r="A597" s="2"/>
      <c r="B597" s="27"/>
      <c r="C597" s="27"/>
      <c r="F597" s="1"/>
      <c r="G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9.5" customHeight="1">
      <c r="A598" s="2"/>
      <c r="B598" s="27"/>
      <c r="C598" s="27"/>
      <c r="F598" s="1"/>
      <c r="G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9.5" customHeight="1">
      <c r="A599" s="2"/>
      <c r="B599" s="27"/>
      <c r="C599" s="27"/>
      <c r="F599" s="1"/>
      <c r="G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9.5" customHeight="1">
      <c r="A600" s="2"/>
      <c r="B600" s="27"/>
      <c r="C600" s="27"/>
      <c r="F600" s="1"/>
      <c r="G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9.5" customHeight="1">
      <c r="A601" s="2"/>
      <c r="B601" s="27"/>
      <c r="C601" s="27"/>
      <c r="F601" s="1"/>
      <c r="G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9.5" customHeight="1">
      <c r="A602" s="2"/>
      <c r="B602" s="27"/>
      <c r="C602" s="27"/>
      <c r="F602" s="1"/>
      <c r="G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9.5" customHeight="1">
      <c r="A603" s="2"/>
      <c r="B603" s="27"/>
      <c r="C603" s="27"/>
      <c r="F603" s="1"/>
      <c r="G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9.5" customHeight="1">
      <c r="A604" s="2"/>
      <c r="B604" s="27"/>
      <c r="C604" s="27"/>
      <c r="F604" s="1"/>
      <c r="G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9.5" customHeight="1">
      <c r="A605" s="2"/>
      <c r="B605" s="27"/>
      <c r="C605" s="27"/>
      <c r="F605" s="1"/>
      <c r="G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9.5" customHeight="1">
      <c r="A606" s="2"/>
      <c r="B606" s="27"/>
      <c r="C606" s="27"/>
      <c r="F606" s="1"/>
      <c r="G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9.5" customHeight="1">
      <c r="A607" s="2"/>
      <c r="B607" s="27"/>
      <c r="C607" s="27"/>
      <c r="F607" s="1"/>
      <c r="G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9.5" customHeight="1">
      <c r="A608" s="2"/>
      <c r="B608" s="27"/>
      <c r="C608" s="27"/>
      <c r="F608" s="1"/>
      <c r="G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9.5" customHeight="1">
      <c r="A609" s="2"/>
      <c r="B609" s="27"/>
      <c r="C609" s="27"/>
      <c r="F609" s="1"/>
      <c r="G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9.5" customHeight="1">
      <c r="A610" s="2"/>
      <c r="B610" s="27"/>
      <c r="C610" s="27"/>
      <c r="F610" s="1"/>
      <c r="G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9.5" customHeight="1">
      <c r="A611" s="2"/>
      <c r="B611" s="27"/>
      <c r="C611" s="27"/>
      <c r="F611" s="1"/>
      <c r="G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9.5" customHeight="1">
      <c r="A612" s="2"/>
      <c r="B612" s="27"/>
      <c r="C612" s="27"/>
      <c r="F612" s="1"/>
      <c r="G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9.5" customHeight="1">
      <c r="A613" s="2"/>
      <c r="B613" s="27"/>
      <c r="C613" s="27"/>
      <c r="F613" s="1"/>
      <c r="G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9.5" customHeight="1">
      <c r="A614" s="2"/>
      <c r="B614" s="27"/>
      <c r="C614" s="27"/>
      <c r="F614" s="1"/>
      <c r="G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9.5" customHeight="1">
      <c r="A615" s="2"/>
      <c r="B615" s="27"/>
      <c r="C615" s="27"/>
      <c r="F615" s="1"/>
      <c r="G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9.5" customHeight="1">
      <c r="A616" s="2"/>
      <c r="B616" s="27"/>
      <c r="C616" s="27"/>
      <c r="F616" s="1"/>
      <c r="G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9.5" customHeight="1">
      <c r="A617" s="2"/>
      <c r="B617" s="27"/>
      <c r="C617" s="27"/>
      <c r="F617" s="1"/>
      <c r="G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9.5" customHeight="1">
      <c r="A618" s="2"/>
      <c r="B618" s="27"/>
      <c r="C618" s="27"/>
      <c r="F618" s="1"/>
      <c r="G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9.5" customHeight="1">
      <c r="A619" s="2"/>
      <c r="B619" s="27"/>
      <c r="C619" s="27"/>
      <c r="F619" s="1"/>
      <c r="G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9.5" customHeight="1">
      <c r="A620" s="2"/>
      <c r="B620" s="27"/>
      <c r="C620" s="27"/>
      <c r="F620" s="1"/>
      <c r="G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9.5" customHeight="1">
      <c r="A621" s="2"/>
      <c r="B621" s="27"/>
      <c r="C621" s="27"/>
      <c r="F621" s="1"/>
      <c r="G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9.5" customHeight="1">
      <c r="A622" s="2"/>
      <c r="B622" s="27"/>
      <c r="C622" s="27"/>
      <c r="F622" s="1"/>
      <c r="G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9.5" customHeight="1">
      <c r="A623" s="2"/>
      <c r="B623" s="27"/>
      <c r="C623" s="27"/>
      <c r="F623" s="1"/>
      <c r="G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9.5" customHeight="1">
      <c r="A624" s="2"/>
      <c r="B624" s="27"/>
      <c r="C624" s="27"/>
      <c r="F624" s="1"/>
      <c r="G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9.5" customHeight="1">
      <c r="A625" s="2"/>
      <c r="B625" s="27"/>
      <c r="C625" s="27"/>
      <c r="F625" s="1"/>
      <c r="G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9.5" customHeight="1">
      <c r="A626" s="2"/>
      <c r="B626" s="27"/>
      <c r="C626" s="27"/>
      <c r="F626" s="1"/>
      <c r="G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9.5" customHeight="1">
      <c r="A627" s="2"/>
      <c r="B627" s="27"/>
      <c r="C627" s="27"/>
      <c r="F627" s="1"/>
      <c r="G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9.5" customHeight="1">
      <c r="A628" s="2"/>
      <c r="B628" s="27"/>
      <c r="C628" s="27"/>
      <c r="F628" s="1"/>
      <c r="G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9.5" customHeight="1">
      <c r="A629" s="2"/>
      <c r="B629" s="27"/>
      <c r="C629" s="27"/>
      <c r="F629" s="1"/>
      <c r="G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9.5" customHeight="1">
      <c r="A630" s="2"/>
      <c r="B630" s="27"/>
      <c r="C630" s="27"/>
      <c r="F630" s="1"/>
      <c r="G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9.5" customHeight="1">
      <c r="A631" s="2"/>
      <c r="B631" s="27"/>
      <c r="C631" s="27"/>
      <c r="F631" s="1"/>
      <c r="G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9.5" customHeight="1">
      <c r="A632" s="2"/>
      <c r="B632" s="27"/>
      <c r="C632" s="27"/>
      <c r="F632" s="1"/>
      <c r="G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9.5" customHeight="1">
      <c r="A633" s="2"/>
      <c r="B633" s="27"/>
      <c r="C633" s="27"/>
      <c r="F633" s="1"/>
      <c r="G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9.5" customHeight="1">
      <c r="A634" s="2"/>
      <c r="B634" s="27"/>
      <c r="C634" s="27"/>
      <c r="F634" s="1"/>
      <c r="G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9.5" customHeight="1">
      <c r="A635" s="2"/>
      <c r="B635" s="27"/>
      <c r="C635" s="27"/>
      <c r="F635" s="1"/>
      <c r="G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9.5" customHeight="1">
      <c r="A636" s="2"/>
      <c r="B636" s="27"/>
      <c r="C636" s="27"/>
      <c r="F636" s="1"/>
      <c r="G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9.5" customHeight="1">
      <c r="A637" s="2"/>
      <c r="B637" s="27"/>
      <c r="C637" s="27"/>
      <c r="F637" s="1"/>
      <c r="G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9.5" customHeight="1">
      <c r="A638" s="2"/>
      <c r="B638" s="27"/>
      <c r="C638" s="27"/>
      <c r="F638" s="1"/>
      <c r="G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9.5" customHeight="1">
      <c r="A639" s="2"/>
      <c r="B639" s="27"/>
      <c r="C639" s="27"/>
      <c r="F639" s="1"/>
      <c r="G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9.5" customHeight="1">
      <c r="A640" s="2"/>
      <c r="B640" s="27"/>
      <c r="C640" s="27"/>
      <c r="F640" s="1"/>
      <c r="G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9.5" customHeight="1">
      <c r="A641" s="2"/>
      <c r="B641" s="27"/>
      <c r="C641" s="27"/>
      <c r="F641" s="1"/>
      <c r="G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9.5" customHeight="1">
      <c r="A642" s="2"/>
      <c r="B642" s="27"/>
      <c r="C642" s="27"/>
      <c r="F642" s="1"/>
      <c r="G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9.5" customHeight="1">
      <c r="A643" s="2"/>
      <c r="B643" s="27"/>
      <c r="C643" s="27"/>
      <c r="F643" s="1"/>
      <c r="G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9.5" customHeight="1">
      <c r="A644" s="2"/>
      <c r="B644" s="27"/>
      <c r="C644" s="27"/>
      <c r="F644" s="1"/>
      <c r="G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9.5" customHeight="1">
      <c r="A645" s="2"/>
      <c r="B645" s="27"/>
      <c r="C645" s="27"/>
      <c r="F645" s="1"/>
      <c r="G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9.5" customHeight="1">
      <c r="A646" s="2"/>
      <c r="B646" s="27"/>
      <c r="C646" s="27"/>
      <c r="F646" s="1"/>
      <c r="G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9.5" customHeight="1">
      <c r="A647" s="2"/>
      <c r="B647" s="27"/>
      <c r="C647" s="27"/>
      <c r="F647" s="1"/>
      <c r="G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9.5" customHeight="1">
      <c r="A648" s="2"/>
      <c r="B648" s="27"/>
      <c r="C648" s="27"/>
      <c r="F648" s="1"/>
      <c r="G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9.5" customHeight="1">
      <c r="A649" s="2"/>
      <c r="B649" s="27"/>
      <c r="C649" s="27"/>
      <c r="F649" s="1"/>
      <c r="G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9.5" customHeight="1">
      <c r="A650" s="2"/>
      <c r="B650" s="27"/>
      <c r="C650" s="27"/>
      <c r="F650" s="1"/>
      <c r="G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9.5" customHeight="1">
      <c r="A651" s="2"/>
      <c r="B651" s="27"/>
      <c r="C651" s="27"/>
      <c r="F651" s="1"/>
      <c r="G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9.5" customHeight="1">
      <c r="A652" s="2"/>
      <c r="B652" s="27"/>
      <c r="C652" s="27"/>
      <c r="F652" s="1"/>
      <c r="G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9.5" customHeight="1">
      <c r="A653" s="2"/>
      <c r="B653" s="27"/>
      <c r="C653" s="27"/>
      <c r="F653" s="1"/>
      <c r="G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9.5" customHeight="1">
      <c r="A654" s="2"/>
      <c r="B654" s="27"/>
      <c r="C654" s="27"/>
      <c r="F654" s="1"/>
      <c r="G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9.5" customHeight="1">
      <c r="A655" s="2"/>
      <c r="B655" s="27"/>
      <c r="C655" s="27"/>
      <c r="F655" s="1"/>
      <c r="G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9.5" customHeight="1">
      <c r="A656" s="2"/>
      <c r="B656" s="27"/>
      <c r="C656" s="27"/>
      <c r="F656" s="1"/>
      <c r="G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9.5" customHeight="1">
      <c r="A657" s="2"/>
      <c r="B657" s="27"/>
      <c r="C657" s="27"/>
      <c r="F657" s="1"/>
      <c r="G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9.5" customHeight="1">
      <c r="A658" s="2"/>
      <c r="B658" s="27"/>
      <c r="C658" s="27"/>
      <c r="F658" s="1"/>
      <c r="G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9.5" customHeight="1">
      <c r="A659" s="2"/>
      <c r="B659" s="27"/>
      <c r="C659" s="27"/>
      <c r="F659" s="1"/>
      <c r="G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9.5" customHeight="1">
      <c r="A660" s="2"/>
      <c r="B660" s="27"/>
      <c r="C660" s="27"/>
      <c r="F660" s="1"/>
      <c r="G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9.5" customHeight="1">
      <c r="A661" s="2"/>
      <c r="B661" s="27"/>
      <c r="C661" s="27"/>
      <c r="F661" s="1"/>
      <c r="G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9.5" customHeight="1">
      <c r="A662" s="2"/>
      <c r="B662" s="27"/>
      <c r="C662" s="27"/>
      <c r="F662" s="1"/>
      <c r="G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9.5" customHeight="1">
      <c r="A663" s="2"/>
      <c r="B663" s="27"/>
      <c r="C663" s="27"/>
      <c r="F663" s="1"/>
      <c r="G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9.5" customHeight="1">
      <c r="A664" s="2"/>
      <c r="B664" s="27"/>
      <c r="C664" s="27"/>
      <c r="F664" s="1"/>
      <c r="G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9.5" customHeight="1">
      <c r="A665" s="2"/>
      <c r="B665" s="27"/>
      <c r="C665" s="27"/>
      <c r="F665" s="1"/>
      <c r="G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9.5" customHeight="1">
      <c r="A666" s="2"/>
      <c r="B666" s="27"/>
      <c r="C666" s="27"/>
      <c r="F666" s="1"/>
      <c r="G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9.5" customHeight="1">
      <c r="A667" s="2"/>
      <c r="B667" s="27"/>
      <c r="C667" s="27"/>
      <c r="F667" s="1"/>
      <c r="G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9.5" customHeight="1">
      <c r="A668" s="2"/>
      <c r="B668" s="27"/>
      <c r="C668" s="27"/>
      <c r="F668" s="1"/>
      <c r="G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9.5" customHeight="1">
      <c r="A669" s="2"/>
      <c r="B669" s="27"/>
      <c r="C669" s="27"/>
      <c r="F669" s="1"/>
      <c r="G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9.5" customHeight="1">
      <c r="A670" s="2"/>
      <c r="B670" s="27"/>
      <c r="C670" s="27"/>
      <c r="F670" s="1"/>
      <c r="G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9.5" customHeight="1">
      <c r="A671" s="2"/>
      <c r="B671" s="27"/>
      <c r="C671" s="27"/>
      <c r="F671" s="1"/>
      <c r="G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9.5" customHeight="1">
      <c r="A672" s="2"/>
      <c r="B672" s="27"/>
      <c r="C672" s="27"/>
      <c r="F672" s="1"/>
      <c r="G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9.5" customHeight="1">
      <c r="A673" s="2"/>
      <c r="B673" s="27"/>
      <c r="C673" s="27"/>
      <c r="F673" s="1"/>
      <c r="G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9.5" customHeight="1">
      <c r="A674" s="2"/>
      <c r="B674" s="27"/>
      <c r="C674" s="27"/>
      <c r="F674" s="1"/>
      <c r="G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9.5" customHeight="1">
      <c r="A675" s="2"/>
      <c r="B675" s="27"/>
      <c r="C675" s="27"/>
      <c r="F675" s="1"/>
      <c r="G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9.5" customHeight="1">
      <c r="A676" s="2"/>
      <c r="B676" s="27"/>
      <c r="C676" s="27"/>
      <c r="F676" s="1"/>
      <c r="G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9.5" customHeight="1">
      <c r="A677" s="2"/>
      <c r="B677" s="27"/>
      <c r="C677" s="27"/>
      <c r="F677" s="1"/>
      <c r="G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9.5" customHeight="1">
      <c r="A678" s="2"/>
      <c r="B678" s="27"/>
      <c r="C678" s="27"/>
      <c r="F678" s="1"/>
      <c r="G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9.5" customHeight="1">
      <c r="A679" s="2"/>
      <c r="B679" s="27"/>
      <c r="C679" s="27"/>
      <c r="F679" s="1"/>
      <c r="G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9.5" customHeight="1">
      <c r="A680" s="2"/>
      <c r="B680" s="27"/>
      <c r="C680" s="27"/>
      <c r="F680" s="1"/>
      <c r="G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9.5" customHeight="1">
      <c r="A681" s="2"/>
      <c r="B681" s="27"/>
      <c r="C681" s="27"/>
      <c r="F681" s="1"/>
      <c r="G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9.5" customHeight="1">
      <c r="A682" s="2"/>
      <c r="B682" s="27"/>
      <c r="C682" s="27"/>
      <c r="F682" s="1"/>
      <c r="G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9.5" customHeight="1">
      <c r="A683" s="2"/>
      <c r="B683" s="27"/>
      <c r="C683" s="27"/>
      <c r="F683" s="1"/>
      <c r="G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9.5" customHeight="1">
      <c r="A684" s="2"/>
      <c r="B684" s="27"/>
      <c r="C684" s="27"/>
      <c r="F684" s="1"/>
      <c r="G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9.5" customHeight="1">
      <c r="A685" s="2"/>
      <c r="B685" s="27"/>
      <c r="C685" s="27"/>
      <c r="F685" s="1"/>
      <c r="G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9.5" customHeight="1">
      <c r="A686" s="2"/>
      <c r="B686" s="27"/>
      <c r="C686" s="27"/>
      <c r="F686" s="1"/>
      <c r="G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9.5" customHeight="1">
      <c r="A687" s="2"/>
      <c r="B687" s="27"/>
      <c r="C687" s="27"/>
      <c r="F687" s="1"/>
      <c r="G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9.5" customHeight="1">
      <c r="A688" s="2"/>
      <c r="B688" s="27"/>
      <c r="C688" s="27"/>
      <c r="F688" s="1"/>
      <c r="G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9.5" customHeight="1">
      <c r="A689" s="2"/>
      <c r="B689" s="27"/>
      <c r="C689" s="27"/>
      <c r="F689" s="1"/>
      <c r="G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9.5" customHeight="1">
      <c r="A690" s="2"/>
      <c r="B690" s="27"/>
      <c r="C690" s="27"/>
      <c r="F690" s="1"/>
      <c r="G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9.5" customHeight="1">
      <c r="A691" s="2"/>
      <c r="B691" s="27"/>
      <c r="C691" s="27"/>
      <c r="F691" s="1"/>
      <c r="G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9.5" customHeight="1">
      <c r="A692" s="2"/>
      <c r="B692" s="27"/>
      <c r="C692" s="27"/>
      <c r="F692" s="1"/>
      <c r="G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9.5" customHeight="1">
      <c r="A693" s="2"/>
      <c r="B693" s="27"/>
      <c r="C693" s="27"/>
      <c r="F693" s="1"/>
      <c r="G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9.5" customHeight="1">
      <c r="A694" s="2"/>
      <c r="B694" s="27"/>
      <c r="C694" s="27"/>
      <c r="F694" s="1"/>
      <c r="G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9.5" customHeight="1">
      <c r="A695" s="2"/>
      <c r="B695" s="27"/>
      <c r="C695" s="27"/>
      <c r="F695" s="1"/>
      <c r="G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9.5" customHeight="1">
      <c r="A696" s="2"/>
      <c r="B696" s="27"/>
      <c r="C696" s="27"/>
      <c r="F696" s="1"/>
      <c r="G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9.5" customHeight="1">
      <c r="A697" s="2"/>
      <c r="B697" s="27"/>
      <c r="C697" s="27"/>
      <c r="F697" s="1"/>
      <c r="G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9.5" customHeight="1">
      <c r="A698" s="2"/>
      <c r="B698" s="27"/>
      <c r="C698" s="27"/>
      <c r="F698" s="1"/>
      <c r="G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9.5" customHeight="1">
      <c r="A699" s="2"/>
      <c r="B699" s="27"/>
      <c r="C699" s="27"/>
      <c r="F699" s="1"/>
      <c r="G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9.5" customHeight="1">
      <c r="A700" s="2"/>
      <c r="B700" s="27"/>
      <c r="C700" s="27"/>
      <c r="F700" s="1"/>
      <c r="G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9.5" customHeight="1">
      <c r="A701" s="2"/>
      <c r="B701" s="27"/>
      <c r="C701" s="27"/>
      <c r="F701" s="1"/>
      <c r="G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9.5" customHeight="1">
      <c r="A702" s="2"/>
      <c r="B702" s="27"/>
      <c r="C702" s="27"/>
      <c r="F702" s="1"/>
      <c r="G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9.5" customHeight="1">
      <c r="A703" s="2"/>
      <c r="B703" s="27"/>
      <c r="C703" s="27"/>
      <c r="F703" s="1"/>
      <c r="G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9.5" customHeight="1">
      <c r="A704" s="2"/>
      <c r="B704" s="27"/>
      <c r="C704" s="27"/>
      <c r="F704" s="1"/>
      <c r="G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9.5" customHeight="1">
      <c r="A705" s="2"/>
      <c r="B705" s="27"/>
      <c r="C705" s="27"/>
      <c r="F705" s="1"/>
      <c r="G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9.5" customHeight="1">
      <c r="A706" s="2"/>
      <c r="B706" s="27"/>
      <c r="C706" s="27"/>
      <c r="F706" s="1"/>
      <c r="G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9.5" customHeight="1">
      <c r="A707" s="2"/>
      <c r="B707" s="27"/>
      <c r="C707" s="27"/>
      <c r="F707" s="1"/>
      <c r="G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9.5" customHeight="1">
      <c r="A708" s="2"/>
      <c r="B708" s="27"/>
      <c r="C708" s="27"/>
      <c r="F708" s="1"/>
      <c r="G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9.5" customHeight="1">
      <c r="A709" s="2"/>
      <c r="B709" s="27"/>
      <c r="C709" s="27"/>
      <c r="F709" s="1"/>
      <c r="G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9.5" customHeight="1">
      <c r="A710" s="2"/>
      <c r="B710" s="27"/>
      <c r="C710" s="27"/>
      <c r="F710" s="1"/>
      <c r="G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9.5" customHeight="1">
      <c r="A711" s="2"/>
      <c r="B711" s="27"/>
      <c r="C711" s="27"/>
      <c r="F711" s="1"/>
      <c r="G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9.5" customHeight="1">
      <c r="A712" s="2"/>
      <c r="B712" s="27"/>
      <c r="C712" s="27"/>
      <c r="F712" s="1"/>
      <c r="G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9.5" customHeight="1">
      <c r="A713" s="2"/>
      <c r="B713" s="27"/>
      <c r="C713" s="27"/>
      <c r="F713" s="1"/>
      <c r="G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9.5" customHeight="1">
      <c r="A714" s="2"/>
      <c r="B714" s="27"/>
      <c r="C714" s="27"/>
      <c r="F714" s="1"/>
      <c r="G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9.5" customHeight="1">
      <c r="A715" s="2"/>
      <c r="B715" s="27"/>
      <c r="C715" s="27"/>
      <c r="F715" s="1"/>
      <c r="G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9.5" customHeight="1">
      <c r="A716" s="2"/>
      <c r="B716" s="27"/>
      <c r="C716" s="27"/>
      <c r="F716" s="1"/>
      <c r="G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9.5" customHeight="1">
      <c r="A717" s="2"/>
      <c r="B717" s="27"/>
      <c r="C717" s="27"/>
      <c r="F717" s="1"/>
      <c r="G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9.5" customHeight="1">
      <c r="A718" s="2"/>
      <c r="B718" s="27"/>
      <c r="C718" s="27"/>
      <c r="F718" s="1"/>
      <c r="G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9.5" customHeight="1">
      <c r="A719" s="2"/>
      <c r="B719" s="27"/>
      <c r="C719" s="27"/>
      <c r="F719" s="1"/>
      <c r="G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9.5" customHeight="1">
      <c r="A720" s="2"/>
      <c r="B720" s="27"/>
      <c r="C720" s="27"/>
      <c r="F720" s="1"/>
      <c r="G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9.5" customHeight="1">
      <c r="A721" s="2"/>
      <c r="B721" s="27"/>
      <c r="C721" s="27"/>
      <c r="F721" s="1"/>
      <c r="G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9.5" customHeight="1">
      <c r="A722" s="2"/>
      <c r="B722" s="27"/>
      <c r="C722" s="27"/>
      <c r="F722" s="1"/>
      <c r="G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9.5" customHeight="1">
      <c r="A723" s="2"/>
      <c r="B723" s="27"/>
      <c r="C723" s="27"/>
      <c r="F723" s="1"/>
      <c r="G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9.5" customHeight="1">
      <c r="A724" s="2"/>
      <c r="B724" s="27"/>
      <c r="C724" s="27"/>
      <c r="F724" s="1"/>
      <c r="G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9.5" customHeight="1">
      <c r="A725" s="2"/>
      <c r="B725" s="27"/>
      <c r="C725" s="27"/>
      <c r="F725" s="1"/>
      <c r="G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9.5" customHeight="1">
      <c r="A726" s="2"/>
      <c r="B726" s="27"/>
      <c r="C726" s="27"/>
      <c r="F726" s="1"/>
      <c r="G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9.5" customHeight="1">
      <c r="A727" s="2"/>
      <c r="B727" s="27"/>
      <c r="C727" s="27"/>
      <c r="F727" s="1"/>
      <c r="G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9.5" customHeight="1">
      <c r="A728" s="2"/>
      <c r="B728" s="27"/>
      <c r="C728" s="27"/>
      <c r="F728" s="1"/>
      <c r="G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9.5" customHeight="1">
      <c r="A729" s="2"/>
      <c r="B729" s="27"/>
      <c r="C729" s="27"/>
      <c r="F729" s="1"/>
      <c r="G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9.5" customHeight="1">
      <c r="A730" s="2"/>
      <c r="B730" s="27"/>
      <c r="C730" s="27"/>
      <c r="F730" s="1"/>
      <c r="G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9.5" customHeight="1">
      <c r="A731" s="2"/>
      <c r="B731" s="27"/>
      <c r="C731" s="27"/>
      <c r="F731" s="1"/>
      <c r="G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9.5" customHeight="1">
      <c r="A732" s="2"/>
      <c r="B732" s="27"/>
      <c r="C732" s="27"/>
      <c r="F732" s="1"/>
      <c r="G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9.5" customHeight="1">
      <c r="A733" s="2"/>
      <c r="B733" s="27"/>
      <c r="C733" s="27"/>
      <c r="F733" s="1"/>
      <c r="G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9.5" customHeight="1">
      <c r="A734" s="2"/>
      <c r="B734" s="27"/>
      <c r="C734" s="27"/>
      <c r="F734" s="1"/>
      <c r="G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9.5" customHeight="1">
      <c r="A735" s="2"/>
      <c r="B735" s="27"/>
      <c r="C735" s="27"/>
      <c r="F735" s="1"/>
      <c r="G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9.5" customHeight="1">
      <c r="A736" s="2"/>
      <c r="B736" s="27"/>
      <c r="C736" s="27"/>
      <c r="F736" s="1"/>
      <c r="G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9.5" customHeight="1">
      <c r="A737" s="2"/>
      <c r="B737" s="27"/>
      <c r="C737" s="27"/>
      <c r="F737" s="1"/>
      <c r="G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9.5" customHeight="1">
      <c r="A738" s="2"/>
      <c r="B738" s="27"/>
      <c r="C738" s="27"/>
      <c r="F738" s="1"/>
      <c r="G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9.5" customHeight="1">
      <c r="A739" s="2"/>
      <c r="B739" s="27"/>
      <c r="C739" s="27"/>
      <c r="F739" s="1"/>
      <c r="G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9.5" customHeight="1">
      <c r="A740" s="2"/>
      <c r="B740" s="27"/>
      <c r="C740" s="27"/>
      <c r="F740" s="1"/>
      <c r="G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9.5" customHeight="1">
      <c r="A741" s="2"/>
      <c r="B741" s="27"/>
      <c r="C741" s="27"/>
      <c r="F741" s="1"/>
      <c r="G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9.5" customHeight="1">
      <c r="A742" s="2"/>
      <c r="B742" s="27"/>
      <c r="C742" s="27"/>
      <c r="F742" s="1"/>
      <c r="G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9.5" customHeight="1">
      <c r="A743" s="2"/>
      <c r="B743" s="27"/>
      <c r="C743" s="27"/>
      <c r="F743" s="1"/>
      <c r="G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9.5" customHeight="1">
      <c r="A744" s="2"/>
      <c r="B744" s="27"/>
      <c r="C744" s="27"/>
      <c r="F744" s="1"/>
      <c r="G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9.5" customHeight="1">
      <c r="A745" s="2"/>
      <c r="B745" s="27"/>
      <c r="C745" s="27"/>
      <c r="F745" s="1"/>
      <c r="G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9.5" customHeight="1">
      <c r="A746" s="2"/>
      <c r="B746" s="27"/>
      <c r="C746" s="27"/>
      <c r="F746" s="1"/>
      <c r="G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9.5" customHeight="1">
      <c r="A747" s="2"/>
      <c r="B747" s="27"/>
      <c r="C747" s="27"/>
      <c r="F747" s="1"/>
      <c r="G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9.5" customHeight="1">
      <c r="A748" s="2"/>
      <c r="B748" s="27"/>
      <c r="C748" s="27"/>
      <c r="F748" s="1"/>
      <c r="G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9.5" customHeight="1">
      <c r="A749" s="2"/>
      <c r="B749" s="27"/>
      <c r="C749" s="27"/>
      <c r="F749" s="1"/>
      <c r="G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9.5" customHeight="1">
      <c r="A750" s="2"/>
      <c r="B750" s="27"/>
      <c r="C750" s="27"/>
      <c r="F750" s="1"/>
      <c r="G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9.5" customHeight="1">
      <c r="A751" s="2"/>
      <c r="B751" s="27"/>
      <c r="C751" s="27"/>
      <c r="F751" s="1"/>
      <c r="G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9.5" customHeight="1">
      <c r="A752" s="2"/>
      <c r="B752" s="27"/>
      <c r="C752" s="27"/>
      <c r="F752" s="1"/>
      <c r="G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9.5" customHeight="1">
      <c r="A753" s="2"/>
      <c r="B753" s="27"/>
      <c r="C753" s="27"/>
      <c r="F753" s="1"/>
      <c r="G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9.5" customHeight="1">
      <c r="A754" s="2"/>
      <c r="B754" s="27"/>
      <c r="C754" s="27"/>
      <c r="F754" s="1"/>
      <c r="G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9.5" customHeight="1">
      <c r="A755" s="2"/>
      <c r="B755" s="27"/>
      <c r="C755" s="27"/>
      <c r="F755" s="1"/>
      <c r="G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9.5" customHeight="1">
      <c r="A756" s="2"/>
      <c r="B756" s="27"/>
      <c r="C756" s="27"/>
      <c r="F756" s="1"/>
      <c r="G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9.5" customHeight="1">
      <c r="A757" s="2"/>
      <c r="B757" s="27"/>
      <c r="C757" s="27"/>
      <c r="F757" s="1"/>
      <c r="G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9.5" customHeight="1">
      <c r="A758" s="2"/>
      <c r="B758" s="27"/>
      <c r="C758" s="27"/>
      <c r="F758" s="1"/>
      <c r="G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9.5" customHeight="1">
      <c r="A759" s="2"/>
      <c r="B759" s="27"/>
      <c r="C759" s="27"/>
      <c r="F759" s="1"/>
      <c r="G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9.5" customHeight="1">
      <c r="A760" s="2"/>
      <c r="B760" s="27"/>
      <c r="C760" s="27"/>
      <c r="F760" s="1"/>
      <c r="G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9.5" customHeight="1">
      <c r="A761" s="2"/>
      <c r="B761" s="27"/>
      <c r="C761" s="27"/>
      <c r="F761" s="1"/>
      <c r="G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9.5" customHeight="1">
      <c r="A762" s="2"/>
      <c r="B762" s="27"/>
      <c r="C762" s="27"/>
      <c r="F762" s="1"/>
      <c r="G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9.5" customHeight="1">
      <c r="A763" s="2"/>
      <c r="B763" s="27"/>
      <c r="C763" s="27"/>
      <c r="F763" s="1"/>
      <c r="G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9.5" customHeight="1">
      <c r="A764" s="2"/>
      <c r="B764" s="27"/>
      <c r="C764" s="27"/>
      <c r="F764" s="1"/>
      <c r="G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9.5" customHeight="1">
      <c r="A765" s="2"/>
      <c r="B765" s="27"/>
      <c r="C765" s="27"/>
      <c r="F765" s="1"/>
      <c r="G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9.5" customHeight="1">
      <c r="A766" s="2"/>
      <c r="B766" s="27"/>
      <c r="C766" s="27"/>
      <c r="F766" s="1"/>
      <c r="G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9.5" customHeight="1">
      <c r="A767" s="2"/>
      <c r="B767" s="27"/>
      <c r="C767" s="27"/>
      <c r="F767" s="1"/>
      <c r="G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9.5" customHeight="1">
      <c r="A768" s="2"/>
      <c r="B768" s="27"/>
      <c r="C768" s="27"/>
      <c r="F768" s="1"/>
      <c r="G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9.5" customHeight="1">
      <c r="A769" s="2"/>
      <c r="B769" s="27"/>
      <c r="C769" s="27"/>
      <c r="F769" s="1"/>
      <c r="G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9.5" customHeight="1">
      <c r="A770" s="2"/>
      <c r="B770" s="27"/>
      <c r="C770" s="27"/>
      <c r="F770" s="1"/>
      <c r="G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9.5" customHeight="1">
      <c r="A771" s="2"/>
      <c r="B771" s="27"/>
      <c r="C771" s="27"/>
      <c r="F771" s="1"/>
      <c r="G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9.5" customHeight="1">
      <c r="A772" s="2"/>
      <c r="B772" s="27"/>
      <c r="C772" s="27"/>
      <c r="F772" s="1"/>
      <c r="G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9.5" customHeight="1">
      <c r="A773" s="2"/>
      <c r="B773" s="27"/>
      <c r="C773" s="27"/>
      <c r="F773" s="1"/>
      <c r="G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9.5" customHeight="1">
      <c r="A774" s="2"/>
      <c r="B774" s="27"/>
      <c r="C774" s="27"/>
      <c r="F774" s="1"/>
      <c r="G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9.5" customHeight="1">
      <c r="A775" s="2"/>
      <c r="B775" s="27"/>
      <c r="C775" s="27"/>
      <c r="F775" s="1"/>
      <c r="G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9.5" customHeight="1">
      <c r="A776" s="2"/>
      <c r="B776" s="27"/>
      <c r="C776" s="27"/>
      <c r="F776" s="1"/>
      <c r="G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9.5" customHeight="1">
      <c r="A777" s="2"/>
      <c r="B777" s="27"/>
      <c r="C777" s="27"/>
      <c r="F777" s="1"/>
      <c r="G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9.5" customHeight="1">
      <c r="A778" s="2"/>
      <c r="B778" s="27"/>
      <c r="C778" s="27"/>
      <c r="F778" s="1"/>
      <c r="G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9.5" customHeight="1">
      <c r="A779" s="2"/>
      <c r="B779" s="27"/>
      <c r="C779" s="27"/>
      <c r="F779" s="1"/>
      <c r="G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9.5" customHeight="1">
      <c r="A780" s="2"/>
      <c r="B780" s="27"/>
      <c r="C780" s="27"/>
      <c r="F780" s="1"/>
      <c r="G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9.5" customHeight="1">
      <c r="A781" s="2"/>
      <c r="B781" s="27"/>
      <c r="C781" s="27"/>
      <c r="F781" s="1"/>
      <c r="G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9.5" customHeight="1">
      <c r="A782" s="2"/>
      <c r="B782" s="27"/>
      <c r="C782" s="27"/>
      <c r="F782" s="1"/>
      <c r="G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9.5" customHeight="1">
      <c r="A783" s="2"/>
      <c r="B783" s="27"/>
      <c r="C783" s="27"/>
      <c r="F783" s="1"/>
      <c r="G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9.5" customHeight="1">
      <c r="A784" s="2"/>
      <c r="B784" s="27"/>
      <c r="C784" s="27"/>
      <c r="F784" s="1"/>
      <c r="G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9.5" customHeight="1">
      <c r="A785" s="2"/>
      <c r="B785" s="27"/>
      <c r="C785" s="27"/>
      <c r="F785" s="1"/>
      <c r="G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9.5" customHeight="1">
      <c r="A786" s="2"/>
      <c r="B786" s="27"/>
      <c r="C786" s="27"/>
      <c r="F786" s="1"/>
      <c r="G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9.5" customHeight="1">
      <c r="A787" s="2"/>
      <c r="B787" s="27"/>
      <c r="C787" s="27"/>
      <c r="F787" s="1"/>
      <c r="G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9.5" customHeight="1">
      <c r="A788" s="2"/>
      <c r="B788" s="27"/>
      <c r="C788" s="27"/>
      <c r="F788" s="1"/>
      <c r="G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9.5" customHeight="1">
      <c r="A789" s="2"/>
      <c r="B789" s="27"/>
      <c r="C789" s="27"/>
      <c r="F789" s="1"/>
      <c r="G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9.5" customHeight="1">
      <c r="A790" s="2"/>
      <c r="B790" s="27"/>
      <c r="C790" s="27"/>
      <c r="F790" s="1"/>
      <c r="G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9.5" customHeight="1">
      <c r="A791" s="2"/>
      <c r="B791" s="27"/>
      <c r="C791" s="27"/>
      <c r="F791" s="1"/>
      <c r="G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9.5" customHeight="1">
      <c r="A792" s="2"/>
      <c r="B792" s="27"/>
      <c r="C792" s="27"/>
      <c r="F792" s="1"/>
      <c r="G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9.5" customHeight="1">
      <c r="A793" s="2"/>
      <c r="B793" s="27"/>
      <c r="C793" s="27"/>
      <c r="F793" s="1"/>
      <c r="G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9.5" customHeight="1">
      <c r="A794" s="2"/>
      <c r="B794" s="27"/>
      <c r="C794" s="27"/>
      <c r="F794" s="1"/>
      <c r="G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9.5" customHeight="1">
      <c r="A795" s="2"/>
      <c r="B795" s="27"/>
      <c r="C795" s="27"/>
      <c r="F795" s="1"/>
      <c r="G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9.5" customHeight="1">
      <c r="A796" s="2"/>
      <c r="B796" s="27"/>
      <c r="C796" s="27"/>
      <c r="F796" s="1"/>
      <c r="G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9.5" customHeight="1">
      <c r="A797" s="2"/>
      <c r="B797" s="27"/>
      <c r="C797" s="27"/>
      <c r="F797" s="1"/>
      <c r="G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9.5" customHeight="1">
      <c r="A798" s="2"/>
      <c r="B798" s="27"/>
      <c r="C798" s="27"/>
      <c r="F798" s="1"/>
      <c r="G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9.5" customHeight="1">
      <c r="A799" s="2"/>
      <c r="B799" s="27"/>
      <c r="C799" s="27"/>
      <c r="F799" s="1"/>
      <c r="G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9.5" customHeight="1">
      <c r="A800" s="2"/>
      <c r="B800" s="27"/>
      <c r="C800" s="27"/>
      <c r="F800" s="1"/>
      <c r="G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9.5" customHeight="1">
      <c r="A801" s="2"/>
      <c r="B801" s="27"/>
      <c r="C801" s="27"/>
      <c r="F801" s="1"/>
      <c r="G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9.5" customHeight="1">
      <c r="A802" s="2"/>
      <c r="B802" s="27"/>
      <c r="C802" s="27"/>
      <c r="F802" s="1"/>
      <c r="G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9.5" customHeight="1">
      <c r="A803" s="2"/>
      <c r="B803" s="27"/>
      <c r="C803" s="27"/>
      <c r="F803" s="1"/>
      <c r="G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9.5" customHeight="1">
      <c r="A804" s="2"/>
      <c r="B804" s="27"/>
      <c r="C804" s="27"/>
      <c r="F804" s="1"/>
      <c r="G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9.5" customHeight="1">
      <c r="A805" s="2"/>
      <c r="B805" s="27"/>
      <c r="C805" s="27"/>
      <c r="F805" s="1"/>
      <c r="G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9.5" customHeight="1">
      <c r="A806" s="2"/>
      <c r="B806" s="27"/>
      <c r="C806" s="27"/>
      <c r="F806" s="1"/>
      <c r="G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9.5" customHeight="1">
      <c r="A807" s="2"/>
      <c r="B807" s="27"/>
      <c r="C807" s="27"/>
      <c r="F807" s="1"/>
      <c r="G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9.5" customHeight="1">
      <c r="A808" s="2"/>
      <c r="B808" s="27"/>
      <c r="C808" s="27"/>
      <c r="F808" s="1"/>
      <c r="G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9.5" customHeight="1">
      <c r="A809" s="2"/>
      <c r="B809" s="27"/>
      <c r="C809" s="27"/>
      <c r="F809" s="1"/>
      <c r="G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9.5" customHeight="1">
      <c r="A810" s="2"/>
      <c r="B810" s="27"/>
      <c r="C810" s="27"/>
      <c r="F810" s="1"/>
      <c r="G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9.5" customHeight="1">
      <c r="A811" s="2"/>
      <c r="B811" s="27"/>
      <c r="C811" s="27"/>
      <c r="F811" s="1"/>
      <c r="G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9.5" customHeight="1">
      <c r="A812" s="2"/>
      <c r="B812" s="27"/>
      <c r="C812" s="27"/>
      <c r="F812" s="1"/>
      <c r="G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9.5" customHeight="1">
      <c r="A813" s="2"/>
      <c r="B813" s="27"/>
      <c r="C813" s="27"/>
      <c r="F813" s="1"/>
      <c r="G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9.5" customHeight="1">
      <c r="A814" s="2"/>
      <c r="B814" s="27"/>
      <c r="C814" s="27"/>
      <c r="F814" s="1"/>
      <c r="G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9.5" customHeight="1">
      <c r="A815" s="2"/>
      <c r="B815" s="27"/>
      <c r="C815" s="27"/>
      <c r="F815" s="1"/>
      <c r="G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9.5" customHeight="1">
      <c r="A816" s="2"/>
      <c r="B816" s="27"/>
      <c r="C816" s="27"/>
      <c r="F816" s="1"/>
      <c r="G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9.5" customHeight="1">
      <c r="A817" s="2"/>
      <c r="B817" s="27"/>
      <c r="C817" s="27"/>
      <c r="F817" s="1"/>
      <c r="G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9.5" customHeight="1">
      <c r="A818" s="2"/>
      <c r="B818" s="27"/>
      <c r="C818" s="27"/>
      <c r="F818" s="1"/>
      <c r="G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9.5" customHeight="1">
      <c r="A819" s="2"/>
      <c r="B819" s="27"/>
      <c r="C819" s="27"/>
      <c r="F819" s="1"/>
      <c r="G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9.5" customHeight="1">
      <c r="A820" s="2"/>
      <c r="B820" s="27"/>
      <c r="C820" s="27"/>
      <c r="F820" s="1"/>
      <c r="G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9.5" customHeight="1">
      <c r="A821" s="2"/>
      <c r="B821" s="27"/>
      <c r="C821" s="27"/>
      <c r="F821" s="1"/>
      <c r="G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9.5" customHeight="1">
      <c r="A822" s="2"/>
      <c r="B822" s="27"/>
      <c r="C822" s="27"/>
      <c r="F822" s="1"/>
      <c r="G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9.5" customHeight="1">
      <c r="A823" s="2"/>
      <c r="B823" s="27"/>
      <c r="C823" s="27"/>
      <c r="F823" s="1"/>
      <c r="G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9.5" customHeight="1">
      <c r="A824" s="2"/>
      <c r="B824" s="27"/>
      <c r="C824" s="27"/>
      <c r="F824" s="1"/>
      <c r="G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9.5" customHeight="1">
      <c r="A825" s="2"/>
      <c r="B825" s="27"/>
      <c r="C825" s="27"/>
      <c r="F825" s="1"/>
      <c r="G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9.5" customHeight="1">
      <c r="A826" s="2"/>
      <c r="B826" s="27"/>
      <c r="C826" s="27"/>
      <c r="F826" s="1"/>
      <c r="G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9.5" customHeight="1">
      <c r="A827" s="2"/>
      <c r="B827" s="27"/>
      <c r="C827" s="27"/>
      <c r="F827" s="1"/>
      <c r="G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9.5" customHeight="1">
      <c r="A828" s="2"/>
      <c r="B828" s="27"/>
      <c r="C828" s="27"/>
      <c r="F828" s="1"/>
      <c r="G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9.5" customHeight="1">
      <c r="A829" s="2"/>
      <c r="B829" s="27"/>
      <c r="C829" s="27"/>
      <c r="F829" s="1"/>
      <c r="G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9.5" customHeight="1">
      <c r="A830" s="2"/>
      <c r="B830" s="27"/>
      <c r="C830" s="27"/>
      <c r="F830" s="1"/>
      <c r="G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9.5" customHeight="1">
      <c r="A831" s="2"/>
      <c r="B831" s="27"/>
      <c r="C831" s="27"/>
      <c r="F831" s="1"/>
      <c r="G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9.5" customHeight="1">
      <c r="A832" s="2"/>
      <c r="B832" s="27"/>
      <c r="C832" s="27"/>
      <c r="F832" s="1"/>
      <c r="G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9.5" customHeight="1">
      <c r="A833" s="2"/>
      <c r="B833" s="27"/>
      <c r="C833" s="27"/>
      <c r="F833" s="1"/>
      <c r="G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9.5" customHeight="1">
      <c r="A834" s="2"/>
      <c r="B834" s="27"/>
      <c r="C834" s="27"/>
      <c r="F834" s="1"/>
      <c r="G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9.5" customHeight="1">
      <c r="A835" s="2"/>
      <c r="B835" s="27"/>
      <c r="C835" s="27"/>
      <c r="F835" s="1"/>
      <c r="G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9.5" customHeight="1">
      <c r="A836" s="2"/>
      <c r="B836" s="27"/>
      <c r="C836" s="27"/>
      <c r="F836" s="1"/>
      <c r="G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9.5" customHeight="1">
      <c r="A837" s="2"/>
      <c r="B837" s="27"/>
      <c r="C837" s="27"/>
      <c r="F837" s="1"/>
      <c r="G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9.5" customHeight="1">
      <c r="A838" s="2"/>
      <c r="B838" s="27"/>
      <c r="C838" s="27"/>
      <c r="F838" s="1"/>
      <c r="G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9.5" customHeight="1">
      <c r="A839" s="2"/>
      <c r="B839" s="27"/>
      <c r="C839" s="27"/>
      <c r="F839" s="1"/>
      <c r="G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9.5" customHeight="1">
      <c r="A840" s="2"/>
      <c r="B840" s="27"/>
      <c r="C840" s="27"/>
      <c r="F840" s="1"/>
      <c r="G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9.5" customHeight="1">
      <c r="A841" s="2"/>
      <c r="B841" s="27"/>
      <c r="C841" s="27"/>
      <c r="F841" s="1"/>
      <c r="G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9.5" customHeight="1">
      <c r="A842" s="2"/>
      <c r="B842" s="27"/>
      <c r="C842" s="27"/>
      <c r="F842" s="1"/>
      <c r="G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9.5" customHeight="1">
      <c r="A843" s="2"/>
      <c r="B843" s="27"/>
      <c r="C843" s="27"/>
      <c r="F843" s="1"/>
      <c r="G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9.5" customHeight="1">
      <c r="A844" s="2"/>
      <c r="B844" s="27"/>
      <c r="C844" s="27"/>
      <c r="F844" s="1"/>
      <c r="G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9.5" customHeight="1">
      <c r="A845" s="2"/>
      <c r="B845" s="27"/>
      <c r="C845" s="27"/>
      <c r="F845" s="1"/>
      <c r="G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9.5" customHeight="1">
      <c r="A846" s="2"/>
      <c r="B846" s="27"/>
      <c r="C846" s="27"/>
      <c r="F846" s="1"/>
      <c r="G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9.5" customHeight="1">
      <c r="A847" s="2"/>
      <c r="B847" s="27"/>
      <c r="C847" s="27"/>
      <c r="F847" s="1"/>
      <c r="G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9.5" customHeight="1">
      <c r="A848" s="2"/>
      <c r="B848" s="27"/>
      <c r="C848" s="27"/>
      <c r="F848" s="1"/>
      <c r="G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9.5" customHeight="1">
      <c r="A849" s="2"/>
      <c r="B849" s="27"/>
      <c r="C849" s="27"/>
      <c r="F849" s="1"/>
      <c r="G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9.5" customHeight="1">
      <c r="A850" s="2"/>
      <c r="B850" s="27"/>
      <c r="C850" s="27"/>
      <c r="F850" s="1"/>
      <c r="G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9.5" customHeight="1">
      <c r="A851" s="2"/>
      <c r="B851" s="27"/>
      <c r="C851" s="27"/>
      <c r="F851" s="1"/>
      <c r="G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9.5" customHeight="1">
      <c r="A852" s="2"/>
      <c r="B852" s="27"/>
      <c r="C852" s="27"/>
      <c r="F852" s="1"/>
      <c r="G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9.5" customHeight="1">
      <c r="A853" s="2"/>
      <c r="B853" s="27"/>
      <c r="C853" s="27"/>
      <c r="F853" s="1"/>
      <c r="G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9.5" customHeight="1">
      <c r="A854" s="2"/>
      <c r="B854" s="27"/>
      <c r="C854" s="27"/>
      <c r="F854" s="1"/>
      <c r="G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9.5" customHeight="1">
      <c r="A855" s="2"/>
      <c r="B855" s="27"/>
      <c r="C855" s="27"/>
      <c r="F855" s="1"/>
      <c r="G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9.5" customHeight="1">
      <c r="A856" s="2"/>
      <c r="B856" s="27"/>
      <c r="C856" s="27"/>
      <c r="F856" s="1"/>
      <c r="G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9.5" customHeight="1">
      <c r="A857" s="2"/>
      <c r="B857" s="27"/>
      <c r="C857" s="27"/>
      <c r="F857" s="1"/>
      <c r="G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9.5" customHeight="1">
      <c r="A858" s="2"/>
      <c r="B858" s="27"/>
      <c r="C858" s="27"/>
      <c r="F858" s="1"/>
      <c r="G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9.5" customHeight="1">
      <c r="A859" s="2"/>
      <c r="B859" s="27"/>
      <c r="C859" s="27"/>
      <c r="F859" s="1"/>
      <c r="G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9.5" customHeight="1">
      <c r="A860" s="2"/>
      <c r="B860" s="27"/>
      <c r="C860" s="27"/>
      <c r="F860" s="1"/>
      <c r="G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9.5" customHeight="1">
      <c r="A861" s="2"/>
      <c r="B861" s="27"/>
      <c r="C861" s="27"/>
      <c r="F861" s="1"/>
      <c r="G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9.5" customHeight="1">
      <c r="A862" s="2"/>
      <c r="B862" s="27"/>
      <c r="C862" s="27"/>
      <c r="F862" s="1"/>
      <c r="G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9.5" customHeight="1">
      <c r="A863" s="2"/>
      <c r="B863" s="27"/>
      <c r="C863" s="27"/>
      <c r="F863" s="1"/>
      <c r="G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9.5" customHeight="1">
      <c r="A864" s="2"/>
      <c r="B864" s="27"/>
      <c r="C864" s="27"/>
      <c r="F864" s="1"/>
      <c r="G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9.5" customHeight="1">
      <c r="A865" s="2"/>
      <c r="B865" s="27"/>
      <c r="C865" s="27"/>
      <c r="F865" s="1"/>
      <c r="G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9.5" customHeight="1">
      <c r="A866" s="2"/>
      <c r="B866" s="27"/>
      <c r="C866" s="27"/>
      <c r="F866" s="1"/>
      <c r="G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9.5" customHeight="1">
      <c r="A867" s="2"/>
      <c r="B867" s="27"/>
      <c r="C867" s="27"/>
      <c r="F867" s="1"/>
      <c r="G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9.5" customHeight="1">
      <c r="A868" s="2"/>
      <c r="B868" s="27"/>
      <c r="C868" s="27"/>
      <c r="F868" s="1"/>
      <c r="G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9.5" customHeight="1">
      <c r="A869" s="2"/>
      <c r="B869" s="27"/>
      <c r="C869" s="27"/>
      <c r="F869" s="1"/>
      <c r="G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9.5" customHeight="1">
      <c r="A870" s="2"/>
      <c r="B870" s="27"/>
      <c r="C870" s="27"/>
      <c r="F870" s="1"/>
      <c r="G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9.5" customHeight="1">
      <c r="A871" s="2"/>
      <c r="B871" s="27"/>
      <c r="C871" s="27"/>
      <c r="F871" s="1"/>
      <c r="G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9.5" customHeight="1">
      <c r="A872" s="2"/>
      <c r="B872" s="27"/>
      <c r="C872" s="27"/>
      <c r="F872" s="1"/>
      <c r="G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9.5" customHeight="1">
      <c r="A873" s="2"/>
      <c r="B873" s="27"/>
      <c r="C873" s="27"/>
      <c r="F873" s="1"/>
      <c r="G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9.5" customHeight="1">
      <c r="A874" s="2"/>
      <c r="B874" s="27"/>
      <c r="C874" s="27"/>
      <c r="F874" s="1"/>
      <c r="G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9.5" customHeight="1">
      <c r="A875" s="2"/>
      <c r="B875" s="27"/>
      <c r="C875" s="27"/>
      <c r="F875" s="1"/>
      <c r="G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9.5" customHeight="1">
      <c r="A876" s="2"/>
      <c r="B876" s="27"/>
      <c r="C876" s="27"/>
      <c r="F876" s="1"/>
      <c r="G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9.5" customHeight="1">
      <c r="A877" s="2"/>
      <c r="B877" s="27"/>
      <c r="C877" s="27"/>
      <c r="F877" s="1"/>
      <c r="G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9.5" customHeight="1">
      <c r="A878" s="2"/>
      <c r="B878" s="27"/>
      <c r="C878" s="27"/>
      <c r="F878" s="1"/>
      <c r="G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9.5" customHeight="1">
      <c r="A879" s="2"/>
      <c r="B879" s="27"/>
      <c r="C879" s="27"/>
      <c r="F879" s="1"/>
      <c r="G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9.5" customHeight="1">
      <c r="A880" s="2"/>
      <c r="B880" s="27"/>
      <c r="C880" s="27"/>
      <c r="F880" s="1"/>
      <c r="G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9.5" customHeight="1">
      <c r="A881" s="2"/>
      <c r="B881" s="27"/>
      <c r="C881" s="27"/>
      <c r="F881" s="1"/>
      <c r="G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9.5" customHeight="1">
      <c r="A882" s="2"/>
      <c r="B882" s="27"/>
      <c r="C882" s="27"/>
      <c r="F882" s="1"/>
      <c r="G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9.5" customHeight="1">
      <c r="A883" s="2"/>
      <c r="B883" s="27"/>
      <c r="C883" s="27"/>
      <c r="F883" s="1"/>
      <c r="G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9.5" customHeight="1">
      <c r="A884" s="2"/>
      <c r="B884" s="27"/>
      <c r="C884" s="27"/>
      <c r="F884" s="1"/>
      <c r="G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9.5" customHeight="1">
      <c r="A885" s="2"/>
      <c r="B885" s="27"/>
      <c r="C885" s="27"/>
      <c r="F885" s="1"/>
      <c r="G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9.5" customHeight="1">
      <c r="A886" s="2"/>
      <c r="B886" s="27"/>
      <c r="C886" s="27"/>
      <c r="F886" s="1"/>
      <c r="G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9.5" customHeight="1">
      <c r="A887" s="2"/>
      <c r="B887" s="27"/>
      <c r="C887" s="27"/>
      <c r="F887" s="1"/>
      <c r="G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9.5" customHeight="1">
      <c r="A888" s="2"/>
      <c r="B888" s="27"/>
      <c r="C888" s="27"/>
      <c r="F888" s="1"/>
      <c r="G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9.5" customHeight="1">
      <c r="A889" s="2"/>
      <c r="B889" s="27"/>
      <c r="C889" s="27"/>
      <c r="F889" s="1"/>
      <c r="G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9.5" customHeight="1">
      <c r="A890" s="2"/>
      <c r="B890" s="27"/>
      <c r="C890" s="27"/>
      <c r="F890" s="1"/>
      <c r="G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9.5" customHeight="1">
      <c r="A891" s="2"/>
      <c r="B891" s="27"/>
      <c r="C891" s="27"/>
      <c r="F891" s="1"/>
      <c r="G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9.5" customHeight="1">
      <c r="A892" s="2"/>
      <c r="B892" s="27"/>
      <c r="C892" s="27"/>
      <c r="F892" s="1"/>
      <c r="G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9.5" customHeight="1">
      <c r="A893" s="2"/>
      <c r="B893" s="27"/>
      <c r="C893" s="27"/>
      <c r="F893" s="1"/>
      <c r="G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9.5" customHeight="1">
      <c r="A894" s="2"/>
      <c r="B894" s="27"/>
      <c r="C894" s="27"/>
      <c r="F894" s="1"/>
      <c r="G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9.5" customHeight="1">
      <c r="A895" s="2"/>
      <c r="B895" s="27"/>
      <c r="C895" s="27"/>
      <c r="F895" s="1"/>
      <c r="G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9.5" customHeight="1">
      <c r="A896" s="2"/>
      <c r="B896" s="27"/>
      <c r="C896" s="27"/>
      <c r="F896" s="1"/>
      <c r="G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9.5" customHeight="1">
      <c r="A897" s="2"/>
      <c r="B897" s="27"/>
      <c r="C897" s="27"/>
      <c r="F897" s="1"/>
      <c r="G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9.5" customHeight="1">
      <c r="A898" s="2"/>
      <c r="B898" s="27"/>
      <c r="C898" s="27"/>
      <c r="F898" s="1"/>
      <c r="G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9.5" customHeight="1">
      <c r="A899" s="2"/>
      <c r="B899" s="27"/>
      <c r="C899" s="27"/>
      <c r="F899" s="1"/>
      <c r="G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9.5" customHeight="1">
      <c r="A900" s="2"/>
      <c r="B900" s="27"/>
      <c r="C900" s="27"/>
      <c r="F900" s="1"/>
      <c r="G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9.5" customHeight="1">
      <c r="A901" s="2"/>
      <c r="B901" s="27"/>
      <c r="C901" s="27"/>
      <c r="F901" s="1"/>
      <c r="G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9.5" customHeight="1">
      <c r="A902" s="2"/>
      <c r="B902" s="27"/>
      <c r="C902" s="27"/>
      <c r="F902" s="1"/>
      <c r="G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9.5" customHeight="1">
      <c r="A903" s="2"/>
      <c r="B903" s="27"/>
      <c r="C903" s="27"/>
      <c r="F903" s="1"/>
      <c r="G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9.5" customHeight="1">
      <c r="A904" s="2"/>
      <c r="B904" s="27"/>
      <c r="C904" s="27"/>
      <c r="F904" s="1"/>
      <c r="G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9.5" customHeight="1">
      <c r="A905" s="2"/>
      <c r="B905" s="27"/>
      <c r="C905" s="27"/>
      <c r="F905" s="1"/>
      <c r="G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9.5" customHeight="1">
      <c r="A906" s="2"/>
      <c r="B906" s="27"/>
      <c r="C906" s="27"/>
      <c r="F906" s="1"/>
      <c r="G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9.5" customHeight="1">
      <c r="A907" s="2"/>
      <c r="B907" s="27"/>
      <c r="C907" s="27"/>
      <c r="F907" s="1"/>
      <c r="G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9.5" customHeight="1">
      <c r="A908" s="2"/>
      <c r="B908" s="27"/>
      <c r="C908" s="27"/>
      <c r="F908" s="1"/>
      <c r="G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9.5" customHeight="1">
      <c r="A909" s="2"/>
      <c r="B909" s="27"/>
      <c r="C909" s="27"/>
      <c r="F909" s="1"/>
      <c r="G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9.5" customHeight="1">
      <c r="A910" s="2"/>
      <c r="B910" s="27"/>
      <c r="C910" s="27"/>
      <c r="F910" s="1"/>
      <c r="G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9.5" customHeight="1">
      <c r="A911" s="2"/>
      <c r="B911" s="27"/>
      <c r="C911" s="27"/>
      <c r="F911" s="1"/>
      <c r="G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9.5" customHeight="1">
      <c r="A912" s="2"/>
      <c r="B912" s="27"/>
      <c r="C912" s="27"/>
      <c r="F912" s="1"/>
      <c r="G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9.5" customHeight="1">
      <c r="A913" s="2"/>
      <c r="B913" s="27"/>
      <c r="C913" s="27"/>
      <c r="F913" s="1"/>
      <c r="G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9.5" customHeight="1">
      <c r="A914" s="2"/>
      <c r="B914" s="27"/>
      <c r="C914" s="27"/>
      <c r="F914" s="1"/>
      <c r="G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9.5" customHeight="1">
      <c r="A915" s="2"/>
      <c r="B915" s="27"/>
      <c r="C915" s="27"/>
      <c r="F915" s="1"/>
      <c r="G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9.5" customHeight="1">
      <c r="A916" s="2"/>
      <c r="B916" s="27"/>
      <c r="C916" s="27"/>
      <c r="F916" s="1"/>
      <c r="G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9.5" customHeight="1">
      <c r="A917" s="2"/>
      <c r="B917" s="27"/>
      <c r="C917" s="27"/>
      <c r="F917" s="1"/>
      <c r="G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9.5" customHeight="1">
      <c r="A918" s="2"/>
      <c r="B918" s="27"/>
      <c r="C918" s="27"/>
      <c r="F918" s="1"/>
      <c r="G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9.5" customHeight="1">
      <c r="A919" s="2"/>
      <c r="B919" s="27"/>
      <c r="C919" s="27"/>
      <c r="F919" s="1"/>
      <c r="G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9.5" customHeight="1">
      <c r="A920" s="2"/>
      <c r="B920" s="27"/>
      <c r="C920" s="27"/>
      <c r="F920" s="1"/>
      <c r="G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9.5" customHeight="1">
      <c r="A921" s="2"/>
      <c r="B921" s="27"/>
      <c r="C921" s="27"/>
      <c r="F921" s="1"/>
      <c r="G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9.5" customHeight="1">
      <c r="A922" s="2"/>
      <c r="B922" s="27"/>
      <c r="C922" s="27"/>
      <c r="F922" s="1"/>
      <c r="G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9.5" customHeight="1">
      <c r="A923" s="2"/>
      <c r="B923" s="27"/>
      <c r="C923" s="27"/>
      <c r="F923" s="1"/>
      <c r="G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9.5" customHeight="1">
      <c r="A924" s="2"/>
      <c r="B924" s="27"/>
      <c r="C924" s="27"/>
      <c r="F924" s="1"/>
      <c r="G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9.5" customHeight="1">
      <c r="A925" s="2"/>
      <c r="B925" s="27"/>
      <c r="C925" s="27"/>
      <c r="F925" s="1"/>
      <c r="G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9.5" customHeight="1">
      <c r="A926" s="2"/>
      <c r="B926" s="27"/>
      <c r="C926" s="27"/>
      <c r="F926" s="1"/>
      <c r="G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9.5" customHeight="1">
      <c r="A927" s="2"/>
      <c r="B927" s="27"/>
      <c r="C927" s="27"/>
      <c r="F927" s="1"/>
      <c r="G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9.5" customHeight="1">
      <c r="A928" s="2"/>
      <c r="B928" s="27"/>
      <c r="C928" s="27"/>
      <c r="F928" s="1"/>
      <c r="G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9.5" customHeight="1">
      <c r="A929" s="2"/>
      <c r="B929" s="27"/>
      <c r="C929" s="27"/>
      <c r="F929" s="1"/>
      <c r="G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9.5" customHeight="1">
      <c r="A930" s="2"/>
      <c r="B930" s="27"/>
      <c r="C930" s="27"/>
      <c r="F930" s="1"/>
      <c r="G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9.5" customHeight="1">
      <c r="A931" s="2"/>
      <c r="B931" s="27"/>
      <c r="C931" s="27"/>
      <c r="F931" s="1"/>
      <c r="G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9.5" customHeight="1">
      <c r="A932" s="2"/>
      <c r="B932" s="27"/>
      <c r="C932" s="27"/>
      <c r="F932" s="1"/>
      <c r="G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9.5" customHeight="1">
      <c r="A933" s="2"/>
      <c r="B933" s="27"/>
      <c r="C933" s="27"/>
      <c r="F933" s="1"/>
      <c r="G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9.5" customHeight="1">
      <c r="A934" s="2"/>
      <c r="B934" s="27"/>
      <c r="C934" s="27"/>
      <c r="F934" s="1"/>
      <c r="G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9.5" customHeight="1">
      <c r="A935" s="2"/>
      <c r="B935" s="27"/>
      <c r="C935" s="27"/>
      <c r="F935" s="1"/>
      <c r="G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9.5" customHeight="1">
      <c r="A936" s="2"/>
      <c r="B936" s="27"/>
      <c r="C936" s="27"/>
      <c r="F936" s="1"/>
      <c r="G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9.5" customHeight="1">
      <c r="A937" s="2"/>
      <c r="B937" s="27"/>
      <c r="C937" s="27"/>
      <c r="F937" s="1"/>
      <c r="G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9.5" customHeight="1">
      <c r="A938" s="2"/>
      <c r="B938" s="27"/>
      <c r="C938" s="27"/>
      <c r="F938" s="1"/>
      <c r="G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9.5" customHeight="1">
      <c r="A939" s="2"/>
      <c r="B939" s="27"/>
      <c r="C939" s="27"/>
      <c r="F939" s="1"/>
      <c r="G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9.5" customHeight="1">
      <c r="A940" s="2"/>
      <c r="B940" s="27"/>
      <c r="C940" s="27"/>
      <c r="F940" s="1"/>
      <c r="G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9.5" customHeight="1">
      <c r="A941" s="2"/>
      <c r="B941" s="27"/>
      <c r="C941" s="27"/>
      <c r="F941" s="1"/>
      <c r="G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9.5" customHeight="1">
      <c r="A942" s="2"/>
      <c r="B942" s="27"/>
      <c r="C942" s="27"/>
      <c r="F942" s="1"/>
      <c r="G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9.5" customHeight="1">
      <c r="A943" s="2"/>
      <c r="B943" s="27"/>
      <c r="C943" s="27"/>
      <c r="F943" s="1"/>
      <c r="G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9.5" customHeight="1">
      <c r="A944" s="2"/>
      <c r="B944" s="27"/>
      <c r="C944" s="27"/>
      <c r="F944" s="1"/>
      <c r="G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9.5" customHeight="1">
      <c r="A945" s="2"/>
      <c r="B945" s="27"/>
      <c r="C945" s="27"/>
      <c r="F945" s="1"/>
      <c r="G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9.5" customHeight="1">
      <c r="A946" s="2"/>
      <c r="B946" s="27"/>
      <c r="C946" s="27"/>
      <c r="F946" s="1"/>
      <c r="G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9.5" customHeight="1">
      <c r="A947" s="2"/>
      <c r="B947" s="27"/>
      <c r="C947" s="27"/>
      <c r="F947" s="1"/>
      <c r="G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9.5" customHeight="1">
      <c r="A948" s="2"/>
      <c r="B948" s="27"/>
      <c r="C948" s="27"/>
      <c r="F948" s="1"/>
      <c r="G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9.5" customHeight="1">
      <c r="A949" s="2"/>
      <c r="B949" s="27"/>
      <c r="C949" s="27"/>
      <c r="F949" s="1"/>
      <c r="G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9.5" customHeight="1">
      <c r="A950" s="2"/>
      <c r="B950" s="27"/>
      <c r="C950" s="27"/>
      <c r="F950" s="1"/>
      <c r="G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9.5" customHeight="1">
      <c r="A951" s="2"/>
      <c r="B951" s="27"/>
      <c r="C951" s="27"/>
      <c r="F951" s="1"/>
      <c r="G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9.5" customHeight="1">
      <c r="A952" s="2"/>
      <c r="B952" s="27"/>
      <c r="C952" s="27"/>
      <c r="F952" s="1"/>
      <c r="G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9.5" customHeight="1">
      <c r="A953" s="2"/>
      <c r="B953" s="27"/>
      <c r="C953" s="27"/>
      <c r="F953" s="1"/>
      <c r="G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9.5" customHeight="1">
      <c r="A954" s="2"/>
      <c r="B954" s="27"/>
      <c r="C954" s="27"/>
      <c r="F954" s="1"/>
      <c r="G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9.5" customHeight="1">
      <c r="A955" s="2"/>
      <c r="B955" s="27"/>
      <c r="C955" s="27"/>
      <c r="F955" s="1"/>
      <c r="G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9.5" customHeight="1">
      <c r="A956" s="2"/>
      <c r="B956" s="27"/>
      <c r="C956" s="27"/>
      <c r="F956" s="1"/>
      <c r="G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9.5" customHeight="1">
      <c r="A957" s="2"/>
      <c r="B957" s="27"/>
      <c r="C957" s="27"/>
      <c r="F957" s="1"/>
      <c r="G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9.5" customHeight="1">
      <c r="A958" s="2"/>
      <c r="B958" s="27"/>
      <c r="C958" s="27"/>
      <c r="F958" s="1"/>
      <c r="G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9.5" customHeight="1">
      <c r="A959" s="2"/>
      <c r="B959" s="27"/>
      <c r="C959" s="27"/>
      <c r="F959" s="1"/>
      <c r="G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9.5" customHeight="1">
      <c r="A960" s="2"/>
      <c r="B960" s="27"/>
      <c r="C960" s="27"/>
      <c r="F960" s="1"/>
      <c r="G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9.5" customHeight="1">
      <c r="A961" s="2"/>
      <c r="B961" s="27"/>
      <c r="C961" s="27"/>
      <c r="F961" s="1"/>
      <c r="G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9.5" customHeight="1">
      <c r="A962" s="2"/>
      <c r="B962" s="27"/>
      <c r="C962" s="27"/>
      <c r="F962" s="1"/>
      <c r="G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9.5" customHeight="1">
      <c r="A963" s="2"/>
      <c r="B963" s="27"/>
      <c r="C963" s="27"/>
      <c r="F963" s="1"/>
      <c r="G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9.5" customHeight="1">
      <c r="A964" s="2"/>
      <c r="B964" s="27"/>
      <c r="C964" s="27"/>
      <c r="F964" s="1"/>
      <c r="G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9.5" customHeight="1">
      <c r="A965" s="2"/>
      <c r="B965" s="27"/>
      <c r="C965" s="27"/>
      <c r="F965" s="1"/>
      <c r="G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9.5" customHeight="1">
      <c r="A966" s="2"/>
      <c r="B966" s="27"/>
      <c r="C966" s="27"/>
      <c r="F966" s="1"/>
      <c r="G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9.5" customHeight="1">
      <c r="A967" s="2"/>
      <c r="B967" s="27"/>
      <c r="C967" s="27"/>
      <c r="F967" s="1"/>
      <c r="G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9.5" customHeight="1">
      <c r="A968" s="2"/>
      <c r="B968" s="27"/>
      <c r="C968" s="27"/>
      <c r="F968" s="1"/>
      <c r="G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9.5" customHeight="1">
      <c r="A969" s="2"/>
      <c r="B969" s="27"/>
      <c r="C969" s="27"/>
      <c r="F969" s="1"/>
      <c r="G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9.5" customHeight="1">
      <c r="A970" s="2"/>
      <c r="B970" s="27"/>
      <c r="C970" s="27"/>
      <c r="F970" s="1"/>
      <c r="G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9.5" customHeight="1">
      <c r="A971" s="2"/>
      <c r="B971" s="27"/>
      <c r="C971" s="27"/>
      <c r="F971" s="1"/>
      <c r="G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9.5" customHeight="1">
      <c r="A972" s="2"/>
      <c r="B972" s="27"/>
      <c r="C972" s="27"/>
      <c r="F972" s="1"/>
      <c r="G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9.5" customHeight="1">
      <c r="A973" s="2"/>
      <c r="B973" s="27"/>
      <c r="C973" s="27"/>
      <c r="F973" s="1"/>
      <c r="G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9.5" customHeight="1">
      <c r="A974" s="2"/>
      <c r="B974" s="27"/>
      <c r="C974" s="27"/>
      <c r="F974" s="1"/>
      <c r="G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9.5" customHeight="1">
      <c r="A975" s="2"/>
      <c r="B975" s="27"/>
      <c r="C975" s="27"/>
      <c r="F975" s="1"/>
      <c r="G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9.5" customHeight="1">
      <c r="A976" s="2"/>
      <c r="B976" s="27"/>
      <c r="C976" s="27"/>
      <c r="F976" s="1"/>
      <c r="G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9.5" customHeight="1">
      <c r="A977" s="2"/>
      <c r="B977" s="27"/>
      <c r="C977" s="27"/>
      <c r="F977" s="1"/>
      <c r="G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9.5" customHeight="1">
      <c r="A978" s="2"/>
      <c r="B978" s="27"/>
      <c r="C978" s="27"/>
      <c r="F978" s="1"/>
      <c r="G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9.5" customHeight="1">
      <c r="A979" s="2"/>
      <c r="B979" s="27"/>
      <c r="C979" s="27"/>
      <c r="F979" s="1"/>
      <c r="G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9.5" customHeight="1">
      <c r="A980" s="2"/>
      <c r="B980" s="27"/>
      <c r="C980" s="27"/>
      <c r="F980" s="1"/>
      <c r="G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9.5" customHeight="1">
      <c r="A981" s="2"/>
      <c r="B981" s="27"/>
      <c r="C981" s="27"/>
      <c r="F981" s="1"/>
      <c r="G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9.5" customHeight="1">
      <c r="A982" s="2"/>
      <c r="B982" s="27"/>
      <c r="C982" s="27"/>
      <c r="F982" s="1"/>
      <c r="G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9.5" customHeight="1">
      <c r="A983" s="2"/>
      <c r="B983" s="27"/>
      <c r="C983" s="27"/>
      <c r="F983" s="1"/>
      <c r="G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9.5" customHeight="1">
      <c r="A984" s="2"/>
      <c r="B984" s="27"/>
      <c r="C984" s="27"/>
      <c r="F984" s="1"/>
      <c r="G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9.5" customHeight="1">
      <c r="A985" s="2"/>
      <c r="B985" s="27"/>
      <c r="C985" s="27"/>
      <c r="F985" s="1"/>
      <c r="G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9.5" customHeight="1">
      <c r="A986" s="2"/>
      <c r="B986" s="27"/>
      <c r="C986" s="27"/>
      <c r="F986" s="1"/>
      <c r="G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</sheetData>
  <mergeCells count="17">
    <mergeCell ref="A3:A4"/>
    <mergeCell ref="A1:B1"/>
    <mergeCell ref="B3:C3"/>
    <mergeCell ref="F3:G3"/>
    <mergeCell ref="A15:A17"/>
    <mergeCell ref="B15:C15"/>
    <mergeCell ref="D15:E15"/>
    <mergeCell ref="F15:G15"/>
    <mergeCell ref="B17:C17"/>
    <mergeCell ref="F17:G17"/>
    <mergeCell ref="D17:E17"/>
    <mergeCell ref="H16:H17"/>
    <mergeCell ref="D18:E18"/>
    <mergeCell ref="H3:J3"/>
    <mergeCell ref="F1:G1"/>
    <mergeCell ref="D1:E1"/>
    <mergeCell ref="D3:E3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22005-FC8E-A349-A347-5CB241D5465F}">
  <dimension ref="A1:X986"/>
  <sheetViews>
    <sheetView showGridLines="0" zoomScale="140" zoomScaleNormal="140" workbookViewId="0">
      <selection activeCell="H7" sqref="H7"/>
    </sheetView>
  </sheetViews>
  <sheetFormatPr baseColWidth="10" defaultColWidth="12.6640625" defaultRowHeight="15" customHeight="1"/>
  <cols>
    <col min="1" max="1" width="11.77734375" customWidth="1"/>
    <col min="2" max="3" width="11.77734375" style="7" customWidth="1"/>
    <col min="4" max="4" width="11.77734375" style="19" customWidth="1"/>
    <col min="5" max="5" width="11.77734375" style="16" customWidth="1"/>
    <col min="6" max="7" width="11.77734375" customWidth="1"/>
    <col min="8" max="9" width="11.77734375" style="16" customWidth="1"/>
    <col min="10" max="10" width="15.44140625" customWidth="1"/>
    <col min="11" max="24" width="10.6640625" customWidth="1"/>
  </cols>
  <sheetData>
    <row r="1" spans="1:24" s="10" customFormat="1" ht="31.5" customHeight="1">
      <c r="A1" s="81">
        <v>45496</v>
      </c>
      <c r="B1" s="82"/>
      <c r="C1" s="60" t="str">
        <f>"Pumps: "&amp;COUNTA(I5:I12)</f>
        <v>Pumps: 8</v>
      </c>
      <c r="D1" s="84">
        <f>ROUNDUP(D17/8, 0)</f>
        <v>75</v>
      </c>
      <c r="E1" s="92"/>
      <c r="F1" s="93">
        <f>ROUNDDOWN(F17/8, 0)</f>
        <v>51</v>
      </c>
      <c r="G1" s="85"/>
      <c r="H1" s="49" t="s">
        <v>61</v>
      </c>
      <c r="I1" s="49" t="s">
        <v>62</v>
      </c>
      <c r="J1" s="49" t="s">
        <v>63</v>
      </c>
    </row>
    <row r="2" spans="1:24" s="10" customFormat="1" ht="31.5" customHeight="1">
      <c r="A2" s="11"/>
      <c r="B2" s="11"/>
      <c r="C2" s="58"/>
      <c r="D2" s="12"/>
      <c r="E2" s="12"/>
    </row>
    <row r="3" spans="1:24" s="1" customFormat="1" ht="42" customHeight="1">
      <c r="A3" s="87" t="s">
        <v>3</v>
      </c>
      <c r="B3" s="89" t="s">
        <v>4</v>
      </c>
      <c r="C3" s="91"/>
      <c r="D3" s="89" t="s">
        <v>5</v>
      </c>
      <c r="E3" s="91"/>
      <c r="F3" s="89" t="s">
        <v>6</v>
      </c>
      <c r="G3" s="114"/>
      <c r="H3" s="109" t="s">
        <v>7</v>
      </c>
      <c r="I3" s="109"/>
      <c r="J3" s="109"/>
    </row>
    <row r="4" spans="1:24" s="1" customFormat="1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21" t="s">
        <v>12</v>
      </c>
      <c r="I4" s="21" t="s">
        <v>6</v>
      </c>
      <c r="J4" s="38" t="s">
        <v>4</v>
      </c>
    </row>
    <row r="5" spans="1:24" ht="42" customHeight="1">
      <c r="A5" s="4">
        <v>45930</v>
      </c>
      <c r="B5" s="29"/>
      <c r="C5" s="29"/>
      <c r="D5" s="30">
        <v>50</v>
      </c>
      <c r="E5" s="30">
        <v>50</v>
      </c>
      <c r="F5" s="30">
        <v>45</v>
      </c>
      <c r="G5" s="30">
        <v>55</v>
      </c>
      <c r="H5" s="22">
        <v>6.25E-2</v>
      </c>
      <c r="I5" s="23">
        <v>0</v>
      </c>
      <c r="J5" s="2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2" customHeight="1">
      <c r="A6" s="4">
        <v>45930.125</v>
      </c>
      <c r="B6" s="29"/>
      <c r="C6" s="29"/>
      <c r="D6" s="30">
        <v>120</v>
      </c>
      <c r="E6" s="30"/>
      <c r="F6" s="30">
        <v>30</v>
      </c>
      <c r="G6" s="30" t="s">
        <v>64</v>
      </c>
      <c r="H6" s="23">
        <v>0.18055555555555555</v>
      </c>
      <c r="I6" s="23">
        <v>0.125</v>
      </c>
      <c r="J6" s="2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42" customHeight="1">
      <c r="A7" s="4">
        <v>45930.25</v>
      </c>
      <c r="B7" s="29"/>
      <c r="C7" s="29"/>
      <c r="D7" s="30"/>
      <c r="E7" s="30"/>
      <c r="F7" s="30" t="s">
        <v>41</v>
      </c>
      <c r="G7" s="30" t="s">
        <v>41</v>
      </c>
      <c r="H7" s="23"/>
      <c r="I7" s="5" t="s">
        <v>41</v>
      </c>
      <c r="J7" s="2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42" customHeight="1">
      <c r="A8" s="4">
        <v>45930.375</v>
      </c>
      <c r="B8" s="29"/>
      <c r="C8" s="29"/>
      <c r="D8" s="30"/>
      <c r="E8" s="30">
        <v>90</v>
      </c>
      <c r="F8" s="30">
        <v>45</v>
      </c>
      <c r="G8" s="30">
        <v>55</v>
      </c>
      <c r="H8" s="23">
        <v>0.35416666666666669</v>
      </c>
      <c r="I8" s="23" t="s">
        <v>65</v>
      </c>
      <c r="J8" s="2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2" customHeight="1">
      <c r="A9" s="4">
        <v>45930.5</v>
      </c>
      <c r="B9" s="29">
        <v>20</v>
      </c>
      <c r="C9" s="29"/>
      <c r="D9" s="30"/>
      <c r="E9" s="30">
        <v>80</v>
      </c>
      <c r="F9" s="30" t="s">
        <v>41</v>
      </c>
      <c r="G9" s="30" t="s">
        <v>41</v>
      </c>
      <c r="H9" s="23">
        <v>0.52083333333333337</v>
      </c>
      <c r="I9" s="5" t="s">
        <v>41</v>
      </c>
      <c r="J9" s="2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42" customHeight="1">
      <c r="A10" s="4">
        <v>45930.625</v>
      </c>
      <c r="B10" s="29"/>
      <c r="C10" s="29"/>
      <c r="D10" s="30">
        <v>15</v>
      </c>
      <c r="E10" s="30"/>
      <c r="F10" s="30">
        <v>65</v>
      </c>
      <c r="G10" s="30">
        <v>25</v>
      </c>
      <c r="H10" s="23">
        <v>0.625</v>
      </c>
      <c r="I10" s="23">
        <v>0.625</v>
      </c>
      <c r="J10" s="2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42" customHeight="1">
      <c r="A11" s="4">
        <v>45930.75</v>
      </c>
      <c r="B11" s="29">
        <v>10</v>
      </c>
      <c r="C11" s="29">
        <v>10</v>
      </c>
      <c r="D11" s="30"/>
      <c r="E11" s="30">
        <v>90</v>
      </c>
      <c r="F11" s="30">
        <v>25</v>
      </c>
      <c r="G11" s="30">
        <v>35</v>
      </c>
      <c r="H11" s="23">
        <v>0.70833333333333337</v>
      </c>
      <c r="I11" s="23">
        <v>0.75</v>
      </c>
      <c r="J11" s="2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42" customHeight="1">
      <c r="A12" s="4">
        <v>45930.875</v>
      </c>
      <c r="B12" s="29">
        <v>10</v>
      </c>
      <c r="C12" s="29">
        <v>10</v>
      </c>
      <c r="D12" s="30">
        <v>100</v>
      </c>
      <c r="E12" s="30"/>
      <c r="F12" s="30">
        <v>10</v>
      </c>
      <c r="G12" s="30">
        <v>25</v>
      </c>
      <c r="H12" s="23">
        <v>0.9375</v>
      </c>
      <c r="I12" s="23">
        <v>0.875</v>
      </c>
      <c r="J12" s="2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9.5" customHeight="1">
      <c r="A13" s="2"/>
      <c r="B13" s="27"/>
      <c r="C13" s="27"/>
      <c r="D13" s="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9.5" customHeight="1">
      <c r="A14" s="2"/>
      <c r="B14" s="27"/>
      <c r="C14" s="27"/>
      <c r="D14" s="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s="16" customFormat="1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24" s="16" customFormat="1" ht="19.5" customHeight="1">
      <c r="A16" s="66"/>
      <c r="B16" s="31">
        <f t="shared" ref="B16:G16" si="0">SUM(B5:B12)</f>
        <v>40</v>
      </c>
      <c r="C16" s="31">
        <f t="shared" si="0"/>
        <v>20</v>
      </c>
      <c r="D16" s="32">
        <f t="shared" si="0"/>
        <v>285</v>
      </c>
      <c r="E16" s="33">
        <f t="shared" si="0"/>
        <v>310</v>
      </c>
      <c r="F16" s="32">
        <f t="shared" si="0"/>
        <v>220</v>
      </c>
      <c r="G16" s="33">
        <f t="shared" si="0"/>
        <v>195</v>
      </c>
      <c r="H16" s="100">
        <f>D17-F17</f>
        <v>180</v>
      </c>
      <c r="I16" s="1"/>
    </row>
    <row r="17" spans="1:24" s="16" customFormat="1" ht="19.5" customHeight="1">
      <c r="A17" s="67"/>
      <c r="B17" s="101">
        <f>SUM(B16:C16)</f>
        <v>60</v>
      </c>
      <c r="C17" s="102"/>
      <c r="D17" s="78">
        <f>SUM(D16:E16)</f>
        <v>595</v>
      </c>
      <c r="E17" s="103"/>
      <c r="F17" s="78">
        <f>SUM(F16:G16)</f>
        <v>415</v>
      </c>
      <c r="G17" s="80"/>
      <c r="H17" s="75"/>
      <c r="I17" s="1"/>
    </row>
    <row r="18" spans="1:24" ht="19.5" customHeight="1">
      <c r="A18" s="2"/>
      <c r="B18" s="27"/>
      <c r="C18" s="27"/>
      <c r="D18" s="95"/>
      <c r="E18" s="95"/>
      <c r="F18" s="1"/>
      <c r="G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9.5" customHeight="1">
      <c r="A19" s="2"/>
      <c r="B19" s="27"/>
      <c r="C19" s="27"/>
      <c r="F19" s="1"/>
      <c r="G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9.5" customHeight="1">
      <c r="A20" s="2"/>
      <c r="B20" s="27"/>
      <c r="C20" s="27"/>
      <c r="F20" s="1"/>
      <c r="G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9.5" customHeight="1">
      <c r="A21" s="2"/>
      <c r="B21" s="27"/>
      <c r="C21" s="27"/>
      <c r="F21" s="1"/>
      <c r="G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9.5" customHeight="1">
      <c r="A22" s="2"/>
      <c r="B22" s="27"/>
      <c r="C22" s="27"/>
      <c r="F22" s="1"/>
      <c r="G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9.5" customHeight="1">
      <c r="A23" s="2"/>
      <c r="B23" s="27"/>
      <c r="C23" s="27"/>
      <c r="F23" s="1"/>
      <c r="G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9.5" customHeight="1">
      <c r="A24" s="2"/>
      <c r="B24" s="27"/>
      <c r="C24" s="27"/>
      <c r="F24" s="1"/>
      <c r="G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9.5" customHeight="1">
      <c r="A25" s="2"/>
      <c r="B25" s="27"/>
      <c r="C25" s="27"/>
      <c r="F25" s="1"/>
      <c r="G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9.5" customHeight="1">
      <c r="A26" s="2"/>
      <c r="B26" s="27"/>
      <c r="C26" s="27"/>
      <c r="F26" s="1"/>
      <c r="G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9.5" customHeight="1">
      <c r="A27" s="2"/>
      <c r="B27" s="27"/>
      <c r="C27" s="27"/>
      <c r="F27" s="1"/>
      <c r="G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9.5" customHeight="1">
      <c r="A28" s="2"/>
      <c r="B28" s="27"/>
      <c r="C28" s="27"/>
      <c r="F28" s="1"/>
      <c r="G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9.5" customHeight="1">
      <c r="A29" s="2"/>
      <c r="B29" s="27"/>
      <c r="C29" s="27"/>
      <c r="F29" s="1"/>
      <c r="G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9.5" customHeight="1">
      <c r="A30" s="2"/>
      <c r="B30" s="27"/>
      <c r="C30" s="27"/>
      <c r="F30" s="1"/>
      <c r="G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9.5" customHeight="1">
      <c r="A31" s="2"/>
      <c r="B31" s="27"/>
      <c r="C31" s="27"/>
      <c r="F31" s="1"/>
      <c r="G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9.5" customHeight="1">
      <c r="A32" s="2"/>
      <c r="B32" s="27"/>
      <c r="C32" s="27"/>
      <c r="F32" s="1"/>
      <c r="G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9.5" customHeight="1">
      <c r="A33" s="2"/>
      <c r="B33" s="27"/>
      <c r="C33" s="27"/>
      <c r="F33" s="1"/>
      <c r="G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9.5" customHeight="1">
      <c r="A34" s="2"/>
      <c r="B34" s="27"/>
      <c r="C34" s="27"/>
      <c r="F34" s="1"/>
      <c r="G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9.5" customHeight="1">
      <c r="A35" s="2"/>
      <c r="B35" s="27"/>
      <c r="C35" s="27"/>
      <c r="F35" s="1"/>
      <c r="G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9.5" customHeight="1">
      <c r="A36" s="2"/>
      <c r="B36" s="27"/>
      <c r="C36" s="27"/>
      <c r="F36" s="1"/>
      <c r="G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9.5" customHeight="1">
      <c r="A37" s="2"/>
      <c r="B37" s="27"/>
      <c r="C37" s="27"/>
      <c r="F37" s="1"/>
      <c r="G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9.5" customHeight="1">
      <c r="A38" s="2"/>
      <c r="B38" s="27"/>
      <c r="C38" s="27"/>
      <c r="F38" s="1"/>
      <c r="G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9.5" customHeight="1">
      <c r="A39" s="2"/>
      <c r="B39" s="27"/>
      <c r="C39" s="27"/>
      <c r="F39" s="1"/>
      <c r="G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9.5" customHeight="1">
      <c r="A40" s="2"/>
      <c r="B40" s="27"/>
      <c r="C40" s="27"/>
      <c r="F40" s="1"/>
      <c r="G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9.5" customHeight="1">
      <c r="A41" s="2"/>
      <c r="B41" s="27"/>
      <c r="C41" s="27"/>
      <c r="F41" s="1"/>
      <c r="G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9.5" customHeight="1">
      <c r="A42" s="2"/>
      <c r="B42" s="27"/>
      <c r="C42" s="27"/>
      <c r="F42" s="1"/>
      <c r="G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9.5" customHeight="1">
      <c r="A43" s="2"/>
      <c r="B43" s="27"/>
      <c r="C43" s="27"/>
      <c r="F43" s="1"/>
      <c r="G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9.5" customHeight="1">
      <c r="A44" s="2"/>
      <c r="B44" s="27"/>
      <c r="C44" s="27"/>
      <c r="F44" s="1"/>
      <c r="G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9.5" customHeight="1">
      <c r="A45" s="2"/>
      <c r="B45" s="27"/>
      <c r="C45" s="27"/>
      <c r="F45" s="1"/>
      <c r="G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9.5" customHeight="1">
      <c r="A46" s="2"/>
      <c r="B46" s="27"/>
      <c r="C46" s="27"/>
      <c r="F46" s="1"/>
      <c r="G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9.5" customHeight="1">
      <c r="A47" s="2"/>
      <c r="B47" s="27"/>
      <c r="C47" s="27"/>
      <c r="F47" s="1"/>
      <c r="G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9.5" customHeight="1">
      <c r="A48" s="2"/>
      <c r="B48" s="27"/>
      <c r="C48" s="27"/>
      <c r="F48" s="1"/>
      <c r="G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9.5" customHeight="1">
      <c r="A49" s="2"/>
      <c r="B49" s="27"/>
      <c r="C49" s="27"/>
      <c r="F49" s="1"/>
      <c r="G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9.5" customHeight="1">
      <c r="A50" s="2"/>
      <c r="B50" s="27"/>
      <c r="C50" s="27"/>
      <c r="F50" s="1"/>
      <c r="G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9.5" customHeight="1">
      <c r="A51" s="2"/>
      <c r="B51" s="27"/>
      <c r="C51" s="27"/>
      <c r="F51" s="1"/>
      <c r="G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9.5" customHeight="1">
      <c r="A52" s="2"/>
      <c r="B52" s="27"/>
      <c r="C52" s="27"/>
      <c r="F52" s="1"/>
      <c r="G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9.5" customHeight="1">
      <c r="A53" s="2"/>
      <c r="B53" s="27"/>
      <c r="C53" s="27"/>
      <c r="F53" s="1"/>
      <c r="G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9.5" customHeight="1">
      <c r="A54" s="2"/>
      <c r="B54" s="27"/>
      <c r="C54" s="27"/>
      <c r="F54" s="1"/>
      <c r="G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9.5" customHeight="1">
      <c r="A55" s="2"/>
      <c r="B55" s="27"/>
      <c r="C55" s="27"/>
      <c r="F55" s="1"/>
      <c r="G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9.5" customHeight="1">
      <c r="A56" s="2"/>
      <c r="B56" s="27"/>
      <c r="C56" s="27"/>
      <c r="F56" s="1"/>
      <c r="G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9.5" customHeight="1">
      <c r="A57" s="2"/>
      <c r="B57" s="27"/>
      <c r="C57" s="27"/>
      <c r="F57" s="1"/>
      <c r="G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9.5" customHeight="1">
      <c r="A58" s="2"/>
      <c r="B58" s="27"/>
      <c r="C58" s="27"/>
      <c r="F58" s="1"/>
      <c r="G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9.5" customHeight="1">
      <c r="A59" s="2"/>
      <c r="B59" s="27"/>
      <c r="C59" s="27"/>
      <c r="F59" s="1"/>
      <c r="G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9.5" customHeight="1">
      <c r="A60" s="2"/>
      <c r="B60" s="27"/>
      <c r="C60" s="27"/>
      <c r="F60" s="1"/>
      <c r="G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9.5" customHeight="1">
      <c r="A61" s="2"/>
      <c r="B61" s="27"/>
      <c r="C61" s="27"/>
      <c r="F61" s="1"/>
      <c r="G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9.5" customHeight="1">
      <c r="A62" s="2"/>
      <c r="B62" s="27"/>
      <c r="C62" s="27"/>
      <c r="F62" s="1"/>
      <c r="G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9.5" customHeight="1">
      <c r="A63" s="2"/>
      <c r="B63" s="27"/>
      <c r="C63" s="27"/>
      <c r="F63" s="1"/>
      <c r="G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9.5" customHeight="1">
      <c r="A64" s="2"/>
      <c r="B64" s="27"/>
      <c r="C64" s="27"/>
      <c r="F64" s="1"/>
      <c r="G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9.5" customHeight="1">
      <c r="A65" s="2"/>
      <c r="B65" s="27"/>
      <c r="C65" s="27"/>
      <c r="F65" s="1"/>
      <c r="G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9.5" customHeight="1">
      <c r="A66" s="2"/>
      <c r="B66" s="27"/>
      <c r="C66" s="27"/>
      <c r="F66" s="1"/>
      <c r="G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9.5" customHeight="1">
      <c r="A67" s="2"/>
      <c r="B67" s="27"/>
      <c r="C67" s="27"/>
      <c r="F67" s="1"/>
      <c r="G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9.5" customHeight="1">
      <c r="A68" s="2"/>
      <c r="B68" s="27"/>
      <c r="C68" s="27"/>
      <c r="F68" s="1"/>
      <c r="G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9.5" customHeight="1">
      <c r="A69" s="2"/>
      <c r="B69" s="27"/>
      <c r="C69" s="27"/>
      <c r="F69" s="1"/>
      <c r="G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9.5" customHeight="1">
      <c r="A70" s="2"/>
      <c r="B70" s="27"/>
      <c r="C70" s="27"/>
      <c r="F70" s="1"/>
      <c r="G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9.5" customHeight="1">
      <c r="A71" s="2"/>
      <c r="B71" s="27"/>
      <c r="C71" s="27"/>
      <c r="F71" s="1"/>
      <c r="G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9.5" customHeight="1">
      <c r="A72" s="2"/>
      <c r="B72" s="27"/>
      <c r="C72" s="27"/>
      <c r="F72" s="1"/>
      <c r="G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9.5" customHeight="1">
      <c r="A73" s="2"/>
      <c r="B73" s="27"/>
      <c r="C73" s="27"/>
      <c r="F73" s="1"/>
      <c r="G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9.5" customHeight="1">
      <c r="A74" s="2"/>
      <c r="B74" s="27"/>
      <c r="C74" s="27"/>
      <c r="F74" s="1"/>
      <c r="G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9.5" customHeight="1">
      <c r="A75" s="2"/>
      <c r="B75" s="27"/>
      <c r="C75" s="27"/>
      <c r="F75" s="1"/>
      <c r="G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9.5" customHeight="1">
      <c r="A76" s="2"/>
      <c r="B76" s="27"/>
      <c r="C76" s="27"/>
      <c r="F76" s="1"/>
      <c r="G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9.5" customHeight="1">
      <c r="A77" s="2"/>
      <c r="B77" s="27"/>
      <c r="C77" s="27"/>
      <c r="F77" s="1"/>
      <c r="G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9.5" customHeight="1">
      <c r="A78" s="2"/>
      <c r="B78" s="27"/>
      <c r="C78" s="27"/>
      <c r="F78" s="1"/>
      <c r="G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9.5" customHeight="1">
      <c r="A79" s="2"/>
      <c r="B79" s="27"/>
      <c r="C79" s="27"/>
      <c r="F79" s="1"/>
      <c r="G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9.5" customHeight="1">
      <c r="A80" s="2"/>
      <c r="B80" s="27"/>
      <c r="C80" s="27"/>
      <c r="F80" s="1"/>
      <c r="G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9.5" customHeight="1">
      <c r="A81" s="2"/>
      <c r="B81" s="27"/>
      <c r="C81" s="27"/>
      <c r="F81" s="1"/>
      <c r="G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9.5" customHeight="1">
      <c r="A82" s="2"/>
      <c r="B82" s="27"/>
      <c r="C82" s="27"/>
      <c r="F82" s="1"/>
      <c r="G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9.5" customHeight="1">
      <c r="A83" s="2"/>
      <c r="B83" s="27"/>
      <c r="C83" s="27"/>
      <c r="F83" s="1"/>
      <c r="G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9.5" customHeight="1">
      <c r="A84" s="2"/>
      <c r="B84" s="27"/>
      <c r="C84" s="27"/>
      <c r="F84" s="1"/>
      <c r="G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9.5" customHeight="1">
      <c r="A85" s="2"/>
      <c r="B85" s="27"/>
      <c r="C85" s="27"/>
      <c r="F85" s="1"/>
      <c r="G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9.5" customHeight="1">
      <c r="A86" s="2"/>
      <c r="B86" s="27"/>
      <c r="C86" s="27"/>
      <c r="F86" s="1"/>
      <c r="G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9.5" customHeight="1">
      <c r="A87" s="2"/>
      <c r="B87" s="27"/>
      <c r="C87" s="27"/>
      <c r="F87" s="1"/>
      <c r="G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9.5" customHeight="1">
      <c r="A88" s="2"/>
      <c r="B88" s="27"/>
      <c r="C88" s="27"/>
      <c r="F88" s="1"/>
      <c r="G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9.5" customHeight="1">
      <c r="A89" s="2"/>
      <c r="B89" s="27"/>
      <c r="C89" s="27"/>
      <c r="F89" s="1"/>
      <c r="G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9.5" customHeight="1">
      <c r="A90" s="2"/>
      <c r="B90" s="27"/>
      <c r="C90" s="27"/>
      <c r="F90" s="1"/>
      <c r="G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9.5" customHeight="1">
      <c r="A91" s="2"/>
      <c r="B91" s="27"/>
      <c r="C91" s="27"/>
      <c r="F91" s="1"/>
      <c r="G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9.5" customHeight="1">
      <c r="A92" s="2"/>
      <c r="B92" s="27"/>
      <c r="C92" s="27"/>
      <c r="F92" s="1"/>
      <c r="G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9.5" customHeight="1">
      <c r="A93" s="2"/>
      <c r="B93" s="27"/>
      <c r="C93" s="27"/>
      <c r="F93" s="1"/>
      <c r="G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9.5" customHeight="1">
      <c r="A94" s="2"/>
      <c r="B94" s="27"/>
      <c r="C94" s="27"/>
      <c r="F94" s="1"/>
      <c r="G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9.5" customHeight="1">
      <c r="A95" s="2"/>
      <c r="B95" s="27"/>
      <c r="C95" s="27"/>
      <c r="F95" s="1"/>
      <c r="G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9.5" customHeight="1">
      <c r="A96" s="2"/>
      <c r="B96" s="27"/>
      <c r="C96" s="27"/>
      <c r="F96" s="1"/>
      <c r="G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9.5" customHeight="1">
      <c r="A97" s="2"/>
      <c r="B97" s="27"/>
      <c r="C97" s="27"/>
      <c r="F97" s="1"/>
      <c r="G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9.5" customHeight="1">
      <c r="A98" s="2"/>
      <c r="B98" s="27"/>
      <c r="C98" s="27"/>
      <c r="F98" s="1"/>
      <c r="G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9.5" customHeight="1">
      <c r="A99" s="2"/>
      <c r="B99" s="27"/>
      <c r="C99" s="27"/>
      <c r="F99" s="1"/>
      <c r="G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9.5" customHeight="1">
      <c r="A100" s="2"/>
      <c r="B100" s="27"/>
      <c r="C100" s="27"/>
      <c r="F100" s="1"/>
      <c r="G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9.5" customHeight="1">
      <c r="A101" s="2"/>
      <c r="B101" s="27"/>
      <c r="C101" s="27"/>
      <c r="F101" s="1"/>
      <c r="G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9.5" customHeight="1">
      <c r="A102" s="2"/>
      <c r="B102" s="27"/>
      <c r="C102" s="27"/>
      <c r="F102" s="1"/>
      <c r="G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9.5" customHeight="1">
      <c r="A103" s="2"/>
      <c r="B103" s="27"/>
      <c r="C103" s="27"/>
      <c r="F103" s="1"/>
      <c r="G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9.5" customHeight="1">
      <c r="A104" s="2"/>
      <c r="B104" s="27"/>
      <c r="C104" s="27"/>
      <c r="F104" s="1"/>
      <c r="G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9.5" customHeight="1">
      <c r="A105" s="2"/>
      <c r="B105" s="27"/>
      <c r="C105" s="27"/>
      <c r="F105" s="1"/>
      <c r="G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9.5" customHeight="1">
      <c r="A106" s="2"/>
      <c r="B106" s="27"/>
      <c r="C106" s="27"/>
      <c r="F106" s="1"/>
      <c r="G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9.5" customHeight="1">
      <c r="A107" s="2"/>
      <c r="B107" s="27"/>
      <c r="C107" s="27"/>
      <c r="F107" s="1"/>
      <c r="G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9.5" customHeight="1">
      <c r="A108" s="2"/>
      <c r="B108" s="27"/>
      <c r="C108" s="27"/>
      <c r="F108" s="1"/>
      <c r="G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9.5" customHeight="1">
      <c r="A109" s="2"/>
      <c r="B109" s="27"/>
      <c r="C109" s="27"/>
      <c r="F109" s="1"/>
      <c r="G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9.5" customHeight="1">
      <c r="A110" s="2"/>
      <c r="B110" s="27"/>
      <c r="C110" s="27"/>
      <c r="F110" s="1"/>
      <c r="G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9.5" customHeight="1">
      <c r="A111" s="2"/>
      <c r="B111" s="27"/>
      <c r="C111" s="27"/>
      <c r="F111" s="1"/>
      <c r="G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9.5" customHeight="1">
      <c r="A112" s="2"/>
      <c r="B112" s="27"/>
      <c r="C112" s="27"/>
      <c r="F112" s="1"/>
      <c r="G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9.5" customHeight="1">
      <c r="A113" s="2"/>
      <c r="B113" s="27"/>
      <c r="C113" s="27"/>
      <c r="F113" s="1"/>
      <c r="G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9.5" customHeight="1">
      <c r="A114" s="2"/>
      <c r="B114" s="27"/>
      <c r="C114" s="27"/>
      <c r="F114" s="1"/>
      <c r="G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9.5" customHeight="1">
      <c r="A115" s="2"/>
      <c r="B115" s="27"/>
      <c r="C115" s="27"/>
      <c r="F115" s="1"/>
      <c r="G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9.5" customHeight="1">
      <c r="A116" s="2"/>
      <c r="B116" s="27"/>
      <c r="C116" s="27"/>
      <c r="F116" s="1"/>
      <c r="G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9.5" customHeight="1">
      <c r="A117" s="2"/>
      <c r="B117" s="27"/>
      <c r="C117" s="27"/>
      <c r="F117" s="1"/>
      <c r="G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9.5" customHeight="1">
      <c r="A118" s="2"/>
      <c r="B118" s="27"/>
      <c r="C118" s="27"/>
      <c r="F118" s="1"/>
      <c r="G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9.5" customHeight="1">
      <c r="A119" s="2"/>
      <c r="B119" s="27"/>
      <c r="C119" s="27"/>
      <c r="F119" s="1"/>
      <c r="G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9.5" customHeight="1">
      <c r="A120" s="2"/>
      <c r="B120" s="27"/>
      <c r="C120" s="27"/>
      <c r="F120" s="1"/>
      <c r="G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9.5" customHeight="1">
      <c r="A121" s="2"/>
      <c r="B121" s="27"/>
      <c r="C121" s="27"/>
      <c r="F121" s="1"/>
      <c r="G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9.5" customHeight="1">
      <c r="A122" s="2"/>
      <c r="B122" s="27"/>
      <c r="C122" s="27"/>
      <c r="F122" s="1"/>
      <c r="G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9.5" customHeight="1">
      <c r="A123" s="2"/>
      <c r="B123" s="27"/>
      <c r="C123" s="27"/>
      <c r="F123" s="1"/>
      <c r="G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9.5" customHeight="1">
      <c r="A124" s="2"/>
      <c r="B124" s="27"/>
      <c r="C124" s="27"/>
      <c r="F124" s="1"/>
      <c r="G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9.5" customHeight="1">
      <c r="A125" s="2"/>
      <c r="B125" s="27"/>
      <c r="C125" s="27"/>
      <c r="F125" s="1"/>
      <c r="G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9.5" customHeight="1">
      <c r="A126" s="2"/>
      <c r="B126" s="27"/>
      <c r="C126" s="27"/>
      <c r="F126" s="1"/>
      <c r="G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9.5" customHeight="1">
      <c r="A127" s="2"/>
      <c r="B127" s="27"/>
      <c r="C127" s="27"/>
      <c r="F127" s="1"/>
      <c r="G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9.5" customHeight="1">
      <c r="A128" s="2"/>
      <c r="B128" s="27"/>
      <c r="C128" s="27"/>
      <c r="F128" s="1"/>
      <c r="G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9.5" customHeight="1">
      <c r="A129" s="2"/>
      <c r="B129" s="27"/>
      <c r="C129" s="27"/>
      <c r="F129" s="1"/>
      <c r="G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9.5" customHeight="1">
      <c r="A130" s="2"/>
      <c r="B130" s="27"/>
      <c r="C130" s="27"/>
      <c r="F130" s="1"/>
      <c r="G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9.5" customHeight="1">
      <c r="A131" s="2"/>
      <c r="B131" s="27"/>
      <c r="C131" s="27"/>
      <c r="F131" s="1"/>
      <c r="G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9.5" customHeight="1">
      <c r="A132" s="2"/>
      <c r="B132" s="27"/>
      <c r="C132" s="27"/>
      <c r="F132" s="1"/>
      <c r="G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9.5" customHeight="1">
      <c r="A133" s="2"/>
      <c r="B133" s="27"/>
      <c r="C133" s="27"/>
      <c r="F133" s="1"/>
      <c r="G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9.5" customHeight="1">
      <c r="A134" s="2"/>
      <c r="B134" s="27"/>
      <c r="C134" s="27"/>
      <c r="F134" s="1"/>
      <c r="G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9.5" customHeight="1">
      <c r="A135" s="2"/>
      <c r="B135" s="27"/>
      <c r="C135" s="27"/>
      <c r="F135" s="1"/>
      <c r="G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9.5" customHeight="1">
      <c r="A136" s="2"/>
      <c r="B136" s="27"/>
      <c r="C136" s="27"/>
      <c r="F136" s="1"/>
      <c r="G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9.5" customHeight="1">
      <c r="A137" s="2"/>
      <c r="B137" s="27"/>
      <c r="C137" s="27"/>
      <c r="F137" s="1"/>
      <c r="G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9.5" customHeight="1">
      <c r="A138" s="2"/>
      <c r="B138" s="27"/>
      <c r="C138" s="27"/>
      <c r="F138" s="1"/>
      <c r="G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9.5" customHeight="1">
      <c r="A139" s="2"/>
      <c r="B139" s="27"/>
      <c r="C139" s="27"/>
      <c r="F139" s="1"/>
      <c r="G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9.5" customHeight="1">
      <c r="A140" s="2"/>
      <c r="B140" s="27"/>
      <c r="C140" s="27"/>
      <c r="F140" s="1"/>
      <c r="G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9.5" customHeight="1">
      <c r="A141" s="2"/>
      <c r="B141" s="27"/>
      <c r="C141" s="27"/>
      <c r="F141" s="1"/>
      <c r="G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9.5" customHeight="1">
      <c r="A142" s="2"/>
      <c r="B142" s="27"/>
      <c r="C142" s="27"/>
      <c r="F142" s="1"/>
      <c r="G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9.5" customHeight="1">
      <c r="A143" s="2"/>
      <c r="B143" s="27"/>
      <c r="C143" s="27"/>
      <c r="F143" s="1"/>
      <c r="G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9.5" customHeight="1">
      <c r="A144" s="2"/>
      <c r="B144" s="27"/>
      <c r="C144" s="27"/>
      <c r="F144" s="1"/>
      <c r="G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9.5" customHeight="1">
      <c r="A145" s="2"/>
      <c r="B145" s="27"/>
      <c r="C145" s="27"/>
      <c r="F145" s="1"/>
      <c r="G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9.5" customHeight="1">
      <c r="A146" s="2"/>
      <c r="B146" s="27"/>
      <c r="C146" s="27"/>
      <c r="F146" s="1"/>
      <c r="G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9.5" customHeight="1">
      <c r="A147" s="2"/>
      <c r="B147" s="27"/>
      <c r="C147" s="27"/>
      <c r="F147" s="1"/>
      <c r="G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9.5" customHeight="1">
      <c r="A148" s="2"/>
      <c r="B148" s="27"/>
      <c r="C148" s="27"/>
      <c r="F148" s="1"/>
      <c r="G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9.5" customHeight="1">
      <c r="A149" s="2"/>
      <c r="B149" s="27"/>
      <c r="C149" s="27"/>
      <c r="F149" s="1"/>
      <c r="G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9.5" customHeight="1">
      <c r="A150" s="2"/>
      <c r="B150" s="27"/>
      <c r="C150" s="27"/>
      <c r="F150" s="1"/>
      <c r="G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9.5" customHeight="1">
      <c r="A151" s="2"/>
      <c r="B151" s="27"/>
      <c r="C151" s="27"/>
      <c r="F151" s="1"/>
      <c r="G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9.5" customHeight="1">
      <c r="A152" s="2"/>
      <c r="B152" s="27"/>
      <c r="C152" s="27"/>
      <c r="F152" s="1"/>
      <c r="G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9.5" customHeight="1">
      <c r="A153" s="2"/>
      <c r="B153" s="27"/>
      <c r="C153" s="27"/>
      <c r="F153" s="1"/>
      <c r="G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9.5" customHeight="1">
      <c r="A154" s="2"/>
      <c r="B154" s="27"/>
      <c r="C154" s="27"/>
      <c r="F154" s="1"/>
      <c r="G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9.5" customHeight="1">
      <c r="A155" s="2"/>
      <c r="B155" s="27"/>
      <c r="C155" s="27"/>
      <c r="F155" s="1"/>
      <c r="G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9.5" customHeight="1">
      <c r="A156" s="2"/>
      <c r="B156" s="27"/>
      <c r="C156" s="27"/>
      <c r="F156" s="1"/>
      <c r="G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9.5" customHeight="1">
      <c r="A157" s="2"/>
      <c r="B157" s="27"/>
      <c r="C157" s="27"/>
      <c r="F157" s="1"/>
      <c r="G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9.5" customHeight="1">
      <c r="A158" s="2"/>
      <c r="B158" s="27"/>
      <c r="C158" s="27"/>
      <c r="F158" s="1"/>
      <c r="G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9.5" customHeight="1">
      <c r="A159" s="2"/>
      <c r="B159" s="27"/>
      <c r="C159" s="27"/>
      <c r="F159" s="1"/>
      <c r="G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9.5" customHeight="1">
      <c r="A160" s="2"/>
      <c r="B160" s="27"/>
      <c r="C160" s="27"/>
      <c r="F160" s="1"/>
      <c r="G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9.5" customHeight="1">
      <c r="A161" s="2"/>
      <c r="B161" s="27"/>
      <c r="C161" s="27"/>
      <c r="F161" s="1"/>
      <c r="G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9.5" customHeight="1">
      <c r="A162" s="2"/>
      <c r="B162" s="27"/>
      <c r="C162" s="27"/>
      <c r="F162" s="1"/>
      <c r="G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9.5" customHeight="1">
      <c r="A163" s="2"/>
      <c r="B163" s="27"/>
      <c r="C163" s="27"/>
      <c r="F163" s="1"/>
      <c r="G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9.5" customHeight="1">
      <c r="A164" s="2"/>
      <c r="B164" s="27"/>
      <c r="C164" s="27"/>
      <c r="F164" s="1"/>
      <c r="G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9.5" customHeight="1">
      <c r="A165" s="2"/>
      <c r="B165" s="27"/>
      <c r="C165" s="27"/>
      <c r="F165" s="1"/>
      <c r="G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9.5" customHeight="1">
      <c r="A166" s="2"/>
      <c r="B166" s="27"/>
      <c r="C166" s="27"/>
      <c r="F166" s="1"/>
      <c r="G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9.5" customHeight="1">
      <c r="A167" s="2"/>
      <c r="B167" s="27"/>
      <c r="C167" s="27"/>
      <c r="F167" s="1"/>
      <c r="G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9.5" customHeight="1">
      <c r="A168" s="2"/>
      <c r="B168" s="27"/>
      <c r="C168" s="27"/>
      <c r="F168" s="1"/>
      <c r="G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9.5" customHeight="1">
      <c r="A169" s="2"/>
      <c r="B169" s="27"/>
      <c r="C169" s="27"/>
      <c r="F169" s="1"/>
      <c r="G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9.5" customHeight="1">
      <c r="A170" s="2"/>
      <c r="B170" s="27"/>
      <c r="C170" s="27"/>
      <c r="F170" s="1"/>
      <c r="G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9.5" customHeight="1">
      <c r="A171" s="2"/>
      <c r="B171" s="27"/>
      <c r="C171" s="27"/>
      <c r="F171" s="1"/>
      <c r="G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9.5" customHeight="1">
      <c r="A172" s="2"/>
      <c r="B172" s="27"/>
      <c r="C172" s="27"/>
      <c r="F172" s="1"/>
      <c r="G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9.5" customHeight="1">
      <c r="A173" s="2"/>
      <c r="B173" s="27"/>
      <c r="C173" s="27"/>
      <c r="F173" s="1"/>
      <c r="G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9.5" customHeight="1">
      <c r="A174" s="2"/>
      <c r="B174" s="27"/>
      <c r="C174" s="27"/>
      <c r="F174" s="1"/>
      <c r="G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9.5" customHeight="1">
      <c r="A175" s="2"/>
      <c r="B175" s="27"/>
      <c r="C175" s="27"/>
      <c r="F175" s="1"/>
      <c r="G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9.5" customHeight="1">
      <c r="A176" s="2"/>
      <c r="B176" s="27"/>
      <c r="C176" s="27"/>
      <c r="F176" s="1"/>
      <c r="G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9.5" customHeight="1">
      <c r="A177" s="2"/>
      <c r="B177" s="27"/>
      <c r="C177" s="27"/>
      <c r="F177" s="1"/>
      <c r="G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9.5" customHeight="1">
      <c r="A178" s="2"/>
      <c r="B178" s="27"/>
      <c r="C178" s="27"/>
      <c r="F178" s="1"/>
      <c r="G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9.5" customHeight="1">
      <c r="A179" s="2"/>
      <c r="B179" s="27"/>
      <c r="C179" s="27"/>
      <c r="F179" s="1"/>
      <c r="G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9.5" customHeight="1">
      <c r="A180" s="2"/>
      <c r="B180" s="27"/>
      <c r="C180" s="27"/>
      <c r="F180" s="1"/>
      <c r="G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9.5" customHeight="1">
      <c r="A181" s="2"/>
      <c r="B181" s="27"/>
      <c r="C181" s="27"/>
      <c r="F181" s="1"/>
      <c r="G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9.5" customHeight="1">
      <c r="A182" s="2"/>
      <c r="B182" s="27"/>
      <c r="C182" s="27"/>
      <c r="F182" s="1"/>
      <c r="G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9.5" customHeight="1">
      <c r="A183" s="2"/>
      <c r="B183" s="27"/>
      <c r="C183" s="27"/>
      <c r="F183" s="1"/>
      <c r="G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9.5" customHeight="1">
      <c r="A184" s="2"/>
      <c r="B184" s="27"/>
      <c r="C184" s="27"/>
      <c r="F184" s="1"/>
      <c r="G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9.5" customHeight="1">
      <c r="A185" s="2"/>
      <c r="B185" s="27"/>
      <c r="C185" s="27"/>
      <c r="F185" s="1"/>
      <c r="G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9.5" customHeight="1">
      <c r="A186" s="2"/>
      <c r="B186" s="27"/>
      <c r="C186" s="27"/>
      <c r="F186" s="1"/>
      <c r="G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9.5" customHeight="1">
      <c r="A187" s="2"/>
      <c r="B187" s="27"/>
      <c r="C187" s="27"/>
      <c r="F187" s="1"/>
      <c r="G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9.5" customHeight="1">
      <c r="A188" s="2"/>
      <c r="B188" s="27"/>
      <c r="C188" s="27"/>
      <c r="F188" s="1"/>
      <c r="G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9.5" customHeight="1">
      <c r="A189" s="2"/>
      <c r="B189" s="27"/>
      <c r="C189" s="27"/>
      <c r="F189" s="1"/>
      <c r="G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9.5" customHeight="1">
      <c r="A190" s="2"/>
      <c r="B190" s="27"/>
      <c r="C190" s="27"/>
      <c r="F190" s="1"/>
      <c r="G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9.5" customHeight="1">
      <c r="A191" s="2"/>
      <c r="B191" s="27"/>
      <c r="C191" s="27"/>
      <c r="F191" s="1"/>
      <c r="G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9.5" customHeight="1">
      <c r="A192" s="2"/>
      <c r="B192" s="27"/>
      <c r="C192" s="27"/>
      <c r="F192" s="1"/>
      <c r="G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9.5" customHeight="1">
      <c r="A193" s="2"/>
      <c r="B193" s="27"/>
      <c r="C193" s="27"/>
      <c r="F193" s="1"/>
      <c r="G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9.5" customHeight="1">
      <c r="A194" s="2"/>
      <c r="B194" s="27"/>
      <c r="C194" s="27"/>
      <c r="F194" s="1"/>
      <c r="G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9.5" customHeight="1">
      <c r="A195" s="2"/>
      <c r="B195" s="27"/>
      <c r="C195" s="27"/>
      <c r="F195" s="1"/>
      <c r="G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9.5" customHeight="1">
      <c r="A196" s="2"/>
      <c r="B196" s="27"/>
      <c r="C196" s="27"/>
      <c r="F196" s="1"/>
      <c r="G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9.5" customHeight="1">
      <c r="A197" s="2"/>
      <c r="B197" s="27"/>
      <c r="C197" s="27"/>
      <c r="F197" s="1"/>
      <c r="G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9.5" customHeight="1">
      <c r="A198" s="2"/>
      <c r="B198" s="27"/>
      <c r="C198" s="27"/>
      <c r="F198" s="1"/>
      <c r="G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9.5" customHeight="1">
      <c r="A199" s="2"/>
      <c r="B199" s="27"/>
      <c r="C199" s="27"/>
      <c r="F199" s="1"/>
      <c r="G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9.5" customHeight="1">
      <c r="A200" s="2"/>
      <c r="B200" s="27"/>
      <c r="C200" s="27"/>
      <c r="F200" s="1"/>
      <c r="G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9.5" customHeight="1">
      <c r="A201" s="2"/>
      <c r="B201" s="27"/>
      <c r="C201" s="27"/>
      <c r="F201" s="1"/>
      <c r="G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9.5" customHeight="1">
      <c r="A202" s="2"/>
      <c r="B202" s="27"/>
      <c r="C202" s="27"/>
      <c r="F202" s="1"/>
      <c r="G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9.5" customHeight="1">
      <c r="A203" s="2"/>
      <c r="B203" s="27"/>
      <c r="C203" s="27"/>
      <c r="F203" s="1"/>
      <c r="G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9.5" customHeight="1">
      <c r="A204" s="2"/>
      <c r="B204" s="27"/>
      <c r="C204" s="27"/>
      <c r="F204" s="1"/>
      <c r="G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9.5" customHeight="1">
      <c r="A205" s="2"/>
      <c r="B205" s="27"/>
      <c r="C205" s="27"/>
      <c r="F205" s="1"/>
      <c r="G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9.5" customHeight="1">
      <c r="A206" s="2"/>
      <c r="B206" s="27"/>
      <c r="C206" s="27"/>
      <c r="F206" s="1"/>
      <c r="G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9.5" customHeight="1">
      <c r="A207" s="2"/>
      <c r="B207" s="27"/>
      <c r="C207" s="27"/>
      <c r="F207" s="1"/>
      <c r="G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9.5" customHeight="1">
      <c r="A208" s="2"/>
      <c r="B208" s="27"/>
      <c r="C208" s="27"/>
      <c r="F208" s="1"/>
      <c r="G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9.5" customHeight="1">
      <c r="A209" s="2"/>
      <c r="B209" s="27"/>
      <c r="C209" s="27"/>
      <c r="F209" s="1"/>
      <c r="G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9.5" customHeight="1">
      <c r="A210" s="2"/>
      <c r="B210" s="27"/>
      <c r="C210" s="27"/>
      <c r="F210" s="1"/>
      <c r="G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9.5" customHeight="1">
      <c r="A211" s="2"/>
      <c r="B211" s="27"/>
      <c r="C211" s="27"/>
      <c r="F211" s="1"/>
      <c r="G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9.5" customHeight="1">
      <c r="A212" s="2"/>
      <c r="B212" s="27"/>
      <c r="C212" s="27"/>
      <c r="F212" s="1"/>
      <c r="G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9.5" customHeight="1">
      <c r="A213" s="2"/>
      <c r="B213" s="27"/>
      <c r="C213" s="27"/>
      <c r="F213" s="1"/>
      <c r="G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9.5" customHeight="1">
      <c r="A214" s="2"/>
      <c r="B214" s="27"/>
      <c r="C214" s="27"/>
      <c r="F214" s="1"/>
      <c r="G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9.5" customHeight="1">
      <c r="A215" s="2"/>
      <c r="B215" s="27"/>
      <c r="C215" s="27"/>
      <c r="F215" s="1"/>
      <c r="G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9.5" customHeight="1">
      <c r="A216" s="2"/>
      <c r="B216" s="27"/>
      <c r="C216" s="27"/>
      <c r="F216" s="1"/>
      <c r="G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9.5" customHeight="1">
      <c r="A217" s="2"/>
      <c r="B217" s="27"/>
      <c r="C217" s="27"/>
      <c r="F217" s="1"/>
      <c r="G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9.5" customHeight="1">
      <c r="A218" s="2"/>
      <c r="B218" s="27"/>
      <c r="C218" s="27"/>
      <c r="F218" s="1"/>
      <c r="G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9.5" customHeight="1">
      <c r="A219" s="2"/>
      <c r="B219" s="27"/>
      <c r="C219" s="27"/>
      <c r="F219" s="1"/>
      <c r="G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9.5" customHeight="1">
      <c r="A220" s="2"/>
      <c r="B220" s="27"/>
      <c r="C220" s="27"/>
      <c r="F220" s="1"/>
      <c r="G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9.5" customHeight="1">
      <c r="A221" s="2"/>
      <c r="B221" s="27"/>
      <c r="C221" s="27"/>
      <c r="F221" s="1"/>
      <c r="G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9.5" customHeight="1">
      <c r="A222" s="2"/>
      <c r="B222" s="27"/>
      <c r="C222" s="27"/>
      <c r="F222" s="1"/>
      <c r="G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9.5" customHeight="1">
      <c r="A223" s="2"/>
      <c r="B223" s="27"/>
      <c r="C223" s="27"/>
      <c r="F223" s="1"/>
      <c r="G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9.5" customHeight="1">
      <c r="A224" s="2"/>
      <c r="B224" s="27"/>
      <c r="C224" s="27"/>
      <c r="F224" s="1"/>
      <c r="G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9.5" customHeight="1">
      <c r="A225" s="2"/>
      <c r="B225" s="27"/>
      <c r="C225" s="27"/>
      <c r="F225" s="1"/>
      <c r="G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9.5" customHeight="1">
      <c r="A226" s="2"/>
      <c r="B226" s="27"/>
      <c r="C226" s="27"/>
      <c r="F226" s="1"/>
      <c r="G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9.5" customHeight="1">
      <c r="A227" s="2"/>
      <c r="B227" s="27"/>
      <c r="C227" s="27"/>
      <c r="F227" s="1"/>
      <c r="G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9.5" customHeight="1">
      <c r="A228" s="2"/>
      <c r="B228" s="27"/>
      <c r="C228" s="27"/>
      <c r="F228" s="1"/>
      <c r="G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9.5" customHeight="1">
      <c r="A229" s="2"/>
      <c r="B229" s="27"/>
      <c r="C229" s="27"/>
      <c r="F229" s="1"/>
      <c r="G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9.5" customHeight="1">
      <c r="A230" s="2"/>
      <c r="B230" s="27"/>
      <c r="C230" s="27"/>
      <c r="F230" s="1"/>
      <c r="G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9.5" customHeight="1">
      <c r="A231" s="2"/>
      <c r="B231" s="27"/>
      <c r="C231" s="27"/>
      <c r="F231" s="1"/>
      <c r="G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9.5" customHeight="1">
      <c r="A232" s="2"/>
      <c r="B232" s="27"/>
      <c r="C232" s="27"/>
      <c r="F232" s="1"/>
      <c r="G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9.5" customHeight="1">
      <c r="A233" s="2"/>
      <c r="B233" s="27"/>
      <c r="C233" s="27"/>
      <c r="F233" s="1"/>
      <c r="G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9.5" customHeight="1">
      <c r="A234" s="2"/>
      <c r="B234" s="27"/>
      <c r="C234" s="27"/>
      <c r="F234" s="1"/>
      <c r="G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9.5" customHeight="1">
      <c r="A235" s="2"/>
      <c r="B235" s="27"/>
      <c r="C235" s="27"/>
      <c r="F235" s="1"/>
      <c r="G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9.5" customHeight="1">
      <c r="A236" s="2"/>
      <c r="B236" s="27"/>
      <c r="C236" s="27"/>
      <c r="F236" s="1"/>
      <c r="G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9.5" customHeight="1">
      <c r="A237" s="2"/>
      <c r="B237" s="27"/>
      <c r="C237" s="27"/>
      <c r="F237" s="1"/>
      <c r="G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9.5" customHeight="1">
      <c r="A238" s="2"/>
      <c r="B238" s="27"/>
      <c r="C238" s="27"/>
      <c r="F238" s="1"/>
      <c r="G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9.5" customHeight="1">
      <c r="A239" s="2"/>
      <c r="B239" s="27"/>
      <c r="C239" s="27"/>
      <c r="F239" s="1"/>
      <c r="G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9.5" customHeight="1">
      <c r="A240" s="2"/>
      <c r="B240" s="27"/>
      <c r="C240" s="27"/>
      <c r="F240" s="1"/>
      <c r="G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9.5" customHeight="1">
      <c r="A241" s="2"/>
      <c r="B241" s="27"/>
      <c r="C241" s="27"/>
      <c r="F241" s="1"/>
      <c r="G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9.5" customHeight="1">
      <c r="A242" s="2"/>
      <c r="B242" s="27"/>
      <c r="C242" s="27"/>
      <c r="F242" s="1"/>
      <c r="G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9.5" customHeight="1">
      <c r="A243" s="2"/>
      <c r="B243" s="27"/>
      <c r="C243" s="27"/>
      <c r="F243" s="1"/>
      <c r="G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9.5" customHeight="1">
      <c r="A244" s="2"/>
      <c r="B244" s="27"/>
      <c r="C244" s="27"/>
      <c r="F244" s="1"/>
      <c r="G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9.5" customHeight="1">
      <c r="A245" s="2"/>
      <c r="B245" s="27"/>
      <c r="C245" s="27"/>
      <c r="F245" s="1"/>
      <c r="G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9.5" customHeight="1">
      <c r="A246" s="2"/>
      <c r="B246" s="27"/>
      <c r="C246" s="27"/>
      <c r="F246" s="1"/>
      <c r="G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9.5" customHeight="1">
      <c r="A247" s="2"/>
      <c r="B247" s="27"/>
      <c r="C247" s="27"/>
      <c r="F247" s="1"/>
      <c r="G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9.5" customHeight="1">
      <c r="A248" s="2"/>
      <c r="B248" s="27"/>
      <c r="C248" s="27"/>
      <c r="F248" s="1"/>
      <c r="G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9.5" customHeight="1">
      <c r="A249" s="2"/>
      <c r="B249" s="27"/>
      <c r="C249" s="27"/>
      <c r="F249" s="1"/>
      <c r="G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9.5" customHeight="1">
      <c r="A250" s="2"/>
      <c r="B250" s="27"/>
      <c r="C250" s="27"/>
      <c r="F250" s="1"/>
      <c r="G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9.5" customHeight="1">
      <c r="A251" s="2"/>
      <c r="B251" s="27"/>
      <c r="C251" s="27"/>
      <c r="F251" s="1"/>
      <c r="G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9.5" customHeight="1">
      <c r="A252" s="2"/>
      <c r="B252" s="27"/>
      <c r="C252" s="27"/>
      <c r="F252" s="1"/>
      <c r="G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9.5" customHeight="1">
      <c r="A253" s="2"/>
      <c r="B253" s="27"/>
      <c r="C253" s="27"/>
      <c r="F253" s="1"/>
      <c r="G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9.5" customHeight="1">
      <c r="A254" s="2"/>
      <c r="B254" s="27"/>
      <c r="C254" s="27"/>
      <c r="F254" s="1"/>
      <c r="G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9.5" customHeight="1">
      <c r="A255" s="2"/>
      <c r="B255" s="27"/>
      <c r="C255" s="27"/>
      <c r="F255" s="1"/>
      <c r="G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9.5" customHeight="1">
      <c r="A256" s="2"/>
      <c r="B256" s="27"/>
      <c r="C256" s="27"/>
      <c r="F256" s="1"/>
      <c r="G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9.5" customHeight="1">
      <c r="A257" s="2"/>
      <c r="B257" s="27"/>
      <c r="C257" s="27"/>
      <c r="F257" s="1"/>
      <c r="G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9.5" customHeight="1">
      <c r="A258" s="2"/>
      <c r="B258" s="27"/>
      <c r="C258" s="27"/>
      <c r="F258" s="1"/>
      <c r="G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9.5" customHeight="1">
      <c r="A259" s="2"/>
      <c r="B259" s="27"/>
      <c r="C259" s="27"/>
      <c r="F259" s="1"/>
      <c r="G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9.5" customHeight="1">
      <c r="A260" s="2"/>
      <c r="B260" s="27"/>
      <c r="C260" s="27"/>
      <c r="F260" s="1"/>
      <c r="G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9.5" customHeight="1">
      <c r="A261" s="2"/>
      <c r="B261" s="27"/>
      <c r="C261" s="27"/>
      <c r="F261" s="1"/>
      <c r="G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9.5" customHeight="1">
      <c r="A262" s="2"/>
      <c r="B262" s="27"/>
      <c r="C262" s="27"/>
      <c r="F262" s="1"/>
      <c r="G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9.5" customHeight="1">
      <c r="A263" s="2"/>
      <c r="B263" s="27"/>
      <c r="C263" s="27"/>
      <c r="F263" s="1"/>
      <c r="G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9.5" customHeight="1">
      <c r="A264" s="2"/>
      <c r="B264" s="27"/>
      <c r="C264" s="27"/>
      <c r="F264" s="1"/>
      <c r="G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9.5" customHeight="1">
      <c r="A265" s="2"/>
      <c r="B265" s="27"/>
      <c r="C265" s="27"/>
      <c r="F265" s="1"/>
      <c r="G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9.5" customHeight="1">
      <c r="A266" s="2"/>
      <c r="B266" s="27"/>
      <c r="C266" s="27"/>
      <c r="F266" s="1"/>
      <c r="G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9.5" customHeight="1">
      <c r="A267" s="2"/>
      <c r="B267" s="27"/>
      <c r="C267" s="27"/>
      <c r="F267" s="1"/>
      <c r="G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9.5" customHeight="1">
      <c r="A268" s="2"/>
      <c r="B268" s="27"/>
      <c r="C268" s="27"/>
      <c r="F268" s="1"/>
      <c r="G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9.5" customHeight="1">
      <c r="A269" s="2"/>
      <c r="B269" s="27"/>
      <c r="C269" s="27"/>
      <c r="F269" s="1"/>
      <c r="G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9.5" customHeight="1">
      <c r="A270" s="2"/>
      <c r="B270" s="27"/>
      <c r="C270" s="27"/>
      <c r="F270" s="1"/>
      <c r="G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9.5" customHeight="1">
      <c r="A271" s="2"/>
      <c r="B271" s="27"/>
      <c r="C271" s="27"/>
      <c r="F271" s="1"/>
      <c r="G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9.5" customHeight="1">
      <c r="A272" s="2"/>
      <c r="B272" s="27"/>
      <c r="C272" s="27"/>
      <c r="F272" s="1"/>
      <c r="G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9.5" customHeight="1">
      <c r="A273" s="2"/>
      <c r="B273" s="27"/>
      <c r="C273" s="27"/>
      <c r="F273" s="1"/>
      <c r="G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9.5" customHeight="1">
      <c r="A274" s="2"/>
      <c r="B274" s="27"/>
      <c r="C274" s="27"/>
      <c r="F274" s="1"/>
      <c r="G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9.5" customHeight="1">
      <c r="A275" s="2"/>
      <c r="B275" s="27"/>
      <c r="C275" s="27"/>
      <c r="F275" s="1"/>
      <c r="G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9.5" customHeight="1">
      <c r="A276" s="2"/>
      <c r="B276" s="27"/>
      <c r="C276" s="27"/>
      <c r="F276" s="1"/>
      <c r="G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9.5" customHeight="1">
      <c r="A277" s="2"/>
      <c r="B277" s="27"/>
      <c r="C277" s="27"/>
      <c r="F277" s="1"/>
      <c r="G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9.5" customHeight="1">
      <c r="A278" s="2"/>
      <c r="B278" s="27"/>
      <c r="C278" s="27"/>
      <c r="F278" s="1"/>
      <c r="G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9.5" customHeight="1">
      <c r="A279" s="2"/>
      <c r="B279" s="27"/>
      <c r="C279" s="27"/>
      <c r="F279" s="1"/>
      <c r="G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9.5" customHeight="1">
      <c r="A280" s="2"/>
      <c r="B280" s="27"/>
      <c r="C280" s="27"/>
      <c r="F280" s="1"/>
      <c r="G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9.5" customHeight="1">
      <c r="A281" s="2"/>
      <c r="B281" s="27"/>
      <c r="C281" s="27"/>
      <c r="F281" s="1"/>
      <c r="G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9.5" customHeight="1">
      <c r="A282" s="2"/>
      <c r="B282" s="27"/>
      <c r="C282" s="27"/>
      <c r="F282" s="1"/>
      <c r="G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9.5" customHeight="1">
      <c r="A283" s="2"/>
      <c r="B283" s="27"/>
      <c r="C283" s="27"/>
      <c r="F283" s="1"/>
      <c r="G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9.5" customHeight="1">
      <c r="A284" s="2"/>
      <c r="B284" s="27"/>
      <c r="C284" s="27"/>
      <c r="F284" s="1"/>
      <c r="G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9.5" customHeight="1">
      <c r="A285" s="2"/>
      <c r="B285" s="27"/>
      <c r="C285" s="27"/>
      <c r="F285" s="1"/>
      <c r="G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9.5" customHeight="1">
      <c r="A286" s="2"/>
      <c r="B286" s="27"/>
      <c r="C286" s="27"/>
      <c r="F286" s="1"/>
      <c r="G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9.5" customHeight="1">
      <c r="A287" s="2"/>
      <c r="B287" s="27"/>
      <c r="C287" s="27"/>
      <c r="F287" s="1"/>
      <c r="G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9.5" customHeight="1">
      <c r="A288" s="2"/>
      <c r="B288" s="27"/>
      <c r="C288" s="27"/>
      <c r="F288" s="1"/>
      <c r="G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9.5" customHeight="1">
      <c r="A289" s="2"/>
      <c r="B289" s="27"/>
      <c r="C289" s="27"/>
      <c r="F289" s="1"/>
      <c r="G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9.5" customHeight="1">
      <c r="A290" s="2"/>
      <c r="B290" s="27"/>
      <c r="C290" s="27"/>
      <c r="F290" s="1"/>
      <c r="G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9.5" customHeight="1">
      <c r="A291" s="2"/>
      <c r="B291" s="27"/>
      <c r="C291" s="27"/>
      <c r="F291" s="1"/>
      <c r="G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9.5" customHeight="1">
      <c r="A292" s="2"/>
      <c r="B292" s="27"/>
      <c r="C292" s="27"/>
      <c r="F292" s="1"/>
      <c r="G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9.5" customHeight="1">
      <c r="A293" s="2"/>
      <c r="B293" s="27"/>
      <c r="C293" s="27"/>
      <c r="F293" s="1"/>
      <c r="G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9.5" customHeight="1">
      <c r="A294" s="2"/>
      <c r="B294" s="27"/>
      <c r="C294" s="27"/>
      <c r="F294" s="1"/>
      <c r="G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9.5" customHeight="1">
      <c r="A295" s="2"/>
      <c r="B295" s="27"/>
      <c r="C295" s="27"/>
      <c r="F295" s="1"/>
      <c r="G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9.5" customHeight="1">
      <c r="A296" s="2"/>
      <c r="B296" s="27"/>
      <c r="C296" s="27"/>
      <c r="F296" s="1"/>
      <c r="G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9.5" customHeight="1">
      <c r="A297" s="2"/>
      <c r="B297" s="27"/>
      <c r="C297" s="27"/>
      <c r="F297" s="1"/>
      <c r="G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9.5" customHeight="1">
      <c r="A298" s="2"/>
      <c r="B298" s="27"/>
      <c r="C298" s="27"/>
      <c r="F298" s="1"/>
      <c r="G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9.5" customHeight="1">
      <c r="A299" s="2"/>
      <c r="B299" s="27"/>
      <c r="C299" s="27"/>
      <c r="F299" s="1"/>
      <c r="G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9.5" customHeight="1">
      <c r="A300" s="2"/>
      <c r="B300" s="27"/>
      <c r="C300" s="27"/>
      <c r="F300" s="1"/>
      <c r="G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9.5" customHeight="1">
      <c r="A301" s="2"/>
      <c r="B301" s="27"/>
      <c r="C301" s="27"/>
      <c r="F301" s="1"/>
      <c r="G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9.5" customHeight="1">
      <c r="A302" s="2"/>
      <c r="B302" s="27"/>
      <c r="C302" s="27"/>
      <c r="F302" s="1"/>
      <c r="G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9.5" customHeight="1">
      <c r="A303" s="2"/>
      <c r="B303" s="27"/>
      <c r="C303" s="27"/>
      <c r="F303" s="1"/>
      <c r="G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9.5" customHeight="1">
      <c r="A304" s="2"/>
      <c r="B304" s="27"/>
      <c r="C304" s="27"/>
      <c r="F304" s="1"/>
      <c r="G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9.5" customHeight="1">
      <c r="A305" s="2"/>
      <c r="B305" s="27"/>
      <c r="C305" s="27"/>
      <c r="F305" s="1"/>
      <c r="G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9.5" customHeight="1">
      <c r="A306" s="2"/>
      <c r="B306" s="27"/>
      <c r="C306" s="27"/>
      <c r="F306" s="1"/>
      <c r="G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9.5" customHeight="1">
      <c r="A307" s="2"/>
      <c r="B307" s="27"/>
      <c r="C307" s="27"/>
      <c r="F307" s="1"/>
      <c r="G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9.5" customHeight="1">
      <c r="A308" s="2"/>
      <c r="B308" s="27"/>
      <c r="C308" s="27"/>
      <c r="F308" s="1"/>
      <c r="G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9.5" customHeight="1">
      <c r="A309" s="2"/>
      <c r="B309" s="27"/>
      <c r="C309" s="27"/>
      <c r="F309" s="1"/>
      <c r="G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9.5" customHeight="1">
      <c r="A310" s="2"/>
      <c r="B310" s="27"/>
      <c r="C310" s="27"/>
      <c r="F310" s="1"/>
      <c r="G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9.5" customHeight="1">
      <c r="A311" s="2"/>
      <c r="B311" s="27"/>
      <c r="C311" s="27"/>
      <c r="F311" s="1"/>
      <c r="G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9.5" customHeight="1">
      <c r="A312" s="2"/>
      <c r="B312" s="27"/>
      <c r="C312" s="27"/>
      <c r="F312" s="1"/>
      <c r="G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9.5" customHeight="1">
      <c r="A313" s="2"/>
      <c r="B313" s="27"/>
      <c r="C313" s="27"/>
      <c r="F313" s="1"/>
      <c r="G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9.5" customHeight="1">
      <c r="A314" s="2"/>
      <c r="B314" s="27"/>
      <c r="C314" s="27"/>
      <c r="F314" s="1"/>
      <c r="G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9.5" customHeight="1">
      <c r="A315" s="2"/>
      <c r="B315" s="27"/>
      <c r="C315" s="27"/>
      <c r="F315" s="1"/>
      <c r="G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9.5" customHeight="1">
      <c r="A316" s="2"/>
      <c r="B316" s="27"/>
      <c r="C316" s="27"/>
      <c r="F316" s="1"/>
      <c r="G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9.5" customHeight="1">
      <c r="A317" s="2"/>
      <c r="B317" s="27"/>
      <c r="C317" s="27"/>
      <c r="F317" s="1"/>
      <c r="G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9.5" customHeight="1">
      <c r="A318" s="2"/>
      <c r="B318" s="27"/>
      <c r="C318" s="27"/>
      <c r="F318" s="1"/>
      <c r="G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9.5" customHeight="1">
      <c r="A319" s="2"/>
      <c r="B319" s="27"/>
      <c r="C319" s="27"/>
      <c r="F319" s="1"/>
      <c r="G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9.5" customHeight="1">
      <c r="A320" s="2"/>
      <c r="B320" s="27"/>
      <c r="C320" s="27"/>
      <c r="F320" s="1"/>
      <c r="G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9.5" customHeight="1">
      <c r="A321" s="2"/>
      <c r="B321" s="27"/>
      <c r="C321" s="27"/>
      <c r="F321" s="1"/>
      <c r="G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9.5" customHeight="1">
      <c r="A322" s="2"/>
      <c r="B322" s="27"/>
      <c r="C322" s="27"/>
      <c r="F322" s="1"/>
      <c r="G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9.5" customHeight="1">
      <c r="A323" s="2"/>
      <c r="B323" s="27"/>
      <c r="C323" s="27"/>
      <c r="F323" s="1"/>
      <c r="G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9.5" customHeight="1">
      <c r="A324" s="2"/>
      <c r="B324" s="27"/>
      <c r="C324" s="27"/>
      <c r="F324" s="1"/>
      <c r="G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9.5" customHeight="1">
      <c r="A325" s="2"/>
      <c r="B325" s="27"/>
      <c r="C325" s="27"/>
      <c r="F325" s="1"/>
      <c r="G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9.5" customHeight="1">
      <c r="A326" s="2"/>
      <c r="B326" s="27"/>
      <c r="C326" s="27"/>
      <c r="F326" s="1"/>
      <c r="G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9.5" customHeight="1">
      <c r="A327" s="2"/>
      <c r="B327" s="27"/>
      <c r="C327" s="27"/>
      <c r="F327" s="1"/>
      <c r="G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9.5" customHeight="1">
      <c r="A328" s="2"/>
      <c r="B328" s="27"/>
      <c r="C328" s="27"/>
      <c r="F328" s="1"/>
      <c r="G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9.5" customHeight="1">
      <c r="A329" s="2"/>
      <c r="B329" s="27"/>
      <c r="C329" s="27"/>
      <c r="F329" s="1"/>
      <c r="G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9.5" customHeight="1">
      <c r="A330" s="2"/>
      <c r="B330" s="27"/>
      <c r="C330" s="27"/>
      <c r="F330" s="1"/>
      <c r="G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9.5" customHeight="1">
      <c r="A331" s="2"/>
      <c r="B331" s="27"/>
      <c r="C331" s="27"/>
      <c r="F331" s="1"/>
      <c r="G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9.5" customHeight="1">
      <c r="A332" s="2"/>
      <c r="B332" s="27"/>
      <c r="C332" s="27"/>
      <c r="F332" s="1"/>
      <c r="G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9.5" customHeight="1">
      <c r="A333" s="2"/>
      <c r="B333" s="27"/>
      <c r="C333" s="27"/>
      <c r="F333" s="1"/>
      <c r="G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9.5" customHeight="1">
      <c r="A334" s="2"/>
      <c r="B334" s="27"/>
      <c r="C334" s="27"/>
      <c r="F334" s="1"/>
      <c r="G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9.5" customHeight="1">
      <c r="A335" s="2"/>
      <c r="B335" s="27"/>
      <c r="C335" s="27"/>
      <c r="F335" s="1"/>
      <c r="G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9.5" customHeight="1">
      <c r="A336" s="2"/>
      <c r="B336" s="27"/>
      <c r="C336" s="27"/>
      <c r="F336" s="1"/>
      <c r="G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9.5" customHeight="1">
      <c r="A337" s="2"/>
      <c r="B337" s="27"/>
      <c r="C337" s="27"/>
      <c r="F337" s="1"/>
      <c r="G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9.5" customHeight="1">
      <c r="A338" s="2"/>
      <c r="B338" s="27"/>
      <c r="C338" s="27"/>
      <c r="F338" s="1"/>
      <c r="G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9.5" customHeight="1">
      <c r="A339" s="2"/>
      <c r="B339" s="27"/>
      <c r="C339" s="27"/>
      <c r="F339" s="1"/>
      <c r="G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9.5" customHeight="1">
      <c r="A340" s="2"/>
      <c r="B340" s="27"/>
      <c r="C340" s="27"/>
      <c r="F340" s="1"/>
      <c r="G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9.5" customHeight="1">
      <c r="A341" s="2"/>
      <c r="B341" s="27"/>
      <c r="C341" s="27"/>
      <c r="F341" s="1"/>
      <c r="G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9.5" customHeight="1">
      <c r="A342" s="2"/>
      <c r="B342" s="27"/>
      <c r="C342" s="27"/>
      <c r="F342" s="1"/>
      <c r="G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9.5" customHeight="1">
      <c r="A343" s="2"/>
      <c r="B343" s="27"/>
      <c r="C343" s="27"/>
      <c r="F343" s="1"/>
      <c r="G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9.5" customHeight="1">
      <c r="A344" s="2"/>
      <c r="B344" s="27"/>
      <c r="C344" s="27"/>
      <c r="F344" s="1"/>
      <c r="G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9.5" customHeight="1">
      <c r="A345" s="2"/>
      <c r="B345" s="27"/>
      <c r="C345" s="27"/>
      <c r="F345" s="1"/>
      <c r="G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9.5" customHeight="1">
      <c r="A346" s="2"/>
      <c r="B346" s="27"/>
      <c r="C346" s="27"/>
      <c r="F346" s="1"/>
      <c r="G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9.5" customHeight="1">
      <c r="A347" s="2"/>
      <c r="B347" s="27"/>
      <c r="C347" s="27"/>
      <c r="F347" s="1"/>
      <c r="G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9.5" customHeight="1">
      <c r="A348" s="2"/>
      <c r="B348" s="27"/>
      <c r="C348" s="27"/>
      <c r="F348" s="1"/>
      <c r="G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9.5" customHeight="1">
      <c r="A349" s="2"/>
      <c r="B349" s="27"/>
      <c r="C349" s="27"/>
      <c r="F349" s="1"/>
      <c r="G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9.5" customHeight="1">
      <c r="A350" s="2"/>
      <c r="B350" s="27"/>
      <c r="C350" s="27"/>
      <c r="F350" s="1"/>
      <c r="G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9.5" customHeight="1">
      <c r="A351" s="2"/>
      <c r="B351" s="27"/>
      <c r="C351" s="27"/>
      <c r="F351" s="1"/>
      <c r="G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9.5" customHeight="1">
      <c r="A352" s="2"/>
      <c r="B352" s="27"/>
      <c r="C352" s="27"/>
      <c r="F352" s="1"/>
      <c r="G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9.5" customHeight="1">
      <c r="A353" s="2"/>
      <c r="B353" s="27"/>
      <c r="C353" s="27"/>
      <c r="F353" s="1"/>
      <c r="G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9.5" customHeight="1">
      <c r="A354" s="2"/>
      <c r="B354" s="27"/>
      <c r="C354" s="27"/>
      <c r="F354" s="1"/>
      <c r="G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9.5" customHeight="1">
      <c r="A355" s="2"/>
      <c r="B355" s="27"/>
      <c r="C355" s="27"/>
      <c r="F355" s="1"/>
      <c r="G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9.5" customHeight="1">
      <c r="A356" s="2"/>
      <c r="B356" s="27"/>
      <c r="C356" s="27"/>
      <c r="F356" s="1"/>
      <c r="G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9.5" customHeight="1">
      <c r="A357" s="2"/>
      <c r="B357" s="27"/>
      <c r="C357" s="27"/>
      <c r="F357" s="1"/>
      <c r="G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9.5" customHeight="1">
      <c r="A358" s="2"/>
      <c r="B358" s="27"/>
      <c r="C358" s="27"/>
      <c r="F358" s="1"/>
      <c r="G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9.5" customHeight="1">
      <c r="A359" s="2"/>
      <c r="B359" s="27"/>
      <c r="C359" s="27"/>
      <c r="F359" s="1"/>
      <c r="G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9.5" customHeight="1">
      <c r="A360" s="2"/>
      <c r="B360" s="27"/>
      <c r="C360" s="27"/>
      <c r="F360" s="1"/>
      <c r="G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9.5" customHeight="1">
      <c r="A361" s="2"/>
      <c r="B361" s="27"/>
      <c r="C361" s="27"/>
      <c r="F361" s="1"/>
      <c r="G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9.5" customHeight="1">
      <c r="A362" s="2"/>
      <c r="B362" s="27"/>
      <c r="C362" s="27"/>
      <c r="F362" s="1"/>
      <c r="G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9.5" customHeight="1">
      <c r="A363" s="2"/>
      <c r="B363" s="27"/>
      <c r="C363" s="27"/>
      <c r="F363" s="1"/>
      <c r="G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9.5" customHeight="1">
      <c r="A364" s="2"/>
      <c r="B364" s="27"/>
      <c r="C364" s="27"/>
      <c r="F364" s="1"/>
      <c r="G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9.5" customHeight="1">
      <c r="A365" s="2"/>
      <c r="B365" s="27"/>
      <c r="C365" s="27"/>
      <c r="F365" s="1"/>
      <c r="G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9.5" customHeight="1">
      <c r="A366" s="2"/>
      <c r="B366" s="27"/>
      <c r="C366" s="27"/>
      <c r="F366" s="1"/>
      <c r="G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9.5" customHeight="1">
      <c r="A367" s="2"/>
      <c r="B367" s="27"/>
      <c r="C367" s="27"/>
      <c r="F367" s="1"/>
      <c r="G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9.5" customHeight="1">
      <c r="A368" s="2"/>
      <c r="B368" s="27"/>
      <c r="C368" s="27"/>
      <c r="F368" s="1"/>
      <c r="G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9.5" customHeight="1">
      <c r="A369" s="2"/>
      <c r="B369" s="27"/>
      <c r="C369" s="27"/>
      <c r="F369" s="1"/>
      <c r="G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9.5" customHeight="1">
      <c r="A370" s="2"/>
      <c r="B370" s="27"/>
      <c r="C370" s="27"/>
      <c r="F370" s="1"/>
      <c r="G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9.5" customHeight="1">
      <c r="A371" s="2"/>
      <c r="B371" s="27"/>
      <c r="C371" s="27"/>
      <c r="F371" s="1"/>
      <c r="G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9.5" customHeight="1">
      <c r="A372" s="2"/>
      <c r="B372" s="27"/>
      <c r="C372" s="27"/>
      <c r="F372" s="1"/>
      <c r="G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9.5" customHeight="1">
      <c r="A373" s="2"/>
      <c r="B373" s="27"/>
      <c r="C373" s="27"/>
      <c r="F373" s="1"/>
      <c r="G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9.5" customHeight="1">
      <c r="A374" s="2"/>
      <c r="B374" s="27"/>
      <c r="C374" s="27"/>
      <c r="F374" s="1"/>
      <c r="G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9.5" customHeight="1">
      <c r="A375" s="2"/>
      <c r="B375" s="27"/>
      <c r="C375" s="27"/>
      <c r="F375" s="1"/>
      <c r="G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9.5" customHeight="1">
      <c r="A376" s="2"/>
      <c r="B376" s="27"/>
      <c r="C376" s="27"/>
      <c r="F376" s="1"/>
      <c r="G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9.5" customHeight="1">
      <c r="A377" s="2"/>
      <c r="B377" s="27"/>
      <c r="C377" s="27"/>
      <c r="F377" s="1"/>
      <c r="G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9.5" customHeight="1">
      <c r="A378" s="2"/>
      <c r="B378" s="27"/>
      <c r="C378" s="27"/>
      <c r="F378" s="1"/>
      <c r="G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9.5" customHeight="1">
      <c r="A379" s="2"/>
      <c r="B379" s="27"/>
      <c r="C379" s="27"/>
      <c r="F379" s="1"/>
      <c r="G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9.5" customHeight="1">
      <c r="A380" s="2"/>
      <c r="B380" s="27"/>
      <c r="C380" s="27"/>
      <c r="F380" s="1"/>
      <c r="G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9.5" customHeight="1">
      <c r="A381" s="2"/>
      <c r="B381" s="27"/>
      <c r="C381" s="27"/>
      <c r="F381" s="1"/>
      <c r="G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9.5" customHeight="1">
      <c r="A382" s="2"/>
      <c r="B382" s="27"/>
      <c r="C382" s="27"/>
      <c r="F382" s="1"/>
      <c r="G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9.5" customHeight="1">
      <c r="A383" s="2"/>
      <c r="B383" s="27"/>
      <c r="C383" s="27"/>
      <c r="F383" s="1"/>
      <c r="G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9.5" customHeight="1">
      <c r="A384" s="2"/>
      <c r="B384" s="27"/>
      <c r="C384" s="27"/>
      <c r="F384" s="1"/>
      <c r="G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9.5" customHeight="1">
      <c r="A385" s="2"/>
      <c r="B385" s="27"/>
      <c r="C385" s="27"/>
      <c r="F385" s="1"/>
      <c r="G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9.5" customHeight="1">
      <c r="A386" s="2"/>
      <c r="B386" s="27"/>
      <c r="C386" s="27"/>
      <c r="F386" s="1"/>
      <c r="G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9.5" customHeight="1">
      <c r="A387" s="2"/>
      <c r="B387" s="27"/>
      <c r="C387" s="27"/>
      <c r="F387" s="1"/>
      <c r="G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9.5" customHeight="1">
      <c r="A388" s="2"/>
      <c r="B388" s="27"/>
      <c r="C388" s="27"/>
      <c r="F388" s="1"/>
      <c r="G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9.5" customHeight="1">
      <c r="A389" s="2"/>
      <c r="B389" s="27"/>
      <c r="C389" s="27"/>
      <c r="F389" s="1"/>
      <c r="G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9.5" customHeight="1">
      <c r="A390" s="2"/>
      <c r="B390" s="27"/>
      <c r="C390" s="27"/>
      <c r="F390" s="1"/>
      <c r="G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9.5" customHeight="1">
      <c r="A391" s="2"/>
      <c r="B391" s="27"/>
      <c r="C391" s="27"/>
      <c r="F391" s="1"/>
      <c r="G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9.5" customHeight="1">
      <c r="A392" s="2"/>
      <c r="B392" s="27"/>
      <c r="C392" s="27"/>
      <c r="F392" s="1"/>
      <c r="G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9.5" customHeight="1">
      <c r="A393" s="2"/>
      <c r="B393" s="27"/>
      <c r="C393" s="27"/>
      <c r="F393" s="1"/>
      <c r="G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9.5" customHeight="1">
      <c r="A394" s="2"/>
      <c r="B394" s="27"/>
      <c r="C394" s="27"/>
      <c r="F394" s="1"/>
      <c r="G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9.5" customHeight="1">
      <c r="A395" s="2"/>
      <c r="B395" s="27"/>
      <c r="C395" s="27"/>
      <c r="F395" s="1"/>
      <c r="G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9.5" customHeight="1">
      <c r="A396" s="2"/>
      <c r="B396" s="27"/>
      <c r="C396" s="27"/>
      <c r="F396" s="1"/>
      <c r="G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9.5" customHeight="1">
      <c r="A397" s="2"/>
      <c r="B397" s="27"/>
      <c r="C397" s="27"/>
      <c r="F397" s="1"/>
      <c r="G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9.5" customHeight="1">
      <c r="A398" s="2"/>
      <c r="B398" s="27"/>
      <c r="C398" s="27"/>
      <c r="F398" s="1"/>
      <c r="G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9.5" customHeight="1">
      <c r="A399" s="2"/>
      <c r="B399" s="27"/>
      <c r="C399" s="27"/>
      <c r="F399" s="1"/>
      <c r="G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9.5" customHeight="1">
      <c r="A400" s="2"/>
      <c r="B400" s="27"/>
      <c r="C400" s="27"/>
      <c r="F400" s="1"/>
      <c r="G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9.5" customHeight="1">
      <c r="A401" s="2"/>
      <c r="B401" s="27"/>
      <c r="C401" s="27"/>
      <c r="F401" s="1"/>
      <c r="G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9.5" customHeight="1">
      <c r="A402" s="2"/>
      <c r="B402" s="27"/>
      <c r="C402" s="27"/>
      <c r="F402" s="1"/>
      <c r="G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9.5" customHeight="1">
      <c r="A403" s="2"/>
      <c r="B403" s="27"/>
      <c r="C403" s="27"/>
      <c r="F403" s="1"/>
      <c r="G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9.5" customHeight="1">
      <c r="A404" s="2"/>
      <c r="B404" s="27"/>
      <c r="C404" s="27"/>
      <c r="F404" s="1"/>
      <c r="G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9.5" customHeight="1">
      <c r="A405" s="2"/>
      <c r="B405" s="27"/>
      <c r="C405" s="27"/>
      <c r="F405" s="1"/>
      <c r="G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9.5" customHeight="1">
      <c r="A406" s="2"/>
      <c r="B406" s="27"/>
      <c r="C406" s="27"/>
      <c r="F406" s="1"/>
      <c r="G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9.5" customHeight="1">
      <c r="A407" s="2"/>
      <c r="B407" s="27"/>
      <c r="C407" s="27"/>
      <c r="F407" s="1"/>
      <c r="G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9.5" customHeight="1">
      <c r="A408" s="2"/>
      <c r="B408" s="27"/>
      <c r="C408" s="27"/>
      <c r="F408" s="1"/>
      <c r="G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9.5" customHeight="1">
      <c r="A409" s="2"/>
      <c r="B409" s="27"/>
      <c r="C409" s="27"/>
      <c r="F409" s="1"/>
      <c r="G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9.5" customHeight="1">
      <c r="A410" s="2"/>
      <c r="B410" s="27"/>
      <c r="C410" s="27"/>
      <c r="F410" s="1"/>
      <c r="G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9.5" customHeight="1">
      <c r="A411" s="2"/>
      <c r="B411" s="27"/>
      <c r="C411" s="27"/>
      <c r="F411" s="1"/>
      <c r="G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9.5" customHeight="1">
      <c r="A412" s="2"/>
      <c r="B412" s="27"/>
      <c r="C412" s="27"/>
      <c r="F412" s="1"/>
      <c r="G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9.5" customHeight="1">
      <c r="A413" s="2"/>
      <c r="B413" s="27"/>
      <c r="C413" s="27"/>
      <c r="F413" s="1"/>
      <c r="G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9.5" customHeight="1">
      <c r="A414" s="2"/>
      <c r="B414" s="27"/>
      <c r="C414" s="27"/>
      <c r="F414" s="1"/>
      <c r="G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9.5" customHeight="1">
      <c r="A415" s="2"/>
      <c r="B415" s="27"/>
      <c r="C415" s="27"/>
      <c r="F415" s="1"/>
      <c r="G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9.5" customHeight="1">
      <c r="A416" s="2"/>
      <c r="B416" s="27"/>
      <c r="C416" s="27"/>
      <c r="F416" s="1"/>
      <c r="G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9.5" customHeight="1">
      <c r="A417" s="2"/>
      <c r="B417" s="27"/>
      <c r="C417" s="27"/>
      <c r="F417" s="1"/>
      <c r="G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9.5" customHeight="1">
      <c r="A418" s="2"/>
      <c r="B418" s="27"/>
      <c r="C418" s="27"/>
      <c r="F418" s="1"/>
      <c r="G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9.5" customHeight="1">
      <c r="A419" s="2"/>
      <c r="B419" s="27"/>
      <c r="C419" s="27"/>
      <c r="F419" s="1"/>
      <c r="G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9.5" customHeight="1">
      <c r="A420" s="2"/>
      <c r="B420" s="27"/>
      <c r="C420" s="27"/>
      <c r="F420" s="1"/>
      <c r="G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9.5" customHeight="1">
      <c r="A421" s="2"/>
      <c r="B421" s="27"/>
      <c r="C421" s="27"/>
      <c r="F421" s="1"/>
      <c r="G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9.5" customHeight="1">
      <c r="A422" s="2"/>
      <c r="B422" s="27"/>
      <c r="C422" s="27"/>
      <c r="F422" s="1"/>
      <c r="G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9.5" customHeight="1">
      <c r="A423" s="2"/>
      <c r="B423" s="27"/>
      <c r="C423" s="27"/>
      <c r="F423" s="1"/>
      <c r="G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9.5" customHeight="1">
      <c r="A424" s="2"/>
      <c r="B424" s="27"/>
      <c r="C424" s="27"/>
      <c r="F424" s="1"/>
      <c r="G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9.5" customHeight="1">
      <c r="A425" s="2"/>
      <c r="B425" s="27"/>
      <c r="C425" s="27"/>
      <c r="F425" s="1"/>
      <c r="G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9.5" customHeight="1">
      <c r="A426" s="2"/>
      <c r="B426" s="27"/>
      <c r="C426" s="27"/>
      <c r="F426" s="1"/>
      <c r="G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9.5" customHeight="1">
      <c r="A427" s="2"/>
      <c r="B427" s="27"/>
      <c r="C427" s="27"/>
      <c r="F427" s="1"/>
      <c r="G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9.5" customHeight="1">
      <c r="A428" s="2"/>
      <c r="B428" s="27"/>
      <c r="C428" s="27"/>
      <c r="F428" s="1"/>
      <c r="G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9.5" customHeight="1">
      <c r="A429" s="2"/>
      <c r="B429" s="27"/>
      <c r="C429" s="27"/>
      <c r="F429" s="1"/>
      <c r="G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9.5" customHeight="1">
      <c r="A430" s="2"/>
      <c r="B430" s="27"/>
      <c r="C430" s="27"/>
      <c r="F430" s="1"/>
      <c r="G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9.5" customHeight="1">
      <c r="A431" s="2"/>
      <c r="B431" s="27"/>
      <c r="C431" s="27"/>
      <c r="F431" s="1"/>
      <c r="G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9.5" customHeight="1">
      <c r="A432" s="2"/>
      <c r="B432" s="27"/>
      <c r="C432" s="27"/>
      <c r="F432" s="1"/>
      <c r="G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9.5" customHeight="1">
      <c r="A433" s="2"/>
      <c r="B433" s="27"/>
      <c r="C433" s="27"/>
      <c r="F433" s="1"/>
      <c r="G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9.5" customHeight="1">
      <c r="A434" s="2"/>
      <c r="B434" s="27"/>
      <c r="C434" s="27"/>
      <c r="F434" s="1"/>
      <c r="G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9.5" customHeight="1">
      <c r="A435" s="2"/>
      <c r="B435" s="27"/>
      <c r="C435" s="27"/>
      <c r="F435" s="1"/>
      <c r="G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9.5" customHeight="1">
      <c r="A436" s="2"/>
      <c r="B436" s="27"/>
      <c r="C436" s="27"/>
      <c r="F436" s="1"/>
      <c r="G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9.5" customHeight="1">
      <c r="A437" s="2"/>
      <c r="B437" s="27"/>
      <c r="C437" s="27"/>
      <c r="F437" s="1"/>
      <c r="G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9.5" customHeight="1">
      <c r="A438" s="2"/>
      <c r="B438" s="27"/>
      <c r="C438" s="27"/>
      <c r="F438" s="1"/>
      <c r="G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9.5" customHeight="1">
      <c r="A439" s="2"/>
      <c r="B439" s="27"/>
      <c r="C439" s="27"/>
      <c r="F439" s="1"/>
      <c r="G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9.5" customHeight="1">
      <c r="A440" s="2"/>
      <c r="B440" s="27"/>
      <c r="C440" s="27"/>
      <c r="F440" s="1"/>
      <c r="G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9.5" customHeight="1">
      <c r="A441" s="2"/>
      <c r="B441" s="27"/>
      <c r="C441" s="27"/>
      <c r="F441" s="1"/>
      <c r="G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9.5" customHeight="1">
      <c r="A442" s="2"/>
      <c r="B442" s="27"/>
      <c r="C442" s="27"/>
      <c r="F442" s="1"/>
      <c r="G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9.5" customHeight="1">
      <c r="A443" s="2"/>
      <c r="B443" s="27"/>
      <c r="C443" s="27"/>
      <c r="F443" s="1"/>
      <c r="G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9.5" customHeight="1">
      <c r="A444" s="2"/>
      <c r="B444" s="27"/>
      <c r="C444" s="27"/>
      <c r="F444" s="1"/>
      <c r="G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9.5" customHeight="1">
      <c r="A445" s="2"/>
      <c r="B445" s="27"/>
      <c r="C445" s="27"/>
      <c r="F445" s="1"/>
      <c r="G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9.5" customHeight="1">
      <c r="A446" s="2"/>
      <c r="B446" s="27"/>
      <c r="C446" s="27"/>
      <c r="F446" s="1"/>
      <c r="G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9.5" customHeight="1">
      <c r="A447" s="2"/>
      <c r="B447" s="27"/>
      <c r="C447" s="27"/>
      <c r="F447" s="1"/>
      <c r="G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9.5" customHeight="1">
      <c r="A448" s="2"/>
      <c r="B448" s="27"/>
      <c r="C448" s="27"/>
      <c r="F448" s="1"/>
      <c r="G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9.5" customHeight="1">
      <c r="A449" s="2"/>
      <c r="B449" s="27"/>
      <c r="C449" s="27"/>
      <c r="F449" s="1"/>
      <c r="G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9.5" customHeight="1">
      <c r="A450" s="2"/>
      <c r="B450" s="27"/>
      <c r="C450" s="27"/>
      <c r="F450" s="1"/>
      <c r="G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9.5" customHeight="1">
      <c r="A451" s="2"/>
      <c r="B451" s="27"/>
      <c r="C451" s="27"/>
      <c r="F451" s="1"/>
      <c r="G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9.5" customHeight="1">
      <c r="A452" s="2"/>
      <c r="B452" s="27"/>
      <c r="C452" s="27"/>
      <c r="F452" s="1"/>
      <c r="G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9.5" customHeight="1">
      <c r="A453" s="2"/>
      <c r="B453" s="27"/>
      <c r="C453" s="27"/>
      <c r="F453" s="1"/>
      <c r="G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9.5" customHeight="1">
      <c r="A454" s="2"/>
      <c r="B454" s="27"/>
      <c r="C454" s="27"/>
      <c r="F454" s="1"/>
      <c r="G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9.5" customHeight="1">
      <c r="A455" s="2"/>
      <c r="B455" s="27"/>
      <c r="C455" s="27"/>
      <c r="F455" s="1"/>
      <c r="G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9.5" customHeight="1">
      <c r="A456" s="2"/>
      <c r="B456" s="27"/>
      <c r="C456" s="27"/>
      <c r="F456" s="1"/>
      <c r="G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9.5" customHeight="1">
      <c r="A457" s="2"/>
      <c r="B457" s="27"/>
      <c r="C457" s="27"/>
      <c r="F457" s="1"/>
      <c r="G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9.5" customHeight="1">
      <c r="A458" s="2"/>
      <c r="B458" s="27"/>
      <c r="C458" s="27"/>
      <c r="F458" s="1"/>
      <c r="G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9.5" customHeight="1">
      <c r="A459" s="2"/>
      <c r="B459" s="27"/>
      <c r="C459" s="27"/>
      <c r="F459" s="1"/>
      <c r="G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9.5" customHeight="1">
      <c r="A460" s="2"/>
      <c r="B460" s="27"/>
      <c r="C460" s="27"/>
      <c r="F460" s="1"/>
      <c r="G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9.5" customHeight="1">
      <c r="A461" s="2"/>
      <c r="B461" s="27"/>
      <c r="C461" s="27"/>
      <c r="F461" s="1"/>
      <c r="G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9.5" customHeight="1">
      <c r="A462" s="2"/>
      <c r="B462" s="27"/>
      <c r="C462" s="27"/>
      <c r="F462" s="1"/>
      <c r="G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9.5" customHeight="1">
      <c r="A463" s="2"/>
      <c r="B463" s="27"/>
      <c r="C463" s="27"/>
      <c r="F463" s="1"/>
      <c r="G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9.5" customHeight="1">
      <c r="A464" s="2"/>
      <c r="B464" s="27"/>
      <c r="C464" s="27"/>
      <c r="F464" s="1"/>
      <c r="G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9.5" customHeight="1">
      <c r="A465" s="2"/>
      <c r="B465" s="27"/>
      <c r="C465" s="27"/>
      <c r="F465" s="1"/>
      <c r="G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9.5" customHeight="1">
      <c r="A466" s="2"/>
      <c r="B466" s="27"/>
      <c r="C466" s="27"/>
      <c r="F466" s="1"/>
      <c r="G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9.5" customHeight="1">
      <c r="A467" s="2"/>
      <c r="B467" s="27"/>
      <c r="C467" s="27"/>
      <c r="F467" s="1"/>
      <c r="G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9.5" customHeight="1">
      <c r="A468" s="2"/>
      <c r="B468" s="27"/>
      <c r="C468" s="27"/>
      <c r="F468" s="1"/>
      <c r="G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9.5" customHeight="1">
      <c r="A469" s="2"/>
      <c r="B469" s="27"/>
      <c r="C469" s="27"/>
      <c r="F469" s="1"/>
      <c r="G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9.5" customHeight="1">
      <c r="A470" s="2"/>
      <c r="B470" s="27"/>
      <c r="C470" s="27"/>
      <c r="F470" s="1"/>
      <c r="G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9.5" customHeight="1">
      <c r="A471" s="2"/>
      <c r="B471" s="27"/>
      <c r="C471" s="27"/>
      <c r="F471" s="1"/>
      <c r="G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9.5" customHeight="1">
      <c r="A472" s="2"/>
      <c r="B472" s="27"/>
      <c r="C472" s="27"/>
      <c r="F472" s="1"/>
      <c r="G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9.5" customHeight="1">
      <c r="A473" s="2"/>
      <c r="B473" s="27"/>
      <c r="C473" s="27"/>
      <c r="F473" s="1"/>
      <c r="G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9.5" customHeight="1">
      <c r="A474" s="2"/>
      <c r="B474" s="27"/>
      <c r="C474" s="27"/>
      <c r="F474" s="1"/>
      <c r="G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9.5" customHeight="1">
      <c r="A475" s="2"/>
      <c r="B475" s="27"/>
      <c r="C475" s="27"/>
      <c r="F475" s="1"/>
      <c r="G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9.5" customHeight="1">
      <c r="A476" s="2"/>
      <c r="B476" s="27"/>
      <c r="C476" s="27"/>
      <c r="F476" s="1"/>
      <c r="G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9.5" customHeight="1">
      <c r="A477" s="2"/>
      <c r="B477" s="27"/>
      <c r="C477" s="27"/>
      <c r="F477" s="1"/>
      <c r="G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9.5" customHeight="1">
      <c r="A478" s="2"/>
      <c r="B478" s="27"/>
      <c r="C478" s="27"/>
      <c r="F478" s="1"/>
      <c r="G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9.5" customHeight="1">
      <c r="A479" s="2"/>
      <c r="B479" s="27"/>
      <c r="C479" s="27"/>
      <c r="F479" s="1"/>
      <c r="G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9.5" customHeight="1">
      <c r="A480" s="2"/>
      <c r="B480" s="27"/>
      <c r="C480" s="27"/>
      <c r="F480" s="1"/>
      <c r="G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9.5" customHeight="1">
      <c r="A481" s="2"/>
      <c r="B481" s="27"/>
      <c r="C481" s="27"/>
      <c r="F481" s="1"/>
      <c r="G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9.5" customHeight="1">
      <c r="A482" s="2"/>
      <c r="B482" s="27"/>
      <c r="C482" s="27"/>
      <c r="F482" s="1"/>
      <c r="G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9.5" customHeight="1">
      <c r="A483" s="2"/>
      <c r="B483" s="27"/>
      <c r="C483" s="27"/>
      <c r="F483" s="1"/>
      <c r="G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9.5" customHeight="1">
      <c r="A484" s="2"/>
      <c r="B484" s="27"/>
      <c r="C484" s="27"/>
      <c r="F484" s="1"/>
      <c r="G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9.5" customHeight="1">
      <c r="A485" s="2"/>
      <c r="B485" s="27"/>
      <c r="C485" s="27"/>
      <c r="F485" s="1"/>
      <c r="G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9.5" customHeight="1">
      <c r="A486" s="2"/>
      <c r="B486" s="27"/>
      <c r="C486" s="27"/>
      <c r="F486" s="1"/>
      <c r="G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9.5" customHeight="1">
      <c r="A487" s="2"/>
      <c r="B487" s="27"/>
      <c r="C487" s="27"/>
      <c r="F487" s="1"/>
      <c r="G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9.5" customHeight="1">
      <c r="A488" s="2"/>
      <c r="B488" s="27"/>
      <c r="C488" s="27"/>
      <c r="F488" s="1"/>
      <c r="G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9.5" customHeight="1">
      <c r="A489" s="2"/>
      <c r="B489" s="27"/>
      <c r="C489" s="27"/>
      <c r="F489" s="1"/>
      <c r="G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9.5" customHeight="1">
      <c r="A490" s="2"/>
      <c r="B490" s="27"/>
      <c r="C490" s="27"/>
      <c r="F490" s="1"/>
      <c r="G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9.5" customHeight="1">
      <c r="A491" s="2"/>
      <c r="B491" s="27"/>
      <c r="C491" s="27"/>
      <c r="F491" s="1"/>
      <c r="G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9.5" customHeight="1">
      <c r="A492" s="2"/>
      <c r="B492" s="27"/>
      <c r="C492" s="27"/>
      <c r="F492" s="1"/>
      <c r="G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9.5" customHeight="1">
      <c r="A493" s="2"/>
      <c r="B493" s="27"/>
      <c r="C493" s="27"/>
      <c r="F493" s="1"/>
      <c r="G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9.5" customHeight="1">
      <c r="A494" s="2"/>
      <c r="B494" s="27"/>
      <c r="C494" s="27"/>
      <c r="F494" s="1"/>
      <c r="G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9.5" customHeight="1">
      <c r="A495" s="2"/>
      <c r="B495" s="27"/>
      <c r="C495" s="27"/>
      <c r="F495" s="1"/>
      <c r="G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9.5" customHeight="1">
      <c r="A496" s="2"/>
      <c r="B496" s="27"/>
      <c r="C496" s="27"/>
      <c r="F496" s="1"/>
      <c r="G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9.5" customHeight="1">
      <c r="A497" s="2"/>
      <c r="B497" s="27"/>
      <c r="C497" s="27"/>
      <c r="F497" s="1"/>
      <c r="G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9.5" customHeight="1">
      <c r="A498" s="2"/>
      <c r="B498" s="27"/>
      <c r="C498" s="27"/>
      <c r="F498" s="1"/>
      <c r="G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9.5" customHeight="1">
      <c r="A499" s="2"/>
      <c r="B499" s="27"/>
      <c r="C499" s="27"/>
      <c r="F499" s="1"/>
      <c r="G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9.5" customHeight="1">
      <c r="A500" s="2"/>
      <c r="B500" s="27"/>
      <c r="C500" s="27"/>
      <c r="F500" s="1"/>
      <c r="G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9.5" customHeight="1">
      <c r="A501" s="2"/>
      <c r="B501" s="27"/>
      <c r="C501" s="27"/>
      <c r="F501" s="1"/>
      <c r="G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9.5" customHeight="1">
      <c r="A502" s="2"/>
      <c r="B502" s="27"/>
      <c r="C502" s="27"/>
      <c r="F502" s="1"/>
      <c r="G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9.5" customHeight="1">
      <c r="A503" s="2"/>
      <c r="B503" s="27"/>
      <c r="C503" s="27"/>
      <c r="F503" s="1"/>
      <c r="G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9.5" customHeight="1">
      <c r="A504" s="2"/>
      <c r="B504" s="27"/>
      <c r="C504" s="27"/>
      <c r="F504" s="1"/>
      <c r="G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9.5" customHeight="1">
      <c r="A505" s="2"/>
      <c r="B505" s="27"/>
      <c r="C505" s="27"/>
      <c r="F505" s="1"/>
      <c r="G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9.5" customHeight="1">
      <c r="A506" s="2"/>
      <c r="B506" s="27"/>
      <c r="C506" s="27"/>
      <c r="F506" s="1"/>
      <c r="G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9.5" customHeight="1">
      <c r="A507" s="2"/>
      <c r="B507" s="27"/>
      <c r="C507" s="27"/>
      <c r="F507" s="1"/>
      <c r="G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9.5" customHeight="1">
      <c r="A508" s="2"/>
      <c r="B508" s="27"/>
      <c r="C508" s="27"/>
      <c r="F508" s="1"/>
      <c r="G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9.5" customHeight="1">
      <c r="A509" s="2"/>
      <c r="B509" s="27"/>
      <c r="C509" s="27"/>
      <c r="F509" s="1"/>
      <c r="G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9.5" customHeight="1">
      <c r="A510" s="2"/>
      <c r="B510" s="27"/>
      <c r="C510" s="27"/>
      <c r="F510" s="1"/>
      <c r="G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9.5" customHeight="1">
      <c r="A511" s="2"/>
      <c r="B511" s="27"/>
      <c r="C511" s="27"/>
      <c r="F511" s="1"/>
      <c r="G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9.5" customHeight="1">
      <c r="A512" s="2"/>
      <c r="B512" s="27"/>
      <c r="C512" s="27"/>
      <c r="F512" s="1"/>
      <c r="G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9.5" customHeight="1">
      <c r="A513" s="2"/>
      <c r="B513" s="27"/>
      <c r="C513" s="27"/>
      <c r="F513" s="1"/>
      <c r="G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9.5" customHeight="1">
      <c r="A514" s="2"/>
      <c r="B514" s="27"/>
      <c r="C514" s="27"/>
      <c r="F514" s="1"/>
      <c r="G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9.5" customHeight="1">
      <c r="A515" s="2"/>
      <c r="B515" s="27"/>
      <c r="C515" s="27"/>
      <c r="F515" s="1"/>
      <c r="G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9.5" customHeight="1">
      <c r="A516" s="2"/>
      <c r="B516" s="27"/>
      <c r="C516" s="27"/>
      <c r="F516" s="1"/>
      <c r="G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9.5" customHeight="1">
      <c r="A517" s="2"/>
      <c r="B517" s="27"/>
      <c r="C517" s="27"/>
      <c r="F517" s="1"/>
      <c r="G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9.5" customHeight="1">
      <c r="A518" s="2"/>
      <c r="B518" s="27"/>
      <c r="C518" s="27"/>
      <c r="F518" s="1"/>
      <c r="G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9.5" customHeight="1">
      <c r="A519" s="2"/>
      <c r="B519" s="27"/>
      <c r="C519" s="27"/>
      <c r="F519" s="1"/>
      <c r="G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9.5" customHeight="1">
      <c r="A520" s="2"/>
      <c r="B520" s="27"/>
      <c r="C520" s="27"/>
      <c r="F520" s="1"/>
      <c r="G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9.5" customHeight="1">
      <c r="A521" s="2"/>
      <c r="B521" s="27"/>
      <c r="C521" s="27"/>
      <c r="F521" s="1"/>
      <c r="G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9.5" customHeight="1">
      <c r="A522" s="2"/>
      <c r="B522" s="27"/>
      <c r="C522" s="27"/>
      <c r="F522" s="1"/>
      <c r="G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9.5" customHeight="1">
      <c r="A523" s="2"/>
      <c r="B523" s="27"/>
      <c r="C523" s="27"/>
      <c r="F523" s="1"/>
      <c r="G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9.5" customHeight="1">
      <c r="A524" s="2"/>
      <c r="B524" s="27"/>
      <c r="C524" s="27"/>
      <c r="F524" s="1"/>
      <c r="G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9.5" customHeight="1">
      <c r="A525" s="2"/>
      <c r="B525" s="27"/>
      <c r="C525" s="27"/>
      <c r="F525" s="1"/>
      <c r="G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9.5" customHeight="1">
      <c r="A526" s="2"/>
      <c r="B526" s="27"/>
      <c r="C526" s="27"/>
      <c r="F526" s="1"/>
      <c r="G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9.5" customHeight="1">
      <c r="A527" s="2"/>
      <c r="B527" s="27"/>
      <c r="C527" s="27"/>
      <c r="F527" s="1"/>
      <c r="G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9.5" customHeight="1">
      <c r="A528" s="2"/>
      <c r="B528" s="27"/>
      <c r="C528" s="27"/>
      <c r="F528" s="1"/>
      <c r="G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9.5" customHeight="1">
      <c r="A529" s="2"/>
      <c r="B529" s="27"/>
      <c r="C529" s="27"/>
      <c r="F529" s="1"/>
      <c r="G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9.5" customHeight="1">
      <c r="A530" s="2"/>
      <c r="B530" s="27"/>
      <c r="C530" s="27"/>
      <c r="F530" s="1"/>
      <c r="G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9.5" customHeight="1">
      <c r="A531" s="2"/>
      <c r="B531" s="27"/>
      <c r="C531" s="27"/>
      <c r="F531" s="1"/>
      <c r="G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9.5" customHeight="1">
      <c r="A532" s="2"/>
      <c r="B532" s="27"/>
      <c r="C532" s="27"/>
      <c r="F532" s="1"/>
      <c r="G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9.5" customHeight="1">
      <c r="A533" s="2"/>
      <c r="B533" s="27"/>
      <c r="C533" s="27"/>
      <c r="F533" s="1"/>
      <c r="G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9.5" customHeight="1">
      <c r="A534" s="2"/>
      <c r="B534" s="27"/>
      <c r="C534" s="27"/>
      <c r="F534" s="1"/>
      <c r="G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9.5" customHeight="1">
      <c r="A535" s="2"/>
      <c r="B535" s="27"/>
      <c r="C535" s="27"/>
      <c r="F535" s="1"/>
      <c r="G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9.5" customHeight="1">
      <c r="A536" s="2"/>
      <c r="B536" s="27"/>
      <c r="C536" s="27"/>
      <c r="F536" s="1"/>
      <c r="G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9.5" customHeight="1">
      <c r="A537" s="2"/>
      <c r="B537" s="27"/>
      <c r="C537" s="27"/>
      <c r="F537" s="1"/>
      <c r="G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9.5" customHeight="1">
      <c r="A538" s="2"/>
      <c r="B538" s="27"/>
      <c r="C538" s="27"/>
      <c r="F538" s="1"/>
      <c r="G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9.5" customHeight="1">
      <c r="A539" s="2"/>
      <c r="B539" s="27"/>
      <c r="C539" s="27"/>
      <c r="F539" s="1"/>
      <c r="G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9.5" customHeight="1">
      <c r="A540" s="2"/>
      <c r="B540" s="27"/>
      <c r="C540" s="27"/>
      <c r="F540" s="1"/>
      <c r="G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9.5" customHeight="1">
      <c r="A541" s="2"/>
      <c r="B541" s="27"/>
      <c r="C541" s="27"/>
      <c r="F541" s="1"/>
      <c r="G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9.5" customHeight="1">
      <c r="A542" s="2"/>
      <c r="B542" s="27"/>
      <c r="C542" s="27"/>
      <c r="F542" s="1"/>
      <c r="G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9.5" customHeight="1">
      <c r="A543" s="2"/>
      <c r="B543" s="27"/>
      <c r="C543" s="27"/>
      <c r="F543" s="1"/>
      <c r="G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9.5" customHeight="1">
      <c r="A544" s="2"/>
      <c r="B544" s="27"/>
      <c r="C544" s="27"/>
      <c r="F544" s="1"/>
      <c r="G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9.5" customHeight="1">
      <c r="A545" s="2"/>
      <c r="B545" s="27"/>
      <c r="C545" s="27"/>
      <c r="F545" s="1"/>
      <c r="G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9.5" customHeight="1">
      <c r="A546" s="2"/>
      <c r="B546" s="27"/>
      <c r="C546" s="27"/>
      <c r="F546" s="1"/>
      <c r="G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9.5" customHeight="1">
      <c r="A547" s="2"/>
      <c r="B547" s="27"/>
      <c r="C547" s="27"/>
      <c r="F547" s="1"/>
      <c r="G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9.5" customHeight="1">
      <c r="A548" s="2"/>
      <c r="B548" s="27"/>
      <c r="C548" s="27"/>
      <c r="F548" s="1"/>
      <c r="G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9.5" customHeight="1">
      <c r="A549" s="2"/>
      <c r="B549" s="27"/>
      <c r="C549" s="27"/>
      <c r="F549" s="1"/>
      <c r="G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9.5" customHeight="1">
      <c r="A550" s="2"/>
      <c r="B550" s="27"/>
      <c r="C550" s="27"/>
      <c r="F550" s="1"/>
      <c r="G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9.5" customHeight="1">
      <c r="A551" s="2"/>
      <c r="B551" s="27"/>
      <c r="C551" s="27"/>
      <c r="F551" s="1"/>
      <c r="G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9.5" customHeight="1">
      <c r="A552" s="2"/>
      <c r="B552" s="27"/>
      <c r="C552" s="27"/>
      <c r="F552" s="1"/>
      <c r="G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9.5" customHeight="1">
      <c r="A553" s="2"/>
      <c r="B553" s="27"/>
      <c r="C553" s="27"/>
      <c r="F553" s="1"/>
      <c r="G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9.5" customHeight="1">
      <c r="A554" s="2"/>
      <c r="B554" s="27"/>
      <c r="C554" s="27"/>
      <c r="F554" s="1"/>
      <c r="G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9.5" customHeight="1">
      <c r="A555" s="2"/>
      <c r="B555" s="27"/>
      <c r="C555" s="27"/>
      <c r="F555" s="1"/>
      <c r="G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9.5" customHeight="1">
      <c r="A556" s="2"/>
      <c r="B556" s="27"/>
      <c r="C556" s="27"/>
      <c r="F556" s="1"/>
      <c r="G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9.5" customHeight="1">
      <c r="A557" s="2"/>
      <c r="B557" s="27"/>
      <c r="C557" s="27"/>
      <c r="F557" s="1"/>
      <c r="G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9.5" customHeight="1">
      <c r="A558" s="2"/>
      <c r="B558" s="27"/>
      <c r="C558" s="27"/>
      <c r="F558" s="1"/>
      <c r="G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9.5" customHeight="1">
      <c r="A559" s="2"/>
      <c r="B559" s="27"/>
      <c r="C559" s="27"/>
      <c r="F559" s="1"/>
      <c r="G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9.5" customHeight="1">
      <c r="A560" s="2"/>
      <c r="B560" s="27"/>
      <c r="C560" s="27"/>
      <c r="F560" s="1"/>
      <c r="G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9.5" customHeight="1">
      <c r="A561" s="2"/>
      <c r="B561" s="27"/>
      <c r="C561" s="27"/>
      <c r="F561" s="1"/>
      <c r="G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9.5" customHeight="1">
      <c r="A562" s="2"/>
      <c r="B562" s="27"/>
      <c r="C562" s="27"/>
      <c r="F562" s="1"/>
      <c r="G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9.5" customHeight="1">
      <c r="A563" s="2"/>
      <c r="B563" s="27"/>
      <c r="C563" s="27"/>
      <c r="F563" s="1"/>
      <c r="G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9.5" customHeight="1">
      <c r="A564" s="2"/>
      <c r="B564" s="27"/>
      <c r="C564" s="27"/>
      <c r="F564" s="1"/>
      <c r="G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9.5" customHeight="1">
      <c r="A565" s="2"/>
      <c r="B565" s="27"/>
      <c r="C565" s="27"/>
      <c r="F565" s="1"/>
      <c r="G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9.5" customHeight="1">
      <c r="A566" s="2"/>
      <c r="B566" s="27"/>
      <c r="C566" s="27"/>
      <c r="F566" s="1"/>
      <c r="G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9.5" customHeight="1">
      <c r="A567" s="2"/>
      <c r="B567" s="27"/>
      <c r="C567" s="27"/>
      <c r="F567" s="1"/>
      <c r="G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9.5" customHeight="1">
      <c r="A568" s="2"/>
      <c r="B568" s="27"/>
      <c r="C568" s="27"/>
      <c r="F568" s="1"/>
      <c r="G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9.5" customHeight="1">
      <c r="A569" s="2"/>
      <c r="B569" s="27"/>
      <c r="C569" s="27"/>
      <c r="F569" s="1"/>
      <c r="G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9.5" customHeight="1">
      <c r="A570" s="2"/>
      <c r="B570" s="27"/>
      <c r="C570" s="27"/>
      <c r="F570" s="1"/>
      <c r="G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9.5" customHeight="1">
      <c r="A571" s="2"/>
      <c r="B571" s="27"/>
      <c r="C571" s="27"/>
      <c r="F571" s="1"/>
      <c r="G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9.5" customHeight="1">
      <c r="A572" s="2"/>
      <c r="B572" s="27"/>
      <c r="C572" s="27"/>
      <c r="F572" s="1"/>
      <c r="G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9.5" customHeight="1">
      <c r="A573" s="2"/>
      <c r="B573" s="27"/>
      <c r="C573" s="27"/>
      <c r="F573" s="1"/>
      <c r="G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9.5" customHeight="1">
      <c r="A574" s="2"/>
      <c r="B574" s="27"/>
      <c r="C574" s="27"/>
      <c r="F574" s="1"/>
      <c r="G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9.5" customHeight="1">
      <c r="A575" s="2"/>
      <c r="B575" s="27"/>
      <c r="C575" s="27"/>
      <c r="F575" s="1"/>
      <c r="G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9.5" customHeight="1">
      <c r="A576" s="2"/>
      <c r="B576" s="27"/>
      <c r="C576" s="27"/>
      <c r="F576" s="1"/>
      <c r="G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9.5" customHeight="1">
      <c r="A577" s="2"/>
      <c r="B577" s="27"/>
      <c r="C577" s="27"/>
      <c r="F577" s="1"/>
      <c r="G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9.5" customHeight="1">
      <c r="A578" s="2"/>
      <c r="B578" s="27"/>
      <c r="C578" s="27"/>
      <c r="F578" s="1"/>
      <c r="G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9.5" customHeight="1">
      <c r="A579" s="2"/>
      <c r="B579" s="27"/>
      <c r="C579" s="27"/>
      <c r="F579" s="1"/>
      <c r="G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9.5" customHeight="1">
      <c r="A580" s="2"/>
      <c r="B580" s="27"/>
      <c r="C580" s="27"/>
      <c r="F580" s="1"/>
      <c r="G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9.5" customHeight="1">
      <c r="A581" s="2"/>
      <c r="B581" s="27"/>
      <c r="C581" s="27"/>
      <c r="F581" s="1"/>
      <c r="G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9.5" customHeight="1">
      <c r="A582" s="2"/>
      <c r="B582" s="27"/>
      <c r="C582" s="27"/>
      <c r="F582" s="1"/>
      <c r="G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9.5" customHeight="1">
      <c r="A583" s="2"/>
      <c r="B583" s="27"/>
      <c r="C583" s="27"/>
      <c r="F583" s="1"/>
      <c r="G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9.5" customHeight="1">
      <c r="A584" s="2"/>
      <c r="B584" s="27"/>
      <c r="C584" s="27"/>
      <c r="F584" s="1"/>
      <c r="G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9.5" customHeight="1">
      <c r="A585" s="2"/>
      <c r="B585" s="27"/>
      <c r="C585" s="27"/>
      <c r="F585" s="1"/>
      <c r="G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9.5" customHeight="1">
      <c r="A586" s="2"/>
      <c r="B586" s="27"/>
      <c r="C586" s="27"/>
      <c r="F586" s="1"/>
      <c r="G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9.5" customHeight="1">
      <c r="A587" s="2"/>
      <c r="B587" s="27"/>
      <c r="C587" s="27"/>
      <c r="F587" s="1"/>
      <c r="G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9.5" customHeight="1">
      <c r="A588" s="2"/>
      <c r="B588" s="27"/>
      <c r="C588" s="27"/>
      <c r="F588" s="1"/>
      <c r="G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9.5" customHeight="1">
      <c r="A589" s="2"/>
      <c r="B589" s="27"/>
      <c r="C589" s="27"/>
      <c r="F589" s="1"/>
      <c r="G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9.5" customHeight="1">
      <c r="A590" s="2"/>
      <c r="B590" s="27"/>
      <c r="C590" s="27"/>
      <c r="F590" s="1"/>
      <c r="G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9.5" customHeight="1">
      <c r="A591" s="2"/>
      <c r="B591" s="27"/>
      <c r="C591" s="27"/>
      <c r="F591" s="1"/>
      <c r="G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9.5" customHeight="1">
      <c r="A592" s="2"/>
      <c r="B592" s="27"/>
      <c r="C592" s="27"/>
      <c r="F592" s="1"/>
      <c r="G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9.5" customHeight="1">
      <c r="A593" s="2"/>
      <c r="B593" s="27"/>
      <c r="C593" s="27"/>
      <c r="F593" s="1"/>
      <c r="G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9.5" customHeight="1">
      <c r="A594" s="2"/>
      <c r="B594" s="27"/>
      <c r="C594" s="27"/>
      <c r="F594" s="1"/>
      <c r="G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9.5" customHeight="1">
      <c r="A595" s="2"/>
      <c r="B595" s="27"/>
      <c r="C595" s="27"/>
      <c r="F595" s="1"/>
      <c r="G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9.5" customHeight="1">
      <c r="A596" s="2"/>
      <c r="B596" s="27"/>
      <c r="C596" s="27"/>
      <c r="F596" s="1"/>
      <c r="G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9.5" customHeight="1">
      <c r="A597" s="2"/>
      <c r="B597" s="27"/>
      <c r="C597" s="27"/>
      <c r="F597" s="1"/>
      <c r="G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9.5" customHeight="1">
      <c r="A598" s="2"/>
      <c r="B598" s="27"/>
      <c r="C598" s="27"/>
      <c r="F598" s="1"/>
      <c r="G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9.5" customHeight="1">
      <c r="A599" s="2"/>
      <c r="B599" s="27"/>
      <c r="C599" s="27"/>
      <c r="F599" s="1"/>
      <c r="G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9.5" customHeight="1">
      <c r="A600" s="2"/>
      <c r="B600" s="27"/>
      <c r="C600" s="27"/>
      <c r="F600" s="1"/>
      <c r="G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9.5" customHeight="1">
      <c r="A601" s="2"/>
      <c r="B601" s="27"/>
      <c r="C601" s="27"/>
      <c r="F601" s="1"/>
      <c r="G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9.5" customHeight="1">
      <c r="A602" s="2"/>
      <c r="B602" s="27"/>
      <c r="C602" s="27"/>
      <c r="F602" s="1"/>
      <c r="G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9.5" customHeight="1">
      <c r="A603" s="2"/>
      <c r="B603" s="27"/>
      <c r="C603" s="27"/>
      <c r="F603" s="1"/>
      <c r="G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9.5" customHeight="1">
      <c r="A604" s="2"/>
      <c r="B604" s="27"/>
      <c r="C604" s="27"/>
      <c r="F604" s="1"/>
      <c r="G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9.5" customHeight="1">
      <c r="A605" s="2"/>
      <c r="B605" s="27"/>
      <c r="C605" s="27"/>
      <c r="F605" s="1"/>
      <c r="G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9.5" customHeight="1">
      <c r="A606" s="2"/>
      <c r="B606" s="27"/>
      <c r="C606" s="27"/>
      <c r="F606" s="1"/>
      <c r="G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9.5" customHeight="1">
      <c r="A607" s="2"/>
      <c r="B607" s="27"/>
      <c r="C607" s="27"/>
      <c r="F607" s="1"/>
      <c r="G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9.5" customHeight="1">
      <c r="A608" s="2"/>
      <c r="B608" s="27"/>
      <c r="C608" s="27"/>
      <c r="F608" s="1"/>
      <c r="G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9.5" customHeight="1">
      <c r="A609" s="2"/>
      <c r="B609" s="27"/>
      <c r="C609" s="27"/>
      <c r="F609" s="1"/>
      <c r="G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9.5" customHeight="1">
      <c r="A610" s="2"/>
      <c r="B610" s="27"/>
      <c r="C610" s="27"/>
      <c r="F610" s="1"/>
      <c r="G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9.5" customHeight="1">
      <c r="A611" s="2"/>
      <c r="B611" s="27"/>
      <c r="C611" s="27"/>
      <c r="F611" s="1"/>
      <c r="G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9.5" customHeight="1">
      <c r="A612" s="2"/>
      <c r="B612" s="27"/>
      <c r="C612" s="27"/>
      <c r="F612" s="1"/>
      <c r="G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9.5" customHeight="1">
      <c r="A613" s="2"/>
      <c r="B613" s="27"/>
      <c r="C613" s="27"/>
      <c r="F613" s="1"/>
      <c r="G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9.5" customHeight="1">
      <c r="A614" s="2"/>
      <c r="B614" s="27"/>
      <c r="C614" s="27"/>
      <c r="F614" s="1"/>
      <c r="G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9.5" customHeight="1">
      <c r="A615" s="2"/>
      <c r="B615" s="27"/>
      <c r="C615" s="27"/>
      <c r="F615" s="1"/>
      <c r="G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9.5" customHeight="1">
      <c r="A616" s="2"/>
      <c r="B616" s="27"/>
      <c r="C616" s="27"/>
      <c r="F616" s="1"/>
      <c r="G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9.5" customHeight="1">
      <c r="A617" s="2"/>
      <c r="B617" s="27"/>
      <c r="C617" s="27"/>
      <c r="F617" s="1"/>
      <c r="G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9.5" customHeight="1">
      <c r="A618" s="2"/>
      <c r="B618" s="27"/>
      <c r="C618" s="27"/>
      <c r="F618" s="1"/>
      <c r="G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9.5" customHeight="1">
      <c r="A619" s="2"/>
      <c r="B619" s="27"/>
      <c r="C619" s="27"/>
      <c r="F619" s="1"/>
      <c r="G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9.5" customHeight="1">
      <c r="A620" s="2"/>
      <c r="B620" s="27"/>
      <c r="C620" s="27"/>
      <c r="F620" s="1"/>
      <c r="G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9.5" customHeight="1">
      <c r="A621" s="2"/>
      <c r="B621" s="27"/>
      <c r="C621" s="27"/>
      <c r="F621" s="1"/>
      <c r="G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9.5" customHeight="1">
      <c r="A622" s="2"/>
      <c r="B622" s="27"/>
      <c r="C622" s="27"/>
      <c r="F622" s="1"/>
      <c r="G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9.5" customHeight="1">
      <c r="A623" s="2"/>
      <c r="B623" s="27"/>
      <c r="C623" s="27"/>
      <c r="F623" s="1"/>
      <c r="G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9.5" customHeight="1">
      <c r="A624" s="2"/>
      <c r="B624" s="27"/>
      <c r="C624" s="27"/>
      <c r="F624" s="1"/>
      <c r="G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9.5" customHeight="1">
      <c r="A625" s="2"/>
      <c r="B625" s="27"/>
      <c r="C625" s="27"/>
      <c r="F625" s="1"/>
      <c r="G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9.5" customHeight="1">
      <c r="A626" s="2"/>
      <c r="B626" s="27"/>
      <c r="C626" s="27"/>
      <c r="F626" s="1"/>
      <c r="G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9.5" customHeight="1">
      <c r="A627" s="2"/>
      <c r="B627" s="27"/>
      <c r="C627" s="27"/>
      <c r="F627" s="1"/>
      <c r="G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9.5" customHeight="1">
      <c r="A628" s="2"/>
      <c r="B628" s="27"/>
      <c r="C628" s="27"/>
      <c r="F628" s="1"/>
      <c r="G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9.5" customHeight="1">
      <c r="A629" s="2"/>
      <c r="B629" s="27"/>
      <c r="C629" s="27"/>
      <c r="F629" s="1"/>
      <c r="G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9.5" customHeight="1">
      <c r="A630" s="2"/>
      <c r="B630" s="27"/>
      <c r="C630" s="27"/>
      <c r="F630" s="1"/>
      <c r="G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9.5" customHeight="1">
      <c r="A631" s="2"/>
      <c r="B631" s="27"/>
      <c r="C631" s="27"/>
      <c r="F631" s="1"/>
      <c r="G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9.5" customHeight="1">
      <c r="A632" s="2"/>
      <c r="B632" s="27"/>
      <c r="C632" s="27"/>
      <c r="F632" s="1"/>
      <c r="G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9.5" customHeight="1">
      <c r="A633" s="2"/>
      <c r="B633" s="27"/>
      <c r="C633" s="27"/>
      <c r="F633" s="1"/>
      <c r="G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9.5" customHeight="1">
      <c r="A634" s="2"/>
      <c r="B634" s="27"/>
      <c r="C634" s="27"/>
      <c r="F634" s="1"/>
      <c r="G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9.5" customHeight="1">
      <c r="A635" s="2"/>
      <c r="B635" s="27"/>
      <c r="C635" s="27"/>
      <c r="F635" s="1"/>
      <c r="G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9.5" customHeight="1">
      <c r="A636" s="2"/>
      <c r="B636" s="27"/>
      <c r="C636" s="27"/>
      <c r="F636" s="1"/>
      <c r="G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9.5" customHeight="1">
      <c r="A637" s="2"/>
      <c r="B637" s="27"/>
      <c r="C637" s="27"/>
      <c r="F637" s="1"/>
      <c r="G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9.5" customHeight="1">
      <c r="A638" s="2"/>
      <c r="B638" s="27"/>
      <c r="C638" s="27"/>
      <c r="F638" s="1"/>
      <c r="G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9.5" customHeight="1">
      <c r="A639" s="2"/>
      <c r="B639" s="27"/>
      <c r="C639" s="27"/>
      <c r="F639" s="1"/>
      <c r="G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9.5" customHeight="1">
      <c r="A640" s="2"/>
      <c r="B640" s="27"/>
      <c r="C640" s="27"/>
      <c r="F640" s="1"/>
      <c r="G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9.5" customHeight="1">
      <c r="A641" s="2"/>
      <c r="B641" s="27"/>
      <c r="C641" s="27"/>
      <c r="F641" s="1"/>
      <c r="G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9.5" customHeight="1">
      <c r="A642" s="2"/>
      <c r="B642" s="27"/>
      <c r="C642" s="27"/>
      <c r="F642" s="1"/>
      <c r="G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9.5" customHeight="1">
      <c r="A643" s="2"/>
      <c r="B643" s="27"/>
      <c r="C643" s="27"/>
      <c r="F643" s="1"/>
      <c r="G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9.5" customHeight="1">
      <c r="A644" s="2"/>
      <c r="B644" s="27"/>
      <c r="C644" s="27"/>
      <c r="F644" s="1"/>
      <c r="G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9.5" customHeight="1">
      <c r="A645" s="2"/>
      <c r="B645" s="27"/>
      <c r="C645" s="27"/>
      <c r="F645" s="1"/>
      <c r="G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9.5" customHeight="1">
      <c r="A646" s="2"/>
      <c r="B646" s="27"/>
      <c r="C646" s="27"/>
      <c r="F646" s="1"/>
      <c r="G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9.5" customHeight="1">
      <c r="A647" s="2"/>
      <c r="B647" s="27"/>
      <c r="C647" s="27"/>
      <c r="F647" s="1"/>
      <c r="G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9.5" customHeight="1">
      <c r="A648" s="2"/>
      <c r="B648" s="27"/>
      <c r="C648" s="27"/>
      <c r="F648" s="1"/>
      <c r="G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9.5" customHeight="1">
      <c r="A649" s="2"/>
      <c r="B649" s="27"/>
      <c r="C649" s="27"/>
      <c r="F649" s="1"/>
      <c r="G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9.5" customHeight="1">
      <c r="A650" s="2"/>
      <c r="B650" s="27"/>
      <c r="C650" s="27"/>
      <c r="F650" s="1"/>
      <c r="G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9.5" customHeight="1">
      <c r="A651" s="2"/>
      <c r="B651" s="27"/>
      <c r="C651" s="27"/>
      <c r="F651" s="1"/>
      <c r="G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9.5" customHeight="1">
      <c r="A652" s="2"/>
      <c r="B652" s="27"/>
      <c r="C652" s="27"/>
      <c r="F652" s="1"/>
      <c r="G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9.5" customHeight="1">
      <c r="A653" s="2"/>
      <c r="B653" s="27"/>
      <c r="C653" s="27"/>
      <c r="F653" s="1"/>
      <c r="G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9.5" customHeight="1">
      <c r="A654" s="2"/>
      <c r="B654" s="27"/>
      <c r="C654" s="27"/>
      <c r="F654" s="1"/>
      <c r="G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9.5" customHeight="1">
      <c r="A655" s="2"/>
      <c r="B655" s="27"/>
      <c r="C655" s="27"/>
      <c r="F655" s="1"/>
      <c r="G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9.5" customHeight="1">
      <c r="A656" s="2"/>
      <c r="B656" s="27"/>
      <c r="C656" s="27"/>
      <c r="F656" s="1"/>
      <c r="G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9.5" customHeight="1">
      <c r="A657" s="2"/>
      <c r="B657" s="27"/>
      <c r="C657" s="27"/>
      <c r="F657" s="1"/>
      <c r="G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9.5" customHeight="1">
      <c r="A658" s="2"/>
      <c r="B658" s="27"/>
      <c r="C658" s="27"/>
      <c r="F658" s="1"/>
      <c r="G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9.5" customHeight="1">
      <c r="A659" s="2"/>
      <c r="B659" s="27"/>
      <c r="C659" s="27"/>
      <c r="F659" s="1"/>
      <c r="G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9.5" customHeight="1">
      <c r="A660" s="2"/>
      <c r="B660" s="27"/>
      <c r="C660" s="27"/>
      <c r="F660" s="1"/>
      <c r="G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9.5" customHeight="1">
      <c r="A661" s="2"/>
      <c r="B661" s="27"/>
      <c r="C661" s="27"/>
      <c r="F661" s="1"/>
      <c r="G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9.5" customHeight="1">
      <c r="A662" s="2"/>
      <c r="B662" s="27"/>
      <c r="C662" s="27"/>
      <c r="F662" s="1"/>
      <c r="G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9.5" customHeight="1">
      <c r="A663" s="2"/>
      <c r="B663" s="27"/>
      <c r="C663" s="27"/>
      <c r="F663" s="1"/>
      <c r="G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9.5" customHeight="1">
      <c r="A664" s="2"/>
      <c r="B664" s="27"/>
      <c r="C664" s="27"/>
      <c r="F664" s="1"/>
      <c r="G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9.5" customHeight="1">
      <c r="A665" s="2"/>
      <c r="B665" s="27"/>
      <c r="C665" s="27"/>
      <c r="F665" s="1"/>
      <c r="G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9.5" customHeight="1">
      <c r="A666" s="2"/>
      <c r="B666" s="27"/>
      <c r="C666" s="27"/>
      <c r="F666" s="1"/>
      <c r="G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9.5" customHeight="1">
      <c r="A667" s="2"/>
      <c r="B667" s="27"/>
      <c r="C667" s="27"/>
      <c r="F667" s="1"/>
      <c r="G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9.5" customHeight="1">
      <c r="A668" s="2"/>
      <c r="B668" s="27"/>
      <c r="C668" s="27"/>
      <c r="F668" s="1"/>
      <c r="G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9.5" customHeight="1">
      <c r="A669" s="2"/>
      <c r="B669" s="27"/>
      <c r="C669" s="27"/>
      <c r="F669" s="1"/>
      <c r="G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9.5" customHeight="1">
      <c r="A670" s="2"/>
      <c r="B670" s="27"/>
      <c r="C670" s="27"/>
      <c r="F670" s="1"/>
      <c r="G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9.5" customHeight="1">
      <c r="A671" s="2"/>
      <c r="B671" s="27"/>
      <c r="C671" s="27"/>
      <c r="F671" s="1"/>
      <c r="G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9.5" customHeight="1">
      <c r="A672" s="2"/>
      <c r="B672" s="27"/>
      <c r="C672" s="27"/>
      <c r="F672" s="1"/>
      <c r="G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9.5" customHeight="1">
      <c r="A673" s="2"/>
      <c r="B673" s="27"/>
      <c r="C673" s="27"/>
      <c r="F673" s="1"/>
      <c r="G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9.5" customHeight="1">
      <c r="A674" s="2"/>
      <c r="B674" s="27"/>
      <c r="C674" s="27"/>
      <c r="F674" s="1"/>
      <c r="G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9.5" customHeight="1">
      <c r="A675" s="2"/>
      <c r="B675" s="27"/>
      <c r="C675" s="27"/>
      <c r="F675" s="1"/>
      <c r="G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9.5" customHeight="1">
      <c r="A676" s="2"/>
      <c r="B676" s="27"/>
      <c r="C676" s="27"/>
      <c r="F676" s="1"/>
      <c r="G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9.5" customHeight="1">
      <c r="A677" s="2"/>
      <c r="B677" s="27"/>
      <c r="C677" s="27"/>
      <c r="F677" s="1"/>
      <c r="G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9.5" customHeight="1">
      <c r="A678" s="2"/>
      <c r="B678" s="27"/>
      <c r="C678" s="27"/>
      <c r="F678" s="1"/>
      <c r="G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9.5" customHeight="1">
      <c r="A679" s="2"/>
      <c r="B679" s="27"/>
      <c r="C679" s="27"/>
      <c r="F679" s="1"/>
      <c r="G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9.5" customHeight="1">
      <c r="A680" s="2"/>
      <c r="B680" s="27"/>
      <c r="C680" s="27"/>
      <c r="F680" s="1"/>
      <c r="G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9.5" customHeight="1">
      <c r="A681" s="2"/>
      <c r="B681" s="27"/>
      <c r="C681" s="27"/>
      <c r="F681" s="1"/>
      <c r="G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9.5" customHeight="1">
      <c r="A682" s="2"/>
      <c r="B682" s="27"/>
      <c r="C682" s="27"/>
      <c r="F682" s="1"/>
      <c r="G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9.5" customHeight="1">
      <c r="A683" s="2"/>
      <c r="B683" s="27"/>
      <c r="C683" s="27"/>
      <c r="F683" s="1"/>
      <c r="G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9.5" customHeight="1">
      <c r="A684" s="2"/>
      <c r="B684" s="27"/>
      <c r="C684" s="27"/>
      <c r="F684" s="1"/>
      <c r="G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9.5" customHeight="1">
      <c r="A685" s="2"/>
      <c r="B685" s="27"/>
      <c r="C685" s="27"/>
      <c r="F685" s="1"/>
      <c r="G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9.5" customHeight="1">
      <c r="A686" s="2"/>
      <c r="B686" s="27"/>
      <c r="C686" s="27"/>
      <c r="F686" s="1"/>
      <c r="G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9.5" customHeight="1">
      <c r="A687" s="2"/>
      <c r="B687" s="27"/>
      <c r="C687" s="27"/>
      <c r="F687" s="1"/>
      <c r="G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9.5" customHeight="1">
      <c r="A688" s="2"/>
      <c r="B688" s="27"/>
      <c r="C688" s="27"/>
      <c r="F688" s="1"/>
      <c r="G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9.5" customHeight="1">
      <c r="A689" s="2"/>
      <c r="B689" s="27"/>
      <c r="C689" s="27"/>
      <c r="F689" s="1"/>
      <c r="G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9.5" customHeight="1">
      <c r="A690" s="2"/>
      <c r="B690" s="27"/>
      <c r="C690" s="27"/>
      <c r="F690" s="1"/>
      <c r="G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9.5" customHeight="1">
      <c r="A691" s="2"/>
      <c r="B691" s="27"/>
      <c r="C691" s="27"/>
      <c r="F691" s="1"/>
      <c r="G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9.5" customHeight="1">
      <c r="A692" s="2"/>
      <c r="B692" s="27"/>
      <c r="C692" s="27"/>
      <c r="F692" s="1"/>
      <c r="G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9.5" customHeight="1">
      <c r="A693" s="2"/>
      <c r="B693" s="27"/>
      <c r="C693" s="27"/>
      <c r="F693" s="1"/>
      <c r="G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9.5" customHeight="1">
      <c r="A694" s="2"/>
      <c r="B694" s="27"/>
      <c r="C694" s="27"/>
      <c r="F694" s="1"/>
      <c r="G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9.5" customHeight="1">
      <c r="A695" s="2"/>
      <c r="B695" s="27"/>
      <c r="C695" s="27"/>
      <c r="F695" s="1"/>
      <c r="G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9.5" customHeight="1">
      <c r="A696" s="2"/>
      <c r="B696" s="27"/>
      <c r="C696" s="27"/>
      <c r="F696" s="1"/>
      <c r="G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9.5" customHeight="1">
      <c r="A697" s="2"/>
      <c r="B697" s="27"/>
      <c r="C697" s="27"/>
      <c r="F697" s="1"/>
      <c r="G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9.5" customHeight="1">
      <c r="A698" s="2"/>
      <c r="B698" s="27"/>
      <c r="C698" s="27"/>
      <c r="F698" s="1"/>
      <c r="G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9.5" customHeight="1">
      <c r="A699" s="2"/>
      <c r="B699" s="27"/>
      <c r="C699" s="27"/>
      <c r="F699" s="1"/>
      <c r="G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9.5" customHeight="1">
      <c r="A700" s="2"/>
      <c r="B700" s="27"/>
      <c r="C700" s="27"/>
      <c r="F700" s="1"/>
      <c r="G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9.5" customHeight="1">
      <c r="A701" s="2"/>
      <c r="B701" s="27"/>
      <c r="C701" s="27"/>
      <c r="F701" s="1"/>
      <c r="G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9.5" customHeight="1">
      <c r="A702" s="2"/>
      <c r="B702" s="27"/>
      <c r="C702" s="27"/>
      <c r="F702" s="1"/>
      <c r="G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9.5" customHeight="1">
      <c r="A703" s="2"/>
      <c r="B703" s="27"/>
      <c r="C703" s="27"/>
      <c r="F703" s="1"/>
      <c r="G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9.5" customHeight="1">
      <c r="A704" s="2"/>
      <c r="B704" s="27"/>
      <c r="C704" s="27"/>
      <c r="F704" s="1"/>
      <c r="G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9.5" customHeight="1">
      <c r="A705" s="2"/>
      <c r="B705" s="27"/>
      <c r="C705" s="27"/>
      <c r="F705" s="1"/>
      <c r="G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9.5" customHeight="1">
      <c r="A706" s="2"/>
      <c r="B706" s="27"/>
      <c r="C706" s="27"/>
      <c r="F706" s="1"/>
      <c r="G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9.5" customHeight="1">
      <c r="A707" s="2"/>
      <c r="B707" s="27"/>
      <c r="C707" s="27"/>
      <c r="F707" s="1"/>
      <c r="G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9.5" customHeight="1">
      <c r="A708" s="2"/>
      <c r="B708" s="27"/>
      <c r="C708" s="27"/>
      <c r="F708" s="1"/>
      <c r="G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9.5" customHeight="1">
      <c r="A709" s="2"/>
      <c r="B709" s="27"/>
      <c r="C709" s="27"/>
      <c r="F709" s="1"/>
      <c r="G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9.5" customHeight="1">
      <c r="A710" s="2"/>
      <c r="B710" s="27"/>
      <c r="C710" s="27"/>
      <c r="F710" s="1"/>
      <c r="G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9.5" customHeight="1">
      <c r="A711" s="2"/>
      <c r="B711" s="27"/>
      <c r="C711" s="27"/>
      <c r="F711" s="1"/>
      <c r="G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9.5" customHeight="1">
      <c r="A712" s="2"/>
      <c r="B712" s="27"/>
      <c r="C712" s="27"/>
      <c r="F712" s="1"/>
      <c r="G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9.5" customHeight="1">
      <c r="A713" s="2"/>
      <c r="B713" s="27"/>
      <c r="C713" s="27"/>
      <c r="F713" s="1"/>
      <c r="G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9.5" customHeight="1">
      <c r="A714" s="2"/>
      <c r="B714" s="27"/>
      <c r="C714" s="27"/>
      <c r="F714" s="1"/>
      <c r="G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9.5" customHeight="1">
      <c r="A715" s="2"/>
      <c r="B715" s="27"/>
      <c r="C715" s="27"/>
      <c r="F715" s="1"/>
      <c r="G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9.5" customHeight="1">
      <c r="A716" s="2"/>
      <c r="B716" s="27"/>
      <c r="C716" s="27"/>
      <c r="F716" s="1"/>
      <c r="G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9.5" customHeight="1">
      <c r="A717" s="2"/>
      <c r="B717" s="27"/>
      <c r="C717" s="27"/>
      <c r="F717" s="1"/>
      <c r="G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9.5" customHeight="1">
      <c r="A718" s="2"/>
      <c r="B718" s="27"/>
      <c r="C718" s="27"/>
      <c r="F718" s="1"/>
      <c r="G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9.5" customHeight="1">
      <c r="A719" s="2"/>
      <c r="B719" s="27"/>
      <c r="C719" s="27"/>
      <c r="F719" s="1"/>
      <c r="G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9.5" customHeight="1">
      <c r="A720" s="2"/>
      <c r="B720" s="27"/>
      <c r="C720" s="27"/>
      <c r="F720" s="1"/>
      <c r="G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9.5" customHeight="1">
      <c r="A721" s="2"/>
      <c r="B721" s="27"/>
      <c r="C721" s="27"/>
      <c r="F721" s="1"/>
      <c r="G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9.5" customHeight="1">
      <c r="A722" s="2"/>
      <c r="B722" s="27"/>
      <c r="C722" s="27"/>
      <c r="F722" s="1"/>
      <c r="G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9.5" customHeight="1">
      <c r="A723" s="2"/>
      <c r="B723" s="27"/>
      <c r="C723" s="27"/>
      <c r="F723" s="1"/>
      <c r="G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9.5" customHeight="1">
      <c r="A724" s="2"/>
      <c r="B724" s="27"/>
      <c r="C724" s="27"/>
      <c r="F724" s="1"/>
      <c r="G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9.5" customHeight="1">
      <c r="A725" s="2"/>
      <c r="B725" s="27"/>
      <c r="C725" s="27"/>
      <c r="F725" s="1"/>
      <c r="G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9.5" customHeight="1">
      <c r="A726" s="2"/>
      <c r="B726" s="27"/>
      <c r="C726" s="27"/>
      <c r="F726" s="1"/>
      <c r="G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9.5" customHeight="1">
      <c r="A727" s="2"/>
      <c r="B727" s="27"/>
      <c r="C727" s="27"/>
      <c r="F727" s="1"/>
      <c r="G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9.5" customHeight="1">
      <c r="A728" s="2"/>
      <c r="B728" s="27"/>
      <c r="C728" s="27"/>
      <c r="F728" s="1"/>
      <c r="G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9.5" customHeight="1">
      <c r="A729" s="2"/>
      <c r="B729" s="27"/>
      <c r="C729" s="27"/>
      <c r="F729" s="1"/>
      <c r="G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9.5" customHeight="1">
      <c r="A730" s="2"/>
      <c r="B730" s="27"/>
      <c r="C730" s="27"/>
      <c r="F730" s="1"/>
      <c r="G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9.5" customHeight="1">
      <c r="A731" s="2"/>
      <c r="B731" s="27"/>
      <c r="C731" s="27"/>
      <c r="F731" s="1"/>
      <c r="G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9.5" customHeight="1">
      <c r="A732" s="2"/>
      <c r="B732" s="27"/>
      <c r="C732" s="27"/>
      <c r="F732" s="1"/>
      <c r="G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9.5" customHeight="1">
      <c r="A733" s="2"/>
      <c r="B733" s="27"/>
      <c r="C733" s="27"/>
      <c r="F733" s="1"/>
      <c r="G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9.5" customHeight="1">
      <c r="A734" s="2"/>
      <c r="B734" s="27"/>
      <c r="C734" s="27"/>
      <c r="F734" s="1"/>
      <c r="G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9.5" customHeight="1">
      <c r="A735" s="2"/>
      <c r="B735" s="27"/>
      <c r="C735" s="27"/>
      <c r="F735" s="1"/>
      <c r="G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9.5" customHeight="1">
      <c r="A736" s="2"/>
      <c r="B736" s="27"/>
      <c r="C736" s="27"/>
      <c r="F736" s="1"/>
      <c r="G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9.5" customHeight="1">
      <c r="A737" s="2"/>
      <c r="B737" s="27"/>
      <c r="C737" s="27"/>
      <c r="F737" s="1"/>
      <c r="G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9.5" customHeight="1">
      <c r="A738" s="2"/>
      <c r="B738" s="27"/>
      <c r="C738" s="27"/>
      <c r="F738" s="1"/>
      <c r="G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9.5" customHeight="1">
      <c r="A739" s="2"/>
      <c r="B739" s="27"/>
      <c r="C739" s="27"/>
      <c r="F739" s="1"/>
      <c r="G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9.5" customHeight="1">
      <c r="A740" s="2"/>
      <c r="B740" s="27"/>
      <c r="C740" s="27"/>
      <c r="F740" s="1"/>
      <c r="G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9.5" customHeight="1">
      <c r="A741" s="2"/>
      <c r="B741" s="27"/>
      <c r="C741" s="27"/>
      <c r="F741" s="1"/>
      <c r="G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9.5" customHeight="1">
      <c r="A742" s="2"/>
      <c r="B742" s="27"/>
      <c r="C742" s="27"/>
      <c r="F742" s="1"/>
      <c r="G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9.5" customHeight="1">
      <c r="A743" s="2"/>
      <c r="B743" s="27"/>
      <c r="C743" s="27"/>
      <c r="F743" s="1"/>
      <c r="G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9.5" customHeight="1">
      <c r="A744" s="2"/>
      <c r="B744" s="27"/>
      <c r="C744" s="27"/>
      <c r="F744" s="1"/>
      <c r="G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9.5" customHeight="1">
      <c r="A745" s="2"/>
      <c r="B745" s="27"/>
      <c r="C745" s="27"/>
      <c r="F745" s="1"/>
      <c r="G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9.5" customHeight="1">
      <c r="A746" s="2"/>
      <c r="B746" s="27"/>
      <c r="C746" s="27"/>
      <c r="F746" s="1"/>
      <c r="G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9.5" customHeight="1">
      <c r="A747" s="2"/>
      <c r="B747" s="27"/>
      <c r="C747" s="27"/>
      <c r="F747" s="1"/>
      <c r="G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9.5" customHeight="1">
      <c r="A748" s="2"/>
      <c r="B748" s="27"/>
      <c r="C748" s="27"/>
      <c r="F748" s="1"/>
      <c r="G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9.5" customHeight="1">
      <c r="A749" s="2"/>
      <c r="B749" s="27"/>
      <c r="C749" s="27"/>
      <c r="F749" s="1"/>
      <c r="G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9.5" customHeight="1">
      <c r="A750" s="2"/>
      <c r="B750" s="27"/>
      <c r="C750" s="27"/>
      <c r="F750" s="1"/>
      <c r="G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9.5" customHeight="1">
      <c r="A751" s="2"/>
      <c r="B751" s="27"/>
      <c r="C751" s="27"/>
      <c r="F751" s="1"/>
      <c r="G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9.5" customHeight="1">
      <c r="A752" s="2"/>
      <c r="B752" s="27"/>
      <c r="C752" s="27"/>
      <c r="F752" s="1"/>
      <c r="G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9.5" customHeight="1">
      <c r="A753" s="2"/>
      <c r="B753" s="27"/>
      <c r="C753" s="27"/>
      <c r="F753" s="1"/>
      <c r="G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9.5" customHeight="1">
      <c r="A754" s="2"/>
      <c r="B754" s="27"/>
      <c r="C754" s="27"/>
      <c r="F754" s="1"/>
      <c r="G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9.5" customHeight="1">
      <c r="A755" s="2"/>
      <c r="B755" s="27"/>
      <c r="C755" s="27"/>
      <c r="F755" s="1"/>
      <c r="G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9.5" customHeight="1">
      <c r="A756" s="2"/>
      <c r="B756" s="27"/>
      <c r="C756" s="27"/>
      <c r="F756" s="1"/>
      <c r="G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9.5" customHeight="1">
      <c r="A757" s="2"/>
      <c r="B757" s="27"/>
      <c r="C757" s="27"/>
      <c r="F757" s="1"/>
      <c r="G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9.5" customHeight="1">
      <c r="A758" s="2"/>
      <c r="B758" s="27"/>
      <c r="C758" s="27"/>
      <c r="F758" s="1"/>
      <c r="G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9.5" customHeight="1">
      <c r="A759" s="2"/>
      <c r="B759" s="27"/>
      <c r="C759" s="27"/>
      <c r="F759" s="1"/>
      <c r="G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9.5" customHeight="1">
      <c r="A760" s="2"/>
      <c r="B760" s="27"/>
      <c r="C760" s="27"/>
      <c r="F760" s="1"/>
      <c r="G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9.5" customHeight="1">
      <c r="A761" s="2"/>
      <c r="B761" s="27"/>
      <c r="C761" s="27"/>
      <c r="F761" s="1"/>
      <c r="G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9.5" customHeight="1">
      <c r="A762" s="2"/>
      <c r="B762" s="27"/>
      <c r="C762" s="27"/>
      <c r="F762" s="1"/>
      <c r="G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9.5" customHeight="1">
      <c r="A763" s="2"/>
      <c r="B763" s="27"/>
      <c r="C763" s="27"/>
      <c r="F763" s="1"/>
      <c r="G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9.5" customHeight="1">
      <c r="A764" s="2"/>
      <c r="B764" s="27"/>
      <c r="C764" s="27"/>
      <c r="F764" s="1"/>
      <c r="G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9.5" customHeight="1">
      <c r="A765" s="2"/>
      <c r="B765" s="27"/>
      <c r="C765" s="27"/>
      <c r="F765" s="1"/>
      <c r="G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9.5" customHeight="1">
      <c r="A766" s="2"/>
      <c r="B766" s="27"/>
      <c r="C766" s="27"/>
      <c r="F766" s="1"/>
      <c r="G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9.5" customHeight="1">
      <c r="A767" s="2"/>
      <c r="B767" s="27"/>
      <c r="C767" s="27"/>
      <c r="F767" s="1"/>
      <c r="G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9.5" customHeight="1">
      <c r="A768" s="2"/>
      <c r="B768" s="27"/>
      <c r="C768" s="27"/>
      <c r="F768" s="1"/>
      <c r="G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9.5" customHeight="1">
      <c r="A769" s="2"/>
      <c r="B769" s="27"/>
      <c r="C769" s="27"/>
      <c r="F769" s="1"/>
      <c r="G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9.5" customHeight="1">
      <c r="A770" s="2"/>
      <c r="B770" s="27"/>
      <c r="C770" s="27"/>
      <c r="F770" s="1"/>
      <c r="G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9.5" customHeight="1">
      <c r="A771" s="2"/>
      <c r="B771" s="27"/>
      <c r="C771" s="27"/>
      <c r="F771" s="1"/>
      <c r="G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9.5" customHeight="1">
      <c r="A772" s="2"/>
      <c r="B772" s="27"/>
      <c r="C772" s="27"/>
      <c r="F772" s="1"/>
      <c r="G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9.5" customHeight="1">
      <c r="A773" s="2"/>
      <c r="B773" s="27"/>
      <c r="C773" s="27"/>
      <c r="F773" s="1"/>
      <c r="G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9.5" customHeight="1">
      <c r="A774" s="2"/>
      <c r="B774" s="27"/>
      <c r="C774" s="27"/>
      <c r="F774" s="1"/>
      <c r="G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9.5" customHeight="1">
      <c r="A775" s="2"/>
      <c r="B775" s="27"/>
      <c r="C775" s="27"/>
      <c r="F775" s="1"/>
      <c r="G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9.5" customHeight="1">
      <c r="A776" s="2"/>
      <c r="B776" s="27"/>
      <c r="C776" s="27"/>
      <c r="F776" s="1"/>
      <c r="G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9.5" customHeight="1">
      <c r="A777" s="2"/>
      <c r="B777" s="27"/>
      <c r="C777" s="27"/>
      <c r="F777" s="1"/>
      <c r="G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9.5" customHeight="1">
      <c r="A778" s="2"/>
      <c r="B778" s="27"/>
      <c r="C778" s="27"/>
      <c r="F778" s="1"/>
      <c r="G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9.5" customHeight="1">
      <c r="A779" s="2"/>
      <c r="B779" s="27"/>
      <c r="C779" s="27"/>
      <c r="F779" s="1"/>
      <c r="G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9.5" customHeight="1">
      <c r="A780" s="2"/>
      <c r="B780" s="27"/>
      <c r="C780" s="27"/>
      <c r="F780" s="1"/>
      <c r="G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9.5" customHeight="1">
      <c r="A781" s="2"/>
      <c r="B781" s="27"/>
      <c r="C781" s="27"/>
      <c r="F781" s="1"/>
      <c r="G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9.5" customHeight="1">
      <c r="A782" s="2"/>
      <c r="B782" s="27"/>
      <c r="C782" s="27"/>
      <c r="F782" s="1"/>
      <c r="G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9.5" customHeight="1">
      <c r="A783" s="2"/>
      <c r="B783" s="27"/>
      <c r="C783" s="27"/>
      <c r="F783" s="1"/>
      <c r="G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9.5" customHeight="1">
      <c r="A784" s="2"/>
      <c r="B784" s="27"/>
      <c r="C784" s="27"/>
      <c r="F784" s="1"/>
      <c r="G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9.5" customHeight="1">
      <c r="A785" s="2"/>
      <c r="B785" s="27"/>
      <c r="C785" s="27"/>
      <c r="F785" s="1"/>
      <c r="G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9.5" customHeight="1">
      <c r="A786" s="2"/>
      <c r="B786" s="27"/>
      <c r="C786" s="27"/>
      <c r="F786" s="1"/>
      <c r="G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9.5" customHeight="1">
      <c r="A787" s="2"/>
      <c r="B787" s="27"/>
      <c r="C787" s="27"/>
      <c r="F787" s="1"/>
      <c r="G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9.5" customHeight="1">
      <c r="A788" s="2"/>
      <c r="B788" s="27"/>
      <c r="C788" s="27"/>
      <c r="F788" s="1"/>
      <c r="G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9.5" customHeight="1">
      <c r="A789" s="2"/>
      <c r="B789" s="27"/>
      <c r="C789" s="27"/>
      <c r="F789" s="1"/>
      <c r="G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9.5" customHeight="1">
      <c r="A790" s="2"/>
      <c r="B790" s="27"/>
      <c r="C790" s="27"/>
      <c r="F790" s="1"/>
      <c r="G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9.5" customHeight="1">
      <c r="A791" s="2"/>
      <c r="B791" s="27"/>
      <c r="C791" s="27"/>
      <c r="F791" s="1"/>
      <c r="G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9.5" customHeight="1">
      <c r="A792" s="2"/>
      <c r="B792" s="27"/>
      <c r="C792" s="27"/>
      <c r="F792" s="1"/>
      <c r="G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9.5" customHeight="1">
      <c r="A793" s="2"/>
      <c r="B793" s="27"/>
      <c r="C793" s="27"/>
      <c r="F793" s="1"/>
      <c r="G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9.5" customHeight="1">
      <c r="A794" s="2"/>
      <c r="B794" s="27"/>
      <c r="C794" s="27"/>
      <c r="F794" s="1"/>
      <c r="G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9.5" customHeight="1">
      <c r="A795" s="2"/>
      <c r="B795" s="27"/>
      <c r="C795" s="27"/>
      <c r="F795" s="1"/>
      <c r="G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9.5" customHeight="1">
      <c r="A796" s="2"/>
      <c r="B796" s="27"/>
      <c r="C796" s="27"/>
      <c r="F796" s="1"/>
      <c r="G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9.5" customHeight="1">
      <c r="A797" s="2"/>
      <c r="B797" s="27"/>
      <c r="C797" s="27"/>
      <c r="F797" s="1"/>
      <c r="G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9.5" customHeight="1">
      <c r="A798" s="2"/>
      <c r="B798" s="27"/>
      <c r="C798" s="27"/>
      <c r="F798" s="1"/>
      <c r="G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9.5" customHeight="1">
      <c r="A799" s="2"/>
      <c r="B799" s="27"/>
      <c r="C799" s="27"/>
      <c r="F799" s="1"/>
      <c r="G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9.5" customHeight="1">
      <c r="A800" s="2"/>
      <c r="B800" s="27"/>
      <c r="C800" s="27"/>
      <c r="F800" s="1"/>
      <c r="G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9.5" customHeight="1">
      <c r="A801" s="2"/>
      <c r="B801" s="27"/>
      <c r="C801" s="27"/>
      <c r="F801" s="1"/>
      <c r="G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9.5" customHeight="1">
      <c r="A802" s="2"/>
      <c r="B802" s="27"/>
      <c r="C802" s="27"/>
      <c r="F802" s="1"/>
      <c r="G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9.5" customHeight="1">
      <c r="A803" s="2"/>
      <c r="B803" s="27"/>
      <c r="C803" s="27"/>
      <c r="F803" s="1"/>
      <c r="G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9.5" customHeight="1">
      <c r="A804" s="2"/>
      <c r="B804" s="27"/>
      <c r="C804" s="27"/>
      <c r="F804" s="1"/>
      <c r="G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9.5" customHeight="1">
      <c r="A805" s="2"/>
      <c r="B805" s="27"/>
      <c r="C805" s="27"/>
      <c r="F805" s="1"/>
      <c r="G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9.5" customHeight="1">
      <c r="A806" s="2"/>
      <c r="B806" s="27"/>
      <c r="C806" s="27"/>
      <c r="F806" s="1"/>
      <c r="G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9.5" customHeight="1">
      <c r="A807" s="2"/>
      <c r="B807" s="27"/>
      <c r="C807" s="27"/>
      <c r="F807" s="1"/>
      <c r="G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9.5" customHeight="1">
      <c r="A808" s="2"/>
      <c r="B808" s="27"/>
      <c r="C808" s="27"/>
      <c r="F808" s="1"/>
      <c r="G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9.5" customHeight="1">
      <c r="A809" s="2"/>
      <c r="B809" s="27"/>
      <c r="C809" s="27"/>
      <c r="F809" s="1"/>
      <c r="G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9.5" customHeight="1">
      <c r="A810" s="2"/>
      <c r="B810" s="27"/>
      <c r="C810" s="27"/>
      <c r="F810" s="1"/>
      <c r="G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9.5" customHeight="1">
      <c r="A811" s="2"/>
      <c r="B811" s="27"/>
      <c r="C811" s="27"/>
      <c r="F811" s="1"/>
      <c r="G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9.5" customHeight="1">
      <c r="A812" s="2"/>
      <c r="B812" s="27"/>
      <c r="C812" s="27"/>
      <c r="F812" s="1"/>
      <c r="G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9.5" customHeight="1">
      <c r="A813" s="2"/>
      <c r="B813" s="27"/>
      <c r="C813" s="27"/>
      <c r="F813" s="1"/>
      <c r="G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9.5" customHeight="1">
      <c r="A814" s="2"/>
      <c r="B814" s="27"/>
      <c r="C814" s="27"/>
      <c r="F814" s="1"/>
      <c r="G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9.5" customHeight="1">
      <c r="A815" s="2"/>
      <c r="B815" s="27"/>
      <c r="C815" s="27"/>
      <c r="F815" s="1"/>
      <c r="G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9.5" customHeight="1">
      <c r="A816" s="2"/>
      <c r="B816" s="27"/>
      <c r="C816" s="27"/>
      <c r="F816" s="1"/>
      <c r="G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9.5" customHeight="1">
      <c r="A817" s="2"/>
      <c r="B817" s="27"/>
      <c r="C817" s="27"/>
      <c r="F817" s="1"/>
      <c r="G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9.5" customHeight="1">
      <c r="A818" s="2"/>
      <c r="B818" s="27"/>
      <c r="C818" s="27"/>
      <c r="F818" s="1"/>
      <c r="G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9.5" customHeight="1">
      <c r="A819" s="2"/>
      <c r="B819" s="27"/>
      <c r="C819" s="27"/>
      <c r="F819" s="1"/>
      <c r="G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9.5" customHeight="1">
      <c r="A820" s="2"/>
      <c r="B820" s="27"/>
      <c r="C820" s="27"/>
      <c r="F820" s="1"/>
      <c r="G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9.5" customHeight="1">
      <c r="A821" s="2"/>
      <c r="B821" s="27"/>
      <c r="C821" s="27"/>
      <c r="F821" s="1"/>
      <c r="G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9.5" customHeight="1">
      <c r="A822" s="2"/>
      <c r="B822" s="27"/>
      <c r="C822" s="27"/>
      <c r="F822" s="1"/>
      <c r="G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9.5" customHeight="1">
      <c r="A823" s="2"/>
      <c r="B823" s="27"/>
      <c r="C823" s="27"/>
      <c r="F823" s="1"/>
      <c r="G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9.5" customHeight="1">
      <c r="A824" s="2"/>
      <c r="B824" s="27"/>
      <c r="C824" s="27"/>
      <c r="F824" s="1"/>
      <c r="G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9.5" customHeight="1">
      <c r="A825" s="2"/>
      <c r="B825" s="27"/>
      <c r="C825" s="27"/>
      <c r="F825" s="1"/>
      <c r="G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9.5" customHeight="1">
      <c r="A826" s="2"/>
      <c r="B826" s="27"/>
      <c r="C826" s="27"/>
      <c r="F826" s="1"/>
      <c r="G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9.5" customHeight="1">
      <c r="A827" s="2"/>
      <c r="B827" s="27"/>
      <c r="C827" s="27"/>
      <c r="F827" s="1"/>
      <c r="G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9.5" customHeight="1">
      <c r="A828" s="2"/>
      <c r="B828" s="27"/>
      <c r="C828" s="27"/>
      <c r="F828" s="1"/>
      <c r="G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9.5" customHeight="1">
      <c r="A829" s="2"/>
      <c r="B829" s="27"/>
      <c r="C829" s="27"/>
      <c r="F829" s="1"/>
      <c r="G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9.5" customHeight="1">
      <c r="A830" s="2"/>
      <c r="B830" s="27"/>
      <c r="C830" s="27"/>
      <c r="F830" s="1"/>
      <c r="G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9.5" customHeight="1">
      <c r="A831" s="2"/>
      <c r="B831" s="27"/>
      <c r="C831" s="27"/>
      <c r="F831" s="1"/>
      <c r="G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9.5" customHeight="1">
      <c r="A832" s="2"/>
      <c r="B832" s="27"/>
      <c r="C832" s="27"/>
      <c r="F832" s="1"/>
      <c r="G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9.5" customHeight="1">
      <c r="A833" s="2"/>
      <c r="B833" s="27"/>
      <c r="C833" s="27"/>
      <c r="F833" s="1"/>
      <c r="G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9.5" customHeight="1">
      <c r="A834" s="2"/>
      <c r="B834" s="27"/>
      <c r="C834" s="27"/>
      <c r="F834" s="1"/>
      <c r="G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9.5" customHeight="1">
      <c r="A835" s="2"/>
      <c r="B835" s="27"/>
      <c r="C835" s="27"/>
      <c r="F835" s="1"/>
      <c r="G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9.5" customHeight="1">
      <c r="A836" s="2"/>
      <c r="B836" s="27"/>
      <c r="C836" s="27"/>
      <c r="F836" s="1"/>
      <c r="G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9.5" customHeight="1">
      <c r="A837" s="2"/>
      <c r="B837" s="27"/>
      <c r="C837" s="27"/>
      <c r="F837" s="1"/>
      <c r="G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9.5" customHeight="1">
      <c r="A838" s="2"/>
      <c r="B838" s="27"/>
      <c r="C838" s="27"/>
      <c r="F838" s="1"/>
      <c r="G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9.5" customHeight="1">
      <c r="A839" s="2"/>
      <c r="B839" s="27"/>
      <c r="C839" s="27"/>
      <c r="F839" s="1"/>
      <c r="G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9.5" customHeight="1">
      <c r="A840" s="2"/>
      <c r="B840" s="27"/>
      <c r="C840" s="27"/>
      <c r="F840" s="1"/>
      <c r="G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9.5" customHeight="1">
      <c r="A841" s="2"/>
      <c r="B841" s="27"/>
      <c r="C841" s="27"/>
      <c r="F841" s="1"/>
      <c r="G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9.5" customHeight="1">
      <c r="A842" s="2"/>
      <c r="B842" s="27"/>
      <c r="C842" s="27"/>
      <c r="F842" s="1"/>
      <c r="G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9.5" customHeight="1">
      <c r="A843" s="2"/>
      <c r="B843" s="27"/>
      <c r="C843" s="27"/>
      <c r="F843" s="1"/>
      <c r="G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9.5" customHeight="1">
      <c r="A844" s="2"/>
      <c r="B844" s="27"/>
      <c r="C844" s="27"/>
      <c r="F844" s="1"/>
      <c r="G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9.5" customHeight="1">
      <c r="A845" s="2"/>
      <c r="B845" s="27"/>
      <c r="C845" s="27"/>
      <c r="F845" s="1"/>
      <c r="G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9.5" customHeight="1">
      <c r="A846" s="2"/>
      <c r="B846" s="27"/>
      <c r="C846" s="27"/>
      <c r="F846" s="1"/>
      <c r="G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9.5" customHeight="1">
      <c r="A847" s="2"/>
      <c r="B847" s="27"/>
      <c r="C847" s="27"/>
      <c r="F847" s="1"/>
      <c r="G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9.5" customHeight="1">
      <c r="A848" s="2"/>
      <c r="B848" s="27"/>
      <c r="C848" s="27"/>
      <c r="F848" s="1"/>
      <c r="G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9.5" customHeight="1">
      <c r="A849" s="2"/>
      <c r="B849" s="27"/>
      <c r="C849" s="27"/>
      <c r="F849" s="1"/>
      <c r="G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9.5" customHeight="1">
      <c r="A850" s="2"/>
      <c r="B850" s="27"/>
      <c r="C850" s="27"/>
      <c r="F850" s="1"/>
      <c r="G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9.5" customHeight="1">
      <c r="A851" s="2"/>
      <c r="B851" s="27"/>
      <c r="C851" s="27"/>
      <c r="F851" s="1"/>
      <c r="G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9.5" customHeight="1">
      <c r="A852" s="2"/>
      <c r="B852" s="27"/>
      <c r="C852" s="27"/>
      <c r="F852" s="1"/>
      <c r="G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9.5" customHeight="1">
      <c r="A853" s="2"/>
      <c r="B853" s="27"/>
      <c r="C853" s="27"/>
      <c r="F853" s="1"/>
      <c r="G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9.5" customHeight="1">
      <c r="A854" s="2"/>
      <c r="B854" s="27"/>
      <c r="C854" s="27"/>
      <c r="F854" s="1"/>
      <c r="G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9.5" customHeight="1">
      <c r="A855" s="2"/>
      <c r="B855" s="27"/>
      <c r="C855" s="27"/>
      <c r="F855" s="1"/>
      <c r="G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9.5" customHeight="1">
      <c r="A856" s="2"/>
      <c r="B856" s="27"/>
      <c r="C856" s="27"/>
      <c r="F856" s="1"/>
      <c r="G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9.5" customHeight="1">
      <c r="A857" s="2"/>
      <c r="B857" s="27"/>
      <c r="C857" s="27"/>
      <c r="F857" s="1"/>
      <c r="G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9.5" customHeight="1">
      <c r="A858" s="2"/>
      <c r="B858" s="27"/>
      <c r="C858" s="27"/>
      <c r="F858" s="1"/>
      <c r="G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9.5" customHeight="1">
      <c r="A859" s="2"/>
      <c r="B859" s="27"/>
      <c r="C859" s="27"/>
      <c r="F859" s="1"/>
      <c r="G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9.5" customHeight="1">
      <c r="A860" s="2"/>
      <c r="B860" s="27"/>
      <c r="C860" s="27"/>
      <c r="F860" s="1"/>
      <c r="G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9.5" customHeight="1">
      <c r="A861" s="2"/>
      <c r="B861" s="27"/>
      <c r="C861" s="27"/>
      <c r="F861" s="1"/>
      <c r="G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9.5" customHeight="1">
      <c r="A862" s="2"/>
      <c r="B862" s="27"/>
      <c r="C862" s="27"/>
      <c r="F862" s="1"/>
      <c r="G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9.5" customHeight="1">
      <c r="A863" s="2"/>
      <c r="B863" s="27"/>
      <c r="C863" s="27"/>
      <c r="F863" s="1"/>
      <c r="G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9.5" customHeight="1">
      <c r="A864" s="2"/>
      <c r="B864" s="27"/>
      <c r="C864" s="27"/>
      <c r="F864" s="1"/>
      <c r="G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9.5" customHeight="1">
      <c r="A865" s="2"/>
      <c r="B865" s="27"/>
      <c r="C865" s="27"/>
      <c r="F865" s="1"/>
      <c r="G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9.5" customHeight="1">
      <c r="A866" s="2"/>
      <c r="B866" s="27"/>
      <c r="C866" s="27"/>
      <c r="F866" s="1"/>
      <c r="G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9.5" customHeight="1">
      <c r="A867" s="2"/>
      <c r="B867" s="27"/>
      <c r="C867" s="27"/>
      <c r="F867" s="1"/>
      <c r="G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9.5" customHeight="1">
      <c r="A868" s="2"/>
      <c r="B868" s="27"/>
      <c r="C868" s="27"/>
      <c r="F868" s="1"/>
      <c r="G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9.5" customHeight="1">
      <c r="A869" s="2"/>
      <c r="B869" s="27"/>
      <c r="C869" s="27"/>
      <c r="F869" s="1"/>
      <c r="G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9.5" customHeight="1">
      <c r="A870" s="2"/>
      <c r="B870" s="27"/>
      <c r="C870" s="27"/>
      <c r="F870" s="1"/>
      <c r="G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9.5" customHeight="1">
      <c r="A871" s="2"/>
      <c r="B871" s="27"/>
      <c r="C871" s="27"/>
      <c r="F871" s="1"/>
      <c r="G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9.5" customHeight="1">
      <c r="A872" s="2"/>
      <c r="B872" s="27"/>
      <c r="C872" s="27"/>
      <c r="F872" s="1"/>
      <c r="G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9.5" customHeight="1">
      <c r="A873" s="2"/>
      <c r="B873" s="27"/>
      <c r="C873" s="27"/>
      <c r="F873" s="1"/>
      <c r="G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9.5" customHeight="1">
      <c r="A874" s="2"/>
      <c r="B874" s="27"/>
      <c r="C874" s="27"/>
      <c r="F874" s="1"/>
      <c r="G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9.5" customHeight="1">
      <c r="A875" s="2"/>
      <c r="B875" s="27"/>
      <c r="C875" s="27"/>
      <c r="F875" s="1"/>
      <c r="G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9.5" customHeight="1">
      <c r="A876" s="2"/>
      <c r="B876" s="27"/>
      <c r="C876" s="27"/>
      <c r="F876" s="1"/>
      <c r="G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9.5" customHeight="1">
      <c r="A877" s="2"/>
      <c r="B877" s="27"/>
      <c r="C877" s="27"/>
      <c r="F877" s="1"/>
      <c r="G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9.5" customHeight="1">
      <c r="A878" s="2"/>
      <c r="B878" s="27"/>
      <c r="C878" s="27"/>
      <c r="F878" s="1"/>
      <c r="G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9.5" customHeight="1">
      <c r="A879" s="2"/>
      <c r="B879" s="27"/>
      <c r="C879" s="27"/>
      <c r="F879" s="1"/>
      <c r="G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9.5" customHeight="1">
      <c r="A880" s="2"/>
      <c r="B880" s="27"/>
      <c r="C880" s="27"/>
      <c r="F880" s="1"/>
      <c r="G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9.5" customHeight="1">
      <c r="A881" s="2"/>
      <c r="B881" s="27"/>
      <c r="C881" s="27"/>
      <c r="F881" s="1"/>
      <c r="G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9.5" customHeight="1">
      <c r="A882" s="2"/>
      <c r="B882" s="27"/>
      <c r="C882" s="27"/>
      <c r="F882" s="1"/>
      <c r="G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9.5" customHeight="1">
      <c r="A883" s="2"/>
      <c r="B883" s="27"/>
      <c r="C883" s="27"/>
      <c r="F883" s="1"/>
      <c r="G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9.5" customHeight="1">
      <c r="A884" s="2"/>
      <c r="B884" s="27"/>
      <c r="C884" s="27"/>
      <c r="F884" s="1"/>
      <c r="G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9.5" customHeight="1">
      <c r="A885" s="2"/>
      <c r="B885" s="27"/>
      <c r="C885" s="27"/>
      <c r="F885" s="1"/>
      <c r="G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9.5" customHeight="1">
      <c r="A886" s="2"/>
      <c r="B886" s="27"/>
      <c r="C886" s="27"/>
      <c r="F886" s="1"/>
      <c r="G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9.5" customHeight="1">
      <c r="A887" s="2"/>
      <c r="B887" s="27"/>
      <c r="C887" s="27"/>
      <c r="F887" s="1"/>
      <c r="G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9.5" customHeight="1">
      <c r="A888" s="2"/>
      <c r="B888" s="27"/>
      <c r="C888" s="27"/>
      <c r="F888" s="1"/>
      <c r="G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9.5" customHeight="1">
      <c r="A889" s="2"/>
      <c r="B889" s="27"/>
      <c r="C889" s="27"/>
      <c r="F889" s="1"/>
      <c r="G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9.5" customHeight="1">
      <c r="A890" s="2"/>
      <c r="B890" s="27"/>
      <c r="C890" s="27"/>
      <c r="F890" s="1"/>
      <c r="G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9.5" customHeight="1">
      <c r="A891" s="2"/>
      <c r="B891" s="27"/>
      <c r="C891" s="27"/>
      <c r="F891" s="1"/>
      <c r="G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9.5" customHeight="1">
      <c r="A892" s="2"/>
      <c r="B892" s="27"/>
      <c r="C892" s="27"/>
      <c r="F892" s="1"/>
      <c r="G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9.5" customHeight="1">
      <c r="A893" s="2"/>
      <c r="B893" s="27"/>
      <c r="C893" s="27"/>
      <c r="F893" s="1"/>
      <c r="G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9.5" customHeight="1">
      <c r="A894" s="2"/>
      <c r="B894" s="27"/>
      <c r="C894" s="27"/>
      <c r="F894" s="1"/>
      <c r="G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9.5" customHeight="1">
      <c r="A895" s="2"/>
      <c r="B895" s="27"/>
      <c r="C895" s="27"/>
      <c r="F895" s="1"/>
      <c r="G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9.5" customHeight="1">
      <c r="A896" s="2"/>
      <c r="B896" s="27"/>
      <c r="C896" s="27"/>
      <c r="F896" s="1"/>
      <c r="G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9.5" customHeight="1">
      <c r="A897" s="2"/>
      <c r="B897" s="27"/>
      <c r="C897" s="27"/>
      <c r="F897" s="1"/>
      <c r="G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9.5" customHeight="1">
      <c r="A898" s="2"/>
      <c r="B898" s="27"/>
      <c r="C898" s="27"/>
      <c r="F898" s="1"/>
      <c r="G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9.5" customHeight="1">
      <c r="A899" s="2"/>
      <c r="B899" s="27"/>
      <c r="C899" s="27"/>
      <c r="F899" s="1"/>
      <c r="G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9.5" customHeight="1">
      <c r="A900" s="2"/>
      <c r="B900" s="27"/>
      <c r="C900" s="27"/>
      <c r="F900" s="1"/>
      <c r="G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9.5" customHeight="1">
      <c r="A901" s="2"/>
      <c r="B901" s="27"/>
      <c r="C901" s="27"/>
      <c r="F901" s="1"/>
      <c r="G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9.5" customHeight="1">
      <c r="A902" s="2"/>
      <c r="B902" s="27"/>
      <c r="C902" s="27"/>
      <c r="F902" s="1"/>
      <c r="G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9.5" customHeight="1">
      <c r="A903" s="2"/>
      <c r="B903" s="27"/>
      <c r="C903" s="27"/>
      <c r="F903" s="1"/>
      <c r="G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9.5" customHeight="1">
      <c r="A904" s="2"/>
      <c r="B904" s="27"/>
      <c r="C904" s="27"/>
      <c r="F904" s="1"/>
      <c r="G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9.5" customHeight="1">
      <c r="A905" s="2"/>
      <c r="B905" s="27"/>
      <c r="C905" s="27"/>
      <c r="F905" s="1"/>
      <c r="G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9.5" customHeight="1">
      <c r="A906" s="2"/>
      <c r="B906" s="27"/>
      <c r="C906" s="27"/>
      <c r="F906" s="1"/>
      <c r="G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9.5" customHeight="1">
      <c r="A907" s="2"/>
      <c r="B907" s="27"/>
      <c r="C907" s="27"/>
      <c r="F907" s="1"/>
      <c r="G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9.5" customHeight="1">
      <c r="A908" s="2"/>
      <c r="B908" s="27"/>
      <c r="C908" s="27"/>
      <c r="F908" s="1"/>
      <c r="G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9.5" customHeight="1">
      <c r="A909" s="2"/>
      <c r="B909" s="27"/>
      <c r="C909" s="27"/>
      <c r="F909" s="1"/>
      <c r="G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9.5" customHeight="1">
      <c r="A910" s="2"/>
      <c r="B910" s="27"/>
      <c r="C910" s="27"/>
      <c r="F910" s="1"/>
      <c r="G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9.5" customHeight="1">
      <c r="A911" s="2"/>
      <c r="B911" s="27"/>
      <c r="C911" s="27"/>
      <c r="F911" s="1"/>
      <c r="G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9.5" customHeight="1">
      <c r="A912" s="2"/>
      <c r="B912" s="27"/>
      <c r="C912" s="27"/>
      <c r="F912" s="1"/>
      <c r="G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9.5" customHeight="1">
      <c r="A913" s="2"/>
      <c r="B913" s="27"/>
      <c r="C913" s="27"/>
      <c r="F913" s="1"/>
      <c r="G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9.5" customHeight="1">
      <c r="A914" s="2"/>
      <c r="B914" s="27"/>
      <c r="C914" s="27"/>
      <c r="F914" s="1"/>
      <c r="G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9.5" customHeight="1">
      <c r="A915" s="2"/>
      <c r="B915" s="27"/>
      <c r="C915" s="27"/>
      <c r="F915" s="1"/>
      <c r="G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9.5" customHeight="1">
      <c r="A916" s="2"/>
      <c r="B916" s="27"/>
      <c r="C916" s="27"/>
      <c r="F916" s="1"/>
      <c r="G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9.5" customHeight="1">
      <c r="A917" s="2"/>
      <c r="B917" s="27"/>
      <c r="C917" s="27"/>
      <c r="F917" s="1"/>
      <c r="G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9.5" customHeight="1">
      <c r="A918" s="2"/>
      <c r="B918" s="27"/>
      <c r="C918" s="27"/>
      <c r="F918" s="1"/>
      <c r="G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9.5" customHeight="1">
      <c r="A919" s="2"/>
      <c r="B919" s="27"/>
      <c r="C919" s="27"/>
      <c r="F919" s="1"/>
      <c r="G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9.5" customHeight="1">
      <c r="A920" s="2"/>
      <c r="B920" s="27"/>
      <c r="C920" s="27"/>
      <c r="F920" s="1"/>
      <c r="G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9.5" customHeight="1">
      <c r="A921" s="2"/>
      <c r="B921" s="27"/>
      <c r="C921" s="27"/>
      <c r="F921" s="1"/>
      <c r="G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9.5" customHeight="1">
      <c r="A922" s="2"/>
      <c r="B922" s="27"/>
      <c r="C922" s="27"/>
      <c r="F922" s="1"/>
      <c r="G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9.5" customHeight="1">
      <c r="A923" s="2"/>
      <c r="B923" s="27"/>
      <c r="C923" s="27"/>
      <c r="F923" s="1"/>
      <c r="G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9.5" customHeight="1">
      <c r="A924" s="2"/>
      <c r="B924" s="27"/>
      <c r="C924" s="27"/>
      <c r="F924" s="1"/>
      <c r="G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9.5" customHeight="1">
      <c r="A925" s="2"/>
      <c r="B925" s="27"/>
      <c r="C925" s="27"/>
      <c r="F925" s="1"/>
      <c r="G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9.5" customHeight="1">
      <c r="A926" s="2"/>
      <c r="B926" s="27"/>
      <c r="C926" s="27"/>
      <c r="F926" s="1"/>
      <c r="G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9.5" customHeight="1">
      <c r="A927" s="2"/>
      <c r="B927" s="27"/>
      <c r="C927" s="27"/>
      <c r="F927" s="1"/>
      <c r="G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9.5" customHeight="1">
      <c r="A928" s="2"/>
      <c r="B928" s="27"/>
      <c r="C928" s="27"/>
      <c r="F928" s="1"/>
      <c r="G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9.5" customHeight="1">
      <c r="A929" s="2"/>
      <c r="B929" s="27"/>
      <c r="C929" s="27"/>
      <c r="F929" s="1"/>
      <c r="G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9.5" customHeight="1">
      <c r="A930" s="2"/>
      <c r="B930" s="27"/>
      <c r="C930" s="27"/>
      <c r="F930" s="1"/>
      <c r="G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9.5" customHeight="1">
      <c r="A931" s="2"/>
      <c r="B931" s="27"/>
      <c r="C931" s="27"/>
      <c r="F931" s="1"/>
      <c r="G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9.5" customHeight="1">
      <c r="A932" s="2"/>
      <c r="B932" s="27"/>
      <c r="C932" s="27"/>
      <c r="F932" s="1"/>
      <c r="G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9.5" customHeight="1">
      <c r="A933" s="2"/>
      <c r="B933" s="27"/>
      <c r="C933" s="27"/>
      <c r="F933" s="1"/>
      <c r="G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9.5" customHeight="1">
      <c r="A934" s="2"/>
      <c r="B934" s="27"/>
      <c r="C934" s="27"/>
      <c r="F934" s="1"/>
      <c r="G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9.5" customHeight="1">
      <c r="A935" s="2"/>
      <c r="B935" s="27"/>
      <c r="C935" s="27"/>
      <c r="F935" s="1"/>
      <c r="G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9.5" customHeight="1">
      <c r="A936" s="2"/>
      <c r="B936" s="27"/>
      <c r="C936" s="27"/>
      <c r="F936" s="1"/>
      <c r="G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9.5" customHeight="1">
      <c r="A937" s="2"/>
      <c r="B937" s="27"/>
      <c r="C937" s="27"/>
      <c r="F937" s="1"/>
      <c r="G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9.5" customHeight="1">
      <c r="A938" s="2"/>
      <c r="B938" s="27"/>
      <c r="C938" s="27"/>
      <c r="F938" s="1"/>
      <c r="G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9.5" customHeight="1">
      <c r="A939" s="2"/>
      <c r="B939" s="27"/>
      <c r="C939" s="27"/>
      <c r="F939" s="1"/>
      <c r="G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9.5" customHeight="1">
      <c r="A940" s="2"/>
      <c r="B940" s="27"/>
      <c r="C940" s="27"/>
      <c r="F940" s="1"/>
      <c r="G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9.5" customHeight="1">
      <c r="A941" s="2"/>
      <c r="B941" s="27"/>
      <c r="C941" s="27"/>
      <c r="F941" s="1"/>
      <c r="G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9.5" customHeight="1">
      <c r="A942" s="2"/>
      <c r="B942" s="27"/>
      <c r="C942" s="27"/>
      <c r="F942" s="1"/>
      <c r="G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9.5" customHeight="1">
      <c r="A943" s="2"/>
      <c r="B943" s="27"/>
      <c r="C943" s="27"/>
      <c r="F943" s="1"/>
      <c r="G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9.5" customHeight="1">
      <c r="A944" s="2"/>
      <c r="B944" s="27"/>
      <c r="C944" s="27"/>
      <c r="F944" s="1"/>
      <c r="G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9.5" customHeight="1">
      <c r="A945" s="2"/>
      <c r="B945" s="27"/>
      <c r="C945" s="27"/>
      <c r="F945" s="1"/>
      <c r="G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9.5" customHeight="1">
      <c r="A946" s="2"/>
      <c r="B946" s="27"/>
      <c r="C946" s="27"/>
      <c r="F946" s="1"/>
      <c r="G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9.5" customHeight="1">
      <c r="A947" s="2"/>
      <c r="B947" s="27"/>
      <c r="C947" s="27"/>
      <c r="F947" s="1"/>
      <c r="G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9.5" customHeight="1">
      <c r="A948" s="2"/>
      <c r="B948" s="27"/>
      <c r="C948" s="27"/>
      <c r="F948" s="1"/>
      <c r="G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9.5" customHeight="1">
      <c r="A949" s="2"/>
      <c r="B949" s="27"/>
      <c r="C949" s="27"/>
      <c r="F949" s="1"/>
      <c r="G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9.5" customHeight="1">
      <c r="A950" s="2"/>
      <c r="B950" s="27"/>
      <c r="C950" s="27"/>
      <c r="F950" s="1"/>
      <c r="G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9.5" customHeight="1">
      <c r="A951" s="2"/>
      <c r="B951" s="27"/>
      <c r="C951" s="27"/>
      <c r="F951" s="1"/>
      <c r="G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9.5" customHeight="1">
      <c r="A952" s="2"/>
      <c r="B952" s="27"/>
      <c r="C952" s="27"/>
      <c r="F952" s="1"/>
      <c r="G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9.5" customHeight="1">
      <c r="A953" s="2"/>
      <c r="B953" s="27"/>
      <c r="C953" s="27"/>
      <c r="F953" s="1"/>
      <c r="G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9.5" customHeight="1">
      <c r="A954" s="2"/>
      <c r="B954" s="27"/>
      <c r="C954" s="27"/>
      <c r="F954" s="1"/>
      <c r="G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9.5" customHeight="1">
      <c r="A955" s="2"/>
      <c r="B955" s="27"/>
      <c r="C955" s="27"/>
      <c r="F955" s="1"/>
      <c r="G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9.5" customHeight="1">
      <c r="A956" s="2"/>
      <c r="B956" s="27"/>
      <c r="C956" s="27"/>
      <c r="F956" s="1"/>
      <c r="G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9.5" customHeight="1">
      <c r="A957" s="2"/>
      <c r="B957" s="27"/>
      <c r="C957" s="27"/>
      <c r="F957" s="1"/>
      <c r="G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9.5" customHeight="1">
      <c r="A958" s="2"/>
      <c r="B958" s="27"/>
      <c r="C958" s="27"/>
      <c r="F958" s="1"/>
      <c r="G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9.5" customHeight="1">
      <c r="A959" s="2"/>
      <c r="B959" s="27"/>
      <c r="C959" s="27"/>
      <c r="F959" s="1"/>
      <c r="G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9.5" customHeight="1">
      <c r="A960" s="2"/>
      <c r="B960" s="27"/>
      <c r="C960" s="27"/>
      <c r="F960" s="1"/>
      <c r="G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9.5" customHeight="1">
      <c r="A961" s="2"/>
      <c r="B961" s="27"/>
      <c r="C961" s="27"/>
      <c r="F961" s="1"/>
      <c r="G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9.5" customHeight="1">
      <c r="A962" s="2"/>
      <c r="B962" s="27"/>
      <c r="C962" s="27"/>
      <c r="F962" s="1"/>
      <c r="G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9.5" customHeight="1">
      <c r="A963" s="2"/>
      <c r="B963" s="27"/>
      <c r="C963" s="27"/>
      <c r="F963" s="1"/>
      <c r="G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9.5" customHeight="1">
      <c r="A964" s="2"/>
      <c r="B964" s="27"/>
      <c r="C964" s="27"/>
      <c r="F964" s="1"/>
      <c r="G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9.5" customHeight="1">
      <c r="A965" s="2"/>
      <c r="B965" s="27"/>
      <c r="C965" s="27"/>
      <c r="F965" s="1"/>
      <c r="G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9.5" customHeight="1">
      <c r="A966" s="2"/>
      <c r="B966" s="27"/>
      <c r="C966" s="27"/>
      <c r="F966" s="1"/>
      <c r="G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9.5" customHeight="1">
      <c r="A967" s="2"/>
      <c r="B967" s="27"/>
      <c r="C967" s="27"/>
      <c r="F967" s="1"/>
      <c r="G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9.5" customHeight="1">
      <c r="A968" s="2"/>
      <c r="B968" s="27"/>
      <c r="C968" s="27"/>
      <c r="F968" s="1"/>
      <c r="G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9.5" customHeight="1">
      <c r="A969" s="2"/>
      <c r="B969" s="27"/>
      <c r="C969" s="27"/>
      <c r="F969" s="1"/>
      <c r="G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9.5" customHeight="1">
      <c r="A970" s="2"/>
      <c r="B970" s="27"/>
      <c r="C970" s="27"/>
      <c r="F970" s="1"/>
      <c r="G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9.5" customHeight="1">
      <c r="A971" s="2"/>
      <c r="B971" s="27"/>
      <c r="C971" s="27"/>
      <c r="F971" s="1"/>
      <c r="G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9.5" customHeight="1">
      <c r="A972" s="2"/>
      <c r="B972" s="27"/>
      <c r="C972" s="27"/>
      <c r="F972" s="1"/>
      <c r="G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9.5" customHeight="1">
      <c r="A973" s="2"/>
      <c r="B973" s="27"/>
      <c r="C973" s="27"/>
      <c r="F973" s="1"/>
      <c r="G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9.5" customHeight="1">
      <c r="A974" s="2"/>
      <c r="B974" s="27"/>
      <c r="C974" s="27"/>
      <c r="F974" s="1"/>
      <c r="G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9.5" customHeight="1">
      <c r="A975" s="2"/>
      <c r="B975" s="27"/>
      <c r="C975" s="27"/>
      <c r="F975" s="1"/>
      <c r="G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9.5" customHeight="1">
      <c r="A976" s="2"/>
      <c r="B976" s="27"/>
      <c r="C976" s="27"/>
      <c r="F976" s="1"/>
      <c r="G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9.5" customHeight="1">
      <c r="A977" s="2"/>
      <c r="B977" s="27"/>
      <c r="C977" s="27"/>
      <c r="F977" s="1"/>
      <c r="G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9.5" customHeight="1">
      <c r="A978" s="2"/>
      <c r="B978" s="27"/>
      <c r="C978" s="27"/>
      <c r="F978" s="1"/>
      <c r="G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9.5" customHeight="1">
      <c r="A979" s="2"/>
      <c r="B979" s="27"/>
      <c r="C979" s="27"/>
      <c r="F979" s="1"/>
      <c r="G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9.5" customHeight="1">
      <c r="A980" s="2"/>
      <c r="B980" s="27"/>
      <c r="C980" s="27"/>
      <c r="F980" s="1"/>
      <c r="G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9.5" customHeight="1">
      <c r="A981" s="2"/>
      <c r="B981" s="27"/>
      <c r="C981" s="27"/>
      <c r="F981" s="1"/>
      <c r="G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9.5" customHeight="1">
      <c r="A982" s="2"/>
      <c r="B982" s="27"/>
      <c r="C982" s="27"/>
      <c r="F982" s="1"/>
      <c r="G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9.5" customHeight="1">
      <c r="A983" s="2"/>
      <c r="B983" s="27"/>
      <c r="C983" s="27"/>
      <c r="F983" s="1"/>
      <c r="G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9.5" customHeight="1">
      <c r="A984" s="2"/>
      <c r="B984" s="27"/>
      <c r="C984" s="27"/>
      <c r="F984" s="1"/>
      <c r="G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9.5" customHeight="1">
      <c r="A985" s="2"/>
      <c r="B985" s="27"/>
      <c r="C985" s="27"/>
      <c r="F985" s="1"/>
      <c r="G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9.5" customHeight="1">
      <c r="A986" s="2"/>
      <c r="B986" s="27"/>
      <c r="C986" s="27"/>
      <c r="F986" s="1"/>
      <c r="G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</sheetData>
  <mergeCells count="17">
    <mergeCell ref="H3:J3"/>
    <mergeCell ref="H16:H17"/>
    <mergeCell ref="F15:G15"/>
    <mergeCell ref="B17:C17"/>
    <mergeCell ref="F17:G17"/>
    <mergeCell ref="D17:E17"/>
    <mergeCell ref="F3:G3"/>
    <mergeCell ref="F1:G1"/>
    <mergeCell ref="D18:E18"/>
    <mergeCell ref="D1:E1"/>
    <mergeCell ref="A3:A4"/>
    <mergeCell ref="B3:C3"/>
    <mergeCell ref="A15:A17"/>
    <mergeCell ref="B15:C15"/>
    <mergeCell ref="D15:E15"/>
    <mergeCell ref="D3:E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5FFD-00EC-3A49-B84D-AD628F267EEE}">
  <dimension ref="A1:X986"/>
  <sheetViews>
    <sheetView showGridLines="0" zoomScale="140" zoomScaleNormal="140" workbookViewId="0">
      <selection activeCell="F8" sqref="F8"/>
    </sheetView>
  </sheetViews>
  <sheetFormatPr baseColWidth="10" defaultColWidth="12.6640625" defaultRowHeight="15" customHeight="1"/>
  <cols>
    <col min="1" max="3" width="11.77734375" customWidth="1"/>
    <col min="4" max="4" width="11.77734375" style="19" customWidth="1"/>
    <col min="5" max="5" width="11.77734375" style="16" customWidth="1"/>
    <col min="6" max="7" width="11.77734375" customWidth="1"/>
    <col min="8" max="9" width="11.77734375" style="16" customWidth="1"/>
    <col min="10" max="10" width="15.44140625" customWidth="1"/>
    <col min="11" max="24" width="10.6640625" customWidth="1"/>
  </cols>
  <sheetData>
    <row r="1" spans="1:24" s="10" customFormat="1" ht="31.5" customHeight="1">
      <c r="A1" s="81">
        <v>45495</v>
      </c>
      <c r="B1" s="82"/>
      <c r="C1" s="60" t="str">
        <f>"Pumps: "&amp;COUNTA(I5:I12)</f>
        <v>Pumps: 8</v>
      </c>
      <c r="D1" s="84">
        <f>ROUNDUP(D17/8, 0)</f>
        <v>60</v>
      </c>
      <c r="E1" s="92"/>
      <c r="F1" s="93">
        <f>ROUNDDOWN(F17/8, 0)</f>
        <v>18</v>
      </c>
      <c r="G1" s="85"/>
      <c r="H1" s="49" t="s">
        <v>0</v>
      </c>
      <c r="I1" s="49" t="s">
        <v>1</v>
      </c>
      <c r="J1" s="49" t="s">
        <v>28</v>
      </c>
    </row>
    <row r="2" spans="1:24" s="10" customFormat="1" ht="31.5" customHeight="1">
      <c r="A2" s="11"/>
      <c r="B2" s="11"/>
      <c r="C2" s="58"/>
      <c r="D2" s="12"/>
      <c r="E2" s="12"/>
    </row>
    <row r="3" spans="1:24" ht="42" customHeight="1">
      <c r="A3" s="87" t="s">
        <v>3</v>
      </c>
      <c r="B3" s="89" t="s">
        <v>4</v>
      </c>
      <c r="C3" s="90"/>
      <c r="D3" s="89" t="s">
        <v>5</v>
      </c>
      <c r="E3" s="91"/>
      <c r="F3" s="89" t="s">
        <v>6</v>
      </c>
      <c r="G3" s="90"/>
      <c r="H3" s="109" t="s">
        <v>7</v>
      </c>
      <c r="I3" s="109"/>
      <c r="J3" s="10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42" customHeight="1">
      <c r="A4" s="88"/>
      <c r="B4" s="3" t="s">
        <v>8</v>
      </c>
      <c r="C4" s="3" t="s">
        <v>9</v>
      </c>
      <c r="D4" s="8" t="s">
        <v>10</v>
      </c>
      <c r="E4" s="39" t="s">
        <v>11</v>
      </c>
      <c r="F4" s="3" t="s">
        <v>8</v>
      </c>
      <c r="G4" s="3" t="s">
        <v>9</v>
      </c>
      <c r="H4" s="21" t="s">
        <v>12</v>
      </c>
      <c r="I4" s="21" t="s">
        <v>6</v>
      </c>
      <c r="J4" s="38" t="s">
        <v>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42" customHeight="1">
      <c r="A5" s="4">
        <v>45930</v>
      </c>
      <c r="B5" s="29"/>
      <c r="C5" s="29"/>
      <c r="D5" s="30"/>
      <c r="E5" s="30">
        <v>100</v>
      </c>
      <c r="F5" s="30">
        <v>10</v>
      </c>
      <c r="G5" s="30">
        <v>15</v>
      </c>
      <c r="H5" s="24">
        <v>45930</v>
      </c>
      <c r="I5" s="24">
        <v>45930</v>
      </c>
      <c r="J5" s="2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2" customHeight="1">
      <c r="A6" s="4">
        <v>45930.125</v>
      </c>
      <c r="B6" s="29"/>
      <c r="C6" s="29"/>
      <c r="D6" s="30"/>
      <c r="E6" s="30"/>
      <c r="F6" s="30" t="s">
        <v>41</v>
      </c>
      <c r="G6" s="30" t="s">
        <v>41</v>
      </c>
      <c r="H6" s="24"/>
      <c r="I6" s="5" t="s">
        <v>41</v>
      </c>
      <c r="J6" s="2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42" customHeight="1">
      <c r="A7" s="4">
        <v>45930.25</v>
      </c>
      <c r="B7" s="29"/>
      <c r="C7" s="29"/>
      <c r="D7" s="30"/>
      <c r="E7" s="30">
        <v>120</v>
      </c>
      <c r="F7" s="30">
        <v>45</v>
      </c>
      <c r="G7" s="30">
        <v>55</v>
      </c>
      <c r="H7" s="24">
        <v>45930.25</v>
      </c>
      <c r="I7" s="24">
        <v>45930.25</v>
      </c>
      <c r="J7" s="2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42" customHeight="1">
      <c r="A8" s="4">
        <v>45930.375</v>
      </c>
      <c r="B8" s="29"/>
      <c r="C8" s="29">
        <v>10</v>
      </c>
      <c r="D8" s="30">
        <v>80</v>
      </c>
      <c r="E8" s="30"/>
      <c r="F8" s="30">
        <v>5</v>
      </c>
      <c r="G8" s="30">
        <v>10</v>
      </c>
      <c r="H8" s="24">
        <v>45930.375</v>
      </c>
      <c r="I8" s="24">
        <v>45930.375</v>
      </c>
      <c r="J8" s="2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2" customHeight="1">
      <c r="A9" s="4">
        <v>45930.5</v>
      </c>
      <c r="B9" s="29">
        <v>10</v>
      </c>
      <c r="C9" s="29">
        <v>10</v>
      </c>
      <c r="D9" s="30">
        <v>60</v>
      </c>
      <c r="E9" s="34"/>
      <c r="F9" s="30" t="s">
        <v>41</v>
      </c>
      <c r="G9" s="30" t="s">
        <v>41</v>
      </c>
      <c r="H9" s="24">
        <v>45930.5</v>
      </c>
      <c r="I9" s="5" t="s">
        <v>41</v>
      </c>
      <c r="J9" s="2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42" customHeight="1">
      <c r="A10" s="4">
        <v>45930.625</v>
      </c>
      <c r="B10" s="29">
        <v>5</v>
      </c>
      <c r="C10" s="29">
        <v>15</v>
      </c>
      <c r="D10" s="30"/>
      <c r="E10" s="30">
        <v>30</v>
      </c>
      <c r="F10" s="30">
        <v>5</v>
      </c>
      <c r="G10" s="30">
        <v>5</v>
      </c>
      <c r="H10" s="24">
        <v>45930.625</v>
      </c>
      <c r="I10" s="24">
        <v>45930.625</v>
      </c>
      <c r="J10" s="2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42" customHeight="1">
      <c r="A11" s="4">
        <v>45930.75</v>
      </c>
      <c r="B11" s="29"/>
      <c r="C11" s="29"/>
      <c r="D11" s="30">
        <v>30</v>
      </c>
      <c r="E11" s="30">
        <v>60</v>
      </c>
      <c r="F11" s="30" t="s">
        <v>41</v>
      </c>
      <c r="G11" s="30" t="s">
        <v>41</v>
      </c>
      <c r="H11" s="24">
        <v>45930.75</v>
      </c>
      <c r="I11" s="5" t="s">
        <v>41</v>
      </c>
      <c r="J11" s="2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42" customHeight="1">
      <c r="A12" s="4">
        <v>45930.875</v>
      </c>
      <c r="B12" s="29"/>
      <c r="C12" s="29">
        <v>45</v>
      </c>
      <c r="D12" s="30"/>
      <c r="E12" s="30"/>
      <c r="F12" s="30" t="s">
        <v>41</v>
      </c>
      <c r="G12" s="30" t="s">
        <v>41</v>
      </c>
      <c r="H12" s="24"/>
      <c r="I12" s="5" t="s">
        <v>41</v>
      </c>
      <c r="J12" s="2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9.5" customHeight="1">
      <c r="A13" s="2"/>
      <c r="B13" s="27"/>
      <c r="C13" s="27"/>
      <c r="D13" s="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9.5" customHeight="1">
      <c r="A14" s="2"/>
      <c r="B14" s="27"/>
      <c r="C14" s="27"/>
      <c r="D14" s="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s="16" customFormat="1" ht="19.5" customHeight="1">
      <c r="A15" s="65" t="s">
        <v>13</v>
      </c>
      <c r="B15" s="104" t="s">
        <v>4</v>
      </c>
      <c r="C15" s="105"/>
      <c r="D15" s="106" t="s">
        <v>14</v>
      </c>
      <c r="E15" s="106"/>
      <c r="F15" s="107" t="s">
        <v>15</v>
      </c>
      <c r="G15" s="107"/>
      <c r="H15" s="20" t="s">
        <v>16</v>
      </c>
      <c r="I15" s="1"/>
    </row>
    <row r="16" spans="1:24" s="16" customFormat="1" ht="19.5" customHeight="1">
      <c r="A16" s="66"/>
      <c r="B16" s="31">
        <f t="shared" ref="B16:G16" si="0">SUM(B5:B12)</f>
        <v>15</v>
      </c>
      <c r="C16" s="31">
        <f t="shared" si="0"/>
        <v>80</v>
      </c>
      <c r="D16" s="32">
        <f t="shared" si="0"/>
        <v>170</v>
      </c>
      <c r="E16" s="33">
        <f t="shared" si="0"/>
        <v>310</v>
      </c>
      <c r="F16" s="32">
        <f t="shared" si="0"/>
        <v>65</v>
      </c>
      <c r="G16" s="33">
        <f t="shared" si="0"/>
        <v>85</v>
      </c>
      <c r="H16" s="100">
        <f>D17-F17</f>
        <v>330</v>
      </c>
      <c r="I16" s="1"/>
    </row>
    <row r="17" spans="1:24" s="16" customFormat="1" ht="19.5" customHeight="1">
      <c r="A17" s="67"/>
      <c r="B17" s="101">
        <f>SUM(B16:C16)</f>
        <v>95</v>
      </c>
      <c r="C17" s="102"/>
      <c r="D17" s="78">
        <f>SUM(D16:E16)</f>
        <v>480</v>
      </c>
      <c r="E17" s="103"/>
      <c r="F17" s="78">
        <f>SUM(F16:G16)</f>
        <v>150</v>
      </c>
      <c r="G17" s="80"/>
      <c r="H17" s="75"/>
      <c r="I17" s="1"/>
    </row>
    <row r="18" spans="1:24" ht="19.5" customHeight="1">
      <c r="A18" s="2"/>
      <c r="B18" s="1"/>
      <c r="C18" s="1"/>
      <c r="D18" s="95"/>
      <c r="E18" s="95"/>
      <c r="F18" s="1"/>
      <c r="G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9.5" customHeight="1">
      <c r="A19" s="2"/>
      <c r="B19" s="1"/>
      <c r="C19" s="1"/>
      <c r="F19" s="1"/>
      <c r="G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9.5" customHeight="1">
      <c r="A20" s="2"/>
      <c r="B20" s="1"/>
      <c r="C20" s="1"/>
      <c r="F20" s="1"/>
      <c r="G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9.5" customHeight="1">
      <c r="A21" s="2"/>
      <c r="B21" s="1"/>
      <c r="C21" s="1"/>
      <c r="F21" s="1"/>
      <c r="G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9.5" customHeight="1">
      <c r="A22" s="2"/>
      <c r="B22" s="1"/>
      <c r="C22" s="1"/>
      <c r="F22" s="1"/>
      <c r="G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9.5" customHeight="1">
      <c r="A23" s="2"/>
      <c r="B23" s="1"/>
      <c r="C23" s="1"/>
      <c r="F23" s="1"/>
      <c r="G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9.5" customHeight="1">
      <c r="A24" s="2"/>
      <c r="B24" s="1"/>
      <c r="C24" s="1"/>
      <c r="F24" s="1"/>
      <c r="G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9.5" customHeight="1">
      <c r="A25" s="2"/>
      <c r="B25" s="1"/>
      <c r="C25" s="1"/>
      <c r="F25" s="1"/>
      <c r="G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9.5" customHeight="1">
      <c r="A26" s="2"/>
      <c r="B26" s="1"/>
      <c r="C26" s="1"/>
      <c r="F26" s="1"/>
      <c r="G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9.5" customHeight="1">
      <c r="A27" s="2"/>
      <c r="B27" s="1"/>
      <c r="C27" s="1"/>
      <c r="F27" s="1"/>
      <c r="G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9.5" customHeight="1">
      <c r="A28" s="2"/>
      <c r="B28" s="1"/>
      <c r="C28" s="1"/>
      <c r="F28" s="1"/>
      <c r="G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9.5" customHeight="1">
      <c r="A29" s="2"/>
      <c r="B29" s="1"/>
      <c r="C29" s="1"/>
      <c r="F29" s="1"/>
      <c r="G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9.5" customHeight="1">
      <c r="A30" s="2"/>
      <c r="B30" s="1"/>
      <c r="C30" s="1"/>
      <c r="F30" s="1"/>
      <c r="G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9.5" customHeight="1">
      <c r="A31" s="2"/>
      <c r="B31" s="1"/>
      <c r="C31" s="1"/>
      <c r="F31" s="1"/>
      <c r="G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9.5" customHeight="1">
      <c r="A32" s="2"/>
      <c r="B32" s="1"/>
      <c r="C32" s="1"/>
      <c r="F32" s="1"/>
      <c r="G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9.5" customHeight="1">
      <c r="A33" s="2"/>
      <c r="B33" s="1"/>
      <c r="C33" s="1"/>
      <c r="F33" s="1"/>
      <c r="G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9.5" customHeight="1">
      <c r="A34" s="2"/>
      <c r="B34" s="1"/>
      <c r="C34" s="1"/>
      <c r="F34" s="1"/>
      <c r="G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9.5" customHeight="1">
      <c r="A35" s="2"/>
      <c r="B35" s="1"/>
      <c r="C35" s="1"/>
      <c r="F35" s="1"/>
      <c r="G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9.5" customHeight="1">
      <c r="A36" s="2"/>
      <c r="B36" s="1"/>
      <c r="C36" s="1"/>
      <c r="F36" s="1"/>
      <c r="G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9.5" customHeight="1">
      <c r="A37" s="2"/>
      <c r="B37" s="1"/>
      <c r="C37" s="1"/>
      <c r="F37" s="1"/>
      <c r="G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9.5" customHeight="1">
      <c r="A38" s="2"/>
      <c r="B38" s="1"/>
      <c r="C38" s="1"/>
      <c r="F38" s="1"/>
      <c r="G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9.5" customHeight="1">
      <c r="A39" s="2"/>
      <c r="B39" s="1"/>
      <c r="C39" s="1"/>
      <c r="F39" s="1"/>
      <c r="G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9.5" customHeight="1">
      <c r="A40" s="2"/>
      <c r="B40" s="1"/>
      <c r="C40" s="1"/>
      <c r="F40" s="1"/>
      <c r="G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9.5" customHeight="1">
      <c r="A41" s="2"/>
      <c r="B41" s="1"/>
      <c r="C41" s="1"/>
      <c r="F41" s="1"/>
      <c r="G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9.5" customHeight="1">
      <c r="A42" s="2"/>
      <c r="B42" s="1"/>
      <c r="C42" s="1"/>
      <c r="F42" s="1"/>
      <c r="G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9.5" customHeight="1">
      <c r="A43" s="2"/>
      <c r="B43" s="1"/>
      <c r="C43" s="1"/>
      <c r="F43" s="1"/>
      <c r="G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9.5" customHeight="1">
      <c r="A44" s="2"/>
      <c r="B44" s="1"/>
      <c r="C44" s="1"/>
      <c r="F44" s="1"/>
      <c r="G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9.5" customHeight="1">
      <c r="A45" s="2"/>
      <c r="B45" s="1"/>
      <c r="C45" s="1"/>
      <c r="F45" s="1"/>
      <c r="G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9.5" customHeight="1">
      <c r="A46" s="2"/>
      <c r="B46" s="1"/>
      <c r="C46" s="1"/>
      <c r="F46" s="1"/>
      <c r="G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9.5" customHeight="1">
      <c r="A47" s="2"/>
      <c r="B47" s="1"/>
      <c r="C47" s="1"/>
      <c r="F47" s="1"/>
      <c r="G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9.5" customHeight="1">
      <c r="A48" s="2"/>
      <c r="B48" s="1"/>
      <c r="C48" s="1"/>
      <c r="F48" s="1"/>
      <c r="G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9.5" customHeight="1">
      <c r="A49" s="2"/>
      <c r="B49" s="1"/>
      <c r="C49" s="1"/>
      <c r="F49" s="1"/>
      <c r="G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9.5" customHeight="1">
      <c r="A50" s="2"/>
      <c r="B50" s="1"/>
      <c r="C50" s="1"/>
      <c r="F50" s="1"/>
      <c r="G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9.5" customHeight="1">
      <c r="A51" s="2"/>
      <c r="B51" s="1"/>
      <c r="C51" s="1"/>
      <c r="F51" s="1"/>
      <c r="G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9.5" customHeight="1">
      <c r="A52" s="2"/>
      <c r="B52" s="1"/>
      <c r="C52" s="1"/>
      <c r="F52" s="1"/>
      <c r="G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9.5" customHeight="1">
      <c r="A53" s="2"/>
      <c r="B53" s="1"/>
      <c r="C53" s="1"/>
      <c r="F53" s="1"/>
      <c r="G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9.5" customHeight="1">
      <c r="A54" s="2"/>
      <c r="B54" s="1"/>
      <c r="C54" s="1"/>
      <c r="F54" s="1"/>
      <c r="G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9.5" customHeight="1">
      <c r="A55" s="2"/>
      <c r="B55" s="1"/>
      <c r="C55" s="1"/>
      <c r="F55" s="1"/>
      <c r="G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9.5" customHeight="1">
      <c r="A56" s="2"/>
      <c r="B56" s="1"/>
      <c r="C56" s="1"/>
      <c r="F56" s="1"/>
      <c r="G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9.5" customHeight="1">
      <c r="A57" s="2"/>
      <c r="B57" s="1"/>
      <c r="C57" s="1"/>
      <c r="F57" s="1"/>
      <c r="G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9.5" customHeight="1">
      <c r="A58" s="2"/>
      <c r="B58" s="1"/>
      <c r="C58" s="1"/>
      <c r="F58" s="1"/>
      <c r="G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9.5" customHeight="1">
      <c r="A59" s="2"/>
      <c r="B59" s="1"/>
      <c r="C59" s="1"/>
      <c r="F59" s="1"/>
      <c r="G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9.5" customHeight="1">
      <c r="A60" s="2"/>
      <c r="B60" s="1"/>
      <c r="C60" s="1"/>
      <c r="F60" s="1"/>
      <c r="G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9.5" customHeight="1">
      <c r="A61" s="2"/>
      <c r="B61" s="1"/>
      <c r="C61" s="1"/>
      <c r="F61" s="1"/>
      <c r="G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9.5" customHeight="1">
      <c r="A62" s="2"/>
      <c r="B62" s="1"/>
      <c r="C62" s="1"/>
      <c r="F62" s="1"/>
      <c r="G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9.5" customHeight="1">
      <c r="A63" s="2"/>
      <c r="B63" s="1"/>
      <c r="C63" s="1"/>
      <c r="F63" s="1"/>
      <c r="G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9.5" customHeight="1">
      <c r="A64" s="2"/>
      <c r="B64" s="1"/>
      <c r="C64" s="1"/>
      <c r="F64" s="1"/>
      <c r="G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9.5" customHeight="1">
      <c r="A65" s="2"/>
      <c r="B65" s="1"/>
      <c r="C65" s="1"/>
      <c r="F65" s="1"/>
      <c r="G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9.5" customHeight="1">
      <c r="A66" s="2"/>
      <c r="B66" s="1"/>
      <c r="C66" s="1"/>
      <c r="F66" s="1"/>
      <c r="G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9.5" customHeight="1">
      <c r="A67" s="2"/>
      <c r="B67" s="1"/>
      <c r="C67" s="1"/>
      <c r="F67" s="1"/>
      <c r="G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9.5" customHeight="1">
      <c r="A68" s="2"/>
      <c r="B68" s="1"/>
      <c r="C68" s="1"/>
      <c r="F68" s="1"/>
      <c r="G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9.5" customHeight="1">
      <c r="A69" s="2"/>
      <c r="B69" s="1"/>
      <c r="C69" s="1"/>
      <c r="F69" s="1"/>
      <c r="G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9.5" customHeight="1">
      <c r="A70" s="2"/>
      <c r="B70" s="1"/>
      <c r="C70" s="1"/>
      <c r="F70" s="1"/>
      <c r="G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9.5" customHeight="1">
      <c r="A71" s="2"/>
      <c r="B71" s="1"/>
      <c r="C71" s="1"/>
      <c r="F71" s="1"/>
      <c r="G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9.5" customHeight="1">
      <c r="A72" s="2"/>
      <c r="B72" s="1"/>
      <c r="C72" s="1"/>
      <c r="F72" s="1"/>
      <c r="G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9.5" customHeight="1">
      <c r="A73" s="2"/>
      <c r="B73" s="1"/>
      <c r="C73" s="1"/>
      <c r="F73" s="1"/>
      <c r="G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9.5" customHeight="1">
      <c r="A74" s="2"/>
      <c r="B74" s="1"/>
      <c r="C74" s="1"/>
      <c r="F74" s="1"/>
      <c r="G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9.5" customHeight="1">
      <c r="A75" s="2"/>
      <c r="B75" s="1"/>
      <c r="C75" s="1"/>
      <c r="F75" s="1"/>
      <c r="G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9.5" customHeight="1">
      <c r="A76" s="2"/>
      <c r="B76" s="1"/>
      <c r="C76" s="1"/>
      <c r="F76" s="1"/>
      <c r="G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9.5" customHeight="1">
      <c r="A77" s="2"/>
      <c r="B77" s="1"/>
      <c r="C77" s="1"/>
      <c r="F77" s="1"/>
      <c r="G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9.5" customHeight="1">
      <c r="A78" s="2"/>
      <c r="B78" s="1"/>
      <c r="C78" s="1"/>
      <c r="F78" s="1"/>
      <c r="G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9.5" customHeight="1">
      <c r="A79" s="2"/>
      <c r="B79" s="1"/>
      <c r="C79" s="1"/>
      <c r="F79" s="1"/>
      <c r="G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9.5" customHeight="1">
      <c r="A80" s="2"/>
      <c r="B80" s="1"/>
      <c r="C80" s="1"/>
      <c r="F80" s="1"/>
      <c r="G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9.5" customHeight="1">
      <c r="A81" s="2"/>
      <c r="B81" s="1"/>
      <c r="C81" s="1"/>
      <c r="F81" s="1"/>
      <c r="G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9.5" customHeight="1">
      <c r="A82" s="2"/>
      <c r="B82" s="1"/>
      <c r="C82" s="1"/>
      <c r="F82" s="1"/>
      <c r="G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9.5" customHeight="1">
      <c r="A83" s="2"/>
      <c r="B83" s="1"/>
      <c r="C83" s="1"/>
      <c r="F83" s="1"/>
      <c r="G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9.5" customHeight="1">
      <c r="A84" s="2"/>
      <c r="B84" s="1"/>
      <c r="C84" s="1"/>
      <c r="F84" s="1"/>
      <c r="G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9.5" customHeight="1">
      <c r="A85" s="2"/>
      <c r="B85" s="1"/>
      <c r="C85" s="1"/>
      <c r="F85" s="1"/>
      <c r="G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9.5" customHeight="1">
      <c r="A86" s="2"/>
      <c r="B86" s="1"/>
      <c r="C86" s="1"/>
      <c r="F86" s="1"/>
      <c r="G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9.5" customHeight="1">
      <c r="A87" s="2"/>
      <c r="B87" s="1"/>
      <c r="C87" s="1"/>
      <c r="F87" s="1"/>
      <c r="G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9.5" customHeight="1">
      <c r="A88" s="2"/>
      <c r="B88" s="1"/>
      <c r="C88" s="1"/>
      <c r="F88" s="1"/>
      <c r="G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9.5" customHeight="1">
      <c r="A89" s="2"/>
      <c r="B89" s="1"/>
      <c r="C89" s="1"/>
      <c r="F89" s="1"/>
      <c r="G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9.5" customHeight="1">
      <c r="A90" s="2"/>
      <c r="B90" s="1"/>
      <c r="C90" s="1"/>
      <c r="F90" s="1"/>
      <c r="G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9.5" customHeight="1">
      <c r="A91" s="2"/>
      <c r="B91" s="1"/>
      <c r="C91" s="1"/>
      <c r="F91" s="1"/>
      <c r="G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9.5" customHeight="1">
      <c r="A92" s="2"/>
      <c r="B92" s="1"/>
      <c r="C92" s="1"/>
      <c r="F92" s="1"/>
      <c r="G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9.5" customHeight="1">
      <c r="A93" s="2"/>
      <c r="B93" s="1"/>
      <c r="C93" s="1"/>
      <c r="F93" s="1"/>
      <c r="G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9.5" customHeight="1">
      <c r="A94" s="2"/>
      <c r="B94" s="1"/>
      <c r="C94" s="1"/>
      <c r="F94" s="1"/>
      <c r="G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9.5" customHeight="1">
      <c r="A95" s="2"/>
      <c r="B95" s="1"/>
      <c r="C95" s="1"/>
      <c r="F95" s="1"/>
      <c r="G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9.5" customHeight="1">
      <c r="A96" s="2"/>
      <c r="B96" s="1"/>
      <c r="C96" s="1"/>
      <c r="F96" s="1"/>
      <c r="G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9.5" customHeight="1">
      <c r="A97" s="2"/>
      <c r="B97" s="1"/>
      <c r="C97" s="1"/>
      <c r="F97" s="1"/>
      <c r="G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9.5" customHeight="1">
      <c r="A98" s="2"/>
      <c r="B98" s="1"/>
      <c r="C98" s="1"/>
      <c r="F98" s="1"/>
      <c r="G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9.5" customHeight="1">
      <c r="A99" s="2"/>
      <c r="B99" s="1"/>
      <c r="C99" s="1"/>
      <c r="F99" s="1"/>
      <c r="G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9.5" customHeight="1">
      <c r="A100" s="2"/>
      <c r="B100" s="1"/>
      <c r="C100" s="1"/>
      <c r="F100" s="1"/>
      <c r="G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9.5" customHeight="1">
      <c r="A101" s="2"/>
      <c r="B101" s="1"/>
      <c r="C101" s="1"/>
      <c r="F101" s="1"/>
      <c r="G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9.5" customHeight="1">
      <c r="A102" s="2"/>
      <c r="B102" s="1"/>
      <c r="C102" s="1"/>
      <c r="F102" s="1"/>
      <c r="G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9.5" customHeight="1">
      <c r="A103" s="2"/>
      <c r="B103" s="1"/>
      <c r="C103" s="1"/>
      <c r="F103" s="1"/>
      <c r="G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9.5" customHeight="1">
      <c r="A104" s="2"/>
      <c r="B104" s="1"/>
      <c r="C104" s="1"/>
      <c r="F104" s="1"/>
      <c r="G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9.5" customHeight="1">
      <c r="A105" s="2"/>
      <c r="B105" s="1"/>
      <c r="C105" s="1"/>
      <c r="F105" s="1"/>
      <c r="G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9.5" customHeight="1">
      <c r="A106" s="2"/>
      <c r="B106" s="1"/>
      <c r="C106" s="1"/>
      <c r="F106" s="1"/>
      <c r="G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9.5" customHeight="1">
      <c r="A107" s="2"/>
      <c r="B107" s="1"/>
      <c r="C107" s="1"/>
      <c r="F107" s="1"/>
      <c r="G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9.5" customHeight="1">
      <c r="A108" s="2"/>
      <c r="B108" s="1"/>
      <c r="C108" s="1"/>
      <c r="F108" s="1"/>
      <c r="G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9.5" customHeight="1">
      <c r="A109" s="2"/>
      <c r="B109" s="1"/>
      <c r="C109" s="1"/>
      <c r="F109" s="1"/>
      <c r="G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9.5" customHeight="1">
      <c r="A110" s="2"/>
      <c r="B110" s="1"/>
      <c r="C110" s="1"/>
      <c r="F110" s="1"/>
      <c r="G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9.5" customHeight="1">
      <c r="A111" s="2"/>
      <c r="B111" s="1"/>
      <c r="C111" s="1"/>
      <c r="F111" s="1"/>
      <c r="G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9.5" customHeight="1">
      <c r="A112" s="2"/>
      <c r="B112" s="1"/>
      <c r="C112" s="1"/>
      <c r="F112" s="1"/>
      <c r="G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9.5" customHeight="1">
      <c r="A113" s="2"/>
      <c r="B113" s="1"/>
      <c r="C113" s="1"/>
      <c r="F113" s="1"/>
      <c r="G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9.5" customHeight="1">
      <c r="A114" s="2"/>
      <c r="B114" s="1"/>
      <c r="C114" s="1"/>
      <c r="F114" s="1"/>
      <c r="G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9.5" customHeight="1">
      <c r="A115" s="2"/>
      <c r="B115" s="1"/>
      <c r="C115" s="1"/>
      <c r="F115" s="1"/>
      <c r="G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9.5" customHeight="1">
      <c r="A116" s="2"/>
      <c r="B116" s="1"/>
      <c r="C116" s="1"/>
      <c r="F116" s="1"/>
      <c r="G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9.5" customHeight="1">
      <c r="A117" s="2"/>
      <c r="B117" s="1"/>
      <c r="C117" s="1"/>
      <c r="F117" s="1"/>
      <c r="G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9.5" customHeight="1">
      <c r="A118" s="2"/>
      <c r="B118" s="1"/>
      <c r="C118" s="1"/>
      <c r="F118" s="1"/>
      <c r="G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9.5" customHeight="1">
      <c r="A119" s="2"/>
      <c r="B119" s="1"/>
      <c r="C119" s="1"/>
      <c r="F119" s="1"/>
      <c r="G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9.5" customHeight="1">
      <c r="A120" s="2"/>
      <c r="B120" s="1"/>
      <c r="C120" s="1"/>
      <c r="F120" s="1"/>
      <c r="G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9.5" customHeight="1">
      <c r="A121" s="2"/>
      <c r="B121" s="1"/>
      <c r="C121" s="1"/>
      <c r="F121" s="1"/>
      <c r="G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9.5" customHeight="1">
      <c r="A122" s="2"/>
      <c r="B122" s="1"/>
      <c r="C122" s="1"/>
      <c r="F122" s="1"/>
      <c r="G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9.5" customHeight="1">
      <c r="A123" s="2"/>
      <c r="B123" s="1"/>
      <c r="C123" s="1"/>
      <c r="F123" s="1"/>
      <c r="G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9.5" customHeight="1">
      <c r="A124" s="2"/>
      <c r="B124" s="1"/>
      <c r="C124" s="1"/>
      <c r="F124" s="1"/>
      <c r="G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9.5" customHeight="1">
      <c r="A125" s="2"/>
      <c r="B125" s="1"/>
      <c r="C125" s="1"/>
      <c r="F125" s="1"/>
      <c r="G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9.5" customHeight="1">
      <c r="A126" s="2"/>
      <c r="B126" s="1"/>
      <c r="C126" s="1"/>
      <c r="F126" s="1"/>
      <c r="G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9.5" customHeight="1">
      <c r="A127" s="2"/>
      <c r="B127" s="1"/>
      <c r="C127" s="1"/>
      <c r="F127" s="1"/>
      <c r="G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9.5" customHeight="1">
      <c r="A128" s="2"/>
      <c r="B128" s="1"/>
      <c r="C128" s="1"/>
      <c r="F128" s="1"/>
      <c r="G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9.5" customHeight="1">
      <c r="A129" s="2"/>
      <c r="B129" s="1"/>
      <c r="C129" s="1"/>
      <c r="F129" s="1"/>
      <c r="G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9.5" customHeight="1">
      <c r="A130" s="2"/>
      <c r="B130" s="1"/>
      <c r="C130" s="1"/>
      <c r="F130" s="1"/>
      <c r="G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9.5" customHeight="1">
      <c r="A131" s="2"/>
      <c r="B131" s="1"/>
      <c r="C131" s="1"/>
      <c r="F131" s="1"/>
      <c r="G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9.5" customHeight="1">
      <c r="A132" s="2"/>
      <c r="B132" s="1"/>
      <c r="C132" s="1"/>
      <c r="F132" s="1"/>
      <c r="G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9.5" customHeight="1">
      <c r="A133" s="2"/>
      <c r="B133" s="1"/>
      <c r="C133" s="1"/>
      <c r="F133" s="1"/>
      <c r="G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9.5" customHeight="1">
      <c r="A134" s="2"/>
      <c r="B134" s="1"/>
      <c r="C134" s="1"/>
      <c r="F134" s="1"/>
      <c r="G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9.5" customHeight="1">
      <c r="A135" s="2"/>
      <c r="B135" s="1"/>
      <c r="C135" s="1"/>
      <c r="F135" s="1"/>
      <c r="G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9.5" customHeight="1">
      <c r="A136" s="2"/>
      <c r="B136" s="1"/>
      <c r="C136" s="1"/>
      <c r="F136" s="1"/>
      <c r="G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9.5" customHeight="1">
      <c r="A137" s="2"/>
      <c r="B137" s="1"/>
      <c r="C137" s="1"/>
      <c r="F137" s="1"/>
      <c r="G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9.5" customHeight="1">
      <c r="A138" s="2"/>
      <c r="B138" s="1"/>
      <c r="C138" s="1"/>
      <c r="F138" s="1"/>
      <c r="G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9.5" customHeight="1">
      <c r="A139" s="2"/>
      <c r="B139" s="1"/>
      <c r="C139" s="1"/>
      <c r="F139" s="1"/>
      <c r="G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9.5" customHeight="1">
      <c r="A140" s="2"/>
      <c r="B140" s="1"/>
      <c r="C140" s="1"/>
      <c r="F140" s="1"/>
      <c r="G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9.5" customHeight="1">
      <c r="A141" s="2"/>
      <c r="B141" s="1"/>
      <c r="C141" s="1"/>
      <c r="F141" s="1"/>
      <c r="G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9.5" customHeight="1">
      <c r="A142" s="2"/>
      <c r="B142" s="1"/>
      <c r="C142" s="1"/>
      <c r="F142" s="1"/>
      <c r="G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9.5" customHeight="1">
      <c r="A143" s="2"/>
      <c r="B143" s="1"/>
      <c r="C143" s="1"/>
      <c r="F143" s="1"/>
      <c r="G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9.5" customHeight="1">
      <c r="A144" s="2"/>
      <c r="B144" s="1"/>
      <c r="C144" s="1"/>
      <c r="F144" s="1"/>
      <c r="G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9.5" customHeight="1">
      <c r="A145" s="2"/>
      <c r="B145" s="1"/>
      <c r="C145" s="1"/>
      <c r="F145" s="1"/>
      <c r="G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9.5" customHeight="1">
      <c r="A146" s="2"/>
      <c r="B146" s="1"/>
      <c r="C146" s="1"/>
      <c r="F146" s="1"/>
      <c r="G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9.5" customHeight="1">
      <c r="A147" s="2"/>
      <c r="B147" s="1"/>
      <c r="C147" s="1"/>
      <c r="F147" s="1"/>
      <c r="G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9.5" customHeight="1">
      <c r="A148" s="2"/>
      <c r="B148" s="1"/>
      <c r="C148" s="1"/>
      <c r="F148" s="1"/>
      <c r="G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9.5" customHeight="1">
      <c r="A149" s="2"/>
      <c r="B149" s="1"/>
      <c r="C149" s="1"/>
      <c r="F149" s="1"/>
      <c r="G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9.5" customHeight="1">
      <c r="A150" s="2"/>
      <c r="B150" s="1"/>
      <c r="C150" s="1"/>
      <c r="F150" s="1"/>
      <c r="G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9.5" customHeight="1">
      <c r="A151" s="2"/>
      <c r="B151" s="1"/>
      <c r="C151" s="1"/>
      <c r="F151" s="1"/>
      <c r="G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9.5" customHeight="1">
      <c r="A152" s="2"/>
      <c r="B152" s="1"/>
      <c r="C152" s="1"/>
      <c r="F152" s="1"/>
      <c r="G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9.5" customHeight="1">
      <c r="A153" s="2"/>
      <c r="B153" s="1"/>
      <c r="C153" s="1"/>
      <c r="F153" s="1"/>
      <c r="G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9.5" customHeight="1">
      <c r="A154" s="2"/>
      <c r="B154" s="1"/>
      <c r="C154" s="1"/>
      <c r="F154" s="1"/>
      <c r="G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9.5" customHeight="1">
      <c r="A155" s="2"/>
      <c r="B155" s="1"/>
      <c r="C155" s="1"/>
      <c r="F155" s="1"/>
      <c r="G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9.5" customHeight="1">
      <c r="A156" s="2"/>
      <c r="B156" s="1"/>
      <c r="C156" s="1"/>
      <c r="F156" s="1"/>
      <c r="G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9.5" customHeight="1">
      <c r="A157" s="2"/>
      <c r="B157" s="1"/>
      <c r="C157" s="1"/>
      <c r="F157" s="1"/>
      <c r="G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9.5" customHeight="1">
      <c r="A158" s="2"/>
      <c r="B158" s="1"/>
      <c r="C158" s="1"/>
      <c r="F158" s="1"/>
      <c r="G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9.5" customHeight="1">
      <c r="A159" s="2"/>
      <c r="B159" s="1"/>
      <c r="C159" s="1"/>
      <c r="F159" s="1"/>
      <c r="G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9.5" customHeight="1">
      <c r="A160" s="2"/>
      <c r="B160" s="1"/>
      <c r="C160" s="1"/>
      <c r="F160" s="1"/>
      <c r="G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9.5" customHeight="1">
      <c r="A161" s="2"/>
      <c r="B161" s="1"/>
      <c r="C161" s="1"/>
      <c r="F161" s="1"/>
      <c r="G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9.5" customHeight="1">
      <c r="A162" s="2"/>
      <c r="B162" s="1"/>
      <c r="C162" s="1"/>
      <c r="F162" s="1"/>
      <c r="G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9.5" customHeight="1">
      <c r="A163" s="2"/>
      <c r="B163" s="1"/>
      <c r="C163" s="1"/>
      <c r="F163" s="1"/>
      <c r="G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9.5" customHeight="1">
      <c r="A164" s="2"/>
      <c r="B164" s="1"/>
      <c r="C164" s="1"/>
      <c r="F164" s="1"/>
      <c r="G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9.5" customHeight="1">
      <c r="A165" s="2"/>
      <c r="B165" s="1"/>
      <c r="C165" s="1"/>
      <c r="F165" s="1"/>
      <c r="G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9.5" customHeight="1">
      <c r="A166" s="2"/>
      <c r="B166" s="1"/>
      <c r="C166" s="1"/>
      <c r="F166" s="1"/>
      <c r="G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9.5" customHeight="1">
      <c r="A167" s="2"/>
      <c r="B167" s="1"/>
      <c r="C167" s="1"/>
      <c r="F167" s="1"/>
      <c r="G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9.5" customHeight="1">
      <c r="A168" s="2"/>
      <c r="B168" s="1"/>
      <c r="C168" s="1"/>
      <c r="F168" s="1"/>
      <c r="G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9.5" customHeight="1">
      <c r="A169" s="2"/>
      <c r="B169" s="1"/>
      <c r="C169" s="1"/>
      <c r="F169" s="1"/>
      <c r="G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9.5" customHeight="1">
      <c r="A170" s="2"/>
      <c r="B170" s="1"/>
      <c r="C170" s="1"/>
      <c r="F170" s="1"/>
      <c r="G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9.5" customHeight="1">
      <c r="A171" s="2"/>
      <c r="B171" s="1"/>
      <c r="C171" s="1"/>
      <c r="F171" s="1"/>
      <c r="G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9.5" customHeight="1">
      <c r="A172" s="2"/>
      <c r="B172" s="1"/>
      <c r="C172" s="1"/>
      <c r="F172" s="1"/>
      <c r="G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9.5" customHeight="1">
      <c r="A173" s="2"/>
      <c r="B173" s="1"/>
      <c r="C173" s="1"/>
      <c r="F173" s="1"/>
      <c r="G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9.5" customHeight="1">
      <c r="A174" s="2"/>
      <c r="B174" s="1"/>
      <c r="C174" s="1"/>
      <c r="F174" s="1"/>
      <c r="G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9.5" customHeight="1">
      <c r="A175" s="2"/>
      <c r="B175" s="1"/>
      <c r="C175" s="1"/>
      <c r="F175" s="1"/>
      <c r="G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9.5" customHeight="1">
      <c r="A176" s="2"/>
      <c r="B176" s="1"/>
      <c r="C176" s="1"/>
      <c r="F176" s="1"/>
      <c r="G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9.5" customHeight="1">
      <c r="A177" s="2"/>
      <c r="B177" s="1"/>
      <c r="C177" s="1"/>
      <c r="F177" s="1"/>
      <c r="G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9.5" customHeight="1">
      <c r="A178" s="2"/>
      <c r="B178" s="1"/>
      <c r="C178" s="1"/>
      <c r="F178" s="1"/>
      <c r="G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9.5" customHeight="1">
      <c r="A179" s="2"/>
      <c r="B179" s="1"/>
      <c r="C179" s="1"/>
      <c r="F179" s="1"/>
      <c r="G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9.5" customHeight="1">
      <c r="A180" s="2"/>
      <c r="B180" s="1"/>
      <c r="C180" s="1"/>
      <c r="F180" s="1"/>
      <c r="G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9.5" customHeight="1">
      <c r="A181" s="2"/>
      <c r="B181" s="1"/>
      <c r="C181" s="1"/>
      <c r="F181" s="1"/>
      <c r="G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9.5" customHeight="1">
      <c r="A182" s="2"/>
      <c r="B182" s="1"/>
      <c r="C182" s="1"/>
      <c r="F182" s="1"/>
      <c r="G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9.5" customHeight="1">
      <c r="A183" s="2"/>
      <c r="B183" s="1"/>
      <c r="C183" s="1"/>
      <c r="F183" s="1"/>
      <c r="G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9.5" customHeight="1">
      <c r="A184" s="2"/>
      <c r="B184" s="1"/>
      <c r="C184" s="1"/>
      <c r="F184" s="1"/>
      <c r="G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9.5" customHeight="1">
      <c r="A185" s="2"/>
      <c r="B185" s="1"/>
      <c r="C185" s="1"/>
      <c r="F185" s="1"/>
      <c r="G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9.5" customHeight="1">
      <c r="A186" s="2"/>
      <c r="B186" s="1"/>
      <c r="C186" s="1"/>
      <c r="F186" s="1"/>
      <c r="G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9.5" customHeight="1">
      <c r="A187" s="2"/>
      <c r="B187" s="1"/>
      <c r="C187" s="1"/>
      <c r="F187" s="1"/>
      <c r="G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9.5" customHeight="1">
      <c r="A188" s="2"/>
      <c r="B188" s="1"/>
      <c r="C188" s="1"/>
      <c r="F188" s="1"/>
      <c r="G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9.5" customHeight="1">
      <c r="A189" s="2"/>
      <c r="B189" s="1"/>
      <c r="C189" s="1"/>
      <c r="F189" s="1"/>
      <c r="G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9.5" customHeight="1">
      <c r="A190" s="2"/>
      <c r="B190" s="1"/>
      <c r="C190" s="1"/>
      <c r="F190" s="1"/>
      <c r="G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9.5" customHeight="1">
      <c r="A191" s="2"/>
      <c r="B191" s="1"/>
      <c r="C191" s="1"/>
      <c r="F191" s="1"/>
      <c r="G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9.5" customHeight="1">
      <c r="A192" s="2"/>
      <c r="B192" s="1"/>
      <c r="C192" s="1"/>
      <c r="F192" s="1"/>
      <c r="G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9.5" customHeight="1">
      <c r="A193" s="2"/>
      <c r="B193" s="1"/>
      <c r="C193" s="1"/>
      <c r="F193" s="1"/>
      <c r="G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9.5" customHeight="1">
      <c r="A194" s="2"/>
      <c r="B194" s="1"/>
      <c r="C194" s="1"/>
      <c r="F194" s="1"/>
      <c r="G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9.5" customHeight="1">
      <c r="A195" s="2"/>
      <c r="B195" s="1"/>
      <c r="C195" s="1"/>
      <c r="F195" s="1"/>
      <c r="G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9.5" customHeight="1">
      <c r="A196" s="2"/>
      <c r="B196" s="1"/>
      <c r="C196" s="1"/>
      <c r="F196" s="1"/>
      <c r="G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9.5" customHeight="1">
      <c r="A197" s="2"/>
      <c r="B197" s="1"/>
      <c r="C197" s="1"/>
      <c r="F197" s="1"/>
      <c r="G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9.5" customHeight="1">
      <c r="A198" s="2"/>
      <c r="B198" s="1"/>
      <c r="C198" s="1"/>
      <c r="F198" s="1"/>
      <c r="G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9.5" customHeight="1">
      <c r="A199" s="2"/>
      <c r="B199" s="1"/>
      <c r="C199" s="1"/>
      <c r="F199" s="1"/>
      <c r="G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9.5" customHeight="1">
      <c r="A200" s="2"/>
      <c r="B200" s="1"/>
      <c r="C200" s="1"/>
      <c r="F200" s="1"/>
      <c r="G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9.5" customHeight="1">
      <c r="A201" s="2"/>
      <c r="B201" s="1"/>
      <c r="C201" s="1"/>
      <c r="F201" s="1"/>
      <c r="G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9.5" customHeight="1">
      <c r="A202" s="2"/>
      <c r="B202" s="1"/>
      <c r="C202" s="1"/>
      <c r="F202" s="1"/>
      <c r="G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9.5" customHeight="1">
      <c r="A203" s="2"/>
      <c r="B203" s="1"/>
      <c r="C203" s="1"/>
      <c r="F203" s="1"/>
      <c r="G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9.5" customHeight="1">
      <c r="A204" s="2"/>
      <c r="B204" s="1"/>
      <c r="C204" s="1"/>
      <c r="F204" s="1"/>
      <c r="G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9.5" customHeight="1">
      <c r="A205" s="2"/>
      <c r="B205" s="1"/>
      <c r="C205" s="1"/>
      <c r="F205" s="1"/>
      <c r="G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9.5" customHeight="1">
      <c r="A206" s="2"/>
      <c r="B206" s="1"/>
      <c r="C206" s="1"/>
      <c r="F206" s="1"/>
      <c r="G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9.5" customHeight="1">
      <c r="A207" s="2"/>
      <c r="B207" s="1"/>
      <c r="C207" s="1"/>
      <c r="F207" s="1"/>
      <c r="G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9.5" customHeight="1">
      <c r="A208" s="2"/>
      <c r="B208" s="1"/>
      <c r="C208" s="1"/>
      <c r="F208" s="1"/>
      <c r="G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9.5" customHeight="1">
      <c r="A209" s="2"/>
      <c r="B209" s="1"/>
      <c r="C209" s="1"/>
      <c r="F209" s="1"/>
      <c r="G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9.5" customHeight="1">
      <c r="A210" s="2"/>
      <c r="B210" s="1"/>
      <c r="C210" s="1"/>
      <c r="F210" s="1"/>
      <c r="G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9.5" customHeight="1">
      <c r="A211" s="2"/>
      <c r="B211" s="1"/>
      <c r="C211" s="1"/>
      <c r="F211" s="1"/>
      <c r="G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9.5" customHeight="1">
      <c r="A212" s="2"/>
      <c r="B212" s="1"/>
      <c r="C212" s="1"/>
      <c r="F212" s="1"/>
      <c r="G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9.5" customHeight="1">
      <c r="A213" s="2"/>
      <c r="B213" s="1"/>
      <c r="C213" s="1"/>
      <c r="F213" s="1"/>
      <c r="G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9.5" customHeight="1">
      <c r="A214" s="2"/>
      <c r="B214" s="1"/>
      <c r="C214" s="1"/>
      <c r="F214" s="1"/>
      <c r="G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9.5" customHeight="1">
      <c r="A215" s="2"/>
      <c r="B215" s="1"/>
      <c r="C215" s="1"/>
      <c r="F215" s="1"/>
      <c r="G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9.5" customHeight="1">
      <c r="A216" s="2"/>
      <c r="B216" s="1"/>
      <c r="C216" s="1"/>
      <c r="F216" s="1"/>
      <c r="G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9.5" customHeight="1">
      <c r="A217" s="2"/>
      <c r="B217" s="1"/>
      <c r="C217" s="1"/>
      <c r="F217" s="1"/>
      <c r="G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9.5" customHeight="1">
      <c r="A218" s="2"/>
      <c r="B218" s="1"/>
      <c r="C218" s="1"/>
      <c r="F218" s="1"/>
      <c r="G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9.5" customHeight="1">
      <c r="A219" s="2"/>
      <c r="B219" s="1"/>
      <c r="C219" s="1"/>
      <c r="F219" s="1"/>
      <c r="G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9.5" customHeight="1">
      <c r="A220" s="2"/>
      <c r="B220" s="1"/>
      <c r="C220" s="1"/>
      <c r="F220" s="1"/>
      <c r="G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9.5" customHeight="1">
      <c r="A221" s="2"/>
      <c r="B221" s="1"/>
      <c r="C221" s="1"/>
      <c r="F221" s="1"/>
      <c r="G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9.5" customHeight="1">
      <c r="A222" s="2"/>
      <c r="B222" s="1"/>
      <c r="C222" s="1"/>
      <c r="F222" s="1"/>
      <c r="G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9.5" customHeight="1">
      <c r="A223" s="2"/>
      <c r="B223" s="1"/>
      <c r="C223" s="1"/>
      <c r="F223" s="1"/>
      <c r="G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9.5" customHeight="1">
      <c r="A224" s="2"/>
      <c r="B224" s="1"/>
      <c r="C224" s="1"/>
      <c r="F224" s="1"/>
      <c r="G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9.5" customHeight="1">
      <c r="A225" s="2"/>
      <c r="B225" s="1"/>
      <c r="C225" s="1"/>
      <c r="F225" s="1"/>
      <c r="G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9.5" customHeight="1">
      <c r="A226" s="2"/>
      <c r="B226" s="1"/>
      <c r="C226" s="1"/>
      <c r="F226" s="1"/>
      <c r="G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9.5" customHeight="1">
      <c r="A227" s="2"/>
      <c r="B227" s="1"/>
      <c r="C227" s="1"/>
      <c r="F227" s="1"/>
      <c r="G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9.5" customHeight="1">
      <c r="A228" s="2"/>
      <c r="B228" s="1"/>
      <c r="C228" s="1"/>
      <c r="F228" s="1"/>
      <c r="G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9.5" customHeight="1">
      <c r="A229" s="2"/>
      <c r="B229" s="1"/>
      <c r="C229" s="1"/>
      <c r="F229" s="1"/>
      <c r="G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9.5" customHeight="1">
      <c r="A230" s="2"/>
      <c r="B230" s="1"/>
      <c r="C230" s="1"/>
      <c r="F230" s="1"/>
      <c r="G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9.5" customHeight="1">
      <c r="A231" s="2"/>
      <c r="B231" s="1"/>
      <c r="C231" s="1"/>
      <c r="F231" s="1"/>
      <c r="G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9.5" customHeight="1">
      <c r="A232" s="2"/>
      <c r="B232" s="1"/>
      <c r="C232" s="1"/>
      <c r="F232" s="1"/>
      <c r="G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9.5" customHeight="1">
      <c r="A233" s="2"/>
      <c r="B233" s="1"/>
      <c r="C233" s="1"/>
      <c r="F233" s="1"/>
      <c r="G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9.5" customHeight="1">
      <c r="A234" s="2"/>
      <c r="B234" s="1"/>
      <c r="C234" s="1"/>
      <c r="F234" s="1"/>
      <c r="G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9.5" customHeight="1">
      <c r="A235" s="2"/>
      <c r="B235" s="1"/>
      <c r="C235" s="1"/>
      <c r="F235" s="1"/>
      <c r="G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9.5" customHeight="1">
      <c r="A236" s="2"/>
      <c r="B236" s="1"/>
      <c r="C236" s="1"/>
      <c r="F236" s="1"/>
      <c r="G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9.5" customHeight="1">
      <c r="A237" s="2"/>
      <c r="B237" s="1"/>
      <c r="C237" s="1"/>
      <c r="F237" s="1"/>
      <c r="G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9.5" customHeight="1">
      <c r="A238" s="2"/>
      <c r="B238" s="1"/>
      <c r="C238" s="1"/>
      <c r="F238" s="1"/>
      <c r="G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9.5" customHeight="1">
      <c r="A239" s="2"/>
      <c r="B239" s="1"/>
      <c r="C239" s="1"/>
      <c r="F239" s="1"/>
      <c r="G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9.5" customHeight="1">
      <c r="A240" s="2"/>
      <c r="B240" s="1"/>
      <c r="C240" s="1"/>
      <c r="F240" s="1"/>
      <c r="G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9.5" customHeight="1">
      <c r="A241" s="2"/>
      <c r="B241" s="1"/>
      <c r="C241" s="1"/>
      <c r="F241" s="1"/>
      <c r="G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9.5" customHeight="1">
      <c r="A242" s="2"/>
      <c r="B242" s="1"/>
      <c r="C242" s="1"/>
      <c r="F242" s="1"/>
      <c r="G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9.5" customHeight="1">
      <c r="A243" s="2"/>
      <c r="B243" s="1"/>
      <c r="C243" s="1"/>
      <c r="F243" s="1"/>
      <c r="G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9.5" customHeight="1">
      <c r="A244" s="2"/>
      <c r="B244" s="1"/>
      <c r="C244" s="1"/>
      <c r="F244" s="1"/>
      <c r="G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9.5" customHeight="1">
      <c r="A245" s="2"/>
      <c r="B245" s="1"/>
      <c r="C245" s="1"/>
      <c r="F245" s="1"/>
      <c r="G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9.5" customHeight="1">
      <c r="A246" s="2"/>
      <c r="B246" s="1"/>
      <c r="C246" s="1"/>
      <c r="F246" s="1"/>
      <c r="G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9.5" customHeight="1">
      <c r="A247" s="2"/>
      <c r="B247" s="1"/>
      <c r="C247" s="1"/>
      <c r="F247" s="1"/>
      <c r="G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9.5" customHeight="1">
      <c r="A248" s="2"/>
      <c r="B248" s="1"/>
      <c r="C248" s="1"/>
      <c r="F248" s="1"/>
      <c r="G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9.5" customHeight="1">
      <c r="A249" s="2"/>
      <c r="B249" s="1"/>
      <c r="C249" s="1"/>
      <c r="F249" s="1"/>
      <c r="G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9.5" customHeight="1">
      <c r="A250" s="2"/>
      <c r="B250" s="1"/>
      <c r="C250" s="1"/>
      <c r="F250" s="1"/>
      <c r="G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9.5" customHeight="1">
      <c r="A251" s="2"/>
      <c r="B251" s="1"/>
      <c r="C251" s="1"/>
      <c r="F251" s="1"/>
      <c r="G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9.5" customHeight="1">
      <c r="A252" s="2"/>
      <c r="B252" s="1"/>
      <c r="C252" s="1"/>
      <c r="F252" s="1"/>
      <c r="G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9.5" customHeight="1">
      <c r="A253" s="2"/>
      <c r="B253" s="1"/>
      <c r="C253" s="1"/>
      <c r="F253" s="1"/>
      <c r="G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9.5" customHeight="1">
      <c r="A254" s="2"/>
      <c r="B254" s="1"/>
      <c r="C254" s="1"/>
      <c r="F254" s="1"/>
      <c r="G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9.5" customHeight="1">
      <c r="A255" s="2"/>
      <c r="B255" s="1"/>
      <c r="C255" s="1"/>
      <c r="F255" s="1"/>
      <c r="G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9.5" customHeight="1">
      <c r="A256" s="2"/>
      <c r="B256" s="1"/>
      <c r="C256" s="1"/>
      <c r="F256" s="1"/>
      <c r="G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9.5" customHeight="1">
      <c r="A257" s="2"/>
      <c r="B257" s="1"/>
      <c r="C257" s="1"/>
      <c r="F257" s="1"/>
      <c r="G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9.5" customHeight="1">
      <c r="A258" s="2"/>
      <c r="B258" s="1"/>
      <c r="C258" s="1"/>
      <c r="F258" s="1"/>
      <c r="G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9.5" customHeight="1">
      <c r="A259" s="2"/>
      <c r="B259" s="1"/>
      <c r="C259" s="1"/>
      <c r="F259" s="1"/>
      <c r="G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9.5" customHeight="1">
      <c r="A260" s="2"/>
      <c r="B260" s="1"/>
      <c r="C260" s="1"/>
      <c r="F260" s="1"/>
      <c r="G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9.5" customHeight="1">
      <c r="A261" s="2"/>
      <c r="B261" s="1"/>
      <c r="C261" s="1"/>
      <c r="F261" s="1"/>
      <c r="G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9.5" customHeight="1">
      <c r="A262" s="2"/>
      <c r="B262" s="1"/>
      <c r="C262" s="1"/>
      <c r="F262" s="1"/>
      <c r="G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9.5" customHeight="1">
      <c r="A263" s="2"/>
      <c r="B263" s="1"/>
      <c r="C263" s="1"/>
      <c r="F263" s="1"/>
      <c r="G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9.5" customHeight="1">
      <c r="A264" s="2"/>
      <c r="B264" s="1"/>
      <c r="C264" s="1"/>
      <c r="F264" s="1"/>
      <c r="G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9.5" customHeight="1">
      <c r="A265" s="2"/>
      <c r="B265" s="1"/>
      <c r="C265" s="1"/>
      <c r="F265" s="1"/>
      <c r="G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9.5" customHeight="1">
      <c r="A266" s="2"/>
      <c r="B266" s="1"/>
      <c r="C266" s="1"/>
      <c r="F266" s="1"/>
      <c r="G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9.5" customHeight="1">
      <c r="A267" s="2"/>
      <c r="B267" s="1"/>
      <c r="C267" s="1"/>
      <c r="F267" s="1"/>
      <c r="G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9.5" customHeight="1">
      <c r="A268" s="2"/>
      <c r="B268" s="1"/>
      <c r="C268" s="1"/>
      <c r="F268" s="1"/>
      <c r="G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9.5" customHeight="1">
      <c r="A269" s="2"/>
      <c r="B269" s="1"/>
      <c r="C269" s="1"/>
      <c r="F269" s="1"/>
      <c r="G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9.5" customHeight="1">
      <c r="A270" s="2"/>
      <c r="B270" s="1"/>
      <c r="C270" s="1"/>
      <c r="F270" s="1"/>
      <c r="G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9.5" customHeight="1">
      <c r="A271" s="2"/>
      <c r="B271" s="1"/>
      <c r="C271" s="1"/>
      <c r="F271" s="1"/>
      <c r="G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9.5" customHeight="1">
      <c r="A272" s="2"/>
      <c r="B272" s="1"/>
      <c r="C272" s="1"/>
      <c r="F272" s="1"/>
      <c r="G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9.5" customHeight="1">
      <c r="A273" s="2"/>
      <c r="B273" s="1"/>
      <c r="C273" s="1"/>
      <c r="F273" s="1"/>
      <c r="G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9.5" customHeight="1">
      <c r="A274" s="2"/>
      <c r="B274" s="1"/>
      <c r="C274" s="1"/>
      <c r="F274" s="1"/>
      <c r="G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9.5" customHeight="1">
      <c r="A275" s="2"/>
      <c r="B275" s="1"/>
      <c r="C275" s="1"/>
      <c r="F275" s="1"/>
      <c r="G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9.5" customHeight="1">
      <c r="A276" s="2"/>
      <c r="B276" s="1"/>
      <c r="C276" s="1"/>
      <c r="F276" s="1"/>
      <c r="G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9.5" customHeight="1">
      <c r="A277" s="2"/>
      <c r="B277" s="1"/>
      <c r="C277" s="1"/>
      <c r="F277" s="1"/>
      <c r="G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9.5" customHeight="1">
      <c r="A278" s="2"/>
      <c r="B278" s="1"/>
      <c r="C278" s="1"/>
      <c r="F278" s="1"/>
      <c r="G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9.5" customHeight="1">
      <c r="A279" s="2"/>
      <c r="B279" s="1"/>
      <c r="C279" s="1"/>
      <c r="F279" s="1"/>
      <c r="G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9.5" customHeight="1">
      <c r="A280" s="2"/>
      <c r="B280" s="1"/>
      <c r="C280" s="1"/>
      <c r="F280" s="1"/>
      <c r="G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9.5" customHeight="1">
      <c r="A281" s="2"/>
      <c r="B281" s="1"/>
      <c r="C281" s="1"/>
      <c r="F281" s="1"/>
      <c r="G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9.5" customHeight="1">
      <c r="A282" s="2"/>
      <c r="B282" s="1"/>
      <c r="C282" s="1"/>
      <c r="F282" s="1"/>
      <c r="G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9.5" customHeight="1">
      <c r="A283" s="2"/>
      <c r="B283" s="1"/>
      <c r="C283" s="1"/>
      <c r="F283" s="1"/>
      <c r="G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9.5" customHeight="1">
      <c r="A284" s="2"/>
      <c r="B284" s="1"/>
      <c r="C284" s="1"/>
      <c r="F284" s="1"/>
      <c r="G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9.5" customHeight="1">
      <c r="A285" s="2"/>
      <c r="B285" s="1"/>
      <c r="C285" s="1"/>
      <c r="F285" s="1"/>
      <c r="G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9.5" customHeight="1">
      <c r="A286" s="2"/>
      <c r="B286" s="1"/>
      <c r="C286" s="1"/>
      <c r="F286" s="1"/>
      <c r="G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9.5" customHeight="1">
      <c r="A287" s="2"/>
      <c r="B287" s="1"/>
      <c r="C287" s="1"/>
      <c r="F287" s="1"/>
      <c r="G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9.5" customHeight="1">
      <c r="A288" s="2"/>
      <c r="B288" s="1"/>
      <c r="C288" s="1"/>
      <c r="F288" s="1"/>
      <c r="G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9.5" customHeight="1">
      <c r="A289" s="2"/>
      <c r="B289" s="1"/>
      <c r="C289" s="1"/>
      <c r="F289" s="1"/>
      <c r="G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9.5" customHeight="1">
      <c r="A290" s="2"/>
      <c r="B290" s="1"/>
      <c r="C290" s="1"/>
      <c r="F290" s="1"/>
      <c r="G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9.5" customHeight="1">
      <c r="A291" s="2"/>
      <c r="B291" s="1"/>
      <c r="C291" s="1"/>
      <c r="F291" s="1"/>
      <c r="G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9.5" customHeight="1">
      <c r="A292" s="2"/>
      <c r="B292" s="1"/>
      <c r="C292" s="1"/>
      <c r="F292" s="1"/>
      <c r="G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9.5" customHeight="1">
      <c r="A293" s="2"/>
      <c r="B293" s="1"/>
      <c r="C293" s="1"/>
      <c r="F293" s="1"/>
      <c r="G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9.5" customHeight="1">
      <c r="A294" s="2"/>
      <c r="B294" s="1"/>
      <c r="C294" s="1"/>
      <c r="F294" s="1"/>
      <c r="G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9.5" customHeight="1">
      <c r="A295" s="2"/>
      <c r="B295" s="1"/>
      <c r="C295" s="1"/>
      <c r="F295" s="1"/>
      <c r="G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9.5" customHeight="1">
      <c r="A296" s="2"/>
      <c r="B296" s="1"/>
      <c r="C296" s="1"/>
      <c r="F296" s="1"/>
      <c r="G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9.5" customHeight="1">
      <c r="A297" s="2"/>
      <c r="B297" s="1"/>
      <c r="C297" s="1"/>
      <c r="F297" s="1"/>
      <c r="G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9.5" customHeight="1">
      <c r="A298" s="2"/>
      <c r="B298" s="1"/>
      <c r="C298" s="1"/>
      <c r="F298" s="1"/>
      <c r="G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9.5" customHeight="1">
      <c r="A299" s="2"/>
      <c r="B299" s="1"/>
      <c r="C299" s="1"/>
      <c r="F299" s="1"/>
      <c r="G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9.5" customHeight="1">
      <c r="A300" s="2"/>
      <c r="B300" s="1"/>
      <c r="C300" s="1"/>
      <c r="F300" s="1"/>
      <c r="G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9.5" customHeight="1">
      <c r="A301" s="2"/>
      <c r="B301" s="1"/>
      <c r="C301" s="1"/>
      <c r="F301" s="1"/>
      <c r="G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9.5" customHeight="1">
      <c r="A302" s="2"/>
      <c r="B302" s="1"/>
      <c r="C302" s="1"/>
      <c r="F302" s="1"/>
      <c r="G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9.5" customHeight="1">
      <c r="A303" s="2"/>
      <c r="B303" s="1"/>
      <c r="C303" s="1"/>
      <c r="F303" s="1"/>
      <c r="G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9.5" customHeight="1">
      <c r="A304" s="2"/>
      <c r="B304" s="1"/>
      <c r="C304" s="1"/>
      <c r="F304" s="1"/>
      <c r="G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9.5" customHeight="1">
      <c r="A305" s="2"/>
      <c r="B305" s="1"/>
      <c r="C305" s="1"/>
      <c r="F305" s="1"/>
      <c r="G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9.5" customHeight="1">
      <c r="A306" s="2"/>
      <c r="B306" s="1"/>
      <c r="C306" s="1"/>
      <c r="F306" s="1"/>
      <c r="G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9.5" customHeight="1">
      <c r="A307" s="2"/>
      <c r="B307" s="1"/>
      <c r="C307" s="1"/>
      <c r="F307" s="1"/>
      <c r="G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9.5" customHeight="1">
      <c r="A308" s="2"/>
      <c r="B308" s="1"/>
      <c r="C308" s="1"/>
      <c r="F308" s="1"/>
      <c r="G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9.5" customHeight="1">
      <c r="A309" s="2"/>
      <c r="B309" s="1"/>
      <c r="C309" s="1"/>
      <c r="F309" s="1"/>
      <c r="G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9.5" customHeight="1">
      <c r="A310" s="2"/>
      <c r="B310" s="1"/>
      <c r="C310" s="1"/>
      <c r="F310" s="1"/>
      <c r="G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9.5" customHeight="1">
      <c r="A311" s="2"/>
      <c r="B311" s="1"/>
      <c r="C311" s="1"/>
      <c r="F311" s="1"/>
      <c r="G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9.5" customHeight="1">
      <c r="A312" s="2"/>
      <c r="B312" s="1"/>
      <c r="C312" s="1"/>
      <c r="F312" s="1"/>
      <c r="G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9.5" customHeight="1">
      <c r="A313" s="2"/>
      <c r="B313" s="1"/>
      <c r="C313" s="1"/>
      <c r="F313" s="1"/>
      <c r="G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9.5" customHeight="1">
      <c r="A314" s="2"/>
      <c r="B314" s="1"/>
      <c r="C314" s="1"/>
      <c r="F314" s="1"/>
      <c r="G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9.5" customHeight="1">
      <c r="A315" s="2"/>
      <c r="B315" s="1"/>
      <c r="C315" s="1"/>
      <c r="F315" s="1"/>
      <c r="G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9.5" customHeight="1">
      <c r="A316" s="2"/>
      <c r="B316" s="1"/>
      <c r="C316" s="1"/>
      <c r="F316" s="1"/>
      <c r="G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9.5" customHeight="1">
      <c r="A317" s="2"/>
      <c r="B317" s="1"/>
      <c r="C317" s="1"/>
      <c r="F317" s="1"/>
      <c r="G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9.5" customHeight="1">
      <c r="A318" s="2"/>
      <c r="B318" s="1"/>
      <c r="C318" s="1"/>
      <c r="F318" s="1"/>
      <c r="G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9.5" customHeight="1">
      <c r="A319" s="2"/>
      <c r="B319" s="1"/>
      <c r="C319" s="1"/>
      <c r="F319" s="1"/>
      <c r="G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9.5" customHeight="1">
      <c r="A320" s="2"/>
      <c r="B320" s="1"/>
      <c r="C320" s="1"/>
      <c r="F320" s="1"/>
      <c r="G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9.5" customHeight="1">
      <c r="A321" s="2"/>
      <c r="B321" s="1"/>
      <c r="C321" s="1"/>
      <c r="F321" s="1"/>
      <c r="G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9.5" customHeight="1">
      <c r="A322" s="2"/>
      <c r="B322" s="1"/>
      <c r="C322" s="1"/>
      <c r="F322" s="1"/>
      <c r="G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9.5" customHeight="1">
      <c r="A323" s="2"/>
      <c r="B323" s="1"/>
      <c r="C323" s="1"/>
      <c r="F323" s="1"/>
      <c r="G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9.5" customHeight="1">
      <c r="A324" s="2"/>
      <c r="B324" s="1"/>
      <c r="C324" s="1"/>
      <c r="F324" s="1"/>
      <c r="G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9.5" customHeight="1">
      <c r="A325" s="2"/>
      <c r="B325" s="1"/>
      <c r="C325" s="1"/>
      <c r="F325" s="1"/>
      <c r="G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9.5" customHeight="1">
      <c r="A326" s="2"/>
      <c r="B326" s="1"/>
      <c r="C326" s="1"/>
      <c r="F326" s="1"/>
      <c r="G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9.5" customHeight="1">
      <c r="A327" s="2"/>
      <c r="B327" s="1"/>
      <c r="C327" s="1"/>
      <c r="F327" s="1"/>
      <c r="G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9.5" customHeight="1">
      <c r="A328" s="2"/>
      <c r="B328" s="1"/>
      <c r="C328" s="1"/>
      <c r="F328" s="1"/>
      <c r="G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9.5" customHeight="1">
      <c r="A329" s="2"/>
      <c r="B329" s="1"/>
      <c r="C329" s="1"/>
      <c r="F329" s="1"/>
      <c r="G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9.5" customHeight="1">
      <c r="A330" s="2"/>
      <c r="B330" s="1"/>
      <c r="C330" s="1"/>
      <c r="F330" s="1"/>
      <c r="G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9.5" customHeight="1">
      <c r="A331" s="2"/>
      <c r="B331" s="1"/>
      <c r="C331" s="1"/>
      <c r="F331" s="1"/>
      <c r="G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9.5" customHeight="1">
      <c r="A332" s="2"/>
      <c r="B332" s="1"/>
      <c r="C332" s="1"/>
      <c r="F332" s="1"/>
      <c r="G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9.5" customHeight="1">
      <c r="A333" s="2"/>
      <c r="B333" s="1"/>
      <c r="C333" s="1"/>
      <c r="F333" s="1"/>
      <c r="G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9.5" customHeight="1">
      <c r="A334" s="2"/>
      <c r="B334" s="1"/>
      <c r="C334" s="1"/>
      <c r="F334" s="1"/>
      <c r="G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9.5" customHeight="1">
      <c r="A335" s="2"/>
      <c r="B335" s="1"/>
      <c r="C335" s="1"/>
      <c r="F335" s="1"/>
      <c r="G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9.5" customHeight="1">
      <c r="A336" s="2"/>
      <c r="B336" s="1"/>
      <c r="C336" s="1"/>
      <c r="F336" s="1"/>
      <c r="G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9.5" customHeight="1">
      <c r="A337" s="2"/>
      <c r="B337" s="1"/>
      <c r="C337" s="1"/>
      <c r="F337" s="1"/>
      <c r="G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9.5" customHeight="1">
      <c r="A338" s="2"/>
      <c r="B338" s="1"/>
      <c r="C338" s="1"/>
      <c r="F338" s="1"/>
      <c r="G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9.5" customHeight="1">
      <c r="A339" s="2"/>
      <c r="B339" s="1"/>
      <c r="C339" s="1"/>
      <c r="F339" s="1"/>
      <c r="G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9.5" customHeight="1">
      <c r="A340" s="2"/>
      <c r="B340" s="1"/>
      <c r="C340" s="1"/>
      <c r="F340" s="1"/>
      <c r="G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9.5" customHeight="1">
      <c r="A341" s="2"/>
      <c r="B341" s="1"/>
      <c r="C341" s="1"/>
      <c r="F341" s="1"/>
      <c r="G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9.5" customHeight="1">
      <c r="A342" s="2"/>
      <c r="B342" s="1"/>
      <c r="C342" s="1"/>
      <c r="F342" s="1"/>
      <c r="G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9.5" customHeight="1">
      <c r="A343" s="2"/>
      <c r="B343" s="1"/>
      <c r="C343" s="1"/>
      <c r="F343" s="1"/>
      <c r="G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9.5" customHeight="1">
      <c r="A344" s="2"/>
      <c r="B344" s="1"/>
      <c r="C344" s="1"/>
      <c r="F344" s="1"/>
      <c r="G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9.5" customHeight="1">
      <c r="A345" s="2"/>
      <c r="B345" s="1"/>
      <c r="C345" s="1"/>
      <c r="F345" s="1"/>
      <c r="G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9.5" customHeight="1">
      <c r="A346" s="2"/>
      <c r="B346" s="1"/>
      <c r="C346" s="1"/>
      <c r="F346" s="1"/>
      <c r="G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9.5" customHeight="1">
      <c r="A347" s="2"/>
      <c r="B347" s="1"/>
      <c r="C347" s="1"/>
      <c r="F347" s="1"/>
      <c r="G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9.5" customHeight="1">
      <c r="A348" s="2"/>
      <c r="B348" s="1"/>
      <c r="C348" s="1"/>
      <c r="F348" s="1"/>
      <c r="G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9.5" customHeight="1">
      <c r="A349" s="2"/>
      <c r="B349" s="1"/>
      <c r="C349" s="1"/>
      <c r="F349" s="1"/>
      <c r="G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9.5" customHeight="1">
      <c r="A350" s="2"/>
      <c r="B350" s="1"/>
      <c r="C350" s="1"/>
      <c r="F350" s="1"/>
      <c r="G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9.5" customHeight="1">
      <c r="A351" s="2"/>
      <c r="B351" s="1"/>
      <c r="C351" s="1"/>
      <c r="F351" s="1"/>
      <c r="G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9.5" customHeight="1">
      <c r="A352" s="2"/>
      <c r="B352" s="1"/>
      <c r="C352" s="1"/>
      <c r="F352" s="1"/>
      <c r="G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9.5" customHeight="1">
      <c r="A353" s="2"/>
      <c r="B353" s="1"/>
      <c r="C353" s="1"/>
      <c r="F353" s="1"/>
      <c r="G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9.5" customHeight="1">
      <c r="A354" s="2"/>
      <c r="B354" s="1"/>
      <c r="C354" s="1"/>
      <c r="F354" s="1"/>
      <c r="G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9.5" customHeight="1">
      <c r="A355" s="2"/>
      <c r="B355" s="1"/>
      <c r="C355" s="1"/>
      <c r="F355" s="1"/>
      <c r="G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9.5" customHeight="1">
      <c r="A356" s="2"/>
      <c r="B356" s="1"/>
      <c r="C356" s="1"/>
      <c r="F356" s="1"/>
      <c r="G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9.5" customHeight="1">
      <c r="A357" s="2"/>
      <c r="B357" s="1"/>
      <c r="C357" s="1"/>
      <c r="F357" s="1"/>
      <c r="G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9.5" customHeight="1">
      <c r="A358" s="2"/>
      <c r="B358" s="1"/>
      <c r="C358" s="1"/>
      <c r="F358" s="1"/>
      <c r="G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9.5" customHeight="1">
      <c r="A359" s="2"/>
      <c r="B359" s="1"/>
      <c r="C359" s="1"/>
      <c r="F359" s="1"/>
      <c r="G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9.5" customHeight="1">
      <c r="A360" s="2"/>
      <c r="B360" s="1"/>
      <c r="C360" s="1"/>
      <c r="F360" s="1"/>
      <c r="G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9.5" customHeight="1">
      <c r="A361" s="2"/>
      <c r="B361" s="1"/>
      <c r="C361" s="1"/>
      <c r="F361" s="1"/>
      <c r="G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9.5" customHeight="1">
      <c r="A362" s="2"/>
      <c r="B362" s="1"/>
      <c r="C362" s="1"/>
      <c r="F362" s="1"/>
      <c r="G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9.5" customHeight="1">
      <c r="A363" s="2"/>
      <c r="B363" s="1"/>
      <c r="C363" s="1"/>
      <c r="F363" s="1"/>
      <c r="G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9.5" customHeight="1">
      <c r="A364" s="2"/>
      <c r="B364" s="1"/>
      <c r="C364" s="1"/>
      <c r="F364" s="1"/>
      <c r="G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9.5" customHeight="1">
      <c r="A365" s="2"/>
      <c r="B365" s="1"/>
      <c r="C365" s="1"/>
      <c r="F365" s="1"/>
      <c r="G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9.5" customHeight="1">
      <c r="A366" s="2"/>
      <c r="B366" s="1"/>
      <c r="C366" s="1"/>
      <c r="F366" s="1"/>
      <c r="G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9.5" customHeight="1">
      <c r="A367" s="2"/>
      <c r="B367" s="1"/>
      <c r="C367" s="1"/>
      <c r="F367" s="1"/>
      <c r="G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9.5" customHeight="1">
      <c r="A368" s="2"/>
      <c r="B368" s="1"/>
      <c r="C368" s="1"/>
      <c r="F368" s="1"/>
      <c r="G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9.5" customHeight="1">
      <c r="A369" s="2"/>
      <c r="B369" s="1"/>
      <c r="C369" s="1"/>
      <c r="F369" s="1"/>
      <c r="G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9.5" customHeight="1">
      <c r="A370" s="2"/>
      <c r="B370" s="1"/>
      <c r="C370" s="1"/>
      <c r="F370" s="1"/>
      <c r="G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9.5" customHeight="1">
      <c r="A371" s="2"/>
      <c r="B371" s="1"/>
      <c r="C371" s="1"/>
      <c r="F371" s="1"/>
      <c r="G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9.5" customHeight="1">
      <c r="A372" s="2"/>
      <c r="B372" s="1"/>
      <c r="C372" s="1"/>
      <c r="F372" s="1"/>
      <c r="G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9.5" customHeight="1">
      <c r="A373" s="2"/>
      <c r="B373" s="1"/>
      <c r="C373" s="1"/>
      <c r="F373" s="1"/>
      <c r="G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9.5" customHeight="1">
      <c r="A374" s="2"/>
      <c r="B374" s="1"/>
      <c r="C374" s="1"/>
      <c r="F374" s="1"/>
      <c r="G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9.5" customHeight="1">
      <c r="A375" s="2"/>
      <c r="B375" s="1"/>
      <c r="C375" s="1"/>
      <c r="F375" s="1"/>
      <c r="G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9.5" customHeight="1">
      <c r="A376" s="2"/>
      <c r="B376" s="1"/>
      <c r="C376" s="1"/>
      <c r="F376" s="1"/>
      <c r="G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9.5" customHeight="1">
      <c r="A377" s="2"/>
      <c r="B377" s="1"/>
      <c r="C377" s="1"/>
      <c r="F377" s="1"/>
      <c r="G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9.5" customHeight="1">
      <c r="A378" s="2"/>
      <c r="B378" s="1"/>
      <c r="C378" s="1"/>
      <c r="F378" s="1"/>
      <c r="G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9.5" customHeight="1">
      <c r="A379" s="2"/>
      <c r="B379" s="1"/>
      <c r="C379" s="1"/>
      <c r="F379" s="1"/>
      <c r="G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9.5" customHeight="1">
      <c r="A380" s="2"/>
      <c r="B380" s="1"/>
      <c r="C380" s="1"/>
      <c r="F380" s="1"/>
      <c r="G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9.5" customHeight="1">
      <c r="A381" s="2"/>
      <c r="B381" s="1"/>
      <c r="C381" s="1"/>
      <c r="F381" s="1"/>
      <c r="G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9.5" customHeight="1">
      <c r="A382" s="2"/>
      <c r="B382" s="1"/>
      <c r="C382" s="1"/>
      <c r="F382" s="1"/>
      <c r="G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9.5" customHeight="1">
      <c r="A383" s="2"/>
      <c r="B383" s="1"/>
      <c r="C383" s="1"/>
      <c r="F383" s="1"/>
      <c r="G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9.5" customHeight="1">
      <c r="A384" s="2"/>
      <c r="B384" s="1"/>
      <c r="C384" s="1"/>
      <c r="F384" s="1"/>
      <c r="G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9.5" customHeight="1">
      <c r="A385" s="2"/>
      <c r="B385" s="1"/>
      <c r="C385" s="1"/>
      <c r="F385" s="1"/>
      <c r="G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9.5" customHeight="1">
      <c r="A386" s="2"/>
      <c r="B386" s="1"/>
      <c r="C386" s="1"/>
      <c r="F386" s="1"/>
      <c r="G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9.5" customHeight="1">
      <c r="A387" s="2"/>
      <c r="B387" s="1"/>
      <c r="C387" s="1"/>
      <c r="F387" s="1"/>
      <c r="G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9.5" customHeight="1">
      <c r="A388" s="2"/>
      <c r="B388" s="1"/>
      <c r="C388" s="1"/>
      <c r="F388" s="1"/>
      <c r="G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9.5" customHeight="1">
      <c r="A389" s="2"/>
      <c r="B389" s="1"/>
      <c r="C389" s="1"/>
      <c r="F389" s="1"/>
      <c r="G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9.5" customHeight="1">
      <c r="A390" s="2"/>
      <c r="B390" s="1"/>
      <c r="C390" s="1"/>
      <c r="F390" s="1"/>
      <c r="G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9.5" customHeight="1">
      <c r="A391" s="2"/>
      <c r="B391" s="1"/>
      <c r="C391" s="1"/>
      <c r="F391" s="1"/>
      <c r="G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9.5" customHeight="1">
      <c r="A392" s="2"/>
      <c r="B392" s="1"/>
      <c r="C392" s="1"/>
      <c r="F392" s="1"/>
      <c r="G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9.5" customHeight="1">
      <c r="A393" s="2"/>
      <c r="B393" s="1"/>
      <c r="C393" s="1"/>
      <c r="F393" s="1"/>
      <c r="G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9.5" customHeight="1">
      <c r="A394" s="2"/>
      <c r="B394" s="1"/>
      <c r="C394" s="1"/>
      <c r="F394" s="1"/>
      <c r="G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9.5" customHeight="1">
      <c r="A395" s="2"/>
      <c r="B395" s="1"/>
      <c r="C395" s="1"/>
      <c r="F395" s="1"/>
      <c r="G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9.5" customHeight="1">
      <c r="A396" s="2"/>
      <c r="B396" s="1"/>
      <c r="C396" s="1"/>
      <c r="F396" s="1"/>
      <c r="G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9.5" customHeight="1">
      <c r="A397" s="2"/>
      <c r="B397" s="1"/>
      <c r="C397" s="1"/>
      <c r="F397" s="1"/>
      <c r="G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9.5" customHeight="1">
      <c r="A398" s="2"/>
      <c r="B398" s="1"/>
      <c r="C398" s="1"/>
      <c r="F398" s="1"/>
      <c r="G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9.5" customHeight="1">
      <c r="A399" s="2"/>
      <c r="B399" s="1"/>
      <c r="C399" s="1"/>
      <c r="F399" s="1"/>
      <c r="G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9.5" customHeight="1">
      <c r="A400" s="2"/>
      <c r="B400" s="1"/>
      <c r="C400" s="1"/>
      <c r="F400" s="1"/>
      <c r="G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9.5" customHeight="1">
      <c r="A401" s="2"/>
      <c r="B401" s="1"/>
      <c r="C401" s="1"/>
      <c r="F401" s="1"/>
      <c r="G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9.5" customHeight="1">
      <c r="A402" s="2"/>
      <c r="B402" s="1"/>
      <c r="C402" s="1"/>
      <c r="F402" s="1"/>
      <c r="G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9.5" customHeight="1">
      <c r="A403" s="2"/>
      <c r="B403" s="1"/>
      <c r="C403" s="1"/>
      <c r="F403" s="1"/>
      <c r="G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9.5" customHeight="1">
      <c r="A404" s="2"/>
      <c r="B404" s="1"/>
      <c r="C404" s="1"/>
      <c r="F404" s="1"/>
      <c r="G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9.5" customHeight="1">
      <c r="A405" s="2"/>
      <c r="B405" s="1"/>
      <c r="C405" s="1"/>
      <c r="F405" s="1"/>
      <c r="G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9.5" customHeight="1">
      <c r="A406" s="2"/>
      <c r="B406" s="1"/>
      <c r="C406" s="1"/>
      <c r="F406" s="1"/>
      <c r="G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9.5" customHeight="1">
      <c r="A407" s="2"/>
      <c r="B407" s="1"/>
      <c r="C407" s="1"/>
      <c r="F407" s="1"/>
      <c r="G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9.5" customHeight="1">
      <c r="A408" s="2"/>
      <c r="B408" s="1"/>
      <c r="C408" s="1"/>
      <c r="F408" s="1"/>
      <c r="G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9.5" customHeight="1">
      <c r="A409" s="2"/>
      <c r="B409" s="1"/>
      <c r="C409" s="1"/>
      <c r="F409" s="1"/>
      <c r="G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9.5" customHeight="1">
      <c r="A410" s="2"/>
      <c r="B410" s="1"/>
      <c r="C410" s="1"/>
      <c r="F410" s="1"/>
      <c r="G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9.5" customHeight="1">
      <c r="A411" s="2"/>
      <c r="B411" s="1"/>
      <c r="C411" s="1"/>
      <c r="F411" s="1"/>
      <c r="G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9.5" customHeight="1">
      <c r="A412" s="2"/>
      <c r="B412" s="1"/>
      <c r="C412" s="1"/>
      <c r="F412" s="1"/>
      <c r="G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9.5" customHeight="1">
      <c r="A413" s="2"/>
      <c r="B413" s="1"/>
      <c r="C413" s="1"/>
      <c r="F413" s="1"/>
      <c r="G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9.5" customHeight="1">
      <c r="A414" s="2"/>
      <c r="B414" s="1"/>
      <c r="C414" s="1"/>
      <c r="F414" s="1"/>
      <c r="G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9.5" customHeight="1">
      <c r="A415" s="2"/>
      <c r="B415" s="1"/>
      <c r="C415" s="1"/>
      <c r="F415" s="1"/>
      <c r="G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9.5" customHeight="1">
      <c r="A416" s="2"/>
      <c r="B416" s="1"/>
      <c r="C416" s="1"/>
      <c r="F416" s="1"/>
      <c r="G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9.5" customHeight="1">
      <c r="A417" s="2"/>
      <c r="B417" s="1"/>
      <c r="C417" s="1"/>
      <c r="F417" s="1"/>
      <c r="G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9.5" customHeight="1">
      <c r="A418" s="2"/>
      <c r="B418" s="1"/>
      <c r="C418" s="1"/>
      <c r="F418" s="1"/>
      <c r="G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9.5" customHeight="1">
      <c r="A419" s="2"/>
      <c r="B419" s="1"/>
      <c r="C419" s="1"/>
      <c r="F419" s="1"/>
      <c r="G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9.5" customHeight="1">
      <c r="A420" s="2"/>
      <c r="B420" s="1"/>
      <c r="C420" s="1"/>
      <c r="F420" s="1"/>
      <c r="G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9.5" customHeight="1">
      <c r="A421" s="2"/>
      <c r="B421" s="1"/>
      <c r="C421" s="1"/>
      <c r="F421" s="1"/>
      <c r="G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9.5" customHeight="1">
      <c r="A422" s="2"/>
      <c r="B422" s="1"/>
      <c r="C422" s="1"/>
      <c r="F422" s="1"/>
      <c r="G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9.5" customHeight="1">
      <c r="A423" s="2"/>
      <c r="B423" s="1"/>
      <c r="C423" s="1"/>
      <c r="F423" s="1"/>
      <c r="G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9.5" customHeight="1">
      <c r="A424" s="2"/>
      <c r="B424" s="1"/>
      <c r="C424" s="1"/>
      <c r="F424" s="1"/>
      <c r="G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9.5" customHeight="1">
      <c r="A425" s="2"/>
      <c r="B425" s="1"/>
      <c r="C425" s="1"/>
      <c r="F425" s="1"/>
      <c r="G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9.5" customHeight="1">
      <c r="A426" s="2"/>
      <c r="B426" s="1"/>
      <c r="C426" s="1"/>
      <c r="F426" s="1"/>
      <c r="G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9.5" customHeight="1">
      <c r="A427" s="2"/>
      <c r="B427" s="1"/>
      <c r="C427" s="1"/>
      <c r="F427" s="1"/>
      <c r="G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9.5" customHeight="1">
      <c r="A428" s="2"/>
      <c r="B428" s="1"/>
      <c r="C428" s="1"/>
      <c r="F428" s="1"/>
      <c r="G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9.5" customHeight="1">
      <c r="A429" s="2"/>
      <c r="B429" s="1"/>
      <c r="C429" s="1"/>
      <c r="F429" s="1"/>
      <c r="G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9.5" customHeight="1">
      <c r="A430" s="2"/>
      <c r="B430" s="1"/>
      <c r="C430" s="1"/>
      <c r="F430" s="1"/>
      <c r="G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9.5" customHeight="1">
      <c r="A431" s="2"/>
      <c r="B431" s="1"/>
      <c r="C431" s="1"/>
      <c r="F431" s="1"/>
      <c r="G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9.5" customHeight="1">
      <c r="A432" s="2"/>
      <c r="B432" s="1"/>
      <c r="C432" s="1"/>
      <c r="F432" s="1"/>
      <c r="G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9.5" customHeight="1">
      <c r="A433" s="2"/>
      <c r="B433" s="1"/>
      <c r="C433" s="1"/>
      <c r="F433" s="1"/>
      <c r="G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9.5" customHeight="1">
      <c r="A434" s="2"/>
      <c r="B434" s="1"/>
      <c r="C434" s="1"/>
      <c r="F434" s="1"/>
      <c r="G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9.5" customHeight="1">
      <c r="A435" s="2"/>
      <c r="B435" s="1"/>
      <c r="C435" s="1"/>
      <c r="F435" s="1"/>
      <c r="G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9.5" customHeight="1">
      <c r="A436" s="2"/>
      <c r="B436" s="1"/>
      <c r="C436" s="1"/>
      <c r="F436" s="1"/>
      <c r="G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9.5" customHeight="1">
      <c r="A437" s="2"/>
      <c r="B437" s="1"/>
      <c r="C437" s="1"/>
      <c r="F437" s="1"/>
      <c r="G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9.5" customHeight="1">
      <c r="A438" s="2"/>
      <c r="B438" s="1"/>
      <c r="C438" s="1"/>
      <c r="F438" s="1"/>
      <c r="G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9.5" customHeight="1">
      <c r="A439" s="2"/>
      <c r="B439" s="1"/>
      <c r="C439" s="1"/>
      <c r="F439" s="1"/>
      <c r="G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9.5" customHeight="1">
      <c r="A440" s="2"/>
      <c r="B440" s="1"/>
      <c r="C440" s="1"/>
      <c r="F440" s="1"/>
      <c r="G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9.5" customHeight="1">
      <c r="A441" s="2"/>
      <c r="B441" s="1"/>
      <c r="C441" s="1"/>
      <c r="F441" s="1"/>
      <c r="G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9.5" customHeight="1">
      <c r="A442" s="2"/>
      <c r="B442" s="1"/>
      <c r="C442" s="1"/>
      <c r="F442" s="1"/>
      <c r="G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9.5" customHeight="1">
      <c r="A443" s="2"/>
      <c r="B443" s="1"/>
      <c r="C443" s="1"/>
      <c r="F443" s="1"/>
      <c r="G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9.5" customHeight="1">
      <c r="A444" s="2"/>
      <c r="B444" s="1"/>
      <c r="C444" s="1"/>
      <c r="F444" s="1"/>
      <c r="G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9.5" customHeight="1">
      <c r="A445" s="2"/>
      <c r="B445" s="1"/>
      <c r="C445" s="1"/>
      <c r="F445" s="1"/>
      <c r="G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9.5" customHeight="1">
      <c r="A446" s="2"/>
      <c r="B446" s="1"/>
      <c r="C446" s="1"/>
      <c r="F446" s="1"/>
      <c r="G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9.5" customHeight="1">
      <c r="A447" s="2"/>
      <c r="B447" s="1"/>
      <c r="C447" s="1"/>
      <c r="F447" s="1"/>
      <c r="G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9.5" customHeight="1">
      <c r="A448" s="2"/>
      <c r="B448" s="1"/>
      <c r="C448" s="1"/>
      <c r="F448" s="1"/>
      <c r="G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9.5" customHeight="1">
      <c r="A449" s="2"/>
      <c r="B449" s="1"/>
      <c r="C449" s="1"/>
      <c r="F449" s="1"/>
      <c r="G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9.5" customHeight="1">
      <c r="A450" s="2"/>
      <c r="B450" s="1"/>
      <c r="C450" s="1"/>
      <c r="F450" s="1"/>
      <c r="G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9.5" customHeight="1">
      <c r="A451" s="2"/>
      <c r="B451" s="1"/>
      <c r="C451" s="1"/>
      <c r="F451" s="1"/>
      <c r="G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9.5" customHeight="1">
      <c r="A452" s="2"/>
      <c r="B452" s="1"/>
      <c r="C452" s="1"/>
      <c r="F452" s="1"/>
      <c r="G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9.5" customHeight="1">
      <c r="A453" s="2"/>
      <c r="B453" s="1"/>
      <c r="C453" s="1"/>
      <c r="F453" s="1"/>
      <c r="G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9.5" customHeight="1">
      <c r="A454" s="2"/>
      <c r="B454" s="1"/>
      <c r="C454" s="1"/>
      <c r="F454" s="1"/>
      <c r="G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9.5" customHeight="1">
      <c r="A455" s="2"/>
      <c r="B455" s="1"/>
      <c r="C455" s="1"/>
      <c r="F455" s="1"/>
      <c r="G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9.5" customHeight="1">
      <c r="A456" s="2"/>
      <c r="B456" s="1"/>
      <c r="C456" s="1"/>
      <c r="F456" s="1"/>
      <c r="G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9.5" customHeight="1">
      <c r="A457" s="2"/>
      <c r="B457" s="1"/>
      <c r="C457" s="1"/>
      <c r="F457" s="1"/>
      <c r="G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9.5" customHeight="1">
      <c r="A458" s="2"/>
      <c r="B458" s="1"/>
      <c r="C458" s="1"/>
      <c r="F458" s="1"/>
      <c r="G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9.5" customHeight="1">
      <c r="A459" s="2"/>
      <c r="B459" s="1"/>
      <c r="C459" s="1"/>
      <c r="F459" s="1"/>
      <c r="G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9.5" customHeight="1">
      <c r="A460" s="2"/>
      <c r="B460" s="1"/>
      <c r="C460" s="1"/>
      <c r="F460" s="1"/>
      <c r="G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9.5" customHeight="1">
      <c r="A461" s="2"/>
      <c r="B461" s="1"/>
      <c r="C461" s="1"/>
      <c r="F461" s="1"/>
      <c r="G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9.5" customHeight="1">
      <c r="A462" s="2"/>
      <c r="B462" s="1"/>
      <c r="C462" s="1"/>
      <c r="F462" s="1"/>
      <c r="G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9.5" customHeight="1">
      <c r="A463" s="2"/>
      <c r="B463" s="1"/>
      <c r="C463" s="1"/>
      <c r="F463" s="1"/>
      <c r="G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9.5" customHeight="1">
      <c r="A464" s="2"/>
      <c r="B464" s="1"/>
      <c r="C464" s="1"/>
      <c r="F464" s="1"/>
      <c r="G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9.5" customHeight="1">
      <c r="A465" s="2"/>
      <c r="B465" s="1"/>
      <c r="C465" s="1"/>
      <c r="F465" s="1"/>
      <c r="G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9.5" customHeight="1">
      <c r="A466" s="2"/>
      <c r="B466" s="1"/>
      <c r="C466" s="1"/>
      <c r="F466" s="1"/>
      <c r="G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9.5" customHeight="1">
      <c r="A467" s="2"/>
      <c r="B467" s="1"/>
      <c r="C467" s="1"/>
      <c r="F467" s="1"/>
      <c r="G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9.5" customHeight="1">
      <c r="A468" s="2"/>
      <c r="B468" s="1"/>
      <c r="C468" s="1"/>
      <c r="F468" s="1"/>
      <c r="G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9.5" customHeight="1">
      <c r="A469" s="2"/>
      <c r="B469" s="1"/>
      <c r="C469" s="1"/>
      <c r="F469" s="1"/>
      <c r="G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9.5" customHeight="1">
      <c r="A470" s="2"/>
      <c r="B470" s="1"/>
      <c r="C470" s="1"/>
      <c r="F470" s="1"/>
      <c r="G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9.5" customHeight="1">
      <c r="A471" s="2"/>
      <c r="B471" s="1"/>
      <c r="C471" s="1"/>
      <c r="F471" s="1"/>
      <c r="G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9.5" customHeight="1">
      <c r="A472" s="2"/>
      <c r="B472" s="1"/>
      <c r="C472" s="1"/>
      <c r="F472" s="1"/>
      <c r="G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9.5" customHeight="1">
      <c r="A473" s="2"/>
      <c r="B473" s="1"/>
      <c r="C473" s="1"/>
      <c r="F473" s="1"/>
      <c r="G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9.5" customHeight="1">
      <c r="A474" s="2"/>
      <c r="B474" s="1"/>
      <c r="C474" s="1"/>
      <c r="F474" s="1"/>
      <c r="G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9.5" customHeight="1">
      <c r="A475" s="2"/>
      <c r="B475" s="1"/>
      <c r="C475" s="1"/>
      <c r="F475" s="1"/>
      <c r="G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9.5" customHeight="1">
      <c r="A476" s="2"/>
      <c r="B476" s="1"/>
      <c r="C476" s="1"/>
      <c r="F476" s="1"/>
      <c r="G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9.5" customHeight="1">
      <c r="A477" s="2"/>
      <c r="B477" s="1"/>
      <c r="C477" s="1"/>
      <c r="F477" s="1"/>
      <c r="G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9.5" customHeight="1">
      <c r="A478" s="2"/>
      <c r="B478" s="1"/>
      <c r="C478" s="1"/>
      <c r="F478" s="1"/>
      <c r="G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9.5" customHeight="1">
      <c r="A479" s="2"/>
      <c r="B479" s="1"/>
      <c r="C479" s="1"/>
      <c r="F479" s="1"/>
      <c r="G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9.5" customHeight="1">
      <c r="A480" s="2"/>
      <c r="B480" s="1"/>
      <c r="C480" s="1"/>
      <c r="F480" s="1"/>
      <c r="G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9.5" customHeight="1">
      <c r="A481" s="2"/>
      <c r="B481" s="1"/>
      <c r="C481" s="1"/>
      <c r="F481" s="1"/>
      <c r="G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9.5" customHeight="1">
      <c r="A482" s="2"/>
      <c r="B482" s="1"/>
      <c r="C482" s="1"/>
      <c r="F482" s="1"/>
      <c r="G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9.5" customHeight="1">
      <c r="A483" s="2"/>
      <c r="B483" s="1"/>
      <c r="C483" s="1"/>
      <c r="F483" s="1"/>
      <c r="G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9.5" customHeight="1">
      <c r="A484" s="2"/>
      <c r="B484" s="1"/>
      <c r="C484" s="1"/>
      <c r="F484" s="1"/>
      <c r="G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9.5" customHeight="1">
      <c r="A485" s="2"/>
      <c r="B485" s="1"/>
      <c r="C485" s="1"/>
      <c r="F485" s="1"/>
      <c r="G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9.5" customHeight="1">
      <c r="A486" s="2"/>
      <c r="B486" s="1"/>
      <c r="C486" s="1"/>
      <c r="F486" s="1"/>
      <c r="G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9.5" customHeight="1">
      <c r="A487" s="2"/>
      <c r="B487" s="1"/>
      <c r="C487" s="1"/>
      <c r="F487" s="1"/>
      <c r="G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9.5" customHeight="1">
      <c r="A488" s="2"/>
      <c r="B488" s="1"/>
      <c r="C488" s="1"/>
      <c r="F488" s="1"/>
      <c r="G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9.5" customHeight="1">
      <c r="A489" s="2"/>
      <c r="B489" s="1"/>
      <c r="C489" s="1"/>
      <c r="F489" s="1"/>
      <c r="G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9.5" customHeight="1">
      <c r="A490" s="2"/>
      <c r="B490" s="1"/>
      <c r="C490" s="1"/>
      <c r="F490" s="1"/>
      <c r="G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9.5" customHeight="1">
      <c r="A491" s="2"/>
      <c r="B491" s="1"/>
      <c r="C491" s="1"/>
      <c r="F491" s="1"/>
      <c r="G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9.5" customHeight="1">
      <c r="A492" s="2"/>
      <c r="B492" s="1"/>
      <c r="C492" s="1"/>
      <c r="F492" s="1"/>
      <c r="G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9.5" customHeight="1">
      <c r="A493" s="2"/>
      <c r="B493" s="1"/>
      <c r="C493" s="1"/>
      <c r="F493" s="1"/>
      <c r="G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9.5" customHeight="1">
      <c r="A494" s="2"/>
      <c r="B494" s="1"/>
      <c r="C494" s="1"/>
      <c r="F494" s="1"/>
      <c r="G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9.5" customHeight="1">
      <c r="A495" s="2"/>
      <c r="B495" s="1"/>
      <c r="C495" s="1"/>
      <c r="F495" s="1"/>
      <c r="G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9.5" customHeight="1">
      <c r="A496" s="2"/>
      <c r="B496" s="1"/>
      <c r="C496" s="1"/>
      <c r="F496" s="1"/>
      <c r="G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9.5" customHeight="1">
      <c r="A497" s="2"/>
      <c r="B497" s="1"/>
      <c r="C497" s="1"/>
      <c r="F497" s="1"/>
      <c r="G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9.5" customHeight="1">
      <c r="A498" s="2"/>
      <c r="B498" s="1"/>
      <c r="C498" s="1"/>
      <c r="F498" s="1"/>
      <c r="G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9.5" customHeight="1">
      <c r="A499" s="2"/>
      <c r="B499" s="1"/>
      <c r="C499" s="1"/>
      <c r="F499" s="1"/>
      <c r="G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9.5" customHeight="1">
      <c r="A500" s="2"/>
      <c r="B500" s="1"/>
      <c r="C500" s="1"/>
      <c r="F500" s="1"/>
      <c r="G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9.5" customHeight="1">
      <c r="A501" s="2"/>
      <c r="B501" s="1"/>
      <c r="C501" s="1"/>
      <c r="F501" s="1"/>
      <c r="G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9.5" customHeight="1">
      <c r="A502" s="2"/>
      <c r="B502" s="1"/>
      <c r="C502" s="1"/>
      <c r="F502" s="1"/>
      <c r="G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9.5" customHeight="1">
      <c r="A503" s="2"/>
      <c r="B503" s="1"/>
      <c r="C503" s="1"/>
      <c r="F503" s="1"/>
      <c r="G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9.5" customHeight="1">
      <c r="A504" s="2"/>
      <c r="B504" s="1"/>
      <c r="C504" s="1"/>
      <c r="F504" s="1"/>
      <c r="G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9.5" customHeight="1">
      <c r="A505" s="2"/>
      <c r="B505" s="1"/>
      <c r="C505" s="1"/>
      <c r="F505" s="1"/>
      <c r="G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9.5" customHeight="1">
      <c r="A506" s="2"/>
      <c r="B506" s="1"/>
      <c r="C506" s="1"/>
      <c r="F506" s="1"/>
      <c r="G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9.5" customHeight="1">
      <c r="A507" s="2"/>
      <c r="B507" s="1"/>
      <c r="C507" s="1"/>
      <c r="F507" s="1"/>
      <c r="G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9.5" customHeight="1">
      <c r="A508" s="2"/>
      <c r="B508" s="1"/>
      <c r="C508" s="1"/>
      <c r="F508" s="1"/>
      <c r="G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9.5" customHeight="1">
      <c r="A509" s="2"/>
      <c r="B509" s="1"/>
      <c r="C509" s="1"/>
      <c r="F509" s="1"/>
      <c r="G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9.5" customHeight="1">
      <c r="A510" s="2"/>
      <c r="B510" s="1"/>
      <c r="C510" s="1"/>
      <c r="F510" s="1"/>
      <c r="G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9.5" customHeight="1">
      <c r="A511" s="2"/>
      <c r="B511" s="1"/>
      <c r="C511" s="1"/>
      <c r="F511" s="1"/>
      <c r="G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9.5" customHeight="1">
      <c r="A512" s="2"/>
      <c r="B512" s="1"/>
      <c r="C512" s="1"/>
      <c r="F512" s="1"/>
      <c r="G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9.5" customHeight="1">
      <c r="A513" s="2"/>
      <c r="B513" s="1"/>
      <c r="C513" s="1"/>
      <c r="F513" s="1"/>
      <c r="G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9.5" customHeight="1">
      <c r="A514" s="2"/>
      <c r="B514" s="1"/>
      <c r="C514" s="1"/>
      <c r="F514" s="1"/>
      <c r="G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9.5" customHeight="1">
      <c r="A515" s="2"/>
      <c r="B515" s="1"/>
      <c r="C515" s="1"/>
      <c r="F515" s="1"/>
      <c r="G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9.5" customHeight="1">
      <c r="A516" s="2"/>
      <c r="B516" s="1"/>
      <c r="C516" s="1"/>
      <c r="F516" s="1"/>
      <c r="G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9.5" customHeight="1">
      <c r="A517" s="2"/>
      <c r="B517" s="1"/>
      <c r="C517" s="1"/>
      <c r="F517" s="1"/>
      <c r="G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9.5" customHeight="1">
      <c r="A518" s="2"/>
      <c r="B518" s="1"/>
      <c r="C518" s="1"/>
      <c r="F518" s="1"/>
      <c r="G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9.5" customHeight="1">
      <c r="A519" s="2"/>
      <c r="B519" s="1"/>
      <c r="C519" s="1"/>
      <c r="F519" s="1"/>
      <c r="G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9.5" customHeight="1">
      <c r="A520" s="2"/>
      <c r="B520" s="1"/>
      <c r="C520" s="1"/>
      <c r="F520" s="1"/>
      <c r="G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9.5" customHeight="1">
      <c r="A521" s="2"/>
      <c r="B521" s="1"/>
      <c r="C521" s="1"/>
      <c r="F521" s="1"/>
      <c r="G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9.5" customHeight="1">
      <c r="A522" s="2"/>
      <c r="B522" s="1"/>
      <c r="C522" s="1"/>
      <c r="F522" s="1"/>
      <c r="G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9.5" customHeight="1">
      <c r="A523" s="2"/>
      <c r="B523" s="1"/>
      <c r="C523" s="1"/>
      <c r="F523" s="1"/>
      <c r="G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9.5" customHeight="1">
      <c r="A524" s="2"/>
      <c r="B524" s="1"/>
      <c r="C524" s="1"/>
      <c r="F524" s="1"/>
      <c r="G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9.5" customHeight="1">
      <c r="A525" s="2"/>
      <c r="B525" s="1"/>
      <c r="C525" s="1"/>
      <c r="F525" s="1"/>
      <c r="G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9.5" customHeight="1">
      <c r="A526" s="2"/>
      <c r="B526" s="1"/>
      <c r="C526" s="1"/>
      <c r="F526" s="1"/>
      <c r="G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9.5" customHeight="1">
      <c r="A527" s="2"/>
      <c r="B527" s="1"/>
      <c r="C527" s="1"/>
      <c r="F527" s="1"/>
      <c r="G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9.5" customHeight="1">
      <c r="A528" s="2"/>
      <c r="B528" s="1"/>
      <c r="C528" s="1"/>
      <c r="F528" s="1"/>
      <c r="G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9.5" customHeight="1">
      <c r="A529" s="2"/>
      <c r="B529" s="1"/>
      <c r="C529" s="1"/>
      <c r="F529" s="1"/>
      <c r="G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9.5" customHeight="1">
      <c r="A530" s="2"/>
      <c r="B530" s="1"/>
      <c r="C530" s="1"/>
      <c r="F530" s="1"/>
      <c r="G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9.5" customHeight="1">
      <c r="A531" s="2"/>
      <c r="B531" s="1"/>
      <c r="C531" s="1"/>
      <c r="F531" s="1"/>
      <c r="G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9.5" customHeight="1">
      <c r="A532" s="2"/>
      <c r="B532" s="1"/>
      <c r="C532" s="1"/>
      <c r="F532" s="1"/>
      <c r="G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9.5" customHeight="1">
      <c r="A533" s="2"/>
      <c r="B533" s="1"/>
      <c r="C533" s="1"/>
      <c r="F533" s="1"/>
      <c r="G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9.5" customHeight="1">
      <c r="A534" s="2"/>
      <c r="B534" s="1"/>
      <c r="C534" s="1"/>
      <c r="F534" s="1"/>
      <c r="G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9.5" customHeight="1">
      <c r="A535" s="2"/>
      <c r="B535" s="1"/>
      <c r="C535" s="1"/>
      <c r="F535" s="1"/>
      <c r="G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9.5" customHeight="1">
      <c r="A536" s="2"/>
      <c r="B536" s="1"/>
      <c r="C536" s="1"/>
      <c r="F536" s="1"/>
      <c r="G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9.5" customHeight="1">
      <c r="A537" s="2"/>
      <c r="B537" s="1"/>
      <c r="C537" s="1"/>
      <c r="F537" s="1"/>
      <c r="G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9.5" customHeight="1">
      <c r="A538" s="2"/>
      <c r="B538" s="1"/>
      <c r="C538" s="1"/>
      <c r="F538" s="1"/>
      <c r="G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9.5" customHeight="1">
      <c r="A539" s="2"/>
      <c r="B539" s="1"/>
      <c r="C539" s="1"/>
      <c r="F539" s="1"/>
      <c r="G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9.5" customHeight="1">
      <c r="A540" s="2"/>
      <c r="B540" s="1"/>
      <c r="C540" s="1"/>
      <c r="F540" s="1"/>
      <c r="G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9.5" customHeight="1">
      <c r="A541" s="2"/>
      <c r="B541" s="1"/>
      <c r="C541" s="1"/>
      <c r="F541" s="1"/>
      <c r="G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9.5" customHeight="1">
      <c r="A542" s="2"/>
      <c r="B542" s="1"/>
      <c r="C542" s="1"/>
      <c r="F542" s="1"/>
      <c r="G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9.5" customHeight="1">
      <c r="A543" s="2"/>
      <c r="B543" s="1"/>
      <c r="C543" s="1"/>
      <c r="F543" s="1"/>
      <c r="G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9.5" customHeight="1">
      <c r="A544" s="2"/>
      <c r="B544" s="1"/>
      <c r="C544" s="1"/>
      <c r="F544" s="1"/>
      <c r="G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9.5" customHeight="1">
      <c r="A545" s="2"/>
      <c r="B545" s="1"/>
      <c r="C545" s="1"/>
      <c r="F545" s="1"/>
      <c r="G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9.5" customHeight="1">
      <c r="A546" s="2"/>
      <c r="B546" s="1"/>
      <c r="C546" s="1"/>
      <c r="F546" s="1"/>
      <c r="G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9.5" customHeight="1">
      <c r="A547" s="2"/>
      <c r="B547" s="1"/>
      <c r="C547" s="1"/>
      <c r="F547" s="1"/>
      <c r="G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9.5" customHeight="1">
      <c r="A548" s="2"/>
      <c r="B548" s="1"/>
      <c r="C548" s="1"/>
      <c r="F548" s="1"/>
      <c r="G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9.5" customHeight="1">
      <c r="A549" s="2"/>
      <c r="B549" s="1"/>
      <c r="C549" s="1"/>
      <c r="F549" s="1"/>
      <c r="G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9.5" customHeight="1">
      <c r="A550" s="2"/>
      <c r="B550" s="1"/>
      <c r="C550" s="1"/>
      <c r="F550" s="1"/>
      <c r="G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9.5" customHeight="1">
      <c r="A551" s="2"/>
      <c r="B551" s="1"/>
      <c r="C551" s="1"/>
      <c r="F551" s="1"/>
      <c r="G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9.5" customHeight="1">
      <c r="A552" s="2"/>
      <c r="B552" s="1"/>
      <c r="C552" s="1"/>
      <c r="F552" s="1"/>
      <c r="G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9.5" customHeight="1">
      <c r="A553" s="2"/>
      <c r="B553" s="1"/>
      <c r="C553" s="1"/>
      <c r="F553" s="1"/>
      <c r="G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9.5" customHeight="1">
      <c r="A554" s="2"/>
      <c r="B554" s="1"/>
      <c r="C554" s="1"/>
      <c r="F554" s="1"/>
      <c r="G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9.5" customHeight="1">
      <c r="A555" s="2"/>
      <c r="B555" s="1"/>
      <c r="C555" s="1"/>
      <c r="F555" s="1"/>
      <c r="G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9.5" customHeight="1">
      <c r="A556" s="2"/>
      <c r="B556" s="1"/>
      <c r="C556" s="1"/>
      <c r="F556" s="1"/>
      <c r="G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9.5" customHeight="1">
      <c r="A557" s="2"/>
      <c r="B557" s="1"/>
      <c r="C557" s="1"/>
      <c r="F557" s="1"/>
      <c r="G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9.5" customHeight="1">
      <c r="A558" s="2"/>
      <c r="B558" s="1"/>
      <c r="C558" s="1"/>
      <c r="F558" s="1"/>
      <c r="G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9.5" customHeight="1">
      <c r="A559" s="2"/>
      <c r="B559" s="1"/>
      <c r="C559" s="1"/>
      <c r="F559" s="1"/>
      <c r="G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9.5" customHeight="1">
      <c r="A560" s="2"/>
      <c r="B560" s="1"/>
      <c r="C560" s="1"/>
      <c r="F560" s="1"/>
      <c r="G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9.5" customHeight="1">
      <c r="A561" s="2"/>
      <c r="B561" s="1"/>
      <c r="C561" s="1"/>
      <c r="F561" s="1"/>
      <c r="G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9.5" customHeight="1">
      <c r="A562" s="2"/>
      <c r="B562" s="1"/>
      <c r="C562" s="1"/>
      <c r="F562" s="1"/>
      <c r="G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9.5" customHeight="1">
      <c r="A563" s="2"/>
      <c r="B563" s="1"/>
      <c r="C563" s="1"/>
      <c r="F563" s="1"/>
      <c r="G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9.5" customHeight="1">
      <c r="A564" s="2"/>
      <c r="B564" s="1"/>
      <c r="C564" s="1"/>
      <c r="F564" s="1"/>
      <c r="G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9.5" customHeight="1">
      <c r="A565" s="2"/>
      <c r="B565" s="1"/>
      <c r="C565" s="1"/>
      <c r="F565" s="1"/>
      <c r="G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9.5" customHeight="1">
      <c r="A566" s="2"/>
      <c r="B566" s="1"/>
      <c r="C566" s="1"/>
      <c r="F566" s="1"/>
      <c r="G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9.5" customHeight="1">
      <c r="A567" s="2"/>
      <c r="B567" s="1"/>
      <c r="C567" s="1"/>
      <c r="F567" s="1"/>
      <c r="G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9.5" customHeight="1">
      <c r="A568" s="2"/>
      <c r="B568" s="1"/>
      <c r="C568" s="1"/>
      <c r="F568" s="1"/>
      <c r="G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9.5" customHeight="1">
      <c r="A569" s="2"/>
      <c r="B569" s="1"/>
      <c r="C569" s="1"/>
      <c r="F569" s="1"/>
      <c r="G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9.5" customHeight="1">
      <c r="A570" s="2"/>
      <c r="B570" s="1"/>
      <c r="C570" s="1"/>
      <c r="F570" s="1"/>
      <c r="G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9.5" customHeight="1">
      <c r="A571" s="2"/>
      <c r="B571" s="1"/>
      <c r="C571" s="1"/>
      <c r="F571" s="1"/>
      <c r="G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9.5" customHeight="1">
      <c r="A572" s="2"/>
      <c r="B572" s="1"/>
      <c r="C572" s="1"/>
      <c r="F572" s="1"/>
      <c r="G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9.5" customHeight="1">
      <c r="A573" s="2"/>
      <c r="B573" s="1"/>
      <c r="C573" s="1"/>
      <c r="F573" s="1"/>
      <c r="G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9.5" customHeight="1">
      <c r="A574" s="2"/>
      <c r="B574" s="1"/>
      <c r="C574" s="1"/>
      <c r="F574" s="1"/>
      <c r="G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9.5" customHeight="1">
      <c r="A575" s="2"/>
      <c r="B575" s="1"/>
      <c r="C575" s="1"/>
      <c r="F575" s="1"/>
      <c r="G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9.5" customHeight="1">
      <c r="A576" s="2"/>
      <c r="B576" s="1"/>
      <c r="C576" s="1"/>
      <c r="F576" s="1"/>
      <c r="G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9.5" customHeight="1">
      <c r="A577" s="2"/>
      <c r="B577" s="1"/>
      <c r="C577" s="1"/>
      <c r="F577" s="1"/>
      <c r="G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9.5" customHeight="1">
      <c r="A578" s="2"/>
      <c r="B578" s="1"/>
      <c r="C578" s="1"/>
      <c r="F578" s="1"/>
      <c r="G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9.5" customHeight="1">
      <c r="A579" s="2"/>
      <c r="B579" s="1"/>
      <c r="C579" s="1"/>
      <c r="F579" s="1"/>
      <c r="G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9.5" customHeight="1">
      <c r="A580" s="2"/>
      <c r="B580" s="1"/>
      <c r="C580" s="1"/>
      <c r="F580" s="1"/>
      <c r="G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9.5" customHeight="1">
      <c r="A581" s="2"/>
      <c r="B581" s="1"/>
      <c r="C581" s="1"/>
      <c r="F581" s="1"/>
      <c r="G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9.5" customHeight="1">
      <c r="A582" s="2"/>
      <c r="B582" s="1"/>
      <c r="C582" s="1"/>
      <c r="F582" s="1"/>
      <c r="G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9.5" customHeight="1">
      <c r="A583" s="2"/>
      <c r="B583" s="1"/>
      <c r="C583" s="1"/>
      <c r="F583" s="1"/>
      <c r="G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9.5" customHeight="1">
      <c r="A584" s="2"/>
      <c r="B584" s="1"/>
      <c r="C584" s="1"/>
      <c r="F584" s="1"/>
      <c r="G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9.5" customHeight="1">
      <c r="A585" s="2"/>
      <c r="B585" s="1"/>
      <c r="C585" s="1"/>
      <c r="F585" s="1"/>
      <c r="G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9.5" customHeight="1">
      <c r="A586" s="2"/>
      <c r="B586" s="1"/>
      <c r="C586" s="1"/>
      <c r="F586" s="1"/>
      <c r="G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9.5" customHeight="1">
      <c r="A587" s="2"/>
      <c r="B587" s="1"/>
      <c r="C587" s="1"/>
      <c r="F587" s="1"/>
      <c r="G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9.5" customHeight="1">
      <c r="A588" s="2"/>
      <c r="B588" s="1"/>
      <c r="C588" s="1"/>
      <c r="F588" s="1"/>
      <c r="G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9.5" customHeight="1">
      <c r="A589" s="2"/>
      <c r="B589" s="1"/>
      <c r="C589" s="1"/>
      <c r="F589" s="1"/>
      <c r="G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9.5" customHeight="1">
      <c r="A590" s="2"/>
      <c r="B590" s="1"/>
      <c r="C590" s="1"/>
      <c r="F590" s="1"/>
      <c r="G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9.5" customHeight="1">
      <c r="A591" s="2"/>
      <c r="B591" s="1"/>
      <c r="C591" s="1"/>
      <c r="F591" s="1"/>
      <c r="G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9.5" customHeight="1">
      <c r="A592" s="2"/>
      <c r="B592" s="1"/>
      <c r="C592" s="1"/>
      <c r="F592" s="1"/>
      <c r="G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9.5" customHeight="1">
      <c r="A593" s="2"/>
      <c r="B593" s="1"/>
      <c r="C593" s="1"/>
      <c r="F593" s="1"/>
      <c r="G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9.5" customHeight="1">
      <c r="A594" s="2"/>
      <c r="B594" s="1"/>
      <c r="C594" s="1"/>
      <c r="F594" s="1"/>
      <c r="G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9.5" customHeight="1">
      <c r="A595" s="2"/>
      <c r="B595" s="1"/>
      <c r="C595" s="1"/>
      <c r="F595" s="1"/>
      <c r="G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9.5" customHeight="1">
      <c r="A596" s="2"/>
      <c r="B596" s="1"/>
      <c r="C596" s="1"/>
      <c r="F596" s="1"/>
      <c r="G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9.5" customHeight="1">
      <c r="A597" s="2"/>
      <c r="B597" s="1"/>
      <c r="C597" s="1"/>
      <c r="F597" s="1"/>
      <c r="G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9.5" customHeight="1">
      <c r="A598" s="2"/>
      <c r="B598" s="1"/>
      <c r="C598" s="1"/>
      <c r="F598" s="1"/>
      <c r="G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9.5" customHeight="1">
      <c r="A599" s="2"/>
      <c r="B599" s="1"/>
      <c r="C599" s="1"/>
      <c r="F599" s="1"/>
      <c r="G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9.5" customHeight="1">
      <c r="A600" s="2"/>
      <c r="B600" s="1"/>
      <c r="C600" s="1"/>
      <c r="F600" s="1"/>
      <c r="G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9.5" customHeight="1">
      <c r="A601" s="2"/>
      <c r="B601" s="1"/>
      <c r="C601" s="1"/>
      <c r="F601" s="1"/>
      <c r="G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9.5" customHeight="1">
      <c r="A602" s="2"/>
      <c r="B602" s="1"/>
      <c r="C602" s="1"/>
      <c r="F602" s="1"/>
      <c r="G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9.5" customHeight="1">
      <c r="A603" s="2"/>
      <c r="B603" s="1"/>
      <c r="C603" s="1"/>
      <c r="F603" s="1"/>
      <c r="G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9.5" customHeight="1">
      <c r="A604" s="2"/>
      <c r="B604" s="1"/>
      <c r="C604" s="1"/>
      <c r="F604" s="1"/>
      <c r="G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9.5" customHeight="1">
      <c r="A605" s="2"/>
      <c r="B605" s="1"/>
      <c r="C605" s="1"/>
      <c r="F605" s="1"/>
      <c r="G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9.5" customHeight="1">
      <c r="A606" s="2"/>
      <c r="B606" s="1"/>
      <c r="C606" s="1"/>
      <c r="F606" s="1"/>
      <c r="G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9.5" customHeight="1">
      <c r="A607" s="2"/>
      <c r="B607" s="1"/>
      <c r="C607" s="1"/>
      <c r="F607" s="1"/>
      <c r="G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9.5" customHeight="1">
      <c r="A608" s="2"/>
      <c r="B608" s="1"/>
      <c r="C608" s="1"/>
      <c r="F608" s="1"/>
      <c r="G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9.5" customHeight="1">
      <c r="A609" s="2"/>
      <c r="B609" s="1"/>
      <c r="C609" s="1"/>
      <c r="F609" s="1"/>
      <c r="G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9.5" customHeight="1">
      <c r="A610" s="2"/>
      <c r="B610" s="1"/>
      <c r="C610" s="1"/>
      <c r="F610" s="1"/>
      <c r="G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9.5" customHeight="1">
      <c r="A611" s="2"/>
      <c r="B611" s="1"/>
      <c r="C611" s="1"/>
      <c r="F611" s="1"/>
      <c r="G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9.5" customHeight="1">
      <c r="A612" s="2"/>
      <c r="B612" s="1"/>
      <c r="C612" s="1"/>
      <c r="F612" s="1"/>
      <c r="G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9.5" customHeight="1">
      <c r="A613" s="2"/>
      <c r="B613" s="1"/>
      <c r="C613" s="1"/>
      <c r="F613" s="1"/>
      <c r="G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9.5" customHeight="1">
      <c r="A614" s="2"/>
      <c r="B614" s="1"/>
      <c r="C614" s="1"/>
      <c r="F614" s="1"/>
      <c r="G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9.5" customHeight="1">
      <c r="A615" s="2"/>
      <c r="B615" s="1"/>
      <c r="C615" s="1"/>
      <c r="F615" s="1"/>
      <c r="G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9.5" customHeight="1">
      <c r="A616" s="2"/>
      <c r="B616" s="1"/>
      <c r="C616" s="1"/>
      <c r="F616" s="1"/>
      <c r="G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9.5" customHeight="1">
      <c r="A617" s="2"/>
      <c r="B617" s="1"/>
      <c r="C617" s="1"/>
      <c r="F617" s="1"/>
      <c r="G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9.5" customHeight="1">
      <c r="A618" s="2"/>
      <c r="B618" s="1"/>
      <c r="C618" s="1"/>
      <c r="F618" s="1"/>
      <c r="G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9.5" customHeight="1">
      <c r="A619" s="2"/>
      <c r="B619" s="1"/>
      <c r="C619" s="1"/>
      <c r="F619" s="1"/>
      <c r="G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9.5" customHeight="1">
      <c r="A620" s="2"/>
      <c r="B620" s="1"/>
      <c r="C620" s="1"/>
      <c r="F620" s="1"/>
      <c r="G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9.5" customHeight="1">
      <c r="A621" s="2"/>
      <c r="B621" s="1"/>
      <c r="C621" s="1"/>
      <c r="F621" s="1"/>
      <c r="G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9.5" customHeight="1">
      <c r="A622" s="2"/>
      <c r="B622" s="1"/>
      <c r="C622" s="1"/>
      <c r="F622" s="1"/>
      <c r="G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9.5" customHeight="1">
      <c r="A623" s="2"/>
      <c r="B623" s="1"/>
      <c r="C623" s="1"/>
      <c r="F623" s="1"/>
      <c r="G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9.5" customHeight="1">
      <c r="A624" s="2"/>
      <c r="B624" s="1"/>
      <c r="C624" s="1"/>
      <c r="F624" s="1"/>
      <c r="G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9.5" customHeight="1">
      <c r="A625" s="2"/>
      <c r="B625" s="1"/>
      <c r="C625" s="1"/>
      <c r="F625" s="1"/>
      <c r="G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9.5" customHeight="1">
      <c r="A626" s="2"/>
      <c r="B626" s="1"/>
      <c r="C626" s="1"/>
      <c r="F626" s="1"/>
      <c r="G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9.5" customHeight="1">
      <c r="A627" s="2"/>
      <c r="B627" s="1"/>
      <c r="C627" s="1"/>
      <c r="F627" s="1"/>
      <c r="G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9.5" customHeight="1">
      <c r="A628" s="2"/>
      <c r="B628" s="1"/>
      <c r="C628" s="1"/>
      <c r="F628" s="1"/>
      <c r="G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9.5" customHeight="1">
      <c r="A629" s="2"/>
      <c r="B629" s="1"/>
      <c r="C629" s="1"/>
      <c r="F629" s="1"/>
      <c r="G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9.5" customHeight="1">
      <c r="A630" s="2"/>
      <c r="B630" s="1"/>
      <c r="C630" s="1"/>
      <c r="F630" s="1"/>
      <c r="G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9.5" customHeight="1">
      <c r="A631" s="2"/>
      <c r="B631" s="1"/>
      <c r="C631" s="1"/>
      <c r="F631" s="1"/>
      <c r="G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9.5" customHeight="1">
      <c r="A632" s="2"/>
      <c r="B632" s="1"/>
      <c r="C632" s="1"/>
      <c r="F632" s="1"/>
      <c r="G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9.5" customHeight="1">
      <c r="A633" s="2"/>
      <c r="B633" s="1"/>
      <c r="C633" s="1"/>
      <c r="F633" s="1"/>
      <c r="G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9.5" customHeight="1">
      <c r="A634" s="2"/>
      <c r="B634" s="1"/>
      <c r="C634" s="1"/>
      <c r="F634" s="1"/>
      <c r="G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9.5" customHeight="1">
      <c r="A635" s="2"/>
      <c r="B635" s="1"/>
      <c r="C635" s="1"/>
      <c r="F635" s="1"/>
      <c r="G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9.5" customHeight="1">
      <c r="A636" s="2"/>
      <c r="B636" s="1"/>
      <c r="C636" s="1"/>
      <c r="F636" s="1"/>
      <c r="G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9.5" customHeight="1">
      <c r="A637" s="2"/>
      <c r="B637" s="1"/>
      <c r="C637" s="1"/>
      <c r="F637" s="1"/>
      <c r="G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9.5" customHeight="1">
      <c r="A638" s="2"/>
      <c r="B638" s="1"/>
      <c r="C638" s="1"/>
      <c r="F638" s="1"/>
      <c r="G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9.5" customHeight="1">
      <c r="A639" s="2"/>
      <c r="B639" s="1"/>
      <c r="C639" s="1"/>
      <c r="F639" s="1"/>
      <c r="G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9.5" customHeight="1">
      <c r="A640" s="2"/>
      <c r="B640" s="1"/>
      <c r="C640" s="1"/>
      <c r="F640" s="1"/>
      <c r="G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9.5" customHeight="1">
      <c r="A641" s="2"/>
      <c r="B641" s="1"/>
      <c r="C641" s="1"/>
      <c r="F641" s="1"/>
      <c r="G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9.5" customHeight="1">
      <c r="A642" s="2"/>
      <c r="B642" s="1"/>
      <c r="C642" s="1"/>
      <c r="F642" s="1"/>
      <c r="G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9.5" customHeight="1">
      <c r="A643" s="2"/>
      <c r="B643" s="1"/>
      <c r="C643" s="1"/>
      <c r="F643" s="1"/>
      <c r="G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9.5" customHeight="1">
      <c r="A644" s="2"/>
      <c r="B644" s="1"/>
      <c r="C644" s="1"/>
      <c r="F644" s="1"/>
      <c r="G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9.5" customHeight="1">
      <c r="A645" s="2"/>
      <c r="B645" s="1"/>
      <c r="C645" s="1"/>
      <c r="F645" s="1"/>
      <c r="G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9.5" customHeight="1">
      <c r="A646" s="2"/>
      <c r="B646" s="1"/>
      <c r="C646" s="1"/>
      <c r="F646" s="1"/>
      <c r="G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9.5" customHeight="1">
      <c r="A647" s="2"/>
      <c r="B647" s="1"/>
      <c r="C647" s="1"/>
      <c r="F647" s="1"/>
      <c r="G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9.5" customHeight="1">
      <c r="A648" s="2"/>
      <c r="B648" s="1"/>
      <c r="C648" s="1"/>
      <c r="F648" s="1"/>
      <c r="G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9.5" customHeight="1">
      <c r="A649" s="2"/>
      <c r="B649" s="1"/>
      <c r="C649" s="1"/>
      <c r="F649" s="1"/>
      <c r="G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9.5" customHeight="1">
      <c r="A650" s="2"/>
      <c r="B650" s="1"/>
      <c r="C650" s="1"/>
      <c r="F650" s="1"/>
      <c r="G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9.5" customHeight="1">
      <c r="A651" s="2"/>
      <c r="B651" s="1"/>
      <c r="C651" s="1"/>
      <c r="F651" s="1"/>
      <c r="G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9.5" customHeight="1">
      <c r="A652" s="2"/>
      <c r="B652" s="1"/>
      <c r="C652" s="1"/>
      <c r="F652" s="1"/>
      <c r="G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9.5" customHeight="1">
      <c r="A653" s="2"/>
      <c r="B653" s="1"/>
      <c r="C653" s="1"/>
      <c r="F653" s="1"/>
      <c r="G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9.5" customHeight="1">
      <c r="A654" s="2"/>
      <c r="B654" s="1"/>
      <c r="C654" s="1"/>
      <c r="F654" s="1"/>
      <c r="G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9.5" customHeight="1">
      <c r="A655" s="2"/>
      <c r="B655" s="1"/>
      <c r="C655" s="1"/>
      <c r="F655" s="1"/>
      <c r="G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9.5" customHeight="1">
      <c r="A656" s="2"/>
      <c r="B656" s="1"/>
      <c r="C656" s="1"/>
      <c r="F656" s="1"/>
      <c r="G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9.5" customHeight="1">
      <c r="A657" s="2"/>
      <c r="B657" s="1"/>
      <c r="C657" s="1"/>
      <c r="F657" s="1"/>
      <c r="G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9.5" customHeight="1">
      <c r="A658" s="2"/>
      <c r="B658" s="1"/>
      <c r="C658" s="1"/>
      <c r="F658" s="1"/>
      <c r="G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9.5" customHeight="1">
      <c r="A659" s="2"/>
      <c r="B659" s="1"/>
      <c r="C659" s="1"/>
      <c r="F659" s="1"/>
      <c r="G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9.5" customHeight="1">
      <c r="A660" s="2"/>
      <c r="B660" s="1"/>
      <c r="C660" s="1"/>
      <c r="F660" s="1"/>
      <c r="G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9.5" customHeight="1">
      <c r="A661" s="2"/>
      <c r="B661" s="1"/>
      <c r="C661" s="1"/>
      <c r="F661" s="1"/>
      <c r="G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9.5" customHeight="1">
      <c r="A662" s="2"/>
      <c r="B662" s="1"/>
      <c r="C662" s="1"/>
      <c r="F662" s="1"/>
      <c r="G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9.5" customHeight="1">
      <c r="A663" s="2"/>
      <c r="B663" s="1"/>
      <c r="C663" s="1"/>
      <c r="F663" s="1"/>
      <c r="G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9.5" customHeight="1">
      <c r="A664" s="2"/>
      <c r="B664" s="1"/>
      <c r="C664" s="1"/>
      <c r="F664" s="1"/>
      <c r="G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9.5" customHeight="1">
      <c r="A665" s="2"/>
      <c r="B665" s="1"/>
      <c r="C665" s="1"/>
      <c r="F665" s="1"/>
      <c r="G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9.5" customHeight="1">
      <c r="A666" s="2"/>
      <c r="B666" s="1"/>
      <c r="C666" s="1"/>
      <c r="F666" s="1"/>
      <c r="G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9.5" customHeight="1">
      <c r="A667" s="2"/>
      <c r="B667" s="1"/>
      <c r="C667" s="1"/>
      <c r="F667" s="1"/>
      <c r="G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9.5" customHeight="1">
      <c r="A668" s="2"/>
      <c r="B668" s="1"/>
      <c r="C668" s="1"/>
      <c r="F668" s="1"/>
      <c r="G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9.5" customHeight="1">
      <c r="A669" s="2"/>
      <c r="B669" s="1"/>
      <c r="C669" s="1"/>
      <c r="F669" s="1"/>
      <c r="G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9.5" customHeight="1">
      <c r="A670" s="2"/>
      <c r="B670" s="1"/>
      <c r="C670" s="1"/>
      <c r="F670" s="1"/>
      <c r="G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9.5" customHeight="1">
      <c r="A671" s="2"/>
      <c r="B671" s="1"/>
      <c r="C671" s="1"/>
      <c r="F671" s="1"/>
      <c r="G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9.5" customHeight="1">
      <c r="A672" s="2"/>
      <c r="B672" s="1"/>
      <c r="C672" s="1"/>
      <c r="F672" s="1"/>
      <c r="G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9.5" customHeight="1">
      <c r="A673" s="2"/>
      <c r="B673" s="1"/>
      <c r="C673" s="1"/>
      <c r="F673" s="1"/>
      <c r="G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9.5" customHeight="1">
      <c r="A674" s="2"/>
      <c r="B674" s="1"/>
      <c r="C674" s="1"/>
      <c r="F674" s="1"/>
      <c r="G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9.5" customHeight="1">
      <c r="A675" s="2"/>
      <c r="B675" s="1"/>
      <c r="C675" s="1"/>
      <c r="F675" s="1"/>
      <c r="G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9.5" customHeight="1">
      <c r="A676" s="2"/>
      <c r="B676" s="1"/>
      <c r="C676" s="1"/>
      <c r="F676" s="1"/>
      <c r="G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9.5" customHeight="1">
      <c r="A677" s="2"/>
      <c r="B677" s="1"/>
      <c r="C677" s="1"/>
      <c r="F677" s="1"/>
      <c r="G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9.5" customHeight="1">
      <c r="A678" s="2"/>
      <c r="B678" s="1"/>
      <c r="C678" s="1"/>
      <c r="F678" s="1"/>
      <c r="G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9.5" customHeight="1">
      <c r="A679" s="2"/>
      <c r="B679" s="1"/>
      <c r="C679" s="1"/>
      <c r="F679" s="1"/>
      <c r="G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9.5" customHeight="1">
      <c r="A680" s="2"/>
      <c r="B680" s="1"/>
      <c r="C680" s="1"/>
      <c r="F680" s="1"/>
      <c r="G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9.5" customHeight="1">
      <c r="A681" s="2"/>
      <c r="B681" s="1"/>
      <c r="C681" s="1"/>
      <c r="F681" s="1"/>
      <c r="G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9.5" customHeight="1">
      <c r="A682" s="2"/>
      <c r="B682" s="1"/>
      <c r="C682" s="1"/>
      <c r="F682" s="1"/>
      <c r="G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9.5" customHeight="1">
      <c r="A683" s="2"/>
      <c r="B683" s="1"/>
      <c r="C683" s="1"/>
      <c r="F683" s="1"/>
      <c r="G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9.5" customHeight="1">
      <c r="A684" s="2"/>
      <c r="B684" s="1"/>
      <c r="C684" s="1"/>
      <c r="F684" s="1"/>
      <c r="G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9.5" customHeight="1">
      <c r="A685" s="2"/>
      <c r="B685" s="1"/>
      <c r="C685" s="1"/>
      <c r="F685" s="1"/>
      <c r="G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9.5" customHeight="1">
      <c r="A686" s="2"/>
      <c r="B686" s="1"/>
      <c r="C686" s="1"/>
      <c r="F686" s="1"/>
      <c r="G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9.5" customHeight="1">
      <c r="A687" s="2"/>
      <c r="B687" s="1"/>
      <c r="C687" s="1"/>
      <c r="F687" s="1"/>
      <c r="G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9.5" customHeight="1">
      <c r="A688" s="2"/>
      <c r="B688" s="1"/>
      <c r="C688" s="1"/>
      <c r="F688" s="1"/>
      <c r="G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9.5" customHeight="1">
      <c r="A689" s="2"/>
      <c r="B689" s="1"/>
      <c r="C689" s="1"/>
      <c r="F689" s="1"/>
      <c r="G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9.5" customHeight="1">
      <c r="A690" s="2"/>
      <c r="B690" s="1"/>
      <c r="C690" s="1"/>
      <c r="F690" s="1"/>
      <c r="G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9.5" customHeight="1">
      <c r="A691" s="2"/>
      <c r="B691" s="1"/>
      <c r="C691" s="1"/>
      <c r="F691" s="1"/>
      <c r="G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9.5" customHeight="1">
      <c r="A692" s="2"/>
      <c r="B692" s="1"/>
      <c r="C692" s="1"/>
      <c r="F692" s="1"/>
      <c r="G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9.5" customHeight="1">
      <c r="A693" s="2"/>
      <c r="B693" s="1"/>
      <c r="C693" s="1"/>
      <c r="F693" s="1"/>
      <c r="G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9.5" customHeight="1">
      <c r="A694" s="2"/>
      <c r="B694" s="1"/>
      <c r="C694" s="1"/>
      <c r="F694" s="1"/>
      <c r="G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9.5" customHeight="1">
      <c r="A695" s="2"/>
      <c r="B695" s="1"/>
      <c r="C695" s="1"/>
      <c r="F695" s="1"/>
      <c r="G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9.5" customHeight="1">
      <c r="A696" s="2"/>
      <c r="B696" s="1"/>
      <c r="C696" s="1"/>
      <c r="F696" s="1"/>
      <c r="G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9.5" customHeight="1">
      <c r="A697" s="2"/>
      <c r="B697" s="1"/>
      <c r="C697" s="1"/>
      <c r="F697" s="1"/>
      <c r="G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9.5" customHeight="1">
      <c r="A698" s="2"/>
      <c r="B698" s="1"/>
      <c r="C698" s="1"/>
      <c r="F698" s="1"/>
      <c r="G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9.5" customHeight="1">
      <c r="A699" s="2"/>
      <c r="B699" s="1"/>
      <c r="C699" s="1"/>
      <c r="F699" s="1"/>
      <c r="G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9.5" customHeight="1">
      <c r="A700" s="2"/>
      <c r="B700" s="1"/>
      <c r="C700" s="1"/>
      <c r="F700" s="1"/>
      <c r="G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9.5" customHeight="1">
      <c r="A701" s="2"/>
      <c r="B701" s="1"/>
      <c r="C701" s="1"/>
      <c r="F701" s="1"/>
      <c r="G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9.5" customHeight="1">
      <c r="A702" s="2"/>
      <c r="B702" s="1"/>
      <c r="C702" s="1"/>
      <c r="F702" s="1"/>
      <c r="G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9.5" customHeight="1">
      <c r="A703" s="2"/>
      <c r="B703" s="1"/>
      <c r="C703" s="1"/>
      <c r="F703" s="1"/>
      <c r="G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9.5" customHeight="1">
      <c r="A704" s="2"/>
      <c r="B704" s="1"/>
      <c r="C704" s="1"/>
      <c r="F704" s="1"/>
      <c r="G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9.5" customHeight="1">
      <c r="A705" s="2"/>
      <c r="B705" s="1"/>
      <c r="C705" s="1"/>
      <c r="F705" s="1"/>
      <c r="G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9.5" customHeight="1">
      <c r="A706" s="2"/>
      <c r="B706" s="1"/>
      <c r="C706" s="1"/>
      <c r="F706" s="1"/>
      <c r="G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9.5" customHeight="1">
      <c r="A707" s="2"/>
      <c r="B707" s="1"/>
      <c r="C707" s="1"/>
      <c r="F707" s="1"/>
      <c r="G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9.5" customHeight="1">
      <c r="A708" s="2"/>
      <c r="B708" s="1"/>
      <c r="C708" s="1"/>
      <c r="F708" s="1"/>
      <c r="G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9.5" customHeight="1">
      <c r="A709" s="2"/>
      <c r="B709" s="1"/>
      <c r="C709" s="1"/>
      <c r="F709" s="1"/>
      <c r="G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9.5" customHeight="1">
      <c r="A710" s="2"/>
      <c r="B710" s="1"/>
      <c r="C710" s="1"/>
      <c r="F710" s="1"/>
      <c r="G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9.5" customHeight="1">
      <c r="A711" s="2"/>
      <c r="B711" s="1"/>
      <c r="C711" s="1"/>
      <c r="F711" s="1"/>
      <c r="G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9.5" customHeight="1">
      <c r="A712" s="2"/>
      <c r="B712" s="1"/>
      <c r="C712" s="1"/>
      <c r="F712" s="1"/>
      <c r="G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9.5" customHeight="1">
      <c r="A713" s="2"/>
      <c r="B713" s="1"/>
      <c r="C713" s="1"/>
      <c r="F713" s="1"/>
      <c r="G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9.5" customHeight="1">
      <c r="A714" s="2"/>
      <c r="B714" s="1"/>
      <c r="C714" s="1"/>
      <c r="F714" s="1"/>
      <c r="G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9.5" customHeight="1">
      <c r="A715" s="2"/>
      <c r="B715" s="1"/>
      <c r="C715" s="1"/>
      <c r="F715" s="1"/>
      <c r="G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9.5" customHeight="1">
      <c r="A716" s="2"/>
      <c r="B716" s="1"/>
      <c r="C716" s="1"/>
      <c r="F716" s="1"/>
      <c r="G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9.5" customHeight="1">
      <c r="A717" s="2"/>
      <c r="B717" s="1"/>
      <c r="C717" s="1"/>
      <c r="F717" s="1"/>
      <c r="G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9.5" customHeight="1">
      <c r="A718" s="2"/>
      <c r="B718" s="1"/>
      <c r="C718" s="1"/>
      <c r="F718" s="1"/>
      <c r="G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9.5" customHeight="1">
      <c r="A719" s="2"/>
      <c r="B719" s="1"/>
      <c r="C719" s="1"/>
      <c r="F719" s="1"/>
      <c r="G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9.5" customHeight="1">
      <c r="A720" s="2"/>
      <c r="B720" s="1"/>
      <c r="C720" s="1"/>
      <c r="F720" s="1"/>
      <c r="G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9.5" customHeight="1">
      <c r="A721" s="2"/>
      <c r="B721" s="1"/>
      <c r="C721" s="1"/>
      <c r="F721" s="1"/>
      <c r="G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9.5" customHeight="1">
      <c r="A722" s="2"/>
      <c r="B722" s="1"/>
      <c r="C722" s="1"/>
      <c r="F722" s="1"/>
      <c r="G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9.5" customHeight="1">
      <c r="A723" s="2"/>
      <c r="B723" s="1"/>
      <c r="C723" s="1"/>
      <c r="F723" s="1"/>
      <c r="G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9.5" customHeight="1">
      <c r="A724" s="2"/>
      <c r="B724" s="1"/>
      <c r="C724" s="1"/>
      <c r="F724" s="1"/>
      <c r="G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9.5" customHeight="1">
      <c r="A725" s="2"/>
      <c r="B725" s="1"/>
      <c r="C725" s="1"/>
      <c r="F725" s="1"/>
      <c r="G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9.5" customHeight="1">
      <c r="A726" s="2"/>
      <c r="B726" s="1"/>
      <c r="C726" s="1"/>
      <c r="F726" s="1"/>
      <c r="G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9.5" customHeight="1">
      <c r="A727" s="2"/>
      <c r="B727" s="1"/>
      <c r="C727" s="1"/>
      <c r="F727" s="1"/>
      <c r="G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9.5" customHeight="1">
      <c r="A728" s="2"/>
      <c r="B728" s="1"/>
      <c r="C728" s="1"/>
      <c r="F728" s="1"/>
      <c r="G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9.5" customHeight="1">
      <c r="A729" s="2"/>
      <c r="B729" s="1"/>
      <c r="C729" s="1"/>
      <c r="F729" s="1"/>
      <c r="G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9.5" customHeight="1">
      <c r="A730" s="2"/>
      <c r="B730" s="1"/>
      <c r="C730" s="1"/>
      <c r="F730" s="1"/>
      <c r="G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9.5" customHeight="1">
      <c r="A731" s="2"/>
      <c r="B731" s="1"/>
      <c r="C731" s="1"/>
      <c r="F731" s="1"/>
      <c r="G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9.5" customHeight="1">
      <c r="A732" s="2"/>
      <c r="B732" s="1"/>
      <c r="C732" s="1"/>
      <c r="F732" s="1"/>
      <c r="G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9.5" customHeight="1">
      <c r="A733" s="2"/>
      <c r="B733" s="1"/>
      <c r="C733" s="1"/>
      <c r="F733" s="1"/>
      <c r="G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9.5" customHeight="1">
      <c r="A734" s="2"/>
      <c r="B734" s="1"/>
      <c r="C734" s="1"/>
      <c r="F734" s="1"/>
      <c r="G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9.5" customHeight="1">
      <c r="A735" s="2"/>
      <c r="B735" s="1"/>
      <c r="C735" s="1"/>
      <c r="F735" s="1"/>
      <c r="G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9.5" customHeight="1">
      <c r="A736" s="2"/>
      <c r="B736" s="1"/>
      <c r="C736" s="1"/>
      <c r="F736" s="1"/>
      <c r="G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9.5" customHeight="1">
      <c r="A737" s="2"/>
      <c r="B737" s="1"/>
      <c r="C737" s="1"/>
      <c r="F737" s="1"/>
      <c r="G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9.5" customHeight="1">
      <c r="A738" s="2"/>
      <c r="B738" s="1"/>
      <c r="C738" s="1"/>
      <c r="F738" s="1"/>
      <c r="G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9.5" customHeight="1">
      <c r="A739" s="2"/>
      <c r="B739" s="1"/>
      <c r="C739" s="1"/>
      <c r="F739" s="1"/>
      <c r="G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9.5" customHeight="1">
      <c r="A740" s="2"/>
      <c r="B740" s="1"/>
      <c r="C740" s="1"/>
      <c r="F740" s="1"/>
      <c r="G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9.5" customHeight="1">
      <c r="A741" s="2"/>
      <c r="B741" s="1"/>
      <c r="C741" s="1"/>
      <c r="F741" s="1"/>
      <c r="G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9.5" customHeight="1">
      <c r="A742" s="2"/>
      <c r="B742" s="1"/>
      <c r="C742" s="1"/>
      <c r="F742" s="1"/>
      <c r="G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9.5" customHeight="1">
      <c r="A743" s="2"/>
      <c r="B743" s="1"/>
      <c r="C743" s="1"/>
      <c r="F743" s="1"/>
      <c r="G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9.5" customHeight="1">
      <c r="A744" s="2"/>
      <c r="B744" s="1"/>
      <c r="C744" s="1"/>
      <c r="F744" s="1"/>
      <c r="G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9.5" customHeight="1">
      <c r="A745" s="2"/>
      <c r="B745" s="1"/>
      <c r="C745" s="1"/>
      <c r="F745" s="1"/>
      <c r="G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9.5" customHeight="1">
      <c r="A746" s="2"/>
      <c r="B746" s="1"/>
      <c r="C746" s="1"/>
      <c r="F746" s="1"/>
      <c r="G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9.5" customHeight="1">
      <c r="A747" s="2"/>
      <c r="B747" s="1"/>
      <c r="C747" s="1"/>
      <c r="F747" s="1"/>
      <c r="G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9.5" customHeight="1">
      <c r="A748" s="2"/>
      <c r="B748" s="1"/>
      <c r="C748" s="1"/>
      <c r="F748" s="1"/>
      <c r="G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9.5" customHeight="1">
      <c r="A749" s="2"/>
      <c r="B749" s="1"/>
      <c r="C749" s="1"/>
      <c r="F749" s="1"/>
      <c r="G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9.5" customHeight="1">
      <c r="A750" s="2"/>
      <c r="B750" s="1"/>
      <c r="C750" s="1"/>
      <c r="F750" s="1"/>
      <c r="G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9.5" customHeight="1">
      <c r="A751" s="2"/>
      <c r="B751" s="1"/>
      <c r="C751" s="1"/>
      <c r="F751" s="1"/>
      <c r="G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9.5" customHeight="1">
      <c r="A752" s="2"/>
      <c r="B752" s="1"/>
      <c r="C752" s="1"/>
      <c r="F752" s="1"/>
      <c r="G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9.5" customHeight="1">
      <c r="A753" s="2"/>
      <c r="B753" s="1"/>
      <c r="C753" s="1"/>
      <c r="F753" s="1"/>
      <c r="G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9.5" customHeight="1">
      <c r="A754" s="2"/>
      <c r="B754" s="1"/>
      <c r="C754" s="1"/>
      <c r="F754" s="1"/>
      <c r="G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9.5" customHeight="1">
      <c r="A755" s="2"/>
      <c r="B755" s="1"/>
      <c r="C755" s="1"/>
      <c r="F755" s="1"/>
      <c r="G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9.5" customHeight="1">
      <c r="A756" s="2"/>
      <c r="B756" s="1"/>
      <c r="C756" s="1"/>
      <c r="F756" s="1"/>
      <c r="G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9.5" customHeight="1">
      <c r="A757" s="2"/>
      <c r="B757" s="1"/>
      <c r="C757" s="1"/>
      <c r="F757" s="1"/>
      <c r="G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9.5" customHeight="1">
      <c r="A758" s="2"/>
      <c r="B758" s="1"/>
      <c r="C758" s="1"/>
      <c r="F758" s="1"/>
      <c r="G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9.5" customHeight="1">
      <c r="A759" s="2"/>
      <c r="B759" s="1"/>
      <c r="C759" s="1"/>
      <c r="F759" s="1"/>
      <c r="G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9.5" customHeight="1">
      <c r="A760" s="2"/>
      <c r="B760" s="1"/>
      <c r="C760" s="1"/>
      <c r="F760" s="1"/>
      <c r="G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9.5" customHeight="1">
      <c r="A761" s="2"/>
      <c r="B761" s="1"/>
      <c r="C761" s="1"/>
      <c r="F761" s="1"/>
      <c r="G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9.5" customHeight="1">
      <c r="A762" s="2"/>
      <c r="B762" s="1"/>
      <c r="C762" s="1"/>
      <c r="F762" s="1"/>
      <c r="G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9.5" customHeight="1">
      <c r="A763" s="2"/>
      <c r="B763" s="1"/>
      <c r="C763" s="1"/>
      <c r="F763" s="1"/>
      <c r="G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9.5" customHeight="1">
      <c r="A764" s="2"/>
      <c r="B764" s="1"/>
      <c r="C764" s="1"/>
      <c r="F764" s="1"/>
      <c r="G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9.5" customHeight="1">
      <c r="A765" s="2"/>
      <c r="B765" s="1"/>
      <c r="C765" s="1"/>
      <c r="F765" s="1"/>
      <c r="G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9.5" customHeight="1">
      <c r="A766" s="2"/>
      <c r="B766" s="1"/>
      <c r="C766" s="1"/>
      <c r="F766" s="1"/>
      <c r="G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9.5" customHeight="1">
      <c r="A767" s="2"/>
      <c r="B767" s="1"/>
      <c r="C767" s="1"/>
      <c r="F767" s="1"/>
      <c r="G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9.5" customHeight="1">
      <c r="A768" s="2"/>
      <c r="B768" s="1"/>
      <c r="C768" s="1"/>
      <c r="F768" s="1"/>
      <c r="G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9.5" customHeight="1">
      <c r="A769" s="2"/>
      <c r="B769" s="1"/>
      <c r="C769" s="1"/>
      <c r="F769" s="1"/>
      <c r="G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9.5" customHeight="1">
      <c r="A770" s="2"/>
      <c r="B770" s="1"/>
      <c r="C770" s="1"/>
      <c r="F770" s="1"/>
      <c r="G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9.5" customHeight="1">
      <c r="A771" s="2"/>
      <c r="B771" s="1"/>
      <c r="C771" s="1"/>
      <c r="F771" s="1"/>
      <c r="G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9.5" customHeight="1">
      <c r="A772" s="2"/>
      <c r="B772" s="1"/>
      <c r="C772" s="1"/>
      <c r="F772" s="1"/>
      <c r="G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9.5" customHeight="1">
      <c r="A773" s="2"/>
      <c r="B773" s="1"/>
      <c r="C773" s="1"/>
      <c r="F773" s="1"/>
      <c r="G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9.5" customHeight="1">
      <c r="A774" s="2"/>
      <c r="B774" s="1"/>
      <c r="C774" s="1"/>
      <c r="F774" s="1"/>
      <c r="G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9.5" customHeight="1">
      <c r="A775" s="2"/>
      <c r="B775" s="1"/>
      <c r="C775" s="1"/>
      <c r="F775" s="1"/>
      <c r="G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9.5" customHeight="1">
      <c r="A776" s="2"/>
      <c r="B776" s="1"/>
      <c r="C776" s="1"/>
      <c r="F776" s="1"/>
      <c r="G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9.5" customHeight="1">
      <c r="A777" s="2"/>
      <c r="B777" s="1"/>
      <c r="C777" s="1"/>
      <c r="F777" s="1"/>
      <c r="G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9.5" customHeight="1">
      <c r="A778" s="2"/>
      <c r="B778" s="1"/>
      <c r="C778" s="1"/>
      <c r="F778" s="1"/>
      <c r="G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9.5" customHeight="1">
      <c r="A779" s="2"/>
      <c r="B779" s="1"/>
      <c r="C779" s="1"/>
      <c r="F779" s="1"/>
      <c r="G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9.5" customHeight="1">
      <c r="A780" s="2"/>
      <c r="B780" s="1"/>
      <c r="C780" s="1"/>
      <c r="F780" s="1"/>
      <c r="G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9.5" customHeight="1">
      <c r="A781" s="2"/>
      <c r="B781" s="1"/>
      <c r="C781" s="1"/>
      <c r="F781" s="1"/>
      <c r="G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9.5" customHeight="1">
      <c r="A782" s="2"/>
      <c r="B782" s="1"/>
      <c r="C782" s="1"/>
      <c r="F782" s="1"/>
      <c r="G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9.5" customHeight="1">
      <c r="A783" s="2"/>
      <c r="B783" s="1"/>
      <c r="C783" s="1"/>
      <c r="F783" s="1"/>
      <c r="G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9.5" customHeight="1">
      <c r="A784" s="2"/>
      <c r="B784" s="1"/>
      <c r="C784" s="1"/>
      <c r="F784" s="1"/>
      <c r="G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9.5" customHeight="1">
      <c r="A785" s="2"/>
      <c r="B785" s="1"/>
      <c r="C785" s="1"/>
      <c r="F785" s="1"/>
      <c r="G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9.5" customHeight="1">
      <c r="A786" s="2"/>
      <c r="B786" s="1"/>
      <c r="C786" s="1"/>
      <c r="F786" s="1"/>
      <c r="G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9.5" customHeight="1">
      <c r="A787" s="2"/>
      <c r="B787" s="1"/>
      <c r="C787" s="1"/>
      <c r="F787" s="1"/>
      <c r="G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9.5" customHeight="1">
      <c r="A788" s="2"/>
      <c r="B788" s="1"/>
      <c r="C788" s="1"/>
      <c r="F788" s="1"/>
      <c r="G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9.5" customHeight="1">
      <c r="A789" s="2"/>
      <c r="B789" s="1"/>
      <c r="C789" s="1"/>
      <c r="F789" s="1"/>
      <c r="G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9.5" customHeight="1">
      <c r="A790" s="2"/>
      <c r="B790" s="1"/>
      <c r="C790" s="1"/>
      <c r="F790" s="1"/>
      <c r="G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9.5" customHeight="1">
      <c r="A791" s="2"/>
      <c r="B791" s="1"/>
      <c r="C791" s="1"/>
      <c r="F791" s="1"/>
      <c r="G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9.5" customHeight="1">
      <c r="A792" s="2"/>
      <c r="B792" s="1"/>
      <c r="C792" s="1"/>
      <c r="F792" s="1"/>
      <c r="G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9.5" customHeight="1">
      <c r="A793" s="2"/>
      <c r="B793" s="1"/>
      <c r="C793" s="1"/>
      <c r="F793" s="1"/>
      <c r="G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9.5" customHeight="1">
      <c r="A794" s="2"/>
      <c r="B794" s="1"/>
      <c r="C794" s="1"/>
      <c r="F794" s="1"/>
      <c r="G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9.5" customHeight="1">
      <c r="A795" s="2"/>
      <c r="B795" s="1"/>
      <c r="C795" s="1"/>
      <c r="F795" s="1"/>
      <c r="G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9.5" customHeight="1">
      <c r="A796" s="2"/>
      <c r="B796" s="1"/>
      <c r="C796" s="1"/>
      <c r="F796" s="1"/>
      <c r="G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9.5" customHeight="1">
      <c r="A797" s="2"/>
      <c r="B797" s="1"/>
      <c r="C797" s="1"/>
      <c r="F797" s="1"/>
      <c r="G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9.5" customHeight="1">
      <c r="A798" s="2"/>
      <c r="B798" s="1"/>
      <c r="C798" s="1"/>
      <c r="F798" s="1"/>
      <c r="G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9.5" customHeight="1">
      <c r="A799" s="2"/>
      <c r="B799" s="1"/>
      <c r="C799" s="1"/>
      <c r="F799" s="1"/>
      <c r="G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9.5" customHeight="1">
      <c r="A800" s="2"/>
      <c r="B800" s="1"/>
      <c r="C800" s="1"/>
      <c r="F800" s="1"/>
      <c r="G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9.5" customHeight="1">
      <c r="A801" s="2"/>
      <c r="B801" s="1"/>
      <c r="C801" s="1"/>
      <c r="F801" s="1"/>
      <c r="G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9.5" customHeight="1">
      <c r="A802" s="2"/>
      <c r="B802" s="1"/>
      <c r="C802" s="1"/>
      <c r="F802" s="1"/>
      <c r="G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9.5" customHeight="1">
      <c r="A803" s="2"/>
      <c r="B803" s="1"/>
      <c r="C803" s="1"/>
      <c r="F803" s="1"/>
      <c r="G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9.5" customHeight="1">
      <c r="A804" s="2"/>
      <c r="B804" s="1"/>
      <c r="C804" s="1"/>
      <c r="F804" s="1"/>
      <c r="G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9.5" customHeight="1">
      <c r="A805" s="2"/>
      <c r="B805" s="1"/>
      <c r="C805" s="1"/>
      <c r="F805" s="1"/>
      <c r="G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9.5" customHeight="1">
      <c r="A806" s="2"/>
      <c r="B806" s="1"/>
      <c r="C806" s="1"/>
      <c r="F806" s="1"/>
      <c r="G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9.5" customHeight="1">
      <c r="A807" s="2"/>
      <c r="B807" s="1"/>
      <c r="C807" s="1"/>
      <c r="F807" s="1"/>
      <c r="G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9.5" customHeight="1">
      <c r="A808" s="2"/>
      <c r="B808" s="1"/>
      <c r="C808" s="1"/>
      <c r="F808" s="1"/>
      <c r="G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9.5" customHeight="1">
      <c r="A809" s="2"/>
      <c r="B809" s="1"/>
      <c r="C809" s="1"/>
      <c r="F809" s="1"/>
      <c r="G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9.5" customHeight="1">
      <c r="A810" s="2"/>
      <c r="B810" s="1"/>
      <c r="C810" s="1"/>
      <c r="F810" s="1"/>
      <c r="G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9.5" customHeight="1">
      <c r="A811" s="2"/>
      <c r="B811" s="1"/>
      <c r="C811" s="1"/>
      <c r="F811" s="1"/>
      <c r="G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9.5" customHeight="1">
      <c r="A812" s="2"/>
      <c r="B812" s="1"/>
      <c r="C812" s="1"/>
      <c r="F812" s="1"/>
      <c r="G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9.5" customHeight="1">
      <c r="A813" s="2"/>
      <c r="B813" s="1"/>
      <c r="C813" s="1"/>
      <c r="F813" s="1"/>
      <c r="G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9.5" customHeight="1">
      <c r="A814" s="2"/>
      <c r="B814" s="1"/>
      <c r="C814" s="1"/>
      <c r="F814" s="1"/>
      <c r="G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9.5" customHeight="1">
      <c r="A815" s="2"/>
      <c r="B815" s="1"/>
      <c r="C815" s="1"/>
      <c r="F815" s="1"/>
      <c r="G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9.5" customHeight="1">
      <c r="A816" s="2"/>
      <c r="B816" s="1"/>
      <c r="C816" s="1"/>
      <c r="F816" s="1"/>
      <c r="G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9.5" customHeight="1">
      <c r="A817" s="2"/>
      <c r="B817" s="1"/>
      <c r="C817" s="1"/>
      <c r="F817" s="1"/>
      <c r="G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9.5" customHeight="1">
      <c r="A818" s="2"/>
      <c r="B818" s="1"/>
      <c r="C818" s="1"/>
      <c r="F818" s="1"/>
      <c r="G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9.5" customHeight="1">
      <c r="A819" s="2"/>
      <c r="B819" s="1"/>
      <c r="C819" s="1"/>
      <c r="F819" s="1"/>
      <c r="G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9.5" customHeight="1">
      <c r="A820" s="2"/>
      <c r="B820" s="1"/>
      <c r="C820" s="1"/>
      <c r="F820" s="1"/>
      <c r="G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9.5" customHeight="1">
      <c r="A821" s="2"/>
      <c r="B821" s="1"/>
      <c r="C821" s="1"/>
      <c r="F821" s="1"/>
      <c r="G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9.5" customHeight="1">
      <c r="A822" s="2"/>
      <c r="B822" s="1"/>
      <c r="C822" s="1"/>
      <c r="F822" s="1"/>
      <c r="G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9.5" customHeight="1">
      <c r="A823" s="2"/>
      <c r="B823" s="1"/>
      <c r="C823" s="1"/>
      <c r="F823" s="1"/>
      <c r="G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9.5" customHeight="1">
      <c r="A824" s="2"/>
      <c r="B824" s="1"/>
      <c r="C824" s="1"/>
      <c r="F824" s="1"/>
      <c r="G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9.5" customHeight="1">
      <c r="A825" s="2"/>
      <c r="B825" s="1"/>
      <c r="C825" s="1"/>
      <c r="F825" s="1"/>
      <c r="G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9.5" customHeight="1">
      <c r="A826" s="2"/>
      <c r="B826" s="1"/>
      <c r="C826" s="1"/>
      <c r="F826" s="1"/>
      <c r="G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9.5" customHeight="1">
      <c r="A827" s="2"/>
      <c r="B827" s="1"/>
      <c r="C827" s="1"/>
      <c r="F827" s="1"/>
      <c r="G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9.5" customHeight="1">
      <c r="A828" s="2"/>
      <c r="B828" s="1"/>
      <c r="C828" s="1"/>
      <c r="F828" s="1"/>
      <c r="G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9.5" customHeight="1">
      <c r="A829" s="2"/>
      <c r="B829" s="1"/>
      <c r="C829" s="1"/>
      <c r="F829" s="1"/>
      <c r="G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9.5" customHeight="1">
      <c r="A830" s="2"/>
      <c r="B830" s="1"/>
      <c r="C830" s="1"/>
      <c r="F830" s="1"/>
      <c r="G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9.5" customHeight="1">
      <c r="A831" s="2"/>
      <c r="B831" s="1"/>
      <c r="C831" s="1"/>
      <c r="F831" s="1"/>
      <c r="G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9.5" customHeight="1">
      <c r="A832" s="2"/>
      <c r="B832" s="1"/>
      <c r="C832" s="1"/>
      <c r="F832" s="1"/>
      <c r="G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9.5" customHeight="1">
      <c r="A833" s="2"/>
      <c r="B833" s="1"/>
      <c r="C833" s="1"/>
      <c r="F833" s="1"/>
      <c r="G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9.5" customHeight="1">
      <c r="A834" s="2"/>
      <c r="B834" s="1"/>
      <c r="C834" s="1"/>
      <c r="F834" s="1"/>
      <c r="G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9.5" customHeight="1">
      <c r="A835" s="2"/>
      <c r="B835" s="1"/>
      <c r="C835" s="1"/>
      <c r="F835" s="1"/>
      <c r="G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9.5" customHeight="1">
      <c r="A836" s="2"/>
      <c r="B836" s="1"/>
      <c r="C836" s="1"/>
      <c r="F836" s="1"/>
      <c r="G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9.5" customHeight="1">
      <c r="A837" s="2"/>
      <c r="B837" s="1"/>
      <c r="C837" s="1"/>
      <c r="F837" s="1"/>
      <c r="G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9.5" customHeight="1">
      <c r="A838" s="2"/>
      <c r="B838" s="1"/>
      <c r="C838" s="1"/>
      <c r="F838" s="1"/>
      <c r="G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9.5" customHeight="1">
      <c r="A839" s="2"/>
      <c r="B839" s="1"/>
      <c r="C839" s="1"/>
      <c r="F839" s="1"/>
      <c r="G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9.5" customHeight="1">
      <c r="A840" s="2"/>
      <c r="B840" s="1"/>
      <c r="C840" s="1"/>
      <c r="F840" s="1"/>
      <c r="G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9.5" customHeight="1">
      <c r="A841" s="2"/>
      <c r="B841" s="1"/>
      <c r="C841" s="1"/>
      <c r="F841" s="1"/>
      <c r="G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9.5" customHeight="1">
      <c r="A842" s="2"/>
      <c r="B842" s="1"/>
      <c r="C842" s="1"/>
      <c r="F842" s="1"/>
      <c r="G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9.5" customHeight="1">
      <c r="A843" s="2"/>
      <c r="B843" s="1"/>
      <c r="C843" s="1"/>
      <c r="F843" s="1"/>
      <c r="G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9.5" customHeight="1">
      <c r="A844" s="2"/>
      <c r="B844" s="1"/>
      <c r="C844" s="1"/>
      <c r="F844" s="1"/>
      <c r="G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9.5" customHeight="1">
      <c r="A845" s="2"/>
      <c r="B845" s="1"/>
      <c r="C845" s="1"/>
      <c r="F845" s="1"/>
      <c r="G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9.5" customHeight="1">
      <c r="A846" s="2"/>
      <c r="B846" s="1"/>
      <c r="C846" s="1"/>
      <c r="F846" s="1"/>
      <c r="G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9.5" customHeight="1">
      <c r="A847" s="2"/>
      <c r="B847" s="1"/>
      <c r="C847" s="1"/>
      <c r="F847" s="1"/>
      <c r="G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9.5" customHeight="1">
      <c r="A848" s="2"/>
      <c r="B848" s="1"/>
      <c r="C848" s="1"/>
      <c r="F848" s="1"/>
      <c r="G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9.5" customHeight="1">
      <c r="A849" s="2"/>
      <c r="B849" s="1"/>
      <c r="C849" s="1"/>
      <c r="F849" s="1"/>
      <c r="G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9.5" customHeight="1">
      <c r="A850" s="2"/>
      <c r="B850" s="1"/>
      <c r="C850" s="1"/>
      <c r="F850" s="1"/>
      <c r="G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9.5" customHeight="1">
      <c r="A851" s="2"/>
      <c r="B851" s="1"/>
      <c r="C851" s="1"/>
      <c r="F851" s="1"/>
      <c r="G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9.5" customHeight="1">
      <c r="A852" s="2"/>
      <c r="B852" s="1"/>
      <c r="C852" s="1"/>
      <c r="F852" s="1"/>
      <c r="G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9.5" customHeight="1">
      <c r="A853" s="2"/>
      <c r="B853" s="1"/>
      <c r="C853" s="1"/>
      <c r="F853" s="1"/>
      <c r="G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9.5" customHeight="1">
      <c r="A854" s="2"/>
      <c r="B854" s="1"/>
      <c r="C854" s="1"/>
      <c r="F854" s="1"/>
      <c r="G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9.5" customHeight="1">
      <c r="A855" s="2"/>
      <c r="B855" s="1"/>
      <c r="C855" s="1"/>
      <c r="F855" s="1"/>
      <c r="G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9.5" customHeight="1">
      <c r="A856" s="2"/>
      <c r="B856" s="1"/>
      <c r="C856" s="1"/>
      <c r="F856" s="1"/>
      <c r="G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9.5" customHeight="1">
      <c r="A857" s="2"/>
      <c r="B857" s="1"/>
      <c r="C857" s="1"/>
      <c r="F857" s="1"/>
      <c r="G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9.5" customHeight="1">
      <c r="A858" s="2"/>
      <c r="B858" s="1"/>
      <c r="C858" s="1"/>
      <c r="F858" s="1"/>
      <c r="G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9.5" customHeight="1">
      <c r="A859" s="2"/>
      <c r="B859" s="1"/>
      <c r="C859" s="1"/>
      <c r="F859" s="1"/>
      <c r="G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9.5" customHeight="1">
      <c r="A860" s="2"/>
      <c r="B860" s="1"/>
      <c r="C860" s="1"/>
      <c r="F860" s="1"/>
      <c r="G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9.5" customHeight="1">
      <c r="A861" s="2"/>
      <c r="B861" s="1"/>
      <c r="C861" s="1"/>
      <c r="F861" s="1"/>
      <c r="G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9.5" customHeight="1">
      <c r="A862" s="2"/>
      <c r="B862" s="1"/>
      <c r="C862" s="1"/>
      <c r="F862" s="1"/>
      <c r="G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9.5" customHeight="1">
      <c r="A863" s="2"/>
      <c r="B863" s="1"/>
      <c r="C863" s="1"/>
      <c r="F863" s="1"/>
      <c r="G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9.5" customHeight="1">
      <c r="A864" s="2"/>
      <c r="B864" s="1"/>
      <c r="C864" s="1"/>
      <c r="F864" s="1"/>
      <c r="G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9.5" customHeight="1">
      <c r="A865" s="2"/>
      <c r="B865" s="1"/>
      <c r="C865" s="1"/>
      <c r="F865" s="1"/>
      <c r="G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9.5" customHeight="1">
      <c r="A866" s="2"/>
      <c r="B866" s="1"/>
      <c r="C866" s="1"/>
      <c r="F866" s="1"/>
      <c r="G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9.5" customHeight="1">
      <c r="A867" s="2"/>
      <c r="B867" s="1"/>
      <c r="C867" s="1"/>
      <c r="F867" s="1"/>
      <c r="G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9.5" customHeight="1">
      <c r="A868" s="2"/>
      <c r="B868" s="1"/>
      <c r="C868" s="1"/>
      <c r="F868" s="1"/>
      <c r="G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9.5" customHeight="1">
      <c r="A869" s="2"/>
      <c r="B869" s="1"/>
      <c r="C869" s="1"/>
      <c r="F869" s="1"/>
      <c r="G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9.5" customHeight="1">
      <c r="A870" s="2"/>
      <c r="B870" s="1"/>
      <c r="C870" s="1"/>
      <c r="F870" s="1"/>
      <c r="G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9.5" customHeight="1">
      <c r="A871" s="2"/>
      <c r="B871" s="1"/>
      <c r="C871" s="1"/>
      <c r="F871" s="1"/>
      <c r="G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9.5" customHeight="1">
      <c r="A872" s="2"/>
      <c r="B872" s="1"/>
      <c r="C872" s="1"/>
      <c r="F872" s="1"/>
      <c r="G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9.5" customHeight="1">
      <c r="A873" s="2"/>
      <c r="B873" s="1"/>
      <c r="C873" s="1"/>
      <c r="F873" s="1"/>
      <c r="G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9.5" customHeight="1">
      <c r="A874" s="2"/>
      <c r="B874" s="1"/>
      <c r="C874" s="1"/>
      <c r="F874" s="1"/>
      <c r="G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9.5" customHeight="1">
      <c r="A875" s="2"/>
      <c r="B875" s="1"/>
      <c r="C875" s="1"/>
      <c r="F875" s="1"/>
      <c r="G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9.5" customHeight="1">
      <c r="A876" s="2"/>
      <c r="B876" s="1"/>
      <c r="C876" s="1"/>
      <c r="F876" s="1"/>
      <c r="G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9.5" customHeight="1">
      <c r="A877" s="2"/>
      <c r="B877" s="1"/>
      <c r="C877" s="1"/>
      <c r="F877" s="1"/>
      <c r="G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9.5" customHeight="1">
      <c r="A878" s="2"/>
      <c r="B878" s="1"/>
      <c r="C878" s="1"/>
      <c r="F878" s="1"/>
      <c r="G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9.5" customHeight="1">
      <c r="A879" s="2"/>
      <c r="B879" s="1"/>
      <c r="C879" s="1"/>
      <c r="F879" s="1"/>
      <c r="G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9.5" customHeight="1">
      <c r="A880" s="2"/>
      <c r="B880" s="1"/>
      <c r="C880" s="1"/>
      <c r="F880" s="1"/>
      <c r="G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9.5" customHeight="1">
      <c r="A881" s="2"/>
      <c r="B881" s="1"/>
      <c r="C881" s="1"/>
      <c r="F881" s="1"/>
      <c r="G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9.5" customHeight="1">
      <c r="A882" s="2"/>
      <c r="B882" s="1"/>
      <c r="C882" s="1"/>
      <c r="F882" s="1"/>
      <c r="G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9.5" customHeight="1">
      <c r="A883" s="2"/>
      <c r="B883" s="1"/>
      <c r="C883" s="1"/>
      <c r="F883" s="1"/>
      <c r="G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9.5" customHeight="1">
      <c r="A884" s="2"/>
      <c r="B884" s="1"/>
      <c r="C884" s="1"/>
      <c r="F884" s="1"/>
      <c r="G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9.5" customHeight="1">
      <c r="A885" s="2"/>
      <c r="B885" s="1"/>
      <c r="C885" s="1"/>
      <c r="F885" s="1"/>
      <c r="G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9.5" customHeight="1">
      <c r="A886" s="2"/>
      <c r="B886" s="1"/>
      <c r="C886" s="1"/>
      <c r="F886" s="1"/>
      <c r="G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9.5" customHeight="1">
      <c r="A887" s="2"/>
      <c r="B887" s="1"/>
      <c r="C887" s="1"/>
      <c r="F887" s="1"/>
      <c r="G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9.5" customHeight="1">
      <c r="A888" s="2"/>
      <c r="B888" s="1"/>
      <c r="C888" s="1"/>
      <c r="F888" s="1"/>
      <c r="G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9.5" customHeight="1">
      <c r="A889" s="2"/>
      <c r="B889" s="1"/>
      <c r="C889" s="1"/>
      <c r="F889" s="1"/>
      <c r="G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9.5" customHeight="1">
      <c r="A890" s="2"/>
      <c r="B890" s="1"/>
      <c r="C890" s="1"/>
      <c r="F890" s="1"/>
      <c r="G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9.5" customHeight="1">
      <c r="A891" s="2"/>
      <c r="B891" s="1"/>
      <c r="C891" s="1"/>
      <c r="F891" s="1"/>
      <c r="G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9.5" customHeight="1">
      <c r="A892" s="2"/>
      <c r="B892" s="1"/>
      <c r="C892" s="1"/>
      <c r="F892" s="1"/>
      <c r="G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9.5" customHeight="1">
      <c r="A893" s="2"/>
      <c r="B893" s="1"/>
      <c r="C893" s="1"/>
      <c r="F893" s="1"/>
      <c r="G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9.5" customHeight="1">
      <c r="A894" s="2"/>
      <c r="B894" s="1"/>
      <c r="C894" s="1"/>
      <c r="F894" s="1"/>
      <c r="G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9.5" customHeight="1">
      <c r="A895" s="2"/>
      <c r="B895" s="1"/>
      <c r="C895" s="1"/>
      <c r="F895" s="1"/>
      <c r="G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9.5" customHeight="1">
      <c r="A896" s="2"/>
      <c r="B896" s="1"/>
      <c r="C896" s="1"/>
      <c r="F896" s="1"/>
      <c r="G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9.5" customHeight="1">
      <c r="A897" s="2"/>
      <c r="B897" s="1"/>
      <c r="C897" s="1"/>
      <c r="F897" s="1"/>
      <c r="G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9.5" customHeight="1">
      <c r="A898" s="2"/>
      <c r="B898" s="1"/>
      <c r="C898" s="1"/>
      <c r="F898" s="1"/>
      <c r="G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9.5" customHeight="1">
      <c r="A899" s="2"/>
      <c r="B899" s="1"/>
      <c r="C899" s="1"/>
      <c r="F899" s="1"/>
      <c r="G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9.5" customHeight="1">
      <c r="A900" s="2"/>
      <c r="B900" s="1"/>
      <c r="C900" s="1"/>
      <c r="F900" s="1"/>
      <c r="G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9.5" customHeight="1">
      <c r="A901" s="2"/>
      <c r="B901" s="1"/>
      <c r="C901" s="1"/>
      <c r="F901" s="1"/>
      <c r="G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9.5" customHeight="1">
      <c r="A902" s="2"/>
      <c r="B902" s="1"/>
      <c r="C902" s="1"/>
      <c r="F902" s="1"/>
      <c r="G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9.5" customHeight="1">
      <c r="A903" s="2"/>
      <c r="B903" s="1"/>
      <c r="C903" s="1"/>
      <c r="F903" s="1"/>
      <c r="G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9.5" customHeight="1">
      <c r="A904" s="2"/>
      <c r="B904" s="1"/>
      <c r="C904" s="1"/>
      <c r="F904" s="1"/>
      <c r="G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9.5" customHeight="1">
      <c r="A905" s="2"/>
      <c r="B905" s="1"/>
      <c r="C905" s="1"/>
      <c r="F905" s="1"/>
      <c r="G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9.5" customHeight="1">
      <c r="A906" s="2"/>
      <c r="B906" s="1"/>
      <c r="C906" s="1"/>
      <c r="F906" s="1"/>
      <c r="G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9.5" customHeight="1">
      <c r="A907" s="2"/>
      <c r="B907" s="1"/>
      <c r="C907" s="1"/>
      <c r="F907" s="1"/>
      <c r="G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9.5" customHeight="1">
      <c r="A908" s="2"/>
      <c r="B908" s="1"/>
      <c r="C908" s="1"/>
      <c r="F908" s="1"/>
      <c r="G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9.5" customHeight="1">
      <c r="A909" s="2"/>
      <c r="B909" s="1"/>
      <c r="C909" s="1"/>
      <c r="F909" s="1"/>
      <c r="G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9.5" customHeight="1">
      <c r="A910" s="2"/>
      <c r="B910" s="1"/>
      <c r="C910" s="1"/>
      <c r="F910" s="1"/>
      <c r="G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9.5" customHeight="1">
      <c r="A911" s="2"/>
      <c r="B911" s="1"/>
      <c r="C911" s="1"/>
      <c r="F911" s="1"/>
      <c r="G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9.5" customHeight="1">
      <c r="A912" s="2"/>
      <c r="B912" s="1"/>
      <c r="C912" s="1"/>
      <c r="F912" s="1"/>
      <c r="G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9.5" customHeight="1">
      <c r="A913" s="2"/>
      <c r="B913" s="1"/>
      <c r="C913" s="1"/>
      <c r="F913" s="1"/>
      <c r="G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9.5" customHeight="1">
      <c r="A914" s="2"/>
      <c r="B914" s="1"/>
      <c r="C914" s="1"/>
      <c r="F914" s="1"/>
      <c r="G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9.5" customHeight="1">
      <c r="A915" s="2"/>
      <c r="B915" s="1"/>
      <c r="C915" s="1"/>
      <c r="F915" s="1"/>
      <c r="G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9.5" customHeight="1">
      <c r="A916" s="2"/>
      <c r="B916" s="1"/>
      <c r="C916" s="1"/>
      <c r="F916" s="1"/>
      <c r="G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9.5" customHeight="1">
      <c r="A917" s="2"/>
      <c r="B917" s="1"/>
      <c r="C917" s="1"/>
      <c r="F917" s="1"/>
      <c r="G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9.5" customHeight="1">
      <c r="A918" s="2"/>
      <c r="B918" s="1"/>
      <c r="C918" s="1"/>
      <c r="F918" s="1"/>
      <c r="G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9.5" customHeight="1">
      <c r="A919" s="2"/>
      <c r="B919" s="1"/>
      <c r="C919" s="1"/>
      <c r="F919" s="1"/>
      <c r="G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9.5" customHeight="1">
      <c r="A920" s="2"/>
      <c r="B920" s="1"/>
      <c r="C920" s="1"/>
      <c r="F920" s="1"/>
      <c r="G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9.5" customHeight="1">
      <c r="A921" s="2"/>
      <c r="B921" s="1"/>
      <c r="C921" s="1"/>
      <c r="F921" s="1"/>
      <c r="G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9.5" customHeight="1">
      <c r="A922" s="2"/>
      <c r="B922" s="1"/>
      <c r="C922" s="1"/>
      <c r="F922" s="1"/>
      <c r="G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9.5" customHeight="1">
      <c r="A923" s="2"/>
      <c r="B923" s="1"/>
      <c r="C923" s="1"/>
      <c r="F923" s="1"/>
      <c r="G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9.5" customHeight="1">
      <c r="A924" s="2"/>
      <c r="B924" s="1"/>
      <c r="C924" s="1"/>
      <c r="F924" s="1"/>
      <c r="G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9.5" customHeight="1">
      <c r="A925" s="2"/>
      <c r="B925" s="1"/>
      <c r="C925" s="1"/>
      <c r="F925" s="1"/>
      <c r="G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9.5" customHeight="1">
      <c r="A926" s="2"/>
      <c r="B926" s="1"/>
      <c r="C926" s="1"/>
      <c r="F926" s="1"/>
      <c r="G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9.5" customHeight="1">
      <c r="A927" s="2"/>
      <c r="B927" s="1"/>
      <c r="C927" s="1"/>
      <c r="F927" s="1"/>
      <c r="G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9.5" customHeight="1">
      <c r="A928" s="2"/>
      <c r="B928" s="1"/>
      <c r="C928" s="1"/>
      <c r="F928" s="1"/>
      <c r="G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9.5" customHeight="1">
      <c r="A929" s="2"/>
      <c r="B929" s="1"/>
      <c r="C929" s="1"/>
      <c r="F929" s="1"/>
      <c r="G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9.5" customHeight="1">
      <c r="A930" s="2"/>
      <c r="B930" s="1"/>
      <c r="C930" s="1"/>
      <c r="F930" s="1"/>
      <c r="G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9.5" customHeight="1">
      <c r="A931" s="2"/>
      <c r="B931" s="1"/>
      <c r="C931" s="1"/>
      <c r="F931" s="1"/>
      <c r="G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9.5" customHeight="1">
      <c r="A932" s="2"/>
      <c r="B932" s="1"/>
      <c r="C932" s="1"/>
      <c r="F932" s="1"/>
      <c r="G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9.5" customHeight="1">
      <c r="A933" s="2"/>
      <c r="B933" s="1"/>
      <c r="C933" s="1"/>
      <c r="F933" s="1"/>
      <c r="G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9.5" customHeight="1">
      <c r="A934" s="2"/>
      <c r="B934" s="1"/>
      <c r="C934" s="1"/>
      <c r="F934" s="1"/>
      <c r="G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9.5" customHeight="1">
      <c r="A935" s="2"/>
      <c r="B935" s="1"/>
      <c r="C935" s="1"/>
      <c r="F935" s="1"/>
      <c r="G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9.5" customHeight="1">
      <c r="A936" s="2"/>
      <c r="B936" s="1"/>
      <c r="C936" s="1"/>
      <c r="F936" s="1"/>
      <c r="G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9.5" customHeight="1">
      <c r="A937" s="2"/>
      <c r="B937" s="1"/>
      <c r="C937" s="1"/>
      <c r="F937" s="1"/>
      <c r="G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9.5" customHeight="1">
      <c r="A938" s="2"/>
      <c r="B938" s="1"/>
      <c r="C938" s="1"/>
      <c r="F938" s="1"/>
      <c r="G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9.5" customHeight="1">
      <c r="A939" s="2"/>
      <c r="B939" s="1"/>
      <c r="C939" s="1"/>
      <c r="F939" s="1"/>
      <c r="G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9.5" customHeight="1">
      <c r="A940" s="2"/>
      <c r="B940" s="1"/>
      <c r="C940" s="1"/>
      <c r="F940" s="1"/>
      <c r="G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9.5" customHeight="1">
      <c r="A941" s="2"/>
      <c r="B941" s="1"/>
      <c r="C941" s="1"/>
      <c r="F941" s="1"/>
      <c r="G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9.5" customHeight="1">
      <c r="A942" s="2"/>
      <c r="B942" s="1"/>
      <c r="C942" s="1"/>
      <c r="F942" s="1"/>
      <c r="G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9.5" customHeight="1">
      <c r="A943" s="2"/>
      <c r="B943" s="1"/>
      <c r="C943" s="1"/>
      <c r="F943" s="1"/>
      <c r="G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9.5" customHeight="1">
      <c r="A944" s="2"/>
      <c r="B944" s="1"/>
      <c r="C944" s="1"/>
      <c r="F944" s="1"/>
      <c r="G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9.5" customHeight="1">
      <c r="A945" s="2"/>
      <c r="B945" s="1"/>
      <c r="C945" s="1"/>
      <c r="F945" s="1"/>
      <c r="G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9.5" customHeight="1">
      <c r="A946" s="2"/>
      <c r="B946" s="1"/>
      <c r="C946" s="1"/>
      <c r="F946" s="1"/>
      <c r="G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9.5" customHeight="1">
      <c r="A947" s="2"/>
      <c r="B947" s="1"/>
      <c r="C947" s="1"/>
      <c r="F947" s="1"/>
      <c r="G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9.5" customHeight="1">
      <c r="A948" s="2"/>
      <c r="B948" s="1"/>
      <c r="C948" s="1"/>
      <c r="F948" s="1"/>
      <c r="G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9.5" customHeight="1">
      <c r="A949" s="2"/>
      <c r="B949" s="1"/>
      <c r="C949" s="1"/>
      <c r="F949" s="1"/>
      <c r="G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9.5" customHeight="1">
      <c r="A950" s="2"/>
      <c r="B950" s="1"/>
      <c r="C950" s="1"/>
      <c r="F950" s="1"/>
      <c r="G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9.5" customHeight="1">
      <c r="A951" s="2"/>
      <c r="B951" s="1"/>
      <c r="C951" s="1"/>
      <c r="F951" s="1"/>
      <c r="G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9.5" customHeight="1">
      <c r="A952" s="2"/>
      <c r="B952" s="1"/>
      <c r="C952" s="1"/>
      <c r="F952" s="1"/>
      <c r="G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9.5" customHeight="1">
      <c r="A953" s="2"/>
      <c r="B953" s="1"/>
      <c r="C953" s="1"/>
      <c r="F953" s="1"/>
      <c r="G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9.5" customHeight="1">
      <c r="A954" s="2"/>
      <c r="B954" s="1"/>
      <c r="C954" s="1"/>
      <c r="F954" s="1"/>
      <c r="G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9.5" customHeight="1">
      <c r="A955" s="2"/>
      <c r="B955" s="1"/>
      <c r="C955" s="1"/>
      <c r="F955" s="1"/>
      <c r="G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9.5" customHeight="1">
      <c r="A956" s="2"/>
      <c r="B956" s="1"/>
      <c r="C956" s="1"/>
      <c r="F956" s="1"/>
      <c r="G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9.5" customHeight="1">
      <c r="A957" s="2"/>
      <c r="B957" s="1"/>
      <c r="C957" s="1"/>
      <c r="F957" s="1"/>
      <c r="G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9.5" customHeight="1">
      <c r="A958" s="2"/>
      <c r="B958" s="1"/>
      <c r="C958" s="1"/>
      <c r="F958" s="1"/>
      <c r="G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9.5" customHeight="1">
      <c r="A959" s="2"/>
      <c r="B959" s="1"/>
      <c r="C959" s="1"/>
      <c r="F959" s="1"/>
      <c r="G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9.5" customHeight="1">
      <c r="A960" s="2"/>
      <c r="B960" s="1"/>
      <c r="C960" s="1"/>
      <c r="F960" s="1"/>
      <c r="G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9.5" customHeight="1">
      <c r="A961" s="2"/>
      <c r="B961" s="1"/>
      <c r="C961" s="1"/>
      <c r="F961" s="1"/>
      <c r="G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9.5" customHeight="1">
      <c r="A962" s="2"/>
      <c r="B962" s="1"/>
      <c r="C962" s="1"/>
      <c r="F962" s="1"/>
      <c r="G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9.5" customHeight="1">
      <c r="A963" s="2"/>
      <c r="B963" s="1"/>
      <c r="C963" s="1"/>
      <c r="F963" s="1"/>
      <c r="G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9.5" customHeight="1">
      <c r="A964" s="2"/>
      <c r="B964" s="1"/>
      <c r="C964" s="1"/>
      <c r="F964" s="1"/>
      <c r="G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9.5" customHeight="1">
      <c r="A965" s="2"/>
      <c r="B965" s="1"/>
      <c r="C965" s="1"/>
      <c r="F965" s="1"/>
      <c r="G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9.5" customHeight="1">
      <c r="A966" s="2"/>
      <c r="B966" s="1"/>
      <c r="C966" s="1"/>
      <c r="F966" s="1"/>
      <c r="G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9.5" customHeight="1">
      <c r="A967" s="2"/>
      <c r="B967" s="1"/>
      <c r="C967" s="1"/>
      <c r="F967" s="1"/>
      <c r="G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9.5" customHeight="1">
      <c r="A968" s="2"/>
      <c r="B968" s="1"/>
      <c r="C968" s="1"/>
      <c r="F968" s="1"/>
      <c r="G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9.5" customHeight="1">
      <c r="A969" s="2"/>
      <c r="B969" s="1"/>
      <c r="C969" s="1"/>
      <c r="F969" s="1"/>
      <c r="G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9.5" customHeight="1">
      <c r="A970" s="2"/>
      <c r="B970" s="1"/>
      <c r="C970" s="1"/>
      <c r="F970" s="1"/>
      <c r="G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9.5" customHeight="1">
      <c r="A971" s="2"/>
      <c r="B971" s="1"/>
      <c r="C971" s="1"/>
      <c r="F971" s="1"/>
      <c r="G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9.5" customHeight="1">
      <c r="A972" s="2"/>
      <c r="B972" s="1"/>
      <c r="C972" s="1"/>
      <c r="F972" s="1"/>
      <c r="G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9.5" customHeight="1">
      <c r="A973" s="2"/>
      <c r="B973" s="1"/>
      <c r="C973" s="1"/>
      <c r="F973" s="1"/>
      <c r="G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9.5" customHeight="1">
      <c r="A974" s="2"/>
      <c r="B974" s="1"/>
      <c r="C974" s="1"/>
      <c r="F974" s="1"/>
      <c r="G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9.5" customHeight="1">
      <c r="A975" s="2"/>
      <c r="B975" s="1"/>
      <c r="C975" s="1"/>
      <c r="F975" s="1"/>
      <c r="G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9.5" customHeight="1">
      <c r="A976" s="2"/>
      <c r="B976" s="1"/>
      <c r="C976" s="1"/>
      <c r="F976" s="1"/>
      <c r="G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9.5" customHeight="1">
      <c r="A977" s="2"/>
      <c r="B977" s="1"/>
      <c r="C977" s="1"/>
      <c r="F977" s="1"/>
      <c r="G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9.5" customHeight="1">
      <c r="A978" s="2"/>
      <c r="B978" s="1"/>
      <c r="C978" s="1"/>
      <c r="F978" s="1"/>
      <c r="G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9.5" customHeight="1">
      <c r="A979" s="2"/>
      <c r="B979" s="1"/>
      <c r="C979" s="1"/>
      <c r="F979" s="1"/>
      <c r="G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9.5" customHeight="1">
      <c r="A980" s="2"/>
      <c r="B980" s="1"/>
      <c r="C980" s="1"/>
      <c r="F980" s="1"/>
      <c r="G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9.5" customHeight="1">
      <c r="A981" s="2"/>
      <c r="B981" s="1"/>
      <c r="C981" s="1"/>
      <c r="F981" s="1"/>
      <c r="G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9.5" customHeight="1">
      <c r="A982" s="2"/>
      <c r="B982" s="1"/>
      <c r="C982" s="1"/>
      <c r="F982" s="1"/>
      <c r="G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9.5" customHeight="1">
      <c r="A983" s="2"/>
      <c r="B983" s="1"/>
      <c r="C983" s="1"/>
      <c r="F983" s="1"/>
      <c r="G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9.5" customHeight="1">
      <c r="A984" s="2"/>
      <c r="B984" s="1"/>
      <c r="C984" s="1"/>
      <c r="F984" s="1"/>
      <c r="G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9.5" customHeight="1">
      <c r="A985" s="2"/>
      <c r="B985" s="1"/>
      <c r="C985" s="1"/>
      <c r="F985" s="1"/>
      <c r="G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9.5" customHeight="1">
      <c r="A986" s="2"/>
      <c r="B986" s="1"/>
      <c r="C986" s="1"/>
      <c r="F986" s="1"/>
      <c r="G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</sheetData>
  <mergeCells count="17">
    <mergeCell ref="H3:J3"/>
    <mergeCell ref="D17:E17"/>
    <mergeCell ref="F17:G17"/>
    <mergeCell ref="H16:H17"/>
    <mergeCell ref="F15:G15"/>
    <mergeCell ref="F1:G1"/>
    <mergeCell ref="F3:G3"/>
    <mergeCell ref="D18:E18"/>
    <mergeCell ref="A15:A17"/>
    <mergeCell ref="B15:C15"/>
    <mergeCell ref="D15:E15"/>
    <mergeCell ref="B17:C17"/>
    <mergeCell ref="D1:E1"/>
    <mergeCell ref="A3:A4"/>
    <mergeCell ref="B3:C3"/>
    <mergeCell ref="D3:E3"/>
    <mergeCell ref="A1:B1"/>
  </mergeCells>
  <pageMargins left="0.25" right="0.25" top="0.75" bottom="0.75" header="0.3" footer="0.3"/>
  <pageSetup paperSize="9" scale="69" orientation="landscape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176</vt:i4>
      </vt:variant>
    </vt:vector>
  </HeadingPairs>
  <TitlesOfParts>
    <vt:vector size="176" baseType="lpstr">
      <vt:lpstr>Setup</vt:lpstr>
      <vt:lpstr>12-01-2025</vt:lpstr>
      <vt:lpstr>11-01-2025</vt:lpstr>
      <vt:lpstr>10-01-2025</vt:lpstr>
      <vt:lpstr>09-01-2025</vt:lpstr>
      <vt:lpstr>08-01-2025</vt:lpstr>
      <vt:lpstr>07-01-2025</vt:lpstr>
      <vt:lpstr>06-01-2025</vt:lpstr>
      <vt:lpstr>05-01-2025</vt:lpstr>
      <vt:lpstr>04-01-2025</vt:lpstr>
      <vt:lpstr>03-01-2025</vt:lpstr>
      <vt:lpstr>02-01-2025</vt:lpstr>
      <vt:lpstr>01-01-2025</vt:lpstr>
      <vt:lpstr>31-12-2024</vt:lpstr>
      <vt:lpstr>30-12-2024</vt:lpstr>
      <vt:lpstr>29-12-2024</vt:lpstr>
      <vt:lpstr>28-12-2024</vt:lpstr>
      <vt:lpstr>27-12-2024</vt:lpstr>
      <vt:lpstr>26-12-2024</vt:lpstr>
      <vt:lpstr>25-12-2024</vt:lpstr>
      <vt:lpstr>24-12-2024</vt:lpstr>
      <vt:lpstr>23-12-2024</vt:lpstr>
      <vt:lpstr>22-12-2024</vt:lpstr>
      <vt:lpstr>21-12-2024</vt:lpstr>
      <vt:lpstr>20-12-2024</vt:lpstr>
      <vt:lpstr>19-12-2024</vt:lpstr>
      <vt:lpstr>18-12-2024</vt:lpstr>
      <vt:lpstr>17-12-2024</vt:lpstr>
      <vt:lpstr>16-12-2024</vt:lpstr>
      <vt:lpstr>15-12-2024</vt:lpstr>
      <vt:lpstr>14-12-2024</vt:lpstr>
      <vt:lpstr>13-12-2024</vt:lpstr>
      <vt:lpstr>12-12-2024</vt:lpstr>
      <vt:lpstr>11-12-2024</vt:lpstr>
      <vt:lpstr>10-12-2024</vt:lpstr>
      <vt:lpstr>09-12-2024</vt:lpstr>
      <vt:lpstr>08-12-2024</vt:lpstr>
      <vt:lpstr>07-12-2024</vt:lpstr>
      <vt:lpstr>06-12-2024</vt:lpstr>
      <vt:lpstr>05-12-2024</vt:lpstr>
      <vt:lpstr>04-12-2024</vt:lpstr>
      <vt:lpstr>03-12-2024</vt:lpstr>
      <vt:lpstr>02-12-2024</vt:lpstr>
      <vt:lpstr>01-12-2024</vt:lpstr>
      <vt:lpstr>30-11-2024</vt:lpstr>
      <vt:lpstr>29-11-2024</vt:lpstr>
      <vt:lpstr>28-11-2024</vt:lpstr>
      <vt:lpstr>27-11-2024</vt:lpstr>
      <vt:lpstr>26-11-2024</vt:lpstr>
      <vt:lpstr>25-11-2024</vt:lpstr>
      <vt:lpstr>24-11-2024</vt:lpstr>
      <vt:lpstr>23-11-2024</vt:lpstr>
      <vt:lpstr>22-11-2024</vt:lpstr>
      <vt:lpstr>21-11-2024</vt:lpstr>
      <vt:lpstr>20-11-2024</vt:lpstr>
      <vt:lpstr>19-11-2024</vt:lpstr>
      <vt:lpstr>18-11-2024</vt:lpstr>
      <vt:lpstr>17-11-2024</vt:lpstr>
      <vt:lpstr>16-11-2024</vt:lpstr>
      <vt:lpstr>15-11-2024</vt:lpstr>
      <vt:lpstr>14-11-2024</vt:lpstr>
      <vt:lpstr>13-11-2024</vt:lpstr>
      <vt:lpstr>12-11-2024</vt:lpstr>
      <vt:lpstr>11-11-2024</vt:lpstr>
      <vt:lpstr>10-11-2024</vt:lpstr>
      <vt:lpstr>09-11-2024</vt:lpstr>
      <vt:lpstr>08-11-2024</vt:lpstr>
      <vt:lpstr>07-11-2024</vt:lpstr>
      <vt:lpstr>06-11-2024</vt:lpstr>
      <vt:lpstr>05-11-2024</vt:lpstr>
      <vt:lpstr>04-11-2024</vt:lpstr>
      <vt:lpstr>03-11-2024</vt:lpstr>
      <vt:lpstr>02-11-2024</vt:lpstr>
      <vt:lpstr>01-11-2024</vt:lpstr>
      <vt:lpstr>31-10-2024</vt:lpstr>
      <vt:lpstr>30-10-2024</vt:lpstr>
      <vt:lpstr>29-10-2024</vt:lpstr>
      <vt:lpstr>28-10-2024</vt:lpstr>
      <vt:lpstr>27-10-2024</vt:lpstr>
      <vt:lpstr>26-10-2024</vt:lpstr>
      <vt:lpstr>25-10-2024</vt:lpstr>
      <vt:lpstr>24-10-2024</vt:lpstr>
      <vt:lpstr>23-10-2024</vt:lpstr>
      <vt:lpstr>22-10-2024</vt:lpstr>
      <vt:lpstr>21-10-2024</vt:lpstr>
      <vt:lpstr>20-10-2024</vt:lpstr>
      <vt:lpstr>19-10-2024</vt:lpstr>
      <vt:lpstr>18-10-2024</vt:lpstr>
      <vt:lpstr>17-10-2024</vt:lpstr>
      <vt:lpstr>16-10-2024</vt:lpstr>
      <vt:lpstr>15-10-2024</vt:lpstr>
      <vt:lpstr>14-10-2024</vt:lpstr>
      <vt:lpstr>13-10-2024</vt:lpstr>
      <vt:lpstr>12-10-2024</vt:lpstr>
      <vt:lpstr>11-10-2024</vt:lpstr>
      <vt:lpstr>10-10-2024</vt:lpstr>
      <vt:lpstr>09-10-2024</vt:lpstr>
      <vt:lpstr>08-10-2024</vt:lpstr>
      <vt:lpstr>07-10-2024</vt:lpstr>
      <vt:lpstr>06-10-2024</vt:lpstr>
      <vt:lpstr>05-10-2024</vt:lpstr>
      <vt:lpstr>04-10-2024</vt:lpstr>
      <vt:lpstr>03-10-2024</vt:lpstr>
      <vt:lpstr>02-10-2024</vt:lpstr>
      <vt:lpstr>01-10-2024</vt:lpstr>
      <vt:lpstr>30-09-2024</vt:lpstr>
      <vt:lpstr>29-09-2024</vt:lpstr>
      <vt:lpstr>28-09-2024</vt:lpstr>
      <vt:lpstr>27-09-2024</vt:lpstr>
      <vt:lpstr>26-09-2024</vt:lpstr>
      <vt:lpstr>25-09-2024</vt:lpstr>
      <vt:lpstr>24-09-2024</vt:lpstr>
      <vt:lpstr>23-09-2024</vt:lpstr>
      <vt:lpstr>22-09-2024</vt:lpstr>
      <vt:lpstr>21-09-2024</vt:lpstr>
      <vt:lpstr>20-09-2024</vt:lpstr>
      <vt:lpstr>19-09-2024</vt:lpstr>
      <vt:lpstr>18-09-2024</vt:lpstr>
      <vt:lpstr>17-09-2024</vt:lpstr>
      <vt:lpstr>16-09-2024</vt:lpstr>
      <vt:lpstr>15-09-2024</vt:lpstr>
      <vt:lpstr>14-09-2024</vt:lpstr>
      <vt:lpstr>13-09-2024</vt:lpstr>
      <vt:lpstr>12-09-2024</vt:lpstr>
      <vt:lpstr>11-09-2024</vt:lpstr>
      <vt:lpstr>10-09-2024</vt:lpstr>
      <vt:lpstr>09-09-2024</vt:lpstr>
      <vt:lpstr>08-09-2024</vt:lpstr>
      <vt:lpstr>07-09-2024</vt:lpstr>
      <vt:lpstr>06-09-2024</vt:lpstr>
      <vt:lpstr>05-09-2024</vt:lpstr>
      <vt:lpstr>04-09-2024</vt:lpstr>
      <vt:lpstr>03-09-2024</vt:lpstr>
      <vt:lpstr>02-09-2024</vt:lpstr>
      <vt:lpstr>01-09-2024</vt:lpstr>
      <vt:lpstr>31-08-2024</vt:lpstr>
      <vt:lpstr>30-08-2024</vt:lpstr>
      <vt:lpstr>29-08-2024</vt:lpstr>
      <vt:lpstr>28-08-2024</vt:lpstr>
      <vt:lpstr>27-08-2024</vt:lpstr>
      <vt:lpstr>26-08-2024</vt:lpstr>
      <vt:lpstr>25-08-2024</vt:lpstr>
      <vt:lpstr>24-08-2024</vt:lpstr>
      <vt:lpstr>23-08-2024</vt:lpstr>
      <vt:lpstr>22-08-2024</vt:lpstr>
      <vt:lpstr>21-08-2024</vt:lpstr>
      <vt:lpstr>20-08-2024</vt:lpstr>
      <vt:lpstr>19-08-2024</vt:lpstr>
      <vt:lpstr>18-08-2024</vt:lpstr>
      <vt:lpstr>17-08-2024</vt:lpstr>
      <vt:lpstr>16-08-2024</vt:lpstr>
      <vt:lpstr>15-08-2024</vt:lpstr>
      <vt:lpstr>14-08-2024</vt:lpstr>
      <vt:lpstr>13-08-2024</vt:lpstr>
      <vt:lpstr>12-08-2024</vt:lpstr>
      <vt:lpstr>11-08-2024</vt:lpstr>
      <vt:lpstr>10-08-2024</vt:lpstr>
      <vt:lpstr>09-08-2024</vt:lpstr>
      <vt:lpstr>08-08-2024</vt:lpstr>
      <vt:lpstr>07-08-2024</vt:lpstr>
      <vt:lpstr>06-08-2024</vt:lpstr>
      <vt:lpstr>05-08-2024</vt:lpstr>
      <vt:lpstr>04-08-2024</vt:lpstr>
      <vt:lpstr>03-08-2024</vt:lpstr>
      <vt:lpstr>02-08-2024</vt:lpstr>
      <vt:lpstr>01-08-2024</vt:lpstr>
      <vt:lpstr>31-07-2024</vt:lpstr>
      <vt:lpstr>30-07-2024</vt:lpstr>
      <vt:lpstr>29-07-2024</vt:lpstr>
      <vt:lpstr>28-07-2024</vt:lpstr>
      <vt:lpstr>27-07-2024</vt:lpstr>
      <vt:lpstr>26-07-2024</vt:lpstr>
      <vt:lpstr>25-07-2024</vt:lpstr>
      <vt:lpstr>24-07-2024</vt:lpstr>
      <vt:lpstr>23-07-2024</vt:lpstr>
      <vt:lpstr>22-07-2024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Srujana Kalluru</cp:lastModifiedBy>
  <cp:revision/>
  <dcterms:created xsi:type="dcterms:W3CDTF">2025-10-16T03:16:58Z</dcterms:created>
  <dcterms:modified xsi:type="dcterms:W3CDTF">2026-06-05T08:15:29Z</dcterms:modified>
  <cp:category/>
  <cp:contentStatus/>
</cp:coreProperties>
</file>