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net18" sheetId="1" r:id="rId4"/>
    <sheet state="visible" name="AlexNet" sheetId="2" r:id="rId5"/>
  </sheets>
  <definedNames/>
  <calcPr/>
</workbook>
</file>

<file path=xl/sharedStrings.xml><?xml version="1.0" encoding="utf-8"?>
<sst xmlns="http://schemas.openxmlformats.org/spreadsheetml/2006/main" count="69" uniqueCount="28">
  <si>
    <t>Layer Type</t>
  </si>
  <si>
    <t>Input Image height</t>
  </si>
  <si>
    <t>Input width</t>
  </si>
  <si>
    <t>Input channels</t>
  </si>
  <si>
    <t>Output height</t>
  </si>
  <si>
    <t>Output width</t>
  </si>
  <si>
    <t>Output channel</t>
  </si>
  <si>
    <t>Kernel Size (Height and Width)</t>
  </si>
  <si>
    <t>FC IN</t>
  </si>
  <si>
    <t>FC Out</t>
  </si>
  <si>
    <t>Forward FLOPs</t>
  </si>
  <si>
    <t>backward flops</t>
  </si>
  <si>
    <t>#Bytes Foward</t>
  </si>
  <si>
    <t>#Bytes backward</t>
  </si>
  <si>
    <t>conv</t>
  </si>
  <si>
    <t>fc</t>
  </si>
  <si>
    <t>Total Forward FLOPS</t>
  </si>
  <si>
    <t>Total Backward FLOPS</t>
  </si>
  <si>
    <t>Total FLOPS</t>
  </si>
  <si>
    <t>Total Forward Bytes</t>
  </si>
  <si>
    <t>Total Backward Bytes</t>
  </si>
  <si>
    <t>Total Bytes</t>
  </si>
  <si>
    <t>Stride</t>
  </si>
  <si>
    <t>FC OUT</t>
  </si>
  <si>
    <t>flops</t>
  </si>
  <si>
    <t>#Bytes Forward</t>
  </si>
  <si>
    <t>#Bytes Backward</t>
  </si>
  <si>
    <t>FC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</si>
</sst>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4"/>
    </row>
    <row r="2">
      <c r="A2" s="5" t="s">
        <v>14</v>
      </c>
      <c r="B2" s="5">
        <v>224.0</v>
      </c>
      <c r="C2" s="5">
        <v>224.0</v>
      </c>
      <c r="D2" s="5">
        <v>3.0</v>
      </c>
      <c r="E2" s="5">
        <v>112.0</v>
      </c>
      <c r="F2" s="5">
        <v>112.0</v>
      </c>
      <c r="G2" s="5">
        <v>64.0</v>
      </c>
      <c r="H2" s="5">
        <v>7.0</v>
      </c>
      <c r="K2" s="6">
        <f t="shared" ref="K2:K3" si="1">2*E2*H2*H2*F2*G2*D2</f>
        <v>236027904</v>
      </c>
      <c r="L2" s="6">
        <f>K2</f>
        <v>236027904</v>
      </c>
      <c r="M2" s="6">
        <f t="shared" ref="M2:M20" si="2">4*(D2*B2*C2+D2*G2*H2*H2+G2*E2*F2)</f>
        <v>3851008</v>
      </c>
      <c r="N2" s="6">
        <f t="shared" ref="N2:N21" si="3">M2</f>
        <v>3851008</v>
      </c>
    </row>
    <row r="3">
      <c r="A3" s="5" t="s">
        <v>14</v>
      </c>
      <c r="B3" s="5">
        <v>56.0</v>
      </c>
      <c r="C3" s="5">
        <v>56.0</v>
      </c>
      <c r="D3" s="5">
        <v>64.0</v>
      </c>
      <c r="E3" s="5">
        <v>56.0</v>
      </c>
      <c r="F3" s="5">
        <v>56.0</v>
      </c>
      <c r="G3" s="5">
        <v>64.0</v>
      </c>
      <c r="H3" s="5">
        <v>3.0</v>
      </c>
      <c r="K3" s="6">
        <f t="shared" si="1"/>
        <v>231211008</v>
      </c>
      <c r="L3" s="6">
        <f t="shared" ref="L3:L21" si="4">K3*2</f>
        <v>462422016</v>
      </c>
      <c r="M3" s="6">
        <f t="shared" si="2"/>
        <v>1753088</v>
      </c>
      <c r="N3" s="6">
        <f t="shared" si="3"/>
        <v>1753088</v>
      </c>
    </row>
    <row r="4">
      <c r="A4" s="5" t="s">
        <v>14</v>
      </c>
      <c r="B4" s="5">
        <v>56.0</v>
      </c>
      <c r="C4" s="5">
        <v>56.0</v>
      </c>
      <c r="D4" s="5">
        <v>64.0</v>
      </c>
      <c r="E4" s="5">
        <v>56.0</v>
      </c>
      <c r="F4" s="5">
        <v>56.0</v>
      </c>
      <c r="G4" s="5">
        <v>64.0</v>
      </c>
      <c r="H4" s="5">
        <v>3.0</v>
      </c>
      <c r="K4" s="6">
        <f t="shared" ref="K4:K20" si="5">2*G4*F4*E4*H4*H4*D4</f>
        <v>231211008</v>
      </c>
      <c r="L4" s="6">
        <f t="shared" si="4"/>
        <v>462422016</v>
      </c>
      <c r="M4" s="6">
        <f t="shared" si="2"/>
        <v>1753088</v>
      </c>
      <c r="N4" s="6">
        <f t="shared" si="3"/>
        <v>1753088</v>
      </c>
    </row>
    <row r="5">
      <c r="A5" s="5" t="s">
        <v>14</v>
      </c>
      <c r="B5" s="5">
        <v>56.0</v>
      </c>
      <c r="C5" s="5">
        <v>56.0</v>
      </c>
      <c r="D5" s="5">
        <v>64.0</v>
      </c>
      <c r="E5" s="5">
        <v>56.0</v>
      </c>
      <c r="F5" s="5">
        <v>56.0</v>
      </c>
      <c r="G5" s="5">
        <v>64.0</v>
      </c>
      <c r="H5" s="5">
        <v>3.0</v>
      </c>
      <c r="K5" s="6">
        <f t="shared" si="5"/>
        <v>231211008</v>
      </c>
      <c r="L5" s="6">
        <f t="shared" si="4"/>
        <v>462422016</v>
      </c>
      <c r="M5" s="6">
        <f t="shared" si="2"/>
        <v>1753088</v>
      </c>
      <c r="N5" s="6">
        <f t="shared" si="3"/>
        <v>1753088</v>
      </c>
    </row>
    <row r="6">
      <c r="A6" s="5" t="s">
        <v>14</v>
      </c>
      <c r="B6" s="5">
        <v>56.0</v>
      </c>
      <c r="C6" s="5">
        <v>56.0</v>
      </c>
      <c r="D6" s="5">
        <v>64.0</v>
      </c>
      <c r="E6" s="5">
        <v>56.0</v>
      </c>
      <c r="F6" s="5">
        <v>56.0</v>
      </c>
      <c r="G6" s="5">
        <v>64.0</v>
      </c>
      <c r="H6" s="5">
        <v>3.0</v>
      </c>
      <c r="K6" s="6">
        <f t="shared" si="5"/>
        <v>231211008</v>
      </c>
      <c r="L6" s="6">
        <f t="shared" si="4"/>
        <v>462422016</v>
      </c>
      <c r="M6" s="6">
        <f t="shared" si="2"/>
        <v>1753088</v>
      </c>
      <c r="N6" s="6">
        <f t="shared" si="3"/>
        <v>1753088</v>
      </c>
    </row>
    <row r="7">
      <c r="A7" s="5" t="s">
        <v>14</v>
      </c>
      <c r="B7" s="5">
        <v>56.0</v>
      </c>
      <c r="C7" s="5">
        <v>56.0</v>
      </c>
      <c r="D7" s="5">
        <v>64.0</v>
      </c>
      <c r="E7" s="5">
        <v>28.0</v>
      </c>
      <c r="F7" s="5">
        <v>28.0</v>
      </c>
      <c r="G7" s="5">
        <v>128.0</v>
      </c>
      <c r="H7" s="5">
        <v>3.0</v>
      </c>
      <c r="K7" s="6">
        <f t="shared" si="5"/>
        <v>115605504</v>
      </c>
      <c r="L7" s="6">
        <f t="shared" si="4"/>
        <v>231211008</v>
      </c>
      <c r="M7" s="6">
        <f t="shared" si="2"/>
        <v>1499136</v>
      </c>
      <c r="N7" s="6">
        <f t="shared" si="3"/>
        <v>1499136</v>
      </c>
    </row>
    <row r="8">
      <c r="A8" s="5" t="s">
        <v>14</v>
      </c>
      <c r="B8" s="5">
        <v>28.0</v>
      </c>
      <c r="C8" s="5">
        <v>28.0</v>
      </c>
      <c r="D8" s="5">
        <v>128.0</v>
      </c>
      <c r="E8" s="5">
        <v>28.0</v>
      </c>
      <c r="F8" s="5">
        <v>28.0</v>
      </c>
      <c r="G8" s="5">
        <v>128.0</v>
      </c>
      <c r="H8" s="5">
        <v>3.0</v>
      </c>
      <c r="K8" s="6">
        <f t="shared" si="5"/>
        <v>231211008</v>
      </c>
      <c r="L8" s="6">
        <f t="shared" si="4"/>
        <v>462422016</v>
      </c>
      <c r="M8" s="6">
        <f t="shared" si="2"/>
        <v>1392640</v>
      </c>
      <c r="N8" s="6">
        <f t="shared" si="3"/>
        <v>1392640</v>
      </c>
    </row>
    <row r="9">
      <c r="A9" s="5" t="s">
        <v>14</v>
      </c>
      <c r="B9" s="5">
        <v>28.0</v>
      </c>
      <c r="C9" s="5">
        <v>28.0</v>
      </c>
      <c r="D9" s="5">
        <v>128.0</v>
      </c>
      <c r="E9" s="5">
        <v>28.0</v>
      </c>
      <c r="F9" s="5">
        <v>28.0</v>
      </c>
      <c r="G9" s="5">
        <v>128.0</v>
      </c>
      <c r="H9" s="5">
        <v>3.0</v>
      </c>
      <c r="K9" s="6">
        <f t="shared" si="5"/>
        <v>231211008</v>
      </c>
      <c r="L9" s="6">
        <f t="shared" si="4"/>
        <v>462422016</v>
      </c>
      <c r="M9" s="6">
        <f t="shared" si="2"/>
        <v>1392640</v>
      </c>
      <c r="N9" s="6">
        <f t="shared" si="3"/>
        <v>1392640</v>
      </c>
    </row>
    <row r="10">
      <c r="A10" s="5" t="s">
        <v>14</v>
      </c>
      <c r="B10" s="5">
        <v>28.0</v>
      </c>
      <c r="C10" s="5">
        <v>28.0</v>
      </c>
      <c r="D10" s="5">
        <v>128.0</v>
      </c>
      <c r="E10" s="5">
        <v>28.0</v>
      </c>
      <c r="F10" s="5">
        <v>28.0</v>
      </c>
      <c r="G10" s="5">
        <v>128.0</v>
      </c>
      <c r="H10" s="5">
        <v>3.0</v>
      </c>
      <c r="K10" s="6">
        <f t="shared" si="5"/>
        <v>231211008</v>
      </c>
      <c r="L10" s="6">
        <f t="shared" si="4"/>
        <v>462422016</v>
      </c>
      <c r="M10" s="6">
        <f t="shared" si="2"/>
        <v>1392640</v>
      </c>
      <c r="N10" s="6">
        <f t="shared" si="3"/>
        <v>1392640</v>
      </c>
    </row>
    <row r="11">
      <c r="A11" s="5" t="s">
        <v>14</v>
      </c>
      <c r="B11" s="5">
        <v>28.0</v>
      </c>
      <c r="C11" s="5">
        <v>28.0</v>
      </c>
      <c r="D11" s="5">
        <v>128.0</v>
      </c>
      <c r="E11" s="5">
        <v>14.0</v>
      </c>
      <c r="F11" s="5">
        <v>14.0</v>
      </c>
      <c r="G11" s="5">
        <v>256.0</v>
      </c>
      <c r="H11" s="5">
        <v>3.0</v>
      </c>
      <c r="K11" s="6">
        <f t="shared" si="5"/>
        <v>115605504</v>
      </c>
      <c r="L11" s="6">
        <f t="shared" si="4"/>
        <v>231211008</v>
      </c>
      <c r="M11" s="6">
        <f t="shared" si="2"/>
        <v>1781760</v>
      </c>
      <c r="N11" s="6">
        <f t="shared" si="3"/>
        <v>1781760</v>
      </c>
    </row>
    <row r="12">
      <c r="A12" s="5" t="s">
        <v>14</v>
      </c>
      <c r="B12" s="5">
        <v>14.0</v>
      </c>
      <c r="C12" s="5">
        <v>14.0</v>
      </c>
      <c r="D12" s="5">
        <v>256.0</v>
      </c>
      <c r="E12" s="5">
        <v>14.0</v>
      </c>
      <c r="F12" s="5">
        <v>14.0</v>
      </c>
      <c r="G12" s="5">
        <v>256.0</v>
      </c>
      <c r="H12" s="5">
        <v>3.0</v>
      </c>
      <c r="K12" s="6">
        <f t="shared" si="5"/>
        <v>231211008</v>
      </c>
      <c r="L12" s="6">
        <f t="shared" si="4"/>
        <v>462422016</v>
      </c>
      <c r="M12" s="6">
        <f t="shared" si="2"/>
        <v>2760704</v>
      </c>
      <c r="N12" s="6">
        <f t="shared" si="3"/>
        <v>2760704</v>
      </c>
    </row>
    <row r="13">
      <c r="A13" s="5" t="s">
        <v>14</v>
      </c>
      <c r="B13" s="5">
        <v>14.0</v>
      </c>
      <c r="C13" s="5">
        <v>14.0</v>
      </c>
      <c r="D13" s="5">
        <v>256.0</v>
      </c>
      <c r="E13" s="5">
        <v>14.0</v>
      </c>
      <c r="F13" s="5">
        <v>14.0</v>
      </c>
      <c r="G13" s="5">
        <v>256.0</v>
      </c>
      <c r="H13" s="5">
        <v>3.0</v>
      </c>
      <c r="K13" s="6">
        <f t="shared" si="5"/>
        <v>231211008</v>
      </c>
      <c r="L13" s="6">
        <f t="shared" si="4"/>
        <v>462422016</v>
      </c>
      <c r="M13" s="6">
        <f t="shared" si="2"/>
        <v>2760704</v>
      </c>
      <c r="N13" s="6">
        <f t="shared" si="3"/>
        <v>2760704</v>
      </c>
    </row>
    <row r="14">
      <c r="A14" s="5" t="s">
        <v>14</v>
      </c>
      <c r="B14" s="5">
        <v>14.0</v>
      </c>
      <c r="C14" s="5">
        <v>14.0</v>
      </c>
      <c r="D14" s="5">
        <v>256.0</v>
      </c>
      <c r="E14" s="5">
        <v>14.0</v>
      </c>
      <c r="F14" s="5">
        <v>14.0</v>
      </c>
      <c r="G14" s="5">
        <v>256.0</v>
      </c>
      <c r="H14" s="5">
        <v>3.0</v>
      </c>
      <c r="K14" s="6">
        <f t="shared" si="5"/>
        <v>231211008</v>
      </c>
      <c r="L14" s="6">
        <f t="shared" si="4"/>
        <v>462422016</v>
      </c>
      <c r="M14" s="6">
        <f t="shared" si="2"/>
        <v>2760704</v>
      </c>
      <c r="N14" s="6">
        <f t="shared" si="3"/>
        <v>2760704</v>
      </c>
    </row>
    <row r="15">
      <c r="A15" s="5" t="s">
        <v>14</v>
      </c>
      <c r="B15" s="5">
        <v>14.0</v>
      </c>
      <c r="C15" s="5">
        <v>14.0</v>
      </c>
      <c r="D15" s="5">
        <v>256.0</v>
      </c>
      <c r="E15" s="5">
        <v>7.0</v>
      </c>
      <c r="F15" s="5">
        <v>7.0</v>
      </c>
      <c r="G15" s="5">
        <v>512.0</v>
      </c>
      <c r="H15" s="5">
        <v>3.0</v>
      </c>
      <c r="K15" s="6">
        <f t="shared" si="5"/>
        <v>115605504</v>
      </c>
      <c r="L15" s="6">
        <f t="shared" si="4"/>
        <v>231211008</v>
      </c>
      <c r="M15" s="6">
        <f t="shared" si="2"/>
        <v>5019648</v>
      </c>
      <c r="N15" s="6">
        <f t="shared" si="3"/>
        <v>5019648</v>
      </c>
    </row>
    <row r="16">
      <c r="A16" s="5" t="s">
        <v>14</v>
      </c>
      <c r="B16" s="5">
        <v>7.0</v>
      </c>
      <c r="C16" s="5">
        <v>7.0</v>
      </c>
      <c r="D16" s="5">
        <v>512.0</v>
      </c>
      <c r="E16" s="5">
        <v>7.0</v>
      </c>
      <c r="F16" s="5">
        <v>7.0</v>
      </c>
      <c r="G16" s="5">
        <v>512.0</v>
      </c>
      <c r="H16" s="5">
        <v>3.0</v>
      </c>
      <c r="K16" s="6">
        <f t="shared" si="5"/>
        <v>231211008</v>
      </c>
      <c r="L16" s="6">
        <f t="shared" si="4"/>
        <v>462422016</v>
      </c>
      <c r="M16" s="6">
        <f t="shared" si="2"/>
        <v>9637888</v>
      </c>
      <c r="N16" s="6">
        <f t="shared" si="3"/>
        <v>9637888</v>
      </c>
    </row>
    <row r="17">
      <c r="A17" s="5" t="s">
        <v>14</v>
      </c>
      <c r="B17" s="5">
        <v>7.0</v>
      </c>
      <c r="C17" s="5">
        <v>7.0</v>
      </c>
      <c r="D17" s="5">
        <v>512.0</v>
      </c>
      <c r="E17" s="5">
        <v>7.0</v>
      </c>
      <c r="F17" s="5">
        <v>7.0</v>
      </c>
      <c r="G17" s="5">
        <v>512.0</v>
      </c>
      <c r="H17" s="5">
        <v>3.0</v>
      </c>
      <c r="K17" s="6">
        <f t="shared" si="5"/>
        <v>231211008</v>
      </c>
      <c r="L17" s="6">
        <f t="shared" si="4"/>
        <v>462422016</v>
      </c>
      <c r="M17" s="6">
        <f t="shared" si="2"/>
        <v>9637888</v>
      </c>
      <c r="N17" s="6">
        <f t="shared" si="3"/>
        <v>9637888</v>
      </c>
    </row>
    <row r="18">
      <c r="A18" s="5" t="s">
        <v>14</v>
      </c>
      <c r="B18" s="5">
        <v>7.0</v>
      </c>
      <c r="C18" s="5">
        <v>7.0</v>
      </c>
      <c r="D18" s="5">
        <v>512.0</v>
      </c>
      <c r="E18" s="5">
        <v>7.0</v>
      </c>
      <c r="F18" s="5">
        <v>7.0</v>
      </c>
      <c r="G18" s="5">
        <v>512.0</v>
      </c>
      <c r="H18" s="5">
        <v>3.0</v>
      </c>
      <c r="K18" s="6">
        <f t="shared" si="5"/>
        <v>231211008</v>
      </c>
      <c r="L18" s="6">
        <f t="shared" si="4"/>
        <v>462422016</v>
      </c>
      <c r="M18" s="6">
        <f t="shared" si="2"/>
        <v>9637888</v>
      </c>
      <c r="N18" s="6">
        <f t="shared" si="3"/>
        <v>9637888</v>
      </c>
    </row>
    <row r="19">
      <c r="A19" s="5" t="s">
        <v>14</v>
      </c>
      <c r="B19" s="5">
        <v>7.0</v>
      </c>
      <c r="C19" s="5">
        <v>7.0</v>
      </c>
      <c r="D19" s="5">
        <v>512.0</v>
      </c>
      <c r="E19" s="5">
        <v>1.0</v>
      </c>
      <c r="F19" s="5">
        <v>1.0</v>
      </c>
      <c r="G19" s="5">
        <v>512.0</v>
      </c>
      <c r="H19" s="5">
        <v>3.0</v>
      </c>
      <c r="K19" s="6">
        <f t="shared" si="5"/>
        <v>4718592</v>
      </c>
      <c r="L19" s="6">
        <f t="shared" si="4"/>
        <v>9437184</v>
      </c>
      <c r="M19" s="6">
        <f t="shared" si="2"/>
        <v>9539584</v>
      </c>
      <c r="N19" s="6">
        <f t="shared" si="3"/>
        <v>9539584</v>
      </c>
    </row>
    <row r="20">
      <c r="A20" s="5" t="s">
        <v>14</v>
      </c>
      <c r="B20" s="5">
        <v>1.0</v>
      </c>
      <c r="C20" s="5">
        <v>1.0</v>
      </c>
      <c r="D20" s="5">
        <v>512.0</v>
      </c>
      <c r="E20" s="5">
        <v>1.0</v>
      </c>
      <c r="F20" s="5">
        <v>1.0</v>
      </c>
      <c r="G20" s="5">
        <v>512.0</v>
      </c>
      <c r="H20" s="5">
        <v>7.0</v>
      </c>
      <c r="K20" s="6">
        <f t="shared" si="5"/>
        <v>25690112</v>
      </c>
      <c r="L20" s="6">
        <f t="shared" si="4"/>
        <v>51380224</v>
      </c>
      <c r="M20" s="6">
        <f t="shared" si="2"/>
        <v>51384320</v>
      </c>
      <c r="N20" s="6">
        <f t="shared" si="3"/>
        <v>51384320</v>
      </c>
    </row>
    <row r="21">
      <c r="A21" s="5" t="s">
        <v>15</v>
      </c>
      <c r="B21" s="5">
        <v>1.0</v>
      </c>
      <c r="C21" s="5">
        <v>1.0</v>
      </c>
      <c r="D21" s="5">
        <v>512.0</v>
      </c>
      <c r="E21" s="5">
        <v>1.0</v>
      </c>
      <c r="F21" s="5">
        <v>1.0</v>
      </c>
      <c r="G21" s="5">
        <v>1000.0</v>
      </c>
      <c r="I21" s="5">
        <v>512.0</v>
      </c>
      <c r="J21" s="5">
        <v>1000.0</v>
      </c>
      <c r="K21" s="6">
        <f>I21*J21*2</f>
        <v>1024000</v>
      </c>
      <c r="L21" s="6">
        <f t="shared" si="4"/>
        <v>2048000</v>
      </c>
      <c r="M21" s="6">
        <f>4*(I21*J21+J21)</f>
        <v>2052000</v>
      </c>
      <c r="N21" s="6">
        <f t="shared" si="3"/>
        <v>2052000</v>
      </c>
    </row>
    <row r="22">
      <c r="K22" s="7">
        <f>SUM(K2:K21)</f>
        <v>3620020224</v>
      </c>
      <c r="L22" s="7">
        <f>SUM(L7:L21)</f>
        <v>4918296576</v>
      </c>
      <c r="M22" s="7">
        <f t="shared" ref="M22:N22" si="6">sum(M2:M21)</f>
        <v>123513504</v>
      </c>
      <c r="N22" s="7">
        <f t="shared" si="6"/>
        <v>123513504</v>
      </c>
    </row>
    <row r="23">
      <c r="K23" s="8"/>
      <c r="L23" s="8"/>
      <c r="M23" s="8"/>
      <c r="N23" s="8"/>
    </row>
    <row r="24">
      <c r="K24" s="4"/>
    </row>
    <row r="25">
      <c r="K25" s="4"/>
    </row>
    <row r="26">
      <c r="K26" s="2"/>
    </row>
    <row r="30">
      <c r="K30" s="8" t="s">
        <v>16</v>
      </c>
      <c r="L30" s="7">
        <f>K22</f>
        <v>3620020224</v>
      </c>
    </row>
    <row r="31">
      <c r="K31" s="8" t="s">
        <v>17</v>
      </c>
      <c r="L31" s="7">
        <f>L22</f>
        <v>4918296576</v>
      </c>
    </row>
    <row r="32">
      <c r="K32" s="8" t="s">
        <v>18</v>
      </c>
      <c r="L32" s="7">
        <f>SUM(L30:L31)</f>
        <v>8538316800</v>
      </c>
    </row>
    <row r="33">
      <c r="K33" s="8" t="s">
        <v>19</v>
      </c>
      <c r="L33" s="7">
        <f>M22</f>
        <v>123513504</v>
      </c>
    </row>
    <row r="34">
      <c r="K34" s="8" t="s">
        <v>20</v>
      </c>
      <c r="L34" s="7">
        <f>N22</f>
        <v>123513504</v>
      </c>
    </row>
    <row r="35">
      <c r="K35" s="8" t="s">
        <v>21</v>
      </c>
      <c r="L35" s="7">
        <f>SUM(L33:L34)</f>
        <v>247027008</v>
      </c>
    </row>
  </sheetData>
  <mergeCells count="1">
    <mergeCell ref="K29:L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5.75"/>
    <col customWidth="1" min="12" max="12" width="13.88"/>
    <col customWidth="1" min="13" max="13" width="14.25"/>
    <col customWidth="1" min="14" max="14" width="11.75"/>
  </cols>
  <sheetData>
    <row r="1" ht="60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22</v>
      </c>
      <c r="I1" s="2" t="s">
        <v>7</v>
      </c>
      <c r="J1" s="2" t="s">
        <v>8</v>
      </c>
      <c r="K1" s="2" t="s">
        <v>23</v>
      </c>
      <c r="L1" s="2" t="s">
        <v>24</v>
      </c>
      <c r="M1" s="2" t="s">
        <v>11</v>
      </c>
      <c r="N1" s="2" t="s">
        <v>25</v>
      </c>
      <c r="O1" s="2" t="s">
        <v>26</v>
      </c>
      <c r="P1" s="4"/>
      <c r="Q1" s="4"/>
      <c r="R1" s="4"/>
      <c r="S1" s="4"/>
      <c r="T1" s="4"/>
      <c r="U1" s="4"/>
      <c r="V1" s="4"/>
    </row>
    <row r="2">
      <c r="A2" s="5" t="s">
        <v>14</v>
      </c>
      <c r="B2" s="5">
        <v>224.0</v>
      </c>
      <c r="C2" s="5">
        <v>224.0</v>
      </c>
      <c r="D2" s="5">
        <v>3.0</v>
      </c>
      <c r="E2" s="5">
        <v>55.0</v>
      </c>
      <c r="F2" s="5">
        <v>55.0</v>
      </c>
      <c r="G2" s="5">
        <v>64.0</v>
      </c>
      <c r="H2" s="5">
        <v>4.0</v>
      </c>
      <c r="I2" s="5">
        <v>11.0</v>
      </c>
      <c r="J2" s="5">
        <v>0.0</v>
      </c>
      <c r="K2" s="5">
        <v>0.0</v>
      </c>
      <c r="L2" s="6">
        <f t="shared" ref="L2:L6" si="1">2*G2*I2*I2*E2*F2*D2</f>
        <v>140553600</v>
      </c>
      <c r="M2" s="6">
        <f t="shared" ref="M2:M3" si="2">2*G2*I2*I2*E2*F2*D2</f>
        <v>140553600</v>
      </c>
      <c r="N2" s="6">
        <f t="shared" ref="N2:N6" si="3">4 *(D2*B2*C2 + D2*G2*I2*I2 + G2*E2*F2)</f>
        <v>1469440</v>
      </c>
      <c r="O2" s="6">
        <f t="shared" ref="O2:O10" si="4">N2</f>
        <v>1469440</v>
      </c>
    </row>
    <row r="3">
      <c r="A3" s="5" t="s">
        <v>14</v>
      </c>
      <c r="B3" s="5">
        <v>27.0</v>
      </c>
      <c r="C3" s="5">
        <v>27.0</v>
      </c>
      <c r="D3" s="5">
        <v>64.0</v>
      </c>
      <c r="E3" s="5">
        <v>27.0</v>
      </c>
      <c r="F3" s="5">
        <v>27.0</v>
      </c>
      <c r="G3" s="5">
        <v>192.0</v>
      </c>
      <c r="H3" s="5">
        <v>1.0</v>
      </c>
      <c r="I3" s="5">
        <v>5.0</v>
      </c>
      <c r="J3" s="5">
        <v>0.0</v>
      </c>
      <c r="K3" s="5">
        <v>0.0</v>
      </c>
      <c r="L3" s="6">
        <f t="shared" si="1"/>
        <v>447897600</v>
      </c>
      <c r="M3" s="6">
        <f t="shared" si="2"/>
        <v>447897600</v>
      </c>
      <c r="N3" s="6">
        <f t="shared" si="3"/>
        <v>1975296</v>
      </c>
      <c r="O3" s="6">
        <f t="shared" si="4"/>
        <v>1975296</v>
      </c>
    </row>
    <row r="4">
      <c r="A4" s="5" t="s">
        <v>14</v>
      </c>
      <c r="B4" s="5">
        <v>13.0</v>
      </c>
      <c r="C4" s="5">
        <v>13.0</v>
      </c>
      <c r="D4" s="5">
        <v>192.0</v>
      </c>
      <c r="E4" s="5">
        <v>13.0</v>
      </c>
      <c r="F4" s="5">
        <v>13.0</v>
      </c>
      <c r="G4" s="5">
        <v>384.0</v>
      </c>
      <c r="H4" s="5">
        <v>1.0</v>
      </c>
      <c r="I4" s="5">
        <v>3.0</v>
      </c>
      <c r="J4" s="9">
        <v>0.0</v>
      </c>
      <c r="K4" s="9">
        <v>0.0</v>
      </c>
      <c r="L4" s="6">
        <f t="shared" si="1"/>
        <v>224280576</v>
      </c>
      <c r="M4" s="6">
        <f t="shared" ref="M4:M6" si="5">L4*2</f>
        <v>448561152</v>
      </c>
      <c r="N4" s="6">
        <f t="shared" si="3"/>
        <v>3043584</v>
      </c>
      <c r="O4" s="6">
        <f t="shared" si="4"/>
        <v>3043584</v>
      </c>
    </row>
    <row r="5">
      <c r="A5" s="5" t="s">
        <v>14</v>
      </c>
      <c r="B5" s="5">
        <v>13.0</v>
      </c>
      <c r="C5" s="5">
        <v>13.0</v>
      </c>
      <c r="D5" s="5">
        <v>384.0</v>
      </c>
      <c r="E5" s="5">
        <v>13.0</v>
      </c>
      <c r="F5" s="5">
        <v>13.0</v>
      </c>
      <c r="G5" s="5">
        <v>256.0</v>
      </c>
      <c r="H5" s="5">
        <v>1.0</v>
      </c>
      <c r="I5" s="5">
        <v>3.0</v>
      </c>
      <c r="J5" s="9">
        <v>0.0</v>
      </c>
      <c r="K5" s="9">
        <v>0.0</v>
      </c>
      <c r="L5" s="6">
        <f t="shared" si="1"/>
        <v>299040768</v>
      </c>
      <c r="M5" s="6">
        <f t="shared" si="5"/>
        <v>598081536</v>
      </c>
      <c r="N5" s="6">
        <f t="shared" si="3"/>
        <v>3971584</v>
      </c>
      <c r="O5" s="6">
        <f t="shared" si="4"/>
        <v>3971584</v>
      </c>
    </row>
    <row r="6">
      <c r="A6" s="5" t="s">
        <v>14</v>
      </c>
      <c r="B6" s="5">
        <v>13.0</v>
      </c>
      <c r="C6" s="5">
        <v>13.0</v>
      </c>
      <c r="D6" s="5">
        <v>256.0</v>
      </c>
      <c r="E6" s="5">
        <v>13.0</v>
      </c>
      <c r="F6" s="5">
        <v>13.0</v>
      </c>
      <c r="G6" s="5">
        <v>256.0</v>
      </c>
      <c r="H6" s="5">
        <v>1.0</v>
      </c>
      <c r="I6" s="5">
        <v>3.0</v>
      </c>
      <c r="J6" s="9">
        <v>0.0</v>
      </c>
      <c r="K6" s="9">
        <v>0.0</v>
      </c>
      <c r="L6" s="6">
        <f t="shared" si="1"/>
        <v>199360512</v>
      </c>
      <c r="M6" s="6">
        <f t="shared" si="5"/>
        <v>398721024</v>
      </c>
      <c r="N6" s="6">
        <f t="shared" si="3"/>
        <v>2705408</v>
      </c>
      <c r="O6" s="6">
        <f t="shared" si="4"/>
        <v>2705408</v>
      </c>
    </row>
    <row r="7">
      <c r="A7" s="5" t="s">
        <v>27</v>
      </c>
      <c r="J7" s="5">
        <v>9216.0</v>
      </c>
      <c r="K7" s="5">
        <v>4096.0</v>
      </c>
      <c r="L7" s="6">
        <f t="shared" ref="L7:L8" si="6">2*J7*K7 +K7</f>
        <v>75501568</v>
      </c>
      <c r="M7" s="6">
        <f t="shared" ref="M7:M9" si="7">2*L7</f>
        <v>151003136</v>
      </c>
      <c r="N7" s="6">
        <f t="shared" ref="N7:N9" si="8">4 *(J7*K7+K7)</f>
        <v>151011328</v>
      </c>
      <c r="O7" s="6">
        <f t="shared" si="4"/>
        <v>151011328</v>
      </c>
    </row>
    <row r="8">
      <c r="A8" s="5" t="s">
        <v>27</v>
      </c>
      <c r="J8" s="5">
        <v>4096.0</v>
      </c>
      <c r="K8" s="5">
        <v>4096.0</v>
      </c>
      <c r="L8" s="6">
        <f t="shared" si="6"/>
        <v>33558528</v>
      </c>
      <c r="M8" s="6">
        <f t="shared" si="7"/>
        <v>67117056</v>
      </c>
      <c r="N8" s="6">
        <f t="shared" si="8"/>
        <v>67125248</v>
      </c>
      <c r="O8" s="6">
        <f t="shared" si="4"/>
        <v>67125248</v>
      </c>
    </row>
    <row r="9">
      <c r="A9" s="5" t="s">
        <v>27</v>
      </c>
      <c r="J9" s="5">
        <v>4096.0</v>
      </c>
      <c r="K9" s="5">
        <v>1000.0</v>
      </c>
      <c r="L9" s="6">
        <f>2*J9*K9 + K9</f>
        <v>8193000</v>
      </c>
      <c r="M9" s="6">
        <f t="shared" si="7"/>
        <v>16386000</v>
      </c>
      <c r="N9" s="6">
        <f t="shared" si="8"/>
        <v>16388000</v>
      </c>
      <c r="O9" s="6">
        <f t="shared" si="4"/>
        <v>16388000</v>
      </c>
    </row>
    <row r="10">
      <c r="L10" s="7">
        <f t="shared" ref="L10:N10" si="9">sum(L2:L9)</f>
        <v>1428386152</v>
      </c>
      <c r="M10" s="7">
        <f t="shared" si="9"/>
        <v>2268321104</v>
      </c>
      <c r="N10" s="6">
        <f t="shared" si="9"/>
        <v>247689888</v>
      </c>
      <c r="O10" s="6">
        <f t="shared" si="4"/>
        <v>247689888</v>
      </c>
    </row>
    <row r="13">
      <c r="I13" s="8" t="s">
        <v>16</v>
      </c>
      <c r="J13" s="7">
        <f>L10</f>
        <v>1428386152</v>
      </c>
    </row>
    <row r="14">
      <c r="I14" s="8" t="s">
        <v>17</v>
      </c>
      <c r="J14" s="7">
        <f>M10</f>
        <v>2268321104</v>
      </c>
    </row>
    <row r="15">
      <c r="I15" s="8" t="s">
        <v>18</v>
      </c>
      <c r="J15" s="7">
        <f>SUM(J13:J14)</f>
        <v>3696707256</v>
      </c>
    </row>
    <row r="16">
      <c r="I16" s="8" t="s">
        <v>19</v>
      </c>
      <c r="J16" s="7">
        <f>N10</f>
        <v>247689888</v>
      </c>
    </row>
    <row r="17">
      <c r="I17" s="8" t="s">
        <v>20</v>
      </c>
      <c r="J17" s="7">
        <f>O10</f>
        <v>247689888</v>
      </c>
    </row>
    <row r="18">
      <c r="I18" s="8" t="s">
        <v>21</v>
      </c>
      <c r="J18" s="7">
        <f>SUM(J16:J17)</f>
        <v>495379776</v>
      </c>
    </row>
  </sheetData>
  <mergeCells count="1">
    <mergeCell ref="I12:J12"/>
  </mergeCells>
  <drawing r:id="rId1"/>
</worksheet>
</file>