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charts/chartEx1.xml" ContentType="application/vnd.ms-office.chartex+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12.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imelines/timeline1.xml" ContentType="application/vnd.ms-excel.timelin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gbdell\Downloads\"/>
    </mc:Choice>
  </mc:AlternateContent>
  <xr:revisionPtr revIDLastSave="0" documentId="13_ncr:1_{0B5F96DA-9E5A-4889-A47A-CB685F5D98D6}" xr6:coauthVersionLast="47" xr6:coauthVersionMax="47" xr10:uidLastSave="{00000000-0000-0000-0000-000000000000}"/>
  <bookViews>
    <workbookView xWindow="-110" yWindow="-110" windowWidth="19420" windowHeight="10300" firstSheet="7" activeTab="11" xr2:uid="{00000000-000D-0000-FFFF-FFFF00000000}"/>
  </bookViews>
  <sheets>
    <sheet name="H&amp;M Survey Response" sheetId="1" r:id="rId1"/>
    <sheet name="Data Interpretation" sheetId="2" r:id="rId2"/>
    <sheet name="More about H&amp;M" sheetId="3" r:id="rId3"/>
    <sheet name="User Information" sheetId="7" r:id="rId4"/>
    <sheet name="Supplementary Information (A)" sheetId="4" r:id="rId5"/>
    <sheet name="Supplementary Information (B)" sheetId="5" r:id="rId6"/>
    <sheet name="Supplementary Information (C)" sheetId="6" r:id="rId7"/>
    <sheet name="Problem Statement" sheetId="8" r:id="rId8"/>
    <sheet name="Solution (A)" sheetId="9" r:id="rId9"/>
    <sheet name="Solution (B1)" sheetId="24" r:id="rId10"/>
    <sheet name="Solution (B2)" sheetId="29" r:id="rId11"/>
    <sheet name="Solution (B3)" sheetId="10" r:id="rId12"/>
    <sheet name="Solution (C1)" sheetId="11" r:id="rId13"/>
  </sheets>
  <definedNames>
    <definedName name="_xlnm._FilterDatabase" localSheetId="0" hidden="1">'H&amp;M Survey Response'!$A$8:$P$79</definedName>
    <definedName name="_xlchart.v1.0" hidden="1">'Solution (B2)'!$E$2:$E$5</definedName>
    <definedName name="_xlchart.v1.1" hidden="1">'Solution (B2)'!$F$1</definedName>
    <definedName name="_xlchart.v1.2" hidden="1">'Solution (B2)'!$F$2:$F$5</definedName>
    <definedName name="_xlchart.v1.3" hidden="1">'Solution (B2)'!$B$2:$B$5</definedName>
    <definedName name="_xlchart.v1.4" hidden="1">'Solution (B2)'!$C$1</definedName>
    <definedName name="_xlchart.v1.5" hidden="1">'Solution (B2)'!$C$2:$C$5</definedName>
    <definedName name="_xlcn.WorksheetConnection_Spreadsheet.xlsxBrandtable21" hidden="1">Brandtable2[]</definedName>
    <definedName name="_xlcn.WorksheetConnection_Spreadsheet.xlsxView1" hidden="1">View[]</definedName>
    <definedName name="NativeTimeline_Year">#N/A</definedName>
    <definedName name="Slicer_View">#N/A</definedName>
    <definedName name="solver_adj" localSheetId="2" hidden="1">'More about H&amp;M'!$E$59:$F$59</definedName>
    <definedName name="solver_eng" localSheetId="5" hidden="1">1</definedName>
    <definedName name="solver_neg" localSheetId="5" hidden="1">1</definedName>
    <definedName name="solver_num" localSheetId="5" hidden="1">0</definedName>
    <definedName name="solver_opt" localSheetId="2" hidden="1">'More about H&amp;M'!$G$59</definedName>
    <definedName name="solver_opt" localSheetId="5" hidden="1">'Supplementary Information (B)'!#REF!</definedName>
    <definedName name="solver_typ" localSheetId="2" hidden="1">3</definedName>
    <definedName name="solver_typ" localSheetId="5" hidden="1">1</definedName>
    <definedName name="solver_val" localSheetId="5" hidden="1">0</definedName>
    <definedName name="solver_ver" localSheetId="5" hidden="1">3</definedName>
  </definedNames>
  <calcPr calcId="191028" calcMode="manual"/>
  <pivotCaches>
    <pivotCache cacheId="6" r:id="rId14"/>
    <pivotCache cacheId="7" r:id="rId15"/>
    <pivotCache cacheId="12" r:id="rId16"/>
  </pivotCaches>
  <extLst>
    <ext xmlns:x14="http://schemas.microsoft.com/office/spreadsheetml/2009/9/main" uri="{876F7934-8845-4945-9796-88D515C7AA90}">
      <x14:pivotCaches>
        <pivotCache cacheId="9"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FCE2AD5D-F65C-4FA6-A056-5C36A1767C68}">
      <x15:dataModel>
        <x15:modelTables>
          <x15:modelTable id="View" name="View" connection="WorksheetConnection_Spreadsheet.xlsx!View"/>
          <x15:modelTable id="Brandtable2" name="Brandtable2" connection="WorksheetConnection_Spreadsheet.xlsx!Brand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16" i="3" l="1"/>
  <c r="AO17" i="3"/>
  <c r="AO18" i="3"/>
  <c r="AO19" i="3"/>
  <c r="AO20" i="3"/>
  <c r="AO21" i="3"/>
  <c r="AF13" i="3" l="1"/>
  <c r="AF14" i="3"/>
  <c r="AF15" i="3"/>
  <c r="AF16" i="3"/>
  <c r="AF17" i="3"/>
  <c r="AF18" i="3"/>
  <c r="AP18" i="3" l="1"/>
  <c r="AP17" i="3"/>
  <c r="AP16" i="3"/>
  <c r="AP20" i="3"/>
  <c r="AP21" i="3"/>
  <c r="AP19" i="3"/>
  <c r="AG18" i="3"/>
  <c r="O12" i="24"/>
  <c r="O11" i="24"/>
  <c r="O10" i="24"/>
  <c r="O9" i="24"/>
  <c r="I59" i="3"/>
  <c r="G63" i="3"/>
  <c r="G59" i="3"/>
  <c r="I7" i="9" l="1"/>
  <c r="I11" i="9"/>
  <c r="I10" i="9"/>
  <c r="I9" i="9"/>
  <c r="I8" i="9"/>
  <c r="F5" i="29"/>
  <c r="C5" i="29"/>
  <c r="F4" i="29"/>
  <c r="C4" i="29"/>
  <c r="F3" i="29"/>
  <c r="C3" i="29"/>
  <c r="F2" i="29"/>
  <c r="C2" i="29"/>
  <c r="O7" i="8"/>
  <c r="H7" i="11"/>
  <c r="H6" i="11"/>
  <c r="K10" i="11"/>
  <c r="K9" i="11"/>
  <c r="K8" i="11"/>
  <c r="K7" i="11"/>
  <c r="K6" i="11"/>
  <c r="N13" i="7"/>
  <c r="N12" i="7"/>
  <c r="N11" i="7"/>
  <c r="N10" i="7"/>
  <c r="N9" i="7"/>
  <c r="N8" i="7"/>
  <c r="N7" i="7"/>
  <c r="N6" i="7"/>
  <c r="M13" i="7"/>
  <c r="M12" i="7"/>
  <c r="M11" i="7"/>
  <c r="M10" i="7"/>
  <c r="M9" i="7"/>
  <c r="M8" i="7"/>
  <c r="M7" i="7"/>
  <c r="M6" i="7"/>
  <c r="N14" i="7" l="1"/>
  <c r="M14" i="7"/>
  <c r="H9" i="10"/>
  <c r="G9" i="10"/>
  <c r="P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8"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8" i="8"/>
  <c r="O9" i="8"/>
  <c r="O10" i="8"/>
  <c r="O11" i="8"/>
  <c r="Z11" i="8" l="1"/>
  <c r="Z12" i="8"/>
  <c r="Z13" i="8"/>
  <c r="O99" i="8"/>
  <c r="O92" i="8"/>
  <c r="O87" i="8"/>
  <c r="O79" i="8"/>
  <c r="O100" i="8"/>
  <c r="O84" i="8"/>
  <c r="O83" i="8"/>
  <c r="O103" i="8"/>
  <c r="O96" i="8"/>
  <c r="O95" i="8"/>
  <c r="O91" i="8"/>
  <c r="O104" i="8"/>
  <c r="O88" i="8"/>
  <c r="O80" i="8"/>
  <c r="O102" i="8"/>
  <c r="O94" i="8"/>
  <c r="O86" i="8"/>
  <c r="O101" i="8"/>
  <c r="O93" i="8"/>
  <c r="O85" i="8"/>
  <c r="O98" i="8"/>
  <c r="O90" i="8"/>
  <c r="O82" i="8"/>
  <c r="O97" i="8"/>
  <c r="O89" i="8"/>
  <c r="O81" i="8"/>
  <c r="AG17" i="3" l="1"/>
  <c r="AG16" i="3"/>
  <c r="AG13" i="3"/>
  <c r="AG15" i="3"/>
  <c r="AG14" i="3"/>
  <c r="O111" i="8" l="1"/>
  <c r="O121" i="8"/>
  <c r="O120" i="8"/>
  <c r="O116" i="8"/>
  <c r="O115" i="8"/>
  <c r="O108" i="8"/>
  <c r="O106" i="8"/>
  <c r="O122" i="8"/>
  <c r="O105" i="8"/>
  <c r="O119" i="8"/>
  <c r="O117" i="8"/>
  <c r="O110" i="8"/>
  <c r="O112" i="8"/>
  <c r="O118" i="8"/>
  <c r="O109" i="8"/>
  <c r="O107" i="8"/>
  <c r="O113" i="8"/>
  <c r="O11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158318-6500-4BAC-9639-48340EF6D0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5C88616-ACCA-46A2-B081-49D742CBB297}" name="WorksheetConnection_Spreadsheet.xlsx!Brandtable2" type="102" refreshedVersion="7" minRefreshableVersion="5">
    <extLst>
      <ext xmlns:x15="http://schemas.microsoft.com/office/spreadsheetml/2010/11/main" uri="{DE250136-89BD-433C-8126-D09CA5730AF9}">
        <x15:connection id="Brandtable2" autoDelete="1">
          <x15:rangePr sourceName="_xlcn.WorksheetConnection_Spreadsheet.xlsxBrandtable21"/>
        </x15:connection>
      </ext>
    </extLst>
  </connection>
  <connection id="3" xr16:uid="{713A08C9-4C84-4079-9FF9-80540B924C1F}" name="WorksheetConnection_Spreadsheet.xlsx!View" type="102" refreshedVersion="7" minRefreshableVersion="5">
    <extLst>
      <ext xmlns:x15="http://schemas.microsoft.com/office/spreadsheetml/2010/11/main" uri="{DE250136-89BD-433C-8126-D09CA5730AF9}">
        <x15:connection id="View">
          <x15:rangePr sourceName="_xlcn.WorksheetConnection_Spreadsheet.xlsxView1"/>
        </x15:connection>
      </ext>
    </extLst>
  </connection>
</connections>
</file>

<file path=xl/sharedStrings.xml><?xml version="1.0" encoding="utf-8"?>
<sst xmlns="http://schemas.openxmlformats.org/spreadsheetml/2006/main" count="1720" uniqueCount="338">
  <si>
    <t>How old are you?</t>
  </si>
  <si>
    <t>Gender?</t>
  </si>
  <si>
    <t>How frequently do you purchase clothes?</t>
  </si>
  <si>
    <t>Which clothing shop do you usually shop at?</t>
  </si>
  <si>
    <t>Why?</t>
  </si>
  <si>
    <t>Do you prefer shopping online or at physical stores?</t>
  </si>
  <si>
    <t>When buying clothes, how important are each of these factors to you on a scale of 1 to 5? [Price]</t>
  </si>
  <si>
    <t>When buying clothes, how important are each of these factors to you on a scale of 1 to 5? [Brand]</t>
  </si>
  <si>
    <t>When buying clothes, how important are each of these factors to you on a scale of 1 to 5? [Quality]</t>
  </si>
  <si>
    <t>When buying clothes, how important are each of these factors to you on a scale of 1 to 5? [Comfort]</t>
  </si>
  <si>
    <t>When buying clothes, how important are each of these factors to you on a scale of 1 to 5? [Fashion Sense]</t>
  </si>
  <si>
    <t>When buying clothes, how important are each of these factors to you on a scale of 1 to 5? [Sustainability]</t>
  </si>
  <si>
    <t>How much do you think you will spend on H&amp;M clothes per visit?</t>
  </si>
  <si>
    <t>Are you satisfied with the current pricing of H&amp;M clothes?</t>
  </si>
  <si>
    <t>On a scale of 1 to 5, how sustainable do you think H&amp;M's clothes are?</t>
  </si>
  <si>
    <t>What are some improvements you think H&amp;M should make?</t>
  </si>
  <si>
    <t>Female</t>
  </si>
  <si>
    <t>Twice a month</t>
  </si>
  <si>
    <t>Shein</t>
  </si>
  <si>
    <t>Design of the clothes</t>
  </si>
  <si>
    <t>Physical stores</t>
  </si>
  <si>
    <t>$20 to $40</t>
  </si>
  <si>
    <t>No</t>
  </si>
  <si>
    <t>More sustainable clothing?</t>
  </si>
  <si>
    <t>once every few months</t>
  </si>
  <si>
    <t>Cotton On</t>
  </si>
  <si>
    <t>Comfort and price</t>
  </si>
  <si>
    <t>Yes</t>
  </si>
  <si>
    <t>be more sustainable</t>
  </si>
  <si>
    <t>twice a month</t>
  </si>
  <si>
    <t>keeping up with trends and online platform</t>
  </si>
  <si>
    <t>$40 - $60</t>
  </si>
  <si>
    <t>better quality</t>
  </si>
  <si>
    <t>Male</t>
  </si>
  <si>
    <t>yearly</t>
  </si>
  <si>
    <t>Cotton On, H&amp;M, Uniqlo</t>
  </si>
  <si>
    <t>friends</t>
  </si>
  <si>
    <t>$0 to $20</t>
  </si>
  <si>
    <t>nil</t>
  </si>
  <si>
    <t>Once 2 weeks?</t>
  </si>
  <si>
    <t>Luckyshop, taobao , shopee , Shein</t>
  </si>
  <si>
    <t>Discounts or personal preferences</t>
  </si>
  <si>
    <t>Better designs</t>
  </si>
  <si>
    <t>A few times a year</t>
  </si>
  <si>
    <t>Uniqlo</t>
  </si>
  <si>
    <t>Fam chooses Some choice over design</t>
  </si>
  <si>
    <t>Eco friendly options</t>
  </si>
  <si>
    <t>Once a month</t>
  </si>
  <si>
    <t>Cotton On, Shein</t>
  </si>
  <si>
    <t>Comfort</t>
  </si>
  <si>
    <t>$80 - $100</t>
  </si>
  <si>
    <t>More variety in terms of design</t>
  </si>
  <si>
    <t>1-2 times a month</t>
  </si>
  <si>
    <t>playdress, editors market, Shein</t>
  </si>
  <si>
    <t>my preference</t>
  </si>
  <si>
    <t>quality of clothes</t>
  </si>
  <si>
    <t>If there is the design i like i will buy if not i dont buy.</t>
  </si>
  <si>
    <t>If it is the thing i like and the priice</t>
  </si>
  <si>
    <t>Nil</t>
  </si>
  <si>
    <t>depends, during hols 2-3 times a month</t>
  </si>
  <si>
    <t>Cotton On, Zara, Uniqlo, Shein</t>
  </si>
  <si>
    <t>fashion trends</t>
  </si>
  <si>
    <t>Online</t>
  </si>
  <si>
    <t>They should not use child labour??</t>
  </si>
  <si>
    <t>Whenever I need new clothes(once every 1-2 years?)</t>
  </si>
  <si>
    <t>H&amp;M, Uniqlo</t>
  </si>
  <si>
    <t>-</t>
  </si>
  <si>
    <t>Once a year?</t>
  </si>
  <si>
    <t>Shoppe,Shein ( any shop that has discount)</t>
  </si>
  <si>
    <t>Price</t>
  </si>
  <si>
    <t>Decrease the price of clothes sold╰(⸝⸝⸝´꒳`⸝⸝⸝)╯</t>
  </si>
  <si>
    <t>Hmmmm half a month</t>
  </si>
  <si>
    <t>Online store : tao bao,Shein</t>
  </si>
  <si>
    <t>Hmmm the budget I have. As well as discounts given if there are.</t>
  </si>
  <si>
    <t>Quality can be better</t>
  </si>
  <si>
    <t>Once every 2-3 weeks</t>
  </si>
  <si>
    <t>Shoppee</t>
  </si>
  <si>
    <t>Keeping up with the latest fashion trend</t>
  </si>
  <si>
    <t>More selections of pants, i.e baggy jeans</t>
  </si>
  <si>
    <t>once every 3 months</t>
  </si>
  <si>
    <t>past experiences</t>
  </si>
  <si>
    <t>lower their price range for some clothes, more sizes to choose (big sizes especially)</t>
  </si>
  <si>
    <t>Once a couple months</t>
  </si>
  <si>
    <t>Last experiences</t>
  </si>
  <si>
    <t>Make clothes cheaper</t>
  </si>
  <si>
    <t>Once every 6 months</t>
  </si>
  <si>
    <t>Friends and instagram</t>
  </si>
  <si>
    <t>More options for the mens side</t>
  </si>
  <si>
    <t>shein and shopee</t>
  </si>
  <si>
    <t>in general needing new clothes to go out as I tend to wear the same few clothes</t>
  </si>
  <si>
    <t>Once every 3 months?</t>
  </si>
  <si>
    <t>Friends</t>
  </si>
  <si>
    <t>I dont know</t>
  </si>
  <si>
    <t>Once a week</t>
  </si>
  <si>
    <t>Cotton On, Zara, H&amp;M, Uniqlo, Pull &amp; Bear, Shein</t>
  </si>
  <si>
    <t>Fashion trends</t>
  </si>
  <si>
    <t>More than $100</t>
  </si>
  <si>
    <t>Store layout</t>
  </si>
  <si>
    <t>Cotton On, H&amp;M</t>
  </si>
  <si>
    <t>$60 - $80</t>
  </si>
  <si>
    <t>They should cater to consumer's needs more.</t>
  </si>
  <si>
    <t>Once every two months</t>
  </si>
  <si>
    <t>Zara, H&amp;M</t>
  </si>
  <si>
    <t>once a month</t>
  </si>
  <si>
    <t>tiktok</t>
  </si>
  <si>
    <t>cheaper prices</t>
  </si>
  <si>
    <t>Once every month</t>
  </si>
  <si>
    <t>Thrift stores</t>
  </si>
  <si>
    <t>H&amp;M should work towards being more sustainable and their workers should be treated more ethically.</t>
  </si>
  <si>
    <t xml:space="preserve">Twice every year </t>
  </si>
  <si>
    <t>instagram</t>
  </si>
  <si>
    <t>$80 to $100</t>
  </si>
  <si>
    <t xml:space="preserve">better clothing design in general </t>
  </si>
  <si>
    <t xml:space="preserve">social media </t>
  </si>
  <si>
    <t xml:space="preserve">Online </t>
  </si>
  <si>
    <t xml:space="preserve">Make clothes more affordable </t>
  </si>
  <si>
    <t xml:space="preserve">Uniqlo </t>
  </si>
  <si>
    <t xml:space="preserve">comfort </t>
  </si>
  <si>
    <t>$60 to $80</t>
  </si>
  <si>
    <t xml:space="preserve">Improve on overall comfort </t>
  </si>
  <si>
    <t xml:space="preserve">Once every week </t>
  </si>
  <si>
    <t xml:space="preserve"> Zara, Uniqlo, Pull &amp; Bear, Pomelo</t>
  </si>
  <si>
    <t>instagram,tiktok</t>
  </si>
  <si>
    <t xml:space="preserve">better blothing design </t>
  </si>
  <si>
    <t>Thrift stores, Depop</t>
  </si>
  <si>
    <t xml:space="preserve">social media, clothing trends </t>
  </si>
  <si>
    <t>$40 to $60</t>
  </si>
  <si>
    <t xml:space="preserve">Lowering prices, work towards sustainability as a company </t>
  </si>
  <si>
    <t>trends online</t>
  </si>
  <si>
    <t>Depop, Ebay, Shein</t>
  </si>
  <si>
    <t>social media trends</t>
  </si>
  <si>
    <t xml:space="preserve">h&amp;m can improve design wise </t>
  </si>
  <si>
    <t>Thrift stores, Shein</t>
  </si>
  <si>
    <t xml:space="preserve">lower the pricing of clothes </t>
  </si>
  <si>
    <t xml:space="preserve">friends    </t>
  </si>
  <si>
    <t>Every few months??</t>
  </si>
  <si>
    <t>Thrift stores/zara/cotton on/Shein</t>
  </si>
  <si>
    <t>quality and brand</t>
  </si>
  <si>
    <t>$20 to $30</t>
  </si>
  <si>
    <t>lower the prices</t>
  </si>
  <si>
    <t>Cotton On, Uniqlo</t>
  </si>
  <si>
    <t>latest trends</t>
  </si>
  <si>
    <t>$0-$35</t>
  </si>
  <si>
    <t>More choice of clothes</t>
  </si>
  <si>
    <t>Few times a month</t>
  </si>
  <si>
    <t>Thrift stores,Shein</t>
  </si>
  <si>
    <t>Current trends</t>
  </si>
  <si>
    <t>Zara and Pull &amp; Bear</t>
  </si>
  <si>
    <t>price</t>
  </si>
  <si>
    <t>$0 to $30</t>
  </si>
  <si>
    <t>Inluencers and latest trends</t>
  </si>
  <si>
    <t>$20 to $50</t>
  </si>
  <si>
    <t xml:space="preserve">better quality </t>
  </si>
  <si>
    <t>Once every year</t>
  </si>
  <si>
    <t>online store : tao bao,Shein</t>
  </si>
  <si>
    <t>More sustainable clothing.</t>
  </si>
  <si>
    <t>3 times a year</t>
  </si>
  <si>
    <t>Zara</t>
  </si>
  <si>
    <t>Instagram</t>
  </si>
  <si>
    <t>Zara, Cotton On</t>
  </si>
  <si>
    <t>Social Media</t>
  </si>
  <si>
    <t>Cheaper prices</t>
  </si>
  <si>
    <t>Shein and shopee</t>
  </si>
  <si>
    <t>School</t>
  </si>
  <si>
    <t>More online presence</t>
  </si>
  <si>
    <t>Ig</t>
  </si>
  <si>
    <t>Sustainable</t>
  </si>
  <si>
    <t>3 times a month</t>
  </si>
  <si>
    <t>$0-$20</t>
  </si>
  <si>
    <t>More fashionable choices</t>
  </si>
  <si>
    <t>Pull and Bear</t>
  </si>
  <si>
    <t>Tiktok</t>
  </si>
  <si>
    <t>Modest clothing</t>
  </si>
  <si>
    <t>Uniqlo, Thrift Stores</t>
  </si>
  <si>
    <t>Advertisements</t>
  </si>
  <si>
    <t>Fahion Forward</t>
  </si>
  <si>
    <t>once every 3 months?</t>
  </si>
  <si>
    <t>Online store, shoppee,Shein</t>
  </si>
  <si>
    <t>$20 to $60</t>
  </si>
  <si>
    <t>Fahionable Choices</t>
  </si>
  <si>
    <t>$20 to $65</t>
  </si>
  <si>
    <t>Keep up with the fashion trends</t>
  </si>
  <si>
    <t>Thrift stores, Cotton On</t>
  </si>
  <si>
    <t>Past experiences</t>
  </si>
  <si>
    <t>Advertise their products on social media platforms like tiktok</t>
  </si>
  <si>
    <t>Shein, Zara, Cotton On, Pull &amp; Bear</t>
  </si>
  <si>
    <t>Comfortability</t>
  </si>
  <si>
    <t>Make more comfortable clothes</t>
  </si>
  <si>
    <t>Hire influencers to promote their products</t>
  </si>
  <si>
    <t>Online Advertisements</t>
  </si>
  <si>
    <t>Thrift Stores, Zara, Uniqlo,Shein</t>
  </si>
  <si>
    <t xml:space="preserve">Clothing can be more sustainable </t>
  </si>
  <si>
    <t>Once every few months</t>
  </si>
  <si>
    <t>Zara, Shein</t>
  </si>
  <si>
    <t>design and trends</t>
  </si>
  <si>
    <t>Better quality products</t>
  </si>
  <si>
    <t>Every month</t>
  </si>
  <si>
    <t>Cotton On and Pull &amp; Bear</t>
  </si>
  <si>
    <t>price?</t>
  </si>
  <si>
    <t>$30 to $70</t>
  </si>
  <si>
    <t>Cheaper price</t>
  </si>
  <si>
    <t>Depends if there are new designs</t>
  </si>
  <si>
    <t>Thrift stores/online</t>
  </si>
  <si>
    <t>Following latest trends</t>
  </si>
  <si>
    <t>make it cheaper for some products</t>
  </si>
  <si>
    <t>trends</t>
  </si>
  <si>
    <t>have more collections</t>
  </si>
  <si>
    <t>if i like the shirt</t>
  </si>
  <si>
    <t>idk??</t>
  </si>
  <si>
    <t>1-2 times a month?</t>
  </si>
  <si>
    <t>Cotton On,Shein</t>
  </si>
  <si>
    <t>Cotton On/Uniqlo?</t>
  </si>
  <si>
    <t>Price to see if it is reasonable</t>
  </si>
  <si>
    <t>$30 to $60</t>
  </si>
  <si>
    <t>set the prices lower and better quality shirts</t>
  </si>
  <si>
    <t>seldom</t>
  </si>
  <si>
    <t>Shein, ASOS, Zalora</t>
  </si>
  <si>
    <t>tiktok, youtube</t>
  </si>
  <si>
    <t>every few weeks?</t>
  </si>
  <si>
    <t>Latest trends</t>
  </si>
  <si>
    <t>More social media presence</t>
  </si>
  <si>
    <t>seeing what influencers wear</t>
  </si>
  <si>
    <t>Zara, H&amp;M, Cotton On</t>
  </si>
  <si>
    <t>Seeing what my friends wear</t>
  </si>
  <si>
    <t>Have more collections</t>
  </si>
  <si>
    <t>User Information</t>
  </si>
  <si>
    <t>User's preferences</t>
  </si>
  <si>
    <t>The problem</t>
  </si>
  <si>
    <t>Solution B price</t>
  </si>
  <si>
    <t>Solution C</t>
  </si>
  <si>
    <t>How frequently do you purchase clothes?    (Frequency of purchasing clothes)</t>
  </si>
  <si>
    <t>Moderate</t>
  </si>
  <si>
    <t>Unsustainble &amp; unethical</t>
  </si>
  <si>
    <t>Low</t>
  </si>
  <si>
    <t xml:space="preserve">Poor design &amp; quality </t>
  </si>
  <si>
    <t>NIL</t>
  </si>
  <si>
    <t>Moderately high</t>
  </si>
  <si>
    <t xml:space="preserve">Moderately low </t>
  </si>
  <si>
    <t xml:space="preserve">Unreasonable pricing </t>
  </si>
  <si>
    <t>High</t>
  </si>
  <si>
    <t>Poor marketing</t>
  </si>
  <si>
    <t xml:space="preserve">Moderate </t>
  </si>
  <si>
    <t xml:space="preserve">Low </t>
  </si>
  <si>
    <t xml:space="preserve">Moderately high </t>
  </si>
  <si>
    <t xml:space="preserve">High </t>
  </si>
  <si>
    <t>Financial Overview of H&amp;M from 2016-2020</t>
  </si>
  <si>
    <t>Financial overview of H&amp;M by brand from 2017 to 2020</t>
  </si>
  <si>
    <t>Financial overview of H&amp;M by country from 2017 to 2020</t>
  </si>
  <si>
    <t>Financial Year</t>
  </si>
  <si>
    <t>Net Sales (SEK M)</t>
  </si>
  <si>
    <t>Operating Profit</t>
  </si>
  <si>
    <t>Equity</t>
  </si>
  <si>
    <t>Year</t>
  </si>
  <si>
    <t>H&amp;M</t>
  </si>
  <si>
    <t>COS</t>
  </si>
  <si>
    <t>Weekday</t>
  </si>
  <si>
    <t>Monki</t>
  </si>
  <si>
    <t>H&amp;M Home</t>
  </si>
  <si>
    <t>Other Stores</t>
  </si>
  <si>
    <t>Region</t>
  </si>
  <si>
    <t>Sales</t>
  </si>
  <si>
    <t>X</t>
  </si>
  <si>
    <t>Y</t>
  </si>
  <si>
    <t>Max Sales</t>
  </si>
  <si>
    <t>Singapore</t>
  </si>
  <si>
    <t>South America</t>
  </si>
  <si>
    <t>UK</t>
  </si>
  <si>
    <t>Column1</t>
  </si>
  <si>
    <t>Australia</t>
  </si>
  <si>
    <t>China</t>
  </si>
  <si>
    <t>Sparklines</t>
  </si>
  <si>
    <t>US</t>
  </si>
  <si>
    <t>Select Year</t>
  </si>
  <si>
    <t>What if Analysis Data Table</t>
  </si>
  <si>
    <t>Total Non-current Assets</t>
  </si>
  <si>
    <t>Total Current Assets</t>
  </si>
  <si>
    <t>Total Assets</t>
  </si>
  <si>
    <t>10% increase in Assets</t>
  </si>
  <si>
    <t>View</t>
  </si>
  <si>
    <t>Row Labels</t>
  </si>
  <si>
    <t>KPI</t>
  </si>
  <si>
    <t>2017</t>
  </si>
  <si>
    <t>2018</t>
  </si>
  <si>
    <t>2019</t>
  </si>
  <si>
    <t>2020</t>
  </si>
  <si>
    <t>Grand Total</t>
  </si>
  <si>
    <t>Count of AGE</t>
  </si>
  <si>
    <t xml:space="preserve">Female </t>
  </si>
  <si>
    <t xml:space="preserve">Male </t>
  </si>
  <si>
    <t xml:space="preserve">Total </t>
  </si>
  <si>
    <t>Moderately low</t>
  </si>
  <si>
    <t>What influences your buying decision the most?</t>
  </si>
  <si>
    <t>Count of Field1</t>
  </si>
  <si>
    <t>Filtered</t>
  </si>
  <si>
    <t>Preferences</t>
  </si>
  <si>
    <t>Trends</t>
  </si>
  <si>
    <t>`</t>
  </si>
  <si>
    <t>Survey Results: Brand Preferences</t>
  </si>
  <si>
    <t>Count</t>
  </si>
  <si>
    <t>Brand</t>
  </si>
  <si>
    <t>Bin</t>
  </si>
  <si>
    <t>Frequence</t>
  </si>
  <si>
    <t>Analysis</t>
  </si>
  <si>
    <t>Preference</t>
  </si>
  <si>
    <t>Mode</t>
  </si>
  <si>
    <t>Median</t>
  </si>
  <si>
    <t>Mean</t>
  </si>
  <si>
    <t>Standard Error</t>
  </si>
  <si>
    <t>SD</t>
  </si>
  <si>
    <t>More</t>
  </si>
  <si>
    <t>Standard Deviation</t>
  </si>
  <si>
    <t>Sample Variance</t>
  </si>
  <si>
    <t>Kurtosis</t>
  </si>
  <si>
    <t>Skewness</t>
  </si>
  <si>
    <t>Range</t>
  </si>
  <si>
    <t>Minimum</t>
  </si>
  <si>
    <t>Maximum</t>
  </si>
  <si>
    <t>Sum</t>
  </si>
  <si>
    <t>Usage</t>
  </si>
  <si>
    <t>Amount</t>
  </si>
  <si>
    <t>User Phase</t>
  </si>
  <si>
    <t>Distribution and retailing</t>
  </si>
  <si>
    <t>Garment Production</t>
  </si>
  <si>
    <t>Yarn Production</t>
  </si>
  <si>
    <t>Resources used to make a pair of jeans</t>
  </si>
  <si>
    <t>Resources used to make a tshirt</t>
  </si>
  <si>
    <t>Online Source:</t>
  </si>
  <si>
    <t>% Recycled or sourced materials</t>
  </si>
  <si>
    <t>Garment Collecting Initiative</t>
  </si>
  <si>
    <t>Material Source</t>
  </si>
  <si>
    <t>recycled</t>
  </si>
  <si>
    <t>sustainably sourced</t>
  </si>
  <si>
    <t>Unsustainable</t>
  </si>
  <si>
    <t>Sum of recycled</t>
  </si>
  <si>
    <t>Sum of unsustainable</t>
  </si>
  <si>
    <t>Sum of better cottoninitiative</t>
  </si>
  <si>
    <t>Sum of organic</t>
  </si>
  <si>
    <t>When buying clothes, how important are each of these factor to you on a scale of 1 to 5?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</si>
</sst>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7" x14ac:knownFonts="1">
    <font>
      <sz val="11"/>
      <color theme="1"/>
      <name val="Calibri"/>
      <family val="2"/>
      <scheme val="minor"/>
    </font>
    <font>
      <sz val="12"/>
      <color theme="1"/>
      <name val="Calibri"/>
      <family val="2"/>
      <scheme val="minor"/>
    </font>
    <font>
      <sz val="10"/>
      <color theme="1"/>
      <name val="Arial"/>
      <family val="2"/>
    </font>
    <font>
      <sz val="11"/>
      <color theme="0"/>
      <name val="Calibri"/>
      <family val="2"/>
      <scheme val="minor"/>
    </font>
    <font>
      <sz val="8"/>
      <name val="Calibri"/>
      <family val="2"/>
      <scheme val="minor"/>
    </font>
    <font>
      <u/>
      <sz val="11"/>
      <color theme="10"/>
      <name val="Calibri"/>
      <family val="2"/>
      <scheme val="minor"/>
    </font>
    <font>
      <sz val="11"/>
      <color rgb="FF000000"/>
      <name val="Tahoma"/>
      <family val="2"/>
    </font>
    <font>
      <b/>
      <sz val="11"/>
      <color rgb="FF000000"/>
      <name val="Tahoma"/>
      <family val="2"/>
    </font>
    <font>
      <sz val="10"/>
      <color rgb="FF000000"/>
      <name val="Arial"/>
      <family val="2"/>
    </font>
    <font>
      <b/>
      <sz val="10"/>
      <color theme="1"/>
      <name val="Arial"/>
      <family val="2"/>
    </font>
    <font>
      <sz val="11"/>
      <color theme="1"/>
      <name val="Calibri"/>
      <family val="2"/>
      <scheme val="minor"/>
    </font>
    <font>
      <sz val="11"/>
      <color rgb="FF9C0006"/>
      <name val="Calibri"/>
      <family val="2"/>
      <scheme val="minor"/>
    </font>
    <font>
      <b/>
      <sz val="11"/>
      <color theme="0"/>
      <name val="Calibri"/>
      <family val="2"/>
      <scheme val="minor"/>
    </font>
    <font>
      <i/>
      <sz val="11"/>
      <color theme="1"/>
      <name val="Calibri"/>
      <family val="2"/>
      <scheme val="minor"/>
    </font>
    <font>
      <b/>
      <sz val="11"/>
      <color theme="1"/>
      <name val="Calibri"/>
      <family val="2"/>
      <scheme val="minor"/>
    </font>
    <font>
      <b/>
      <sz val="10"/>
      <color rgb="FF000000"/>
      <name val="Arial"/>
      <family val="2"/>
    </font>
    <font>
      <sz val="11"/>
      <name val="Calibri"/>
      <family val="2"/>
      <scheme val="minor"/>
    </font>
  </fonts>
  <fills count="21">
    <fill>
      <patternFill patternType="none"/>
    </fill>
    <fill>
      <patternFill patternType="gray125"/>
    </fill>
    <fill>
      <patternFill patternType="solid">
        <fgColor theme="4"/>
      </patternFill>
    </fill>
    <fill>
      <patternFill patternType="solid">
        <fgColor theme="5"/>
      </patternFill>
    </fill>
    <fill>
      <patternFill patternType="solid">
        <fgColor theme="7"/>
      </patternFill>
    </fill>
    <fill>
      <patternFill patternType="solid">
        <fgColor theme="9"/>
      </patternFill>
    </fill>
    <fill>
      <patternFill patternType="solid">
        <fgColor rgb="FFD9E1F2"/>
        <bgColor rgb="FFD9E1F2"/>
      </patternFill>
    </fill>
    <fill>
      <patternFill patternType="solid">
        <fgColor theme="6" tint="0.59999389629810485"/>
        <bgColor indexed="65"/>
      </patternFill>
    </fill>
    <fill>
      <patternFill patternType="solid">
        <fgColor theme="4" tint="0.79998168889431442"/>
        <bgColor indexed="65"/>
      </patternFill>
    </fill>
    <fill>
      <patternFill patternType="solid">
        <fgColor theme="4" tint="0.79998168889431442"/>
        <bgColor theme="4" tint="0.79998168889431442"/>
      </patternFill>
    </fill>
    <fill>
      <patternFill patternType="solid">
        <fgColor rgb="FFFFC7CE"/>
      </patternFill>
    </fill>
    <fill>
      <patternFill patternType="solid">
        <fgColor rgb="FFA5A5A5"/>
      </patternFill>
    </fill>
    <fill>
      <patternFill patternType="solid">
        <fgColor theme="1"/>
        <bgColor indexed="64"/>
      </patternFill>
    </fill>
    <fill>
      <patternFill patternType="solid">
        <fgColor rgb="FFFFE699"/>
        <bgColor indexed="64"/>
      </patternFill>
    </fill>
    <fill>
      <patternFill patternType="solid">
        <fgColor rgb="FFF4B084"/>
        <bgColor indexed="64"/>
      </patternFill>
    </fill>
    <fill>
      <patternFill patternType="solid">
        <fgColor rgb="FFB4C6E7"/>
        <bgColor rgb="FF000000"/>
      </patternFill>
    </fill>
    <fill>
      <patternFill patternType="solid">
        <fgColor rgb="FFB4C6E7"/>
        <bgColor indexed="64"/>
      </patternFill>
    </fill>
    <fill>
      <patternFill patternType="solid">
        <fgColor rgb="FFFFFFFF"/>
        <bgColor indexed="64"/>
      </patternFill>
    </fill>
    <fill>
      <patternFill patternType="solid">
        <fgColor theme="4" tint="0.59999389629810485"/>
        <bgColor indexed="64"/>
      </patternFill>
    </fill>
    <fill>
      <patternFill patternType="solid">
        <fgColor rgb="FFFFCC99"/>
        <bgColor indexed="64"/>
      </patternFill>
    </fill>
    <fill>
      <patternFill patternType="solid">
        <fgColor theme="5" tint="0.79998168889431442"/>
        <bgColor indexed="64"/>
      </patternFill>
    </fill>
  </fills>
  <borders count="29">
    <border>
      <left/>
      <right/>
      <top/>
      <bottom/>
      <diagonal/>
    </border>
    <border>
      <left/>
      <right/>
      <top/>
      <bottom style="thick">
        <color theme="4"/>
      </bottom>
      <diagonal/>
    </border>
    <border>
      <left style="thin">
        <color rgb="FFCCCCCC"/>
      </left>
      <right/>
      <top/>
      <bottom/>
      <diagonal/>
    </border>
    <border>
      <left/>
      <right style="thin">
        <color rgb="FFCCCCCC"/>
      </right>
      <top/>
      <bottom/>
      <diagonal/>
    </border>
    <border>
      <left/>
      <right/>
      <top style="thick">
        <color theme="4"/>
      </top>
      <bottom/>
      <diagonal/>
    </border>
    <border>
      <left/>
      <right/>
      <top/>
      <bottom style="thin">
        <color rgb="FFCCCCCC"/>
      </bottom>
      <diagonal/>
    </border>
    <border>
      <left/>
      <right/>
      <top style="thin">
        <color rgb="FFCCCCCC"/>
      </top>
      <bottom style="thin">
        <color rgb="FFCCCCCC"/>
      </bottom>
      <diagonal/>
    </border>
    <border>
      <left/>
      <right/>
      <top/>
      <bottom style="thin">
        <color rgb="FF8EA9DB"/>
      </bottom>
      <diagonal/>
    </border>
    <border>
      <left/>
      <right/>
      <top style="thin">
        <color rgb="FF8EA9DB"/>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s>
  <cellStyleXfs count="10">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5" fillId="0" borderId="0" applyNumberFormat="0" applyFill="0" applyBorder="0" applyAlignment="0" applyProtection="0"/>
    <xf numFmtId="0" fontId="10" fillId="7" borderId="0" applyNumberFormat="0" applyBorder="0" applyAlignment="0" applyProtection="0"/>
    <xf numFmtId="0" fontId="1" fillId="8" borderId="0" applyNumberFormat="0" applyBorder="0" applyAlignment="0" applyProtection="0"/>
    <xf numFmtId="0" fontId="11" fillId="10" borderId="0" applyNumberFormat="0" applyBorder="0" applyAlignment="0" applyProtection="0"/>
    <xf numFmtId="0" fontId="12" fillId="11" borderId="12" applyNumberFormat="0" applyAlignment="0" applyProtection="0"/>
  </cellStyleXfs>
  <cellXfs count="125">
    <xf numFmtId="0" fontId="0" fillId="0" borderId="0" xfId="0"/>
    <xf numFmtId="0" fontId="2" fillId="0" borderId="0" xfId="0" applyFont="1" applyAlignment="1">
      <alignment wrapText="1"/>
    </xf>
    <xf numFmtId="0" fontId="2" fillId="0" borderId="0" xfId="0" applyFont="1" applyAlignment="1">
      <alignment vertical="center"/>
    </xf>
    <xf numFmtId="0" fontId="0" fillId="0" borderId="0" xfId="0" applyAlignment="1">
      <alignment horizontal="center"/>
    </xf>
    <xf numFmtId="0" fontId="0" fillId="0" borderId="0" xfId="0" applyAlignment="1">
      <alignment horizontal="left"/>
    </xf>
    <xf numFmtId="0" fontId="0" fillId="0" borderId="0" xfId="0" pivotButton="1"/>
    <xf numFmtId="0" fontId="5" fillId="0" borderId="0" xfId="5"/>
    <xf numFmtId="14" fontId="0" fillId="0" borderId="0" xfId="0" applyNumberFormat="1"/>
    <xf numFmtId="3" fontId="0" fillId="0" borderId="0" xfId="0" applyNumberFormat="1"/>
    <xf numFmtId="0" fontId="2" fillId="0" borderId="0" xfId="0" applyFont="1" applyAlignment="1">
      <alignment readingOrder="1"/>
    </xf>
    <xf numFmtId="0" fontId="6" fillId="0" borderId="0" xfId="0" applyFont="1"/>
    <xf numFmtId="0" fontId="7" fillId="6" borderId="7" xfId="0" applyFont="1" applyFill="1" applyBorder="1"/>
    <xf numFmtId="0" fontId="7" fillId="6" borderId="8" xfId="0" applyFont="1" applyFill="1" applyBorder="1"/>
    <xf numFmtId="0" fontId="7" fillId="0" borderId="0" xfId="0" applyFont="1"/>
    <xf numFmtId="0" fontId="2"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center" readingOrder="1"/>
    </xf>
    <xf numFmtId="0" fontId="8" fillId="0" borderId="0" xfId="0" applyFont="1" applyAlignment="1">
      <alignment horizontal="center"/>
    </xf>
    <xf numFmtId="0" fontId="2" fillId="0" borderId="0" xfId="0" applyFont="1"/>
    <xf numFmtId="0" fontId="1" fillId="8" borderId="0" xfId="7"/>
    <xf numFmtId="0" fontId="0" fillId="0" borderId="9" xfId="0" applyBorder="1"/>
    <xf numFmtId="0" fontId="0" fillId="0" borderId="10" xfId="0" applyBorder="1"/>
    <xf numFmtId="0" fontId="0" fillId="0" borderId="11" xfId="0" applyBorder="1"/>
    <xf numFmtId="0" fontId="0" fillId="9" borderId="9" xfId="0" applyFill="1" applyBorder="1"/>
    <xf numFmtId="0" fontId="0" fillId="9" borderId="10" xfId="0" applyFill="1" applyBorder="1"/>
    <xf numFmtId="0" fontId="0" fillId="9" borderId="11" xfId="0" applyFill="1" applyBorder="1"/>
    <xf numFmtId="10" fontId="0" fillId="0" borderId="0" xfId="0" applyNumberFormat="1"/>
    <xf numFmtId="0" fontId="0" fillId="7" borderId="9" xfId="6" applyFont="1" applyBorder="1"/>
    <xf numFmtId="0" fontId="0" fillId="7" borderId="10" xfId="6" applyFont="1" applyBorder="1"/>
    <xf numFmtId="0" fontId="0" fillId="7" borderId="11" xfId="6" applyFont="1" applyBorder="1"/>
    <xf numFmtId="0" fontId="0" fillId="0" borderId="13" xfId="0" applyBorder="1"/>
    <xf numFmtId="0" fontId="13" fillId="0" borderId="14" xfId="0" applyFont="1" applyBorder="1" applyAlignment="1">
      <alignment horizontal="center"/>
    </xf>
    <xf numFmtId="164" fontId="0" fillId="0" borderId="0" xfId="0" applyNumberFormat="1"/>
    <xf numFmtId="165" fontId="0" fillId="0" borderId="0" xfId="0" applyNumberFormat="1"/>
    <xf numFmtId="17" fontId="0" fillId="0" borderId="0" xfId="0" applyNumberFormat="1"/>
    <xf numFmtId="0" fontId="3" fillId="2" borderId="0" xfId="1"/>
    <xf numFmtId="0" fontId="1" fillId="8" borderId="0" xfId="7" applyAlignment="1">
      <alignment horizontal="center"/>
    </xf>
    <xf numFmtId="0" fontId="14" fillId="0" borderId="16" xfId="0" applyFont="1" applyBorder="1" applyAlignment="1">
      <alignment horizontal="center" vertical="center"/>
    </xf>
    <xf numFmtId="0" fontId="14" fillId="0" borderId="16" xfId="0" applyFont="1" applyBorder="1" applyAlignment="1">
      <alignment horizontal="center" vertical="center" wrapText="1"/>
    </xf>
    <xf numFmtId="0" fontId="0" fillId="0" borderId="16" xfId="0" applyBorder="1" applyAlignment="1">
      <alignment horizontal="center" vertical="center"/>
    </xf>
    <xf numFmtId="3" fontId="0" fillId="0" borderId="16" xfId="0" applyNumberFormat="1" applyBorder="1" applyAlignment="1">
      <alignment horizontal="center" vertical="center"/>
    </xf>
    <xf numFmtId="0" fontId="14" fillId="0" borderId="0" xfId="0" applyFont="1" applyAlignment="1">
      <alignment horizontal="right" vertical="center"/>
    </xf>
    <xf numFmtId="0" fontId="14" fillId="0" borderId="0" xfId="0" applyFont="1" applyAlignment="1">
      <alignment horizontal="center" vertical="center"/>
    </xf>
    <xf numFmtId="0" fontId="14" fillId="0" borderId="17" xfId="0" applyFont="1" applyBorder="1"/>
    <xf numFmtId="0" fontId="0" fillId="0" borderId="17" xfId="0" applyBorder="1" applyAlignment="1">
      <alignment horizontal="center"/>
    </xf>
    <xf numFmtId="0" fontId="14" fillId="13" borderId="17" xfId="0" applyFont="1" applyFill="1" applyBorder="1" applyAlignment="1">
      <alignment horizontal="center" vertical="center"/>
    </xf>
    <xf numFmtId="0" fontId="14" fillId="13" borderId="17" xfId="0" applyFont="1" applyFill="1" applyBorder="1" applyAlignment="1">
      <alignment horizontal="right" vertical="center"/>
    </xf>
    <xf numFmtId="0" fontId="14" fillId="14" borderId="17" xfId="0" applyFont="1" applyFill="1" applyBorder="1" applyAlignment="1">
      <alignment horizontal="right" vertical="center"/>
    </xf>
    <xf numFmtId="0" fontId="14" fillId="14" borderId="17" xfId="0" applyFont="1" applyFill="1" applyBorder="1" applyAlignment="1">
      <alignment horizontal="center"/>
    </xf>
    <xf numFmtId="0" fontId="9" fillId="0" borderId="0" xfId="0" applyFont="1"/>
    <xf numFmtId="0" fontId="15" fillId="15" borderId="16" xfId="0" applyFont="1" applyFill="1" applyBorder="1" applyAlignment="1">
      <alignment horizontal="center" vertical="center" wrapText="1"/>
    </xf>
    <xf numFmtId="0" fontId="9"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readingOrder="1"/>
    </xf>
    <xf numFmtId="0" fontId="0" fillId="0" borderId="0" xfId="0" applyAlignment="1">
      <alignment horizontal="center" vertical="center"/>
    </xf>
    <xf numFmtId="0" fontId="0" fillId="0" borderId="17" xfId="0" applyBorder="1"/>
    <xf numFmtId="0" fontId="14" fillId="16" borderId="17" xfId="0" applyFont="1" applyFill="1" applyBorder="1" applyAlignment="1">
      <alignment horizontal="center" vertical="center" wrapText="1"/>
    </xf>
    <xf numFmtId="0" fontId="14" fillId="0" borderId="17" xfId="0" applyFont="1" applyBorder="1" applyAlignment="1">
      <alignment horizontal="right"/>
    </xf>
    <xf numFmtId="0" fontId="2" fillId="0" borderId="17" xfId="0" applyFont="1" applyBorder="1" applyAlignment="1">
      <alignment horizontal="center" wrapText="1"/>
    </xf>
    <xf numFmtId="0" fontId="2" fillId="0" borderId="17" xfId="0" applyFont="1" applyBorder="1" applyAlignment="1">
      <alignment horizontal="center" readingOrder="1"/>
    </xf>
    <xf numFmtId="0" fontId="9" fillId="16" borderId="17" xfId="0" applyFont="1" applyFill="1" applyBorder="1" applyAlignment="1">
      <alignment horizontal="center" wrapText="1"/>
    </xf>
    <xf numFmtId="0" fontId="9" fillId="17" borderId="0" xfId="0" applyFont="1" applyFill="1" applyAlignment="1">
      <alignment wrapText="1"/>
    </xf>
    <xf numFmtId="0" fontId="9" fillId="17" borderId="0" xfId="0" applyFont="1" applyFill="1"/>
    <xf numFmtId="0" fontId="9" fillId="16" borderId="17" xfId="0" applyFont="1" applyFill="1" applyBorder="1" applyAlignment="1">
      <alignment horizontal="center" vertical="center" wrapText="1"/>
    </xf>
    <xf numFmtId="0" fontId="9" fillId="0" borderId="0" xfId="0" applyFont="1" applyAlignment="1">
      <alignment wrapText="1"/>
    </xf>
    <xf numFmtId="0" fontId="2" fillId="0" borderId="2" xfId="0" applyFont="1" applyBorder="1" applyAlignment="1">
      <alignment readingOrder="1"/>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0" fillId="8" borderId="0" xfId="7" applyFont="1" applyAlignment="1">
      <alignment horizontal="center"/>
    </xf>
    <xf numFmtId="0" fontId="9" fillId="0" borderId="0" xfId="0" applyFont="1" applyAlignment="1">
      <alignment horizontal="center" wrapText="1"/>
    </xf>
    <xf numFmtId="0" fontId="10" fillId="0" borderId="0" xfId="7" applyFont="1" applyFill="1" applyAlignment="1"/>
    <xf numFmtId="0" fontId="9" fillId="0" borderId="0" xfId="0" applyFont="1" applyAlignment="1">
      <alignment horizontal="center" vertical="center" wrapText="1"/>
    </xf>
    <xf numFmtId="0" fontId="0" fillId="0" borderId="16" xfId="0" applyBorder="1" applyAlignment="1">
      <alignment horizontal="right"/>
    </xf>
    <xf numFmtId="0" fontId="9" fillId="16" borderId="16" xfId="0" applyFont="1" applyFill="1" applyBorder="1" applyAlignment="1">
      <alignment horizontal="center" vertical="center" wrapText="1"/>
    </xf>
    <xf numFmtId="0" fontId="0" fillId="0" borderId="16" xfId="0" applyBorder="1" applyAlignment="1">
      <alignment horizontal="center"/>
    </xf>
    <xf numFmtId="0" fontId="14" fillId="0" borderId="16" xfId="0" applyFont="1" applyBorder="1" applyAlignment="1">
      <alignment horizontal="right"/>
    </xf>
    <xf numFmtId="0" fontId="9" fillId="18" borderId="16" xfId="0" applyFont="1" applyFill="1" applyBorder="1" applyAlignment="1">
      <alignment horizontal="center" wrapText="1"/>
    </xf>
    <xf numFmtId="0" fontId="2" fillId="0" borderId="16" xfId="0" applyFont="1" applyBorder="1" applyAlignment="1">
      <alignment horizontal="center" wrapText="1"/>
    </xf>
    <xf numFmtId="0" fontId="2" fillId="0" borderId="16" xfId="0" applyFont="1" applyBorder="1" applyAlignment="1">
      <alignment horizontal="center" readingOrder="1"/>
    </xf>
    <xf numFmtId="0" fontId="0" fillId="0" borderId="16" xfId="0" applyBorder="1"/>
    <xf numFmtId="0" fontId="14" fillId="0" borderId="16" xfId="0" applyFont="1" applyBorder="1"/>
    <xf numFmtId="0" fontId="14" fillId="0" borderId="25" xfId="0" applyFont="1" applyBorder="1"/>
    <xf numFmtId="0" fontId="11" fillId="0" borderId="0" xfId="8" applyFill="1"/>
    <xf numFmtId="0" fontId="9" fillId="0" borderId="0" xfId="0" applyFont="1" applyAlignment="1">
      <alignment vertical="center" wrapText="1"/>
    </xf>
    <xf numFmtId="0" fontId="9" fillId="0" borderId="0" xfId="0" applyFont="1" applyAlignment="1">
      <alignment vertical="center"/>
    </xf>
    <xf numFmtId="0" fontId="2" fillId="0" borderId="0" xfId="0" applyFont="1" applyAlignment="1">
      <alignment horizontal="center" vertical="center"/>
    </xf>
    <xf numFmtId="0" fontId="2" fillId="0" borderId="5" xfId="0" applyFont="1" applyBorder="1" applyAlignment="1">
      <alignment horizontal="center" readingOrder="1"/>
    </xf>
    <xf numFmtId="0" fontId="2" fillId="0" borderId="6" xfId="0" applyFont="1" applyBorder="1" applyAlignment="1">
      <alignment horizontal="center" readingOrder="1"/>
    </xf>
    <xf numFmtId="0" fontId="0" fillId="19" borderId="0" xfId="0" applyFill="1"/>
    <xf numFmtId="0" fontId="11" fillId="19" borderId="0" xfId="8" applyFill="1"/>
    <xf numFmtId="1" fontId="0" fillId="0" borderId="28" xfId="0" applyNumberFormat="1" applyBorder="1" applyAlignment="1">
      <alignment horizontal="center" vertical="center"/>
    </xf>
    <xf numFmtId="0" fontId="0" fillId="0" borderId="0" xfId="0" applyAlignment="1">
      <alignment wrapText="1"/>
    </xf>
    <xf numFmtId="0" fontId="8" fillId="0" borderId="18" xfId="0" applyFont="1" applyBorder="1" applyAlignment="1">
      <alignment horizontal="center" vertical="center" wrapText="1"/>
    </xf>
    <xf numFmtId="0" fontId="8" fillId="0" borderId="18" xfId="0" applyFont="1" applyBorder="1" applyAlignment="1">
      <alignment horizontal="center" wrapText="1"/>
    </xf>
    <xf numFmtId="0" fontId="8" fillId="0" borderId="18" xfId="0" applyFont="1" applyBorder="1" applyAlignment="1">
      <alignment horizontal="center" vertical="center" readingOrder="1"/>
    </xf>
    <xf numFmtId="0" fontId="8" fillId="0" borderId="18" xfId="0" applyFont="1" applyBorder="1" applyAlignment="1">
      <alignment horizontal="center" readingOrder="1"/>
    </xf>
    <xf numFmtId="0" fontId="2" fillId="0" borderId="0" xfId="0" applyFont="1" applyAlignment="1">
      <alignment horizontal="center" wrapText="1"/>
    </xf>
    <xf numFmtId="0" fontId="11" fillId="10" borderId="0" xfId="8" applyBorder="1" applyAlignment="1">
      <alignment horizontal="center"/>
    </xf>
    <xf numFmtId="0" fontId="2" fillId="0" borderId="0" xfId="0" applyFont="1" applyAlignment="1">
      <alignment horizontal="center" readingOrder="1"/>
    </xf>
    <xf numFmtId="0" fontId="2" fillId="0" borderId="3" xfId="0" applyFont="1" applyBorder="1" applyAlignment="1">
      <alignment horizontal="center" readingOrder="1"/>
    </xf>
    <xf numFmtId="0" fontId="2" fillId="0" borderId="2" xfId="0" applyFont="1" applyBorder="1" applyAlignment="1">
      <alignment horizontal="center" readingOrder="1"/>
    </xf>
    <xf numFmtId="0" fontId="3" fillId="2" borderId="1" xfId="1" applyBorder="1" applyAlignment="1">
      <alignment horizontal="center"/>
    </xf>
    <xf numFmtId="0" fontId="3" fillId="3" borderId="1" xfId="2" applyBorder="1" applyAlignment="1">
      <alignment horizontal="center"/>
    </xf>
    <xf numFmtId="0" fontId="3" fillId="4" borderId="0" xfId="3" applyAlignment="1">
      <alignment horizontal="center"/>
    </xf>
    <xf numFmtId="0" fontId="9" fillId="0" borderId="0" xfId="0" applyFont="1" applyAlignment="1">
      <alignment wrapText="1"/>
    </xf>
    <xf numFmtId="0" fontId="9" fillId="0" borderId="4" xfId="0" applyFont="1" applyBorder="1" applyAlignment="1">
      <alignment horizontal="center" wrapText="1"/>
    </xf>
    <xf numFmtId="0" fontId="9" fillId="0" borderId="0" xfId="0" applyFont="1" applyAlignment="1">
      <alignment horizontal="center" wrapText="1"/>
    </xf>
    <xf numFmtId="0" fontId="9" fillId="0" borderId="4" xfId="0" applyFont="1" applyBorder="1" applyAlignment="1">
      <alignment wrapText="1"/>
    </xf>
    <xf numFmtId="0" fontId="3" fillId="5" borderId="0" xfId="4" applyAlignment="1">
      <alignment horizontal="center"/>
    </xf>
    <xf numFmtId="0" fontId="9" fillId="0" borderId="0" xfId="0" applyFont="1" applyAlignment="1">
      <alignment horizontal="center"/>
    </xf>
    <xf numFmtId="0" fontId="2" fillId="0" borderId="3" xfId="0" applyFont="1" applyBorder="1" applyAlignment="1">
      <alignment horizontal="center" wrapText="1"/>
    </xf>
    <xf numFmtId="0" fontId="3" fillId="12" borderId="15" xfId="0" applyFont="1" applyFill="1" applyBorder="1" applyAlignment="1">
      <alignment horizontal="center"/>
    </xf>
    <xf numFmtId="9" fontId="16" fillId="20" borderId="26" xfId="0" applyNumberFormat="1" applyFont="1" applyFill="1" applyBorder="1" applyAlignment="1">
      <alignment horizontal="center" vertical="center"/>
    </xf>
    <xf numFmtId="9" fontId="16" fillId="20" borderId="27" xfId="0" applyNumberFormat="1" applyFont="1" applyFill="1" applyBorder="1" applyAlignment="1">
      <alignment horizontal="center" vertical="center"/>
    </xf>
    <xf numFmtId="0" fontId="3" fillId="2" borderId="0" xfId="1" applyAlignment="1">
      <alignment horizontal="center"/>
    </xf>
    <xf numFmtId="0" fontId="0" fillId="0" borderId="0" xfId="0" applyAlignment="1">
      <alignment horizontal="center"/>
    </xf>
    <xf numFmtId="0" fontId="12" fillId="11" borderId="12" xfId="9" applyAlignment="1">
      <alignment horizontal="center"/>
    </xf>
    <xf numFmtId="0" fontId="0" fillId="0" borderId="0" xfId="0"/>
    <xf numFmtId="0" fontId="12" fillId="11" borderId="12" xfId="9" applyAlignment="1"/>
    <xf numFmtId="0" fontId="10" fillId="8" borderId="0" xfId="7" applyFont="1" applyAlignment="1">
      <alignment horizontal="center" wrapText="1"/>
    </xf>
    <xf numFmtId="0" fontId="0" fillId="0" borderId="0" xfId="0" applyNumberFormat="1"/>
  </cellXfs>
  <cellStyles count="10">
    <cellStyle name="20% - Accent1" xfId="7" builtinId="30"/>
    <cellStyle name="40% - Accent3" xfId="6" builtinId="39"/>
    <cellStyle name="Accent1" xfId="1" builtinId="29"/>
    <cellStyle name="Accent2" xfId="2" builtinId="33"/>
    <cellStyle name="Accent4" xfId="3" builtinId="41"/>
    <cellStyle name="Accent6" xfId="4" builtinId="49"/>
    <cellStyle name="Bad" xfId="8" builtinId="27"/>
    <cellStyle name="Check Cell" xfId="9" builtinId="23"/>
    <cellStyle name="Hyperlink" xfId="5" builtinId="8"/>
    <cellStyle name="Normal" xfId="0" builtinId="0"/>
  </cellStyles>
  <dxfs count="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B725B"/>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C7CE"/>
        </patternFill>
      </fill>
    </dxf>
    <dxf>
      <font>
        <color auto="1"/>
      </font>
      <fill>
        <patternFill>
          <bgColor rgb="FFFFEB9C"/>
        </patternFill>
      </fill>
    </dxf>
    <dxf>
      <fill>
        <patternFill>
          <bgColor theme="5" tint="0.39994506668294322"/>
        </patternFill>
      </fill>
    </dxf>
    <dxf>
      <fill>
        <patternFill>
          <bgColor rgb="FFCCCCFF"/>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ill>
        <patternFill>
          <bgColor rgb="FFFFCCFF"/>
        </patternFill>
      </fill>
    </dxf>
    <dxf>
      <fill>
        <patternFill>
          <bgColor rgb="FFFF9999"/>
        </patternFill>
      </fill>
    </dxf>
    <dxf>
      <fill>
        <patternFill>
          <bgColor rgb="FFCCFFFF"/>
        </patternFill>
      </fill>
    </dxf>
    <dxf>
      <fill>
        <patternFill>
          <bgColor rgb="FFFFCC99"/>
        </patternFill>
      </fill>
    </dxf>
    <dxf>
      <fill>
        <patternFill>
          <bgColor rgb="FFFFCCFF"/>
        </patternFill>
      </fill>
    </dxf>
    <dxf>
      <fill>
        <patternFill>
          <bgColor rgb="FFFF99FF"/>
        </patternFill>
      </fill>
    </dxf>
    <dxf>
      <fill>
        <patternFill>
          <bgColor theme="9" tint="0.59996337778862885"/>
        </patternFill>
      </fill>
    </dxf>
    <dxf>
      <font>
        <color rgb="FF9C0006"/>
      </font>
      <fill>
        <patternFill>
          <bgColor rgb="FFFFC7CE"/>
        </patternFill>
      </fill>
    </dxf>
    <dxf>
      <numFmt numFmtId="14" formatCode="0.00%"/>
    </dxf>
    <dxf>
      <numFmt numFmtId="14" formatCode="0.00%"/>
    </dxf>
    <dxf>
      <numFmt numFmtId="0" formatCode="General"/>
    </dxf>
    <dxf>
      <alignment horizontal="center" vertical="bottom" textRotation="0" wrapText="0" indent="0" justifyLastLine="0" shrinkToFit="0" readingOrder="0"/>
    </dxf>
    <dxf>
      <border diagonalUp="0" diagonalDown="0">
        <left style="thin">
          <color rgb="FF000000"/>
        </left>
        <right/>
        <top style="thin">
          <color rgb="FF000000"/>
        </top>
        <bottom/>
        <vertical/>
        <horizontal/>
      </border>
    </dxf>
    <dxf>
      <border diagonalUp="0" diagonalDown="0">
        <left style="thin">
          <color rgb="FF000000"/>
        </left>
        <right style="thin">
          <color rgb="FF000000"/>
        </right>
        <top style="thin">
          <color rgb="FF000000"/>
        </top>
        <bottom/>
        <vertical/>
        <horizontal/>
      </border>
    </dxf>
    <dxf>
      <border diagonalUp="0" diagonalDown="0">
        <left style="thin">
          <color rgb="FF000000"/>
        </left>
        <right style="thin">
          <color rgb="FF000000"/>
        </right>
        <top style="thin">
          <color rgb="FF000000"/>
        </top>
        <bottom/>
        <vertical/>
        <horizontal/>
      </border>
    </dxf>
    <dxf>
      <border diagonalUp="0" diagonalDown="0">
        <left/>
        <right style="thin">
          <color rgb="FF000000"/>
        </right>
        <top style="thin">
          <color rgb="FF000000"/>
        </top>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border diagonalUp="0" diagonalDown="0" outline="0">
        <left style="thin">
          <color rgb="FF000000"/>
        </left>
        <right style="thin">
          <color rgb="FF000000"/>
        </right>
        <top/>
        <bottom/>
      </border>
    </dxf>
    <dxf>
      <border diagonalUp="0" diagonalDown="0">
        <left style="thin">
          <color rgb="FF000000"/>
        </left>
        <right/>
        <top style="thin">
          <color rgb="FF000000"/>
        </top>
        <bottom/>
        <vertical/>
        <horizontal/>
      </border>
    </dxf>
    <dxf>
      <border diagonalUp="0" diagonalDown="0">
        <left style="thin">
          <color rgb="FF000000"/>
        </left>
        <right style="thin">
          <color rgb="FF000000"/>
        </right>
        <top style="thin">
          <color rgb="FF000000"/>
        </top>
        <bottom/>
        <vertical/>
        <horizontal/>
      </border>
    </dxf>
    <dxf>
      <border diagonalUp="0" diagonalDown="0">
        <left style="thin">
          <color rgb="FF000000"/>
        </left>
        <right style="thin">
          <color rgb="FF000000"/>
        </right>
        <top style="thin">
          <color rgb="FF000000"/>
        </top>
        <bottom/>
        <vertical/>
        <horizontal/>
      </border>
    </dxf>
    <dxf>
      <border diagonalUp="0" diagonalDown="0">
        <left/>
        <right style="thin">
          <color rgb="FF000000"/>
        </right>
        <top style="thin">
          <color rgb="FF000000"/>
        </top>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border diagonalUp="0" diagonalDown="0" outline="0">
        <left style="thin">
          <color rgb="FF000000"/>
        </left>
        <right style="thin">
          <color rgb="FF000000"/>
        </right>
        <top/>
        <bottom/>
      </border>
    </dxf>
    <dxf>
      <numFmt numFmtId="0" formatCode="General"/>
    </dxf>
    <dxf>
      <numFmt numFmtId="0" formatCode="General"/>
    </dxf>
    <dxf>
      <numFmt numFmtId="0" formatCode="General"/>
    </dxf>
    <dxf>
      <numFmt numFmtId="0" formatCode="General"/>
    </dxf>
  </dxfs>
  <tableStyles count="0" defaultTableStyle="TableStyleMedium2" defaultPivotStyle="PivotStyleMedium9"/>
  <colors>
    <mruColors>
      <color rgb="FFFF7C80"/>
      <color rgb="FFFF99FF"/>
      <color rgb="FFCCFFFF"/>
      <color rgb="FFCCCCFF"/>
      <color rgb="FFFFCCFF"/>
      <color rgb="FFFFCC99"/>
      <color rgb="FFFF9999"/>
      <color rgb="FFFB72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ubbleChart>
        <c:varyColors val="0"/>
        <c:ser>
          <c:idx val="0"/>
          <c:order val="0"/>
          <c:tx>
            <c:v>Sales by Location</c:v>
          </c:tx>
          <c:spPr>
            <a:solidFill>
              <a:schemeClr val="accent1"/>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'More about H&amp;M'!$AC$13:$AC$18</c:f>
              <c:numCache>
                <c:formatCode>General</c:formatCode>
                <c:ptCount val="6"/>
                <c:pt idx="0">
                  <c:v>8.1999999999999993</c:v>
                </c:pt>
                <c:pt idx="1">
                  <c:v>3</c:v>
                </c:pt>
                <c:pt idx="2">
                  <c:v>4.5999999999999996</c:v>
                </c:pt>
                <c:pt idx="3">
                  <c:v>8.6</c:v>
                </c:pt>
                <c:pt idx="4">
                  <c:v>8</c:v>
                </c:pt>
                <c:pt idx="5">
                  <c:v>1.6</c:v>
                </c:pt>
              </c:numCache>
            </c:numRef>
          </c:xVal>
          <c:yVal>
            <c:numRef>
              <c:f>'More about H&amp;M'!$AD$13:$AD$18</c:f>
              <c:numCache>
                <c:formatCode>General</c:formatCode>
                <c:ptCount val="6"/>
                <c:pt idx="0">
                  <c:v>3</c:v>
                </c:pt>
                <c:pt idx="1">
                  <c:v>3</c:v>
                </c:pt>
                <c:pt idx="2">
                  <c:v>7.5</c:v>
                </c:pt>
                <c:pt idx="3">
                  <c:v>2</c:v>
                </c:pt>
                <c:pt idx="4">
                  <c:v>7</c:v>
                </c:pt>
                <c:pt idx="5">
                  <c:v>6.9</c:v>
                </c:pt>
              </c:numCache>
            </c:numRef>
          </c:yVal>
          <c:bubbleSize>
            <c:numRef>
              <c:f>'More about H&amp;M'!$AF$13:$AF$18</c:f>
              <c:numCache>
                <c:formatCode>General</c:formatCode>
                <c:ptCount val="6"/>
                <c:pt idx="0">
                  <c:v>899</c:v>
                </c:pt>
                <c:pt idx="1">
                  <c:v>1619</c:v>
                </c:pt>
                <c:pt idx="2">
                  <c:v>12622</c:v>
                </c:pt>
                <c:pt idx="3">
                  <c:v>2621</c:v>
                </c:pt>
                <c:pt idx="4">
                  <c:v>13658</c:v>
                </c:pt>
                <c:pt idx="5">
                  <c:v>27807</c:v>
                </c:pt>
              </c:numCache>
            </c:numRef>
          </c:bubbleSize>
          <c:bubble3D val="0"/>
          <c:extLst>
            <c:ext xmlns:c16="http://schemas.microsoft.com/office/drawing/2014/chart" uri="{C3380CC4-5D6E-409C-BE32-E72D297353CC}">
              <c16:uniqueId val="{00000000-E9BC-44EF-A75E-9506805FC953}"/>
            </c:ext>
          </c:extLst>
        </c:ser>
        <c:ser>
          <c:idx val="1"/>
          <c:order val="1"/>
          <c:tx>
            <c:strRef>
              <c:f>'More about H&amp;M'!$AG$12</c:f>
              <c:strCache>
                <c:ptCount val="1"/>
                <c:pt idx="0">
                  <c:v>Max Sales</c:v>
                </c:pt>
              </c:strCache>
            </c:strRef>
          </c:tx>
          <c:spPr>
            <a:solidFill>
              <a:schemeClr val="accent2"/>
            </a:solidFill>
            <a:ln w="25400">
              <a:noFill/>
            </a:ln>
            <a:effectLst/>
          </c:spPr>
          <c:invertIfNegative val="0"/>
          <c:xVal>
            <c:numRef>
              <c:f>'More about H&amp;M'!$AC$13:$AC$18</c:f>
              <c:numCache>
                <c:formatCode>General</c:formatCode>
                <c:ptCount val="6"/>
                <c:pt idx="0">
                  <c:v>8.1999999999999993</c:v>
                </c:pt>
                <c:pt idx="1">
                  <c:v>3</c:v>
                </c:pt>
                <c:pt idx="2">
                  <c:v>4.5999999999999996</c:v>
                </c:pt>
                <c:pt idx="3">
                  <c:v>8.6</c:v>
                </c:pt>
                <c:pt idx="4">
                  <c:v>8</c:v>
                </c:pt>
                <c:pt idx="5">
                  <c:v>1.6</c:v>
                </c:pt>
              </c:numCache>
            </c:numRef>
          </c:xVal>
          <c:yVal>
            <c:numRef>
              <c:f>'More about H&amp;M'!$AD$13:$AD$18</c:f>
              <c:numCache>
                <c:formatCode>General</c:formatCode>
                <c:ptCount val="6"/>
                <c:pt idx="0">
                  <c:v>3</c:v>
                </c:pt>
                <c:pt idx="1">
                  <c:v>3</c:v>
                </c:pt>
                <c:pt idx="2">
                  <c:v>7.5</c:v>
                </c:pt>
                <c:pt idx="3">
                  <c:v>2</c:v>
                </c:pt>
                <c:pt idx="4">
                  <c:v>7</c:v>
                </c:pt>
                <c:pt idx="5">
                  <c:v>6.9</c:v>
                </c:pt>
              </c:numCache>
            </c:numRef>
          </c:yVal>
          <c:bubbleSize>
            <c:numRef>
              <c:f>'More about H&amp;M'!$AG$13:$AG$18</c:f>
              <c:numCache>
                <c:formatCode>General</c:formatCode>
                <c:ptCount val="6"/>
                <c:pt idx="0">
                  <c:v>0</c:v>
                </c:pt>
                <c:pt idx="1">
                  <c:v>0</c:v>
                </c:pt>
                <c:pt idx="2">
                  <c:v>0</c:v>
                </c:pt>
                <c:pt idx="3">
                  <c:v>0</c:v>
                </c:pt>
                <c:pt idx="4">
                  <c:v>0</c:v>
                </c:pt>
                <c:pt idx="5">
                  <c:v>27807</c:v>
                </c:pt>
              </c:numCache>
            </c:numRef>
          </c:bubbleSize>
          <c:bubble3D val="0"/>
          <c:extLst>
            <c:ext xmlns:c16="http://schemas.microsoft.com/office/drawing/2014/chart" uri="{C3380CC4-5D6E-409C-BE32-E72D297353CC}">
              <c16:uniqueId val="{00000002-E9BC-44EF-A75E-9506805FC953}"/>
            </c:ext>
          </c:extLst>
        </c:ser>
        <c:dLbls>
          <c:showLegendKey val="0"/>
          <c:showVal val="0"/>
          <c:showCatName val="0"/>
          <c:showSerName val="0"/>
          <c:showPercent val="0"/>
          <c:showBubbleSize val="0"/>
        </c:dLbls>
        <c:bubbleScale val="100"/>
        <c:showNegBubbles val="0"/>
        <c:axId val="2021197712"/>
        <c:axId val="2021200664"/>
      </c:bubbleChart>
      <c:valAx>
        <c:axId val="2021197712"/>
        <c:scaling>
          <c:orientation val="minMax"/>
          <c:max val="10"/>
          <c:min val="0"/>
        </c:scaling>
        <c:delete val="1"/>
        <c:axPos val="b"/>
        <c:majorGridlines>
          <c:spPr>
            <a:ln w="9525" cap="flat" cmpd="sng" algn="ctr">
              <a:noFill/>
              <a:round/>
            </a:ln>
            <a:effectLst/>
          </c:spPr>
        </c:majorGridlines>
        <c:numFmt formatCode="General" sourceLinked="1"/>
        <c:majorTickMark val="none"/>
        <c:minorTickMark val="none"/>
        <c:tickLblPos val="nextTo"/>
        <c:crossAx val="2021200664"/>
        <c:crosses val="autoZero"/>
        <c:crossBetween val="midCat"/>
      </c:valAx>
      <c:valAx>
        <c:axId val="2021200664"/>
        <c:scaling>
          <c:orientation val="minMax"/>
          <c:max val="9"/>
          <c:min val="0"/>
        </c:scaling>
        <c:delete val="1"/>
        <c:axPos val="l"/>
        <c:numFmt formatCode="General" sourceLinked="1"/>
        <c:majorTickMark val="none"/>
        <c:minorTickMark val="none"/>
        <c:tickLblPos val="nextTo"/>
        <c:crossAx val="2021197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 of brands</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Count</c:v>
          </c:tx>
          <c:spPr>
            <a:solidFill>
              <a:schemeClr val="accent1"/>
            </a:solidFill>
            <a:ln>
              <a:noFill/>
            </a:ln>
            <a:effectLst/>
          </c:spPr>
          <c:invertIfNegative val="0"/>
          <c:cat>
            <c:strRef>
              <c:f>'Problem Statement'!$AA$11:$AA$13</c:f>
              <c:strCache>
                <c:ptCount val="3"/>
                <c:pt idx="0">
                  <c:v>H&amp;M</c:v>
                </c:pt>
                <c:pt idx="1">
                  <c:v>Cotton On</c:v>
                </c:pt>
                <c:pt idx="2">
                  <c:v>Shein</c:v>
                </c:pt>
              </c:strCache>
            </c:strRef>
          </c:cat>
          <c:val>
            <c:numRef>
              <c:f>'Problem Statement'!$Z$11:$Z$13</c:f>
              <c:numCache>
                <c:formatCode>General</c:formatCode>
                <c:ptCount val="3"/>
                <c:pt idx="0">
                  <c:v>13</c:v>
                </c:pt>
                <c:pt idx="1">
                  <c:v>24</c:v>
                </c:pt>
                <c:pt idx="2">
                  <c:v>31</c:v>
                </c:pt>
              </c:numCache>
            </c:numRef>
          </c:val>
          <c:extLst>
            <c:ext xmlns:c16="http://schemas.microsoft.com/office/drawing/2014/chart" uri="{C3380CC4-5D6E-409C-BE32-E72D297353CC}">
              <c16:uniqueId val="{00000001-8DCB-4A29-86FB-0749DCAE5912}"/>
            </c:ext>
          </c:extLst>
        </c:ser>
        <c:dLbls>
          <c:showLegendKey val="0"/>
          <c:showVal val="0"/>
          <c:showCatName val="0"/>
          <c:showSerName val="0"/>
          <c:showPercent val="0"/>
          <c:showBubbleSize val="0"/>
        </c:dLbls>
        <c:gapWidth val="33"/>
        <c:overlap val="-30"/>
        <c:axId val="994314920"/>
        <c:axId val="994315248"/>
      </c:barChart>
      <c:catAx>
        <c:axId val="994314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315248"/>
        <c:crosses val="autoZero"/>
        <c:auto val="1"/>
        <c:lblAlgn val="ctr"/>
        <c:lblOffset val="100"/>
        <c:noMultiLvlLbl val="0"/>
      </c:catAx>
      <c:valAx>
        <c:axId val="99431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314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'Solution (A)'!$I$6</c:f>
              <c:strCache>
                <c:ptCount val="1"/>
                <c:pt idx="0">
                  <c:v>When buying clothes, how important are each of these factors to you on a scale of 1 to 5? [Fashion Sense]</c:v>
                </c:pt>
              </c:strCache>
            </c:strRef>
          </c:tx>
          <c:spPr>
            <a:solidFill>
              <a:schemeClr val="accent1"/>
            </a:solidFill>
            <a:ln>
              <a:noFill/>
            </a:ln>
            <a:effectLst/>
          </c:spPr>
          <c:invertIfNegative val="0"/>
          <c:cat>
            <c:numRef>
              <c:f>'Solution (A)'!$H$7:$H$11</c:f>
              <c:numCache>
                <c:formatCode>General</c:formatCode>
                <c:ptCount val="5"/>
                <c:pt idx="0">
                  <c:v>5</c:v>
                </c:pt>
                <c:pt idx="1">
                  <c:v>4</c:v>
                </c:pt>
                <c:pt idx="2">
                  <c:v>3</c:v>
                </c:pt>
                <c:pt idx="3">
                  <c:v>2</c:v>
                </c:pt>
                <c:pt idx="4">
                  <c:v>1</c:v>
                </c:pt>
              </c:numCache>
            </c:numRef>
          </c:cat>
          <c:val>
            <c:numRef>
              <c:f>'Solution (A)'!$I$7:$I$11</c:f>
              <c:numCache>
                <c:formatCode>General</c:formatCode>
                <c:ptCount val="5"/>
                <c:pt idx="0">
                  <c:v>25</c:v>
                </c:pt>
                <c:pt idx="1">
                  <c:v>25</c:v>
                </c:pt>
                <c:pt idx="2">
                  <c:v>12</c:v>
                </c:pt>
                <c:pt idx="3">
                  <c:v>4</c:v>
                </c:pt>
                <c:pt idx="4">
                  <c:v>5</c:v>
                </c:pt>
              </c:numCache>
            </c:numRef>
          </c:val>
          <c:extLst>
            <c:ext xmlns:c16="http://schemas.microsoft.com/office/drawing/2014/chart" uri="{C3380CC4-5D6E-409C-BE32-E72D297353CC}">
              <c16:uniqueId val="{00000000-7DCF-4643-ABF0-394375164C97}"/>
            </c:ext>
          </c:extLst>
        </c:ser>
        <c:dLbls>
          <c:showLegendKey val="0"/>
          <c:showVal val="0"/>
          <c:showCatName val="0"/>
          <c:showSerName val="0"/>
          <c:showPercent val="0"/>
          <c:showBubbleSize val="0"/>
        </c:dLbls>
        <c:gapWidth val="219"/>
        <c:overlap val="-27"/>
        <c:axId val="890782128"/>
        <c:axId val="890778520"/>
      </c:barChart>
      <c:catAx>
        <c:axId val="89078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778520"/>
        <c:crosses val="autoZero"/>
        <c:auto val="1"/>
        <c:lblAlgn val="ctr"/>
        <c:lblOffset val="100"/>
        <c:noMultiLvlLbl val="0"/>
      </c:catAx>
      <c:valAx>
        <c:axId val="890778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782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707497383365639E-2"/>
          <c:y val="6.9423474125662354E-2"/>
          <c:w val="0.87079249425049099"/>
          <c:h val="0.78736880280017607"/>
        </c:manualLayout>
      </c:layout>
      <c:barChart>
        <c:barDir val="col"/>
        <c:grouping val="clustered"/>
        <c:varyColors val="0"/>
        <c:ser>
          <c:idx val="0"/>
          <c:order val="0"/>
          <c:tx>
            <c:strRef>
              <c:f>'Solution (B1)'!$J$8</c:f>
              <c:strCache>
                <c:ptCount val="1"/>
                <c:pt idx="0">
                  <c:v>Frequence</c:v>
                </c:pt>
              </c:strCache>
            </c:strRef>
          </c:tx>
          <c:spPr>
            <a:solidFill>
              <a:schemeClr val="accent1">
                <a:alpha val="70000"/>
              </a:schemeClr>
            </a:solidFill>
            <a:ln>
              <a:solidFill>
                <a:schemeClr val="tx1">
                  <a:lumMod val="95000"/>
                  <a:lumOff val="5000"/>
                </a:schemeClr>
              </a:solidFill>
            </a:ln>
            <a:effectLst/>
          </c:spPr>
          <c:invertIfNegative val="0"/>
          <c:cat>
            <c:strRef>
              <c:extLst>
                <c:ext xmlns:c15="http://schemas.microsoft.com/office/drawing/2012/chart" uri="{02D57815-91ED-43cb-92C2-25804820EDAC}">
                  <c15:fullRef>
                    <c15:sqref>'Solution (B1)'!$I$9:$I$14</c15:sqref>
                  </c15:fullRef>
                </c:ext>
              </c:extLst>
              <c:f>'Solution (B1)'!$I$9:$I$13</c:f>
              <c:strCache>
                <c:ptCount val="5"/>
                <c:pt idx="0">
                  <c:v>1</c:v>
                </c:pt>
                <c:pt idx="1">
                  <c:v>2</c:v>
                </c:pt>
                <c:pt idx="2">
                  <c:v>3</c:v>
                </c:pt>
                <c:pt idx="3">
                  <c:v>4</c:v>
                </c:pt>
                <c:pt idx="4">
                  <c:v>5</c:v>
                </c:pt>
              </c:strCache>
            </c:strRef>
          </c:cat>
          <c:val>
            <c:numRef>
              <c:extLst>
                <c:ext xmlns:c15="http://schemas.microsoft.com/office/drawing/2012/chart" uri="{02D57815-91ED-43cb-92C2-25804820EDAC}">
                  <c15:fullRef>
                    <c15:sqref>'Solution (B1)'!$J$9:$J$14</c15:sqref>
                  </c15:fullRef>
                </c:ext>
              </c:extLst>
              <c:f>'Solution (B1)'!$J$9:$J$13</c:f>
              <c:numCache>
                <c:formatCode>General</c:formatCode>
                <c:ptCount val="5"/>
                <c:pt idx="0">
                  <c:v>8</c:v>
                </c:pt>
                <c:pt idx="1">
                  <c:v>13</c:v>
                </c:pt>
                <c:pt idx="2">
                  <c:v>18</c:v>
                </c:pt>
                <c:pt idx="3">
                  <c:v>18</c:v>
                </c:pt>
                <c:pt idx="4">
                  <c:v>14</c:v>
                </c:pt>
              </c:numCache>
            </c:numRef>
          </c:val>
          <c:extLst>
            <c:ext xmlns:c16="http://schemas.microsoft.com/office/drawing/2014/chart" uri="{C3380CC4-5D6E-409C-BE32-E72D297353CC}">
              <c16:uniqueId val="{00000001-5531-4F93-94B2-852456E94BF2}"/>
            </c:ext>
          </c:extLst>
        </c:ser>
        <c:dLbls>
          <c:showLegendKey val="0"/>
          <c:showVal val="0"/>
          <c:showCatName val="0"/>
          <c:showSerName val="0"/>
          <c:showPercent val="0"/>
          <c:showBubbleSize val="0"/>
        </c:dLbls>
        <c:gapWidth val="0"/>
        <c:overlap val="25"/>
        <c:axId val="97041263"/>
        <c:axId val="97041591"/>
      </c:barChart>
      <c:catAx>
        <c:axId val="970412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SG"/>
                  <a:t>Bin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7041591"/>
        <c:crosses val="autoZero"/>
        <c:auto val="1"/>
        <c:lblAlgn val="ctr"/>
        <c:lblOffset val="100"/>
        <c:noMultiLvlLbl val="0"/>
      </c:catAx>
      <c:valAx>
        <c:axId val="97041591"/>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SG"/>
                  <a:t>Frequency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704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t>
            </a:r>
            <a:r>
              <a:rPr lang="en-SG" baseline="0"/>
              <a:t> Of Recycled or Sustainably sourced materials</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319549984457689E-2"/>
          <c:y val="0.12413068543166048"/>
          <c:w val="0.89536090003108459"/>
          <c:h val="0.51899796754579874"/>
        </c:manualLayout>
      </c:layout>
      <c:barChart>
        <c:barDir val="col"/>
        <c:grouping val="clustered"/>
        <c:varyColors val="0"/>
        <c:ser>
          <c:idx val="0"/>
          <c:order val="0"/>
          <c:tx>
            <c:strRef>
              <c:f>'Solution (B3)'!$F$7</c:f>
              <c:strCache>
                <c:ptCount val="1"/>
                <c:pt idx="0">
                  <c:v>recycled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(B3)'!$G$6:$I$6</c:f>
              <c:strCache>
                <c:ptCount val="3"/>
                <c:pt idx="0">
                  <c:v>2018</c:v>
                </c:pt>
                <c:pt idx="1">
                  <c:v>2019</c:v>
                </c:pt>
                <c:pt idx="2">
                  <c:v>2020</c:v>
                </c:pt>
              </c:strCache>
            </c:strRef>
          </c:cat>
          <c:val>
            <c:numRef>
              <c:f>'Solution (B3)'!$G$7:$I$7</c:f>
              <c:numCache>
                <c:formatCode>0.00%</c:formatCode>
                <c:ptCount val="3"/>
                <c:pt idx="0">
                  <c:v>1.4E-2</c:v>
                </c:pt>
                <c:pt idx="1">
                  <c:v>2.1999999999999999E-2</c:v>
                </c:pt>
                <c:pt idx="2">
                  <c:v>5.8099999999999999E-2</c:v>
                </c:pt>
              </c:numCache>
            </c:numRef>
          </c:val>
          <c:extLst>
            <c:ext xmlns:c16="http://schemas.microsoft.com/office/drawing/2014/chart" uri="{C3380CC4-5D6E-409C-BE32-E72D297353CC}">
              <c16:uniqueId val="{00000000-5E73-4ADA-ABA7-4D033E60B0AB}"/>
            </c:ext>
          </c:extLst>
        </c:ser>
        <c:ser>
          <c:idx val="1"/>
          <c:order val="1"/>
          <c:tx>
            <c:strRef>
              <c:f>'Solution (B3)'!$F$8</c:f>
              <c:strCache>
                <c:ptCount val="1"/>
                <c:pt idx="0">
                  <c:v>sustainably sourced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(B3)'!$G$6:$I$6</c:f>
              <c:strCache>
                <c:ptCount val="3"/>
                <c:pt idx="0">
                  <c:v>2018</c:v>
                </c:pt>
                <c:pt idx="1">
                  <c:v>2019</c:v>
                </c:pt>
                <c:pt idx="2">
                  <c:v>2020</c:v>
                </c:pt>
              </c:strCache>
            </c:strRef>
          </c:cat>
          <c:val>
            <c:numRef>
              <c:f>'Solution (B3)'!$G$8:$I$8</c:f>
              <c:numCache>
                <c:formatCode>0.00%</c:formatCode>
                <c:ptCount val="3"/>
                <c:pt idx="0">
                  <c:v>0.56599999999999995</c:v>
                </c:pt>
                <c:pt idx="1">
                  <c:v>0.57099999999999995</c:v>
                </c:pt>
                <c:pt idx="2">
                  <c:v>0.64480000000000004</c:v>
                </c:pt>
              </c:numCache>
            </c:numRef>
          </c:val>
          <c:extLst>
            <c:ext xmlns:c16="http://schemas.microsoft.com/office/drawing/2014/chart" uri="{C3380CC4-5D6E-409C-BE32-E72D297353CC}">
              <c16:uniqueId val="{00000001-5E73-4ADA-ABA7-4D033E60B0AB}"/>
            </c:ext>
          </c:extLst>
        </c:ser>
        <c:dLbls>
          <c:showLegendKey val="0"/>
          <c:showVal val="1"/>
          <c:showCatName val="0"/>
          <c:showSerName val="0"/>
          <c:showPercent val="0"/>
          <c:showBubbleSize val="0"/>
        </c:dLbls>
        <c:gapWidth val="150"/>
        <c:axId val="987682024"/>
        <c:axId val="987688256"/>
      </c:barChart>
      <c:lineChart>
        <c:grouping val="standard"/>
        <c:varyColors val="0"/>
        <c:ser>
          <c:idx val="2"/>
          <c:order val="2"/>
          <c:tx>
            <c:strRef>
              <c:f>'Solution (B3)'!$F$9</c:f>
              <c:strCache>
                <c:ptCount val="1"/>
                <c:pt idx="0">
                  <c:v>Unsustainable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(B3)'!$G$6:$I$6</c:f>
              <c:strCache>
                <c:ptCount val="3"/>
                <c:pt idx="0">
                  <c:v>2018</c:v>
                </c:pt>
                <c:pt idx="1">
                  <c:v>2019</c:v>
                </c:pt>
                <c:pt idx="2">
                  <c:v>2020</c:v>
                </c:pt>
              </c:strCache>
            </c:strRef>
          </c:cat>
          <c:val>
            <c:numRef>
              <c:f>'Solution (B3)'!$G$9:$I$9</c:f>
              <c:numCache>
                <c:formatCode>0.00%</c:formatCode>
                <c:ptCount val="3"/>
                <c:pt idx="0">
                  <c:v>0.42000000000000004</c:v>
                </c:pt>
                <c:pt idx="1">
                  <c:v>0.40700000000000003</c:v>
                </c:pt>
                <c:pt idx="2" formatCode="0.0000%">
                  <c:v>0.29709999999999998</c:v>
                </c:pt>
              </c:numCache>
            </c:numRef>
          </c:val>
          <c:smooth val="0"/>
          <c:extLst>
            <c:ext xmlns:c16="http://schemas.microsoft.com/office/drawing/2014/chart" uri="{C3380CC4-5D6E-409C-BE32-E72D297353CC}">
              <c16:uniqueId val="{00000002-5E73-4ADA-ABA7-4D033E60B0AB}"/>
            </c:ext>
          </c:extLst>
        </c:ser>
        <c:dLbls>
          <c:showLegendKey val="0"/>
          <c:showVal val="1"/>
          <c:showCatName val="0"/>
          <c:showSerName val="0"/>
          <c:showPercent val="0"/>
          <c:showBubbleSize val="0"/>
        </c:dLbls>
        <c:marker val="1"/>
        <c:smooth val="0"/>
        <c:axId val="987682024"/>
        <c:axId val="987688256"/>
      </c:lineChart>
      <c:catAx>
        <c:axId val="98768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88256"/>
        <c:crosses val="autoZero"/>
        <c:auto val="1"/>
        <c:lblAlgn val="ctr"/>
        <c:lblOffset val="100"/>
        <c:noMultiLvlLbl val="0"/>
      </c:catAx>
      <c:valAx>
        <c:axId val="98768825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987682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846559677879407E-2"/>
          <c:y val="6.7828965715090117E-2"/>
          <c:w val="0.76257235195278128"/>
          <c:h val="0.83431191939568894"/>
        </c:manualLayout>
      </c:layout>
      <c:barChart>
        <c:barDir val="bar"/>
        <c:grouping val="stacked"/>
        <c:varyColors val="0"/>
        <c:ser>
          <c:idx val="0"/>
          <c:order val="0"/>
          <c:tx>
            <c:v>Sum of organic</c:v>
          </c:tx>
          <c:spPr>
            <a:solidFill>
              <a:schemeClr val="accent1"/>
            </a:solidFill>
            <a:ln>
              <a:noFill/>
            </a:ln>
            <a:effectLst/>
          </c:spPr>
          <c:invertIfNegative val="0"/>
          <c:cat>
            <c:strLit>
              <c:ptCount val="4"/>
              <c:pt idx="0">
                <c:v>2017</c:v>
              </c:pt>
              <c:pt idx="1">
                <c:v>2018</c:v>
              </c:pt>
              <c:pt idx="2">
                <c:v>2019</c:v>
              </c:pt>
              <c:pt idx="3">
                <c:v>2020</c:v>
              </c:pt>
            </c:strLit>
          </c:cat>
          <c:val>
            <c:numLit>
              <c:formatCode>General</c:formatCode>
              <c:ptCount val="4"/>
              <c:pt idx="0">
                <c:v>0.121</c:v>
              </c:pt>
              <c:pt idx="1">
                <c:v>0.14599999999999999</c:v>
              </c:pt>
              <c:pt idx="2">
                <c:v>0.16</c:v>
              </c:pt>
              <c:pt idx="3">
                <c:v>0.19900000000000001</c:v>
              </c:pt>
            </c:numLit>
          </c:val>
          <c:extLst>
            <c:ext xmlns:c16="http://schemas.microsoft.com/office/drawing/2014/chart" uri="{C3380CC4-5D6E-409C-BE32-E72D297353CC}">
              <c16:uniqueId val="{00000000-4A17-42DD-927E-55B7118BF08B}"/>
            </c:ext>
          </c:extLst>
        </c:ser>
        <c:ser>
          <c:idx val="1"/>
          <c:order val="1"/>
          <c:tx>
            <c:v>Sum of unsustainable</c:v>
          </c:tx>
          <c:spPr>
            <a:solidFill>
              <a:schemeClr val="accent2"/>
            </a:solidFill>
            <a:ln>
              <a:noFill/>
            </a:ln>
            <a:effectLst/>
          </c:spPr>
          <c:invertIfNegative val="0"/>
          <c:cat>
            <c:strLit>
              <c:ptCount val="4"/>
              <c:pt idx="0">
                <c:v>2017</c:v>
              </c:pt>
              <c:pt idx="1">
                <c:v>2018</c:v>
              </c:pt>
              <c:pt idx="2">
                <c:v>2019</c:v>
              </c:pt>
              <c:pt idx="3">
                <c:v>2020</c:v>
              </c:pt>
            </c:strLit>
          </c:cat>
          <c:val>
            <c:numLit>
              <c:formatCode>General</c:formatCode>
              <c:ptCount val="4"/>
              <c:pt idx="0">
                <c:v>0.40699999999999997</c:v>
              </c:pt>
              <c:pt idx="1">
                <c:v>5.1999999999999998E-2</c:v>
              </c:pt>
              <c:pt idx="2">
                <c:v>3.4000000000000002E-2</c:v>
              </c:pt>
              <c:pt idx="3">
                <c:v>0</c:v>
              </c:pt>
            </c:numLit>
          </c:val>
          <c:extLst>
            <c:ext xmlns:c16="http://schemas.microsoft.com/office/drawing/2014/chart" uri="{C3380CC4-5D6E-409C-BE32-E72D297353CC}">
              <c16:uniqueId val="{00000001-4A17-42DD-927E-55B7118BF08B}"/>
            </c:ext>
          </c:extLst>
        </c:ser>
        <c:ser>
          <c:idx val="2"/>
          <c:order val="2"/>
          <c:tx>
            <c:v>Sum of better cottoninitiative</c:v>
          </c:tx>
          <c:spPr>
            <a:solidFill>
              <a:schemeClr val="accent3"/>
            </a:solidFill>
            <a:ln>
              <a:noFill/>
            </a:ln>
            <a:effectLst/>
          </c:spPr>
          <c:invertIfNegative val="0"/>
          <c:cat>
            <c:strLit>
              <c:ptCount val="4"/>
              <c:pt idx="0">
                <c:v>2017</c:v>
              </c:pt>
              <c:pt idx="1">
                <c:v>2018</c:v>
              </c:pt>
              <c:pt idx="2">
                <c:v>2019</c:v>
              </c:pt>
              <c:pt idx="3">
                <c:v>2020</c:v>
              </c:pt>
            </c:strLit>
          </c:cat>
          <c:val>
            <c:numLit>
              <c:formatCode>General</c:formatCode>
              <c:ptCount val="4"/>
              <c:pt idx="0">
                <c:v>0.47</c:v>
              </c:pt>
              <c:pt idx="1">
                <c:v>0.79900000000000004</c:v>
              </c:pt>
              <c:pt idx="2">
                <c:v>0.8</c:v>
              </c:pt>
              <c:pt idx="3">
                <c:v>0.78300000000000003</c:v>
              </c:pt>
            </c:numLit>
          </c:val>
          <c:extLst>
            <c:ext xmlns:c16="http://schemas.microsoft.com/office/drawing/2014/chart" uri="{C3380CC4-5D6E-409C-BE32-E72D297353CC}">
              <c16:uniqueId val="{00000002-4A17-42DD-927E-55B7118BF08B}"/>
            </c:ext>
          </c:extLst>
        </c:ser>
        <c:ser>
          <c:idx val="3"/>
          <c:order val="3"/>
          <c:tx>
            <c:v>Sum of recycled</c:v>
          </c:tx>
          <c:spPr>
            <a:solidFill>
              <a:schemeClr val="accent4"/>
            </a:solidFill>
            <a:ln>
              <a:noFill/>
            </a:ln>
            <a:effectLst/>
          </c:spPr>
          <c:invertIfNegative val="0"/>
          <c:cat>
            <c:strLit>
              <c:ptCount val="4"/>
              <c:pt idx="0">
                <c:v>2017</c:v>
              </c:pt>
              <c:pt idx="1">
                <c:v>2018</c:v>
              </c:pt>
              <c:pt idx="2">
                <c:v>2019</c:v>
              </c:pt>
              <c:pt idx="3">
                <c:v>2020</c:v>
              </c:pt>
            </c:strLit>
          </c:cat>
          <c:val>
            <c:numLit>
              <c:formatCode>General</c:formatCode>
              <c:ptCount val="4"/>
              <c:pt idx="0">
                <c:v>2E-3</c:v>
              </c:pt>
              <c:pt idx="1">
                <c:v>3.0000000000000001E-3</c:v>
              </c:pt>
              <c:pt idx="2">
                <c:v>6.0000000000000001E-3</c:v>
              </c:pt>
              <c:pt idx="3">
                <c:v>8.0000000000000002E-3</c:v>
              </c:pt>
            </c:numLit>
          </c:val>
          <c:extLst>
            <c:ext xmlns:c16="http://schemas.microsoft.com/office/drawing/2014/chart" uri="{C3380CC4-5D6E-409C-BE32-E72D297353CC}">
              <c16:uniqueId val="{00000003-4A17-42DD-927E-55B7118BF08B}"/>
            </c:ext>
          </c:extLst>
        </c:ser>
        <c:dLbls>
          <c:showLegendKey val="0"/>
          <c:showVal val="0"/>
          <c:showCatName val="0"/>
          <c:showSerName val="0"/>
          <c:showPercent val="0"/>
          <c:showBubbleSize val="0"/>
        </c:dLbls>
        <c:gapWidth val="150"/>
        <c:overlap val="100"/>
        <c:axId val="1035147608"/>
        <c:axId val="1222818808"/>
      </c:barChart>
      <c:catAx>
        <c:axId val="1035147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818808"/>
        <c:crosses val="autoZero"/>
        <c:auto val="1"/>
        <c:lblAlgn val="ctr"/>
        <c:lblOffset val="100"/>
        <c:noMultiLvlLbl val="0"/>
      </c:catAx>
      <c:valAx>
        <c:axId val="1222818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147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Garments</a:t>
            </a:r>
            <a:r>
              <a:rPr lang="en-US" baseline="0"/>
              <a:t> colleted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4"/>
              <c:pt idx="0">
                <c:v>2017</c:v>
              </c:pt>
              <c:pt idx="1">
                <c:v>2018</c:v>
              </c:pt>
              <c:pt idx="2">
                <c:v>2019</c:v>
              </c:pt>
              <c:pt idx="3">
                <c:v>2020</c:v>
              </c:pt>
            </c:strLit>
          </c:cat>
          <c:val>
            <c:numLit>
              <c:formatCode>General</c:formatCode>
              <c:ptCount val="4"/>
              <c:pt idx="0">
                <c:v>6200</c:v>
              </c:pt>
              <c:pt idx="1">
                <c:v>20649</c:v>
              </c:pt>
              <c:pt idx="2">
                <c:v>29005</c:v>
              </c:pt>
              <c:pt idx="3">
                <c:v>18800</c:v>
              </c:pt>
            </c:numLit>
          </c:val>
          <c:smooth val="0"/>
          <c:extLst>
            <c:ext xmlns:c16="http://schemas.microsoft.com/office/drawing/2014/chart" uri="{C3380CC4-5D6E-409C-BE32-E72D297353CC}">
              <c16:uniqueId val="{00000000-DFB4-4451-B118-97B2C9F9D875}"/>
            </c:ext>
          </c:extLst>
        </c:ser>
        <c:dLbls>
          <c:showLegendKey val="0"/>
          <c:showVal val="0"/>
          <c:showCatName val="0"/>
          <c:showSerName val="0"/>
          <c:showPercent val="0"/>
          <c:showBubbleSize val="0"/>
        </c:dLbls>
        <c:smooth val="0"/>
        <c:axId val="992928000"/>
        <c:axId val="992920456"/>
      </c:lineChart>
      <c:catAx>
        <c:axId val="99292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20456"/>
        <c:crosses val="autoZero"/>
        <c:auto val="1"/>
        <c:lblAlgn val="ctr"/>
        <c:lblOffset val="100"/>
        <c:noMultiLvlLbl val="0"/>
      </c:catAx>
      <c:valAx>
        <c:axId val="992920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2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'Solution (C1)'!$H$5</c:f>
              <c:strCache>
                <c:ptCount val="1"/>
                <c:pt idx="0">
                  <c:v>Are you satisfied with the current pricing of H&amp;M clothes?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80-47EE-8E08-F54967878F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80-47EE-8E08-F54967878FDE}"/>
              </c:ext>
            </c:extLst>
          </c:dPt>
          <c:cat>
            <c:strRef>
              <c:f>'Solution (C1)'!$G$6:$G$7</c:f>
              <c:strCache>
                <c:ptCount val="2"/>
                <c:pt idx="0">
                  <c:v>Yes</c:v>
                </c:pt>
                <c:pt idx="1">
                  <c:v>No</c:v>
                </c:pt>
              </c:strCache>
            </c:strRef>
          </c:cat>
          <c:val>
            <c:numRef>
              <c:f>'Solution (C1)'!$H$6:$H$7</c:f>
              <c:numCache>
                <c:formatCode>General</c:formatCode>
                <c:ptCount val="2"/>
                <c:pt idx="0">
                  <c:v>32</c:v>
                </c:pt>
                <c:pt idx="1">
                  <c:v>39</c:v>
                </c:pt>
              </c:numCache>
            </c:numRef>
          </c:val>
          <c:extLst>
            <c:ext xmlns:c16="http://schemas.microsoft.com/office/drawing/2014/chart" uri="{C3380CC4-5D6E-409C-BE32-E72D297353CC}">
              <c16:uniqueId val="{00000001-3557-44AB-BD1B-097F857B4D2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'Solution (C1)'!$K$5</c:f>
              <c:strCache>
                <c:ptCount val="1"/>
                <c:pt idx="0">
                  <c:v>When buying clothes, how important are each of these factor to you on a scale of 1 to 5? (Price)</c:v>
                </c:pt>
              </c:strCache>
            </c:strRef>
          </c:tx>
          <c:spPr>
            <a:solidFill>
              <a:schemeClr val="accent1"/>
            </a:solidFill>
            <a:ln>
              <a:noFill/>
            </a:ln>
            <a:effectLst/>
          </c:spPr>
          <c:invertIfNegative val="0"/>
          <c:cat>
            <c:numRef>
              <c:f>'Solution (C1)'!$J$6:$J$10</c:f>
              <c:numCache>
                <c:formatCode>General</c:formatCode>
                <c:ptCount val="5"/>
                <c:pt idx="0">
                  <c:v>5</c:v>
                </c:pt>
                <c:pt idx="1">
                  <c:v>4</c:v>
                </c:pt>
                <c:pt idx="2">
                  <c:v>3</c:v>
                </c:pt>
                <c:pt idx="3">
                  <c:v>2</c:v>
                </c:pt>
                <c:pt idx="4">
                  <c:v>1</c:v>
                </c:pt>
              </c:numCache>
            </c:numRef>
          </c:cat>
          <c:val>
            <c:numRef>
              <c:f>'Solution (C1)'!$K$6:$K$10</c:f>
              <c:numCache>
                <c:formatCode>General</c:formatCode>
                <c:ptCount val="5"/>
                <c:pt idx="0">
                  <c:v>35</c:v>
                </c:pt>
                <c:pt idx="1">
                  <c:v>14</c:v>
                </c:pt>
                <c:pt idx="2">
                  <c:v>15</c:v>
                </c:pt>
                <c:pt idx="3">
                  <c:v>4</c:v>
                </c:pt>
                <c:pt idx="4">
                  <c:v>3</c:v>
                </c:pt>
              </c:numCache>
            </c:numRef>
          </c:val>
          <c:extLst>
            <c:ext xmlns:c16="http://schemas.microsoft.com/office/drawing/2014/chart" uri="{C3380CC4-5D6E-409C-BE32-E72D297353CC}">
              <c16:uniqueId val="{00000001-3ED6-44DB-9999-6B2B726F84E9}"/>
            </c:ext>
          </c:extLst>
        </c:ser>
        <c:dLbls>
          <c:showLegendKey val="0"/>
          <c:showVal val="0"/>
          <c:showCatName val="0"/>
          <c:showSerName val="0"/>
          <c:showPercent val="0"/>
          <c:showBubbleSize val="0"/>
        </c:dLbls>
        <c:gapWidth val="182"/>
        <c:axId val="2069820520"/>
        <c:axId val="1633951591"/>
      </c:barChart>
      <c:catAx>
        <c:axId val="2069820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951591"/>
        <c:crosses val="autoZero"/>
        <c:auto val="1"/>
        <c:lblAlgn val="ctr"/>
        <c:lblOffset val="100"/>
        <c:noMultiLvlLbl val="0"/>
      </c:catAx>
      <c:valAx>
        <c:axId val="16339515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surveyees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820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Sales</a:t>
            </a:r>
            <a:r>
              <a:rPr lang="en-US" baseline="0">
                <a:solidFill>
                  <a:srgbClr val="DD5A13"/>
                </a:solidFill>
              </a:rPr>
              <a:t> by Year for H&amp;M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2"/>
        <c:spPr>
          <a:solidFill>
            <a:schemeClr val="accent1"/>
          </a:solidFill>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4"/>
        <c:spPr>
          <a:solidFill>
            <a:schemeClr val="accent1"/>
          </a:solidFill>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6"/>
        <c:spPr>
          <a:solidFill>
            <a:schemeClr val="accent1"/>
          </a:solidFill>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8"/>
        <c:spPr>
          <a:solidFill>
            <a:schemeClr val="accent1"/>
          </a:solidFill>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10"/>
        <c:spPr>
          <a:solidFill>
            <a:schemeClr val="accent1"/>
          </a:solidFill>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12"/>
        <c:spPr>
          <a:solidFill>
            <a:schemeClr val="accent1"/>
          </a:solidFill>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s>
    <c:plotArea>
      <c:layout>
        <c:manualLayout>
          <c:layoutTarget val="inner"/>
          <c:xMode val="edge"/>
          <c:yMode val="edge"/>
          <c:x val="0.16240774196737498"/>
          <c:y val="0.17171309315233874"/>
          <c:w val="0.7679606299212598"/>
          <c:h val="0.62271617089530473"/>
        </c:manualLayout>
      </c:layout>
      <c:lineChart>
        <c:grouping val="standard"/>
        <c:varyColors val="0"/>
        <c:ser>
          <c:idx val="0"/>
          <c:order val="0"/>
          <c:tx>
            <c:v>Total</c:v>
          </c:tx>
          <c:spPr>
            <a:ln w="28575" cap="rnd">
              <a:solidFill>
                <a:srgbClr val="D2D2D2"/>
              </a:solidFill>
              <a:prstDash val="solid"/>
              <a:round/>
            </a:ln>
            <a:effectLst/>
          </c:spPr>
          <c:marker>
            <c:symbol val="none"/>
          </c:marker>
          <c:dPt>
            <c:idx val="3"/>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0-C17C-4B21-AB9D-3661468EDCED}"/>
              </c:ext>
            </c:extLst>
          </c:dPt>
          <c:cat>
            <c:strLit>
              <c:ptCount val="5"/>
              <c:pt idx="0">
                <c:v>2016</c:v>
              </c:pt>
              <c:pt idx="1">
                <c:v>2017</c:v>
              </c:pt>
              <c:pt idx="2">
                <c:v>2018</c:v>
              </c:pt>
              <c:pt idx="3">
                <c:v>2019</c:v>
              </c:pt>
              <c:pt idx="4">
                <c:v>2020</c:v>
              </c:pt>
            </c:strLit>
          </c:cat>
          <c:val>
            <c:numLit>
              <c:formatCode>General</c:formatCode>
              <c:ptCount val="5"/>
              <c:pt idx="0">
                <c:v>192267</c:v>
              </c:pt>
              <c:pt idx="1">
                <c:v>200004</c:v>
              </c:pt>
              <c:pt idx="2">
                <c:v>210400</c:v>
              </c:pt>
              <c:pt idx="3">
                <c:v>232755</c:v>
              </c:pt>
              <c:pt idx="4">
                <c:v>187031</c:v>
              </c:pt>
            </c:numLit>
          </c:val>
          <c:smooth val="0"/>
          <c:extLst>
            <c:ext xmlns:c16="http://schemas.microsoft.com/office/drawing/2014/chart" uri="{C3380CC4-5D6E-409C-BE32-E72D297353CC}">
              <c16:uniqueId val="{00000001-C17C-4B21-AB9D-3661468EDCED}"/>
            </c:ext>
          </c:extLst>
        </c:ser>
        <c:dLbls>
          <c:showLegendKey val="0"/>
          <c:showVal val="0"/>
          <c:showCatName val="0"/>
          <c:showSerName val="0"/>
          <c:showPercent val="0"/>
          <c:showBubbleSize val="0"/>
        </c:dLbls>
        <c:smooth val="0"/>
        <c:axId val="2033521968"/>
        <c:axId val="2033514752"/>
      </c:lineChart>
      <c:catAx>
        <c:axId val="203352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Financial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514752"/>
        <c:crosses val="autoZero"/>
        <c:auto val="1"/>
        <c:lblAlgn val="ctr"/>
        <c:lblOffset val="100"/>
        <c:noMultiLvlLbl val="0"/>
      </c:catAx>
      <c:valAx>
        <c:axId val="203351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Net Sales (SEK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521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[FastFashionCaseStudy.xlsx]More about H&amp;M!PivotTable3</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'More about H&amp;M'!$L$91</c:f>
              <c:strCache>
                <c:ptCount val="1"/>
                <c:pt idx="0">
                  <c:v>Total</c:v>
                </c:pt>
              </c:strCache>
            </c:strRef>
          </c:tx>
          <c:spPr>
            <a:solidFill>
              <a:schemeClr val="accent1"/>
            </a:solidFill>
            <a:ln>
              <a:noFill/>
            </a:ln>
            <a:effectLst/>
          </c:spPr>
          <c:invertIfNegative val="0"/>
          <c:cat>
            <c:strRef>
              <c:f>'More about H&amp;M'!$K$92:$K$96</c:f>
              <c:strCache>
                <c:ptCount val="4"/>
                <c:pt idx="0">
                  <c:v>2017</c:v>
                </c:pt>
                <c:pt idx="1">
                  <c:v>2018</c:v>
                </c:pt>
                <c:pt idx="2">
                  <c:v>2019</c:v>
                </c:pt>
                <c:pt idx="3">
                  <c:v>2020</c:v>
                </c:pt>
              </c:strCache>
            </c:strRef>
          </c:cat>
          <c:val>
            <c:numRef>
              <c:f>'More about H&amp;M'!$L$92:$L$96</c:f>
              <c:numCache>
                <c:formatCode>#,##0</c:formatCode>
                <c:ptCount val="4"/>
                <c:pt idx="0">
                  <c:v>119</c:v>
                </c:pt>
                <c:pt idx="1">
                  <c:v>127</c:v>
                </c:pt>
                <c:pt idx="2">
                  <c:v>130</c:v>
                </c:pt>
                <c:pt idx="3">
                  <c:v>123</c:v>
                </c:pt>
              </c:numCache>
            </c:numRef>
          </c:val>
          <c:extLst>
            <c:ext xmlns:c16="http://schemas.microsoft.com/office/drawing/2014/chart" uri="{C3380CC4-5D6E-409C-BE32-E72D297353CC}">
              <c16:uniqueId val="{00000002-C606-4A9E-A0B7-0626AFA8FCC9}"/>
            </c:ext>
          </c:extLst>
        </c:ser>
        <c:dLbls>
          <c:showLegendKey val="0"/>
          <c:showVal val="0"/>
          <c:showCatName val="0"/>
          <c:showSerName val="0"/>
          <c:showPercent val="0"/>
          <c:showBubbleSize val="0"/>
        </c:dLbls>
        <c:gapWidth val="150"/>
        <c:axId val="896573768"/>
        <c:axId val="896569832"/>
      </c:barChart>
      <c:catAx>
        <c:axId val="896573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6569832"/>
        <c:crosses val="autoZero"/>
        <c:auto val="1"/>
        <c:lblAlgn val="ctr"/>
        <c:lblOffset val="100"/>
        <c:noMultiLvlLbl val="0"/>
      </c:catAx>
      <c:valAx>
        <c:axId val="896569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73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female</a:t>
            </a:r>
            <a:r>
              <a:rPr lang="en-US" baseline="0"/>
              <a:t> and male surveyeees</a:t>
            </a:r>
            <a:endParaRPr lang="en-US"/>
          </a:p>
        </c:rich>
      </c:tx>
      <c:layout>
        <c:manualLayout>
          <c:xMode val="edge"/>
          <c:yMode val="edge"/>
          <c:x val="0.22810550855056161"/>
          <c:y val="2.4937655860349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48</c:v>
              </c:pt>
              <c:pt idx="1">
                <c:v>23</c:v>
              </c:pt>
            </c:numLit>
          </c:val>
          <c:extLst>
            <c:ext xmlns:c16="http://schemas.microsoft.com/office/drawing/2014/chart" uri="{C3380CC4-5D6E-409C-BE32-E72D297353CC}">
              <c16:uniqueId val="{00000000-3A6F-4C0D-9612-DF7B8E02F0C8}"/>
            </c:ext>
          </c:extLst>
        </c:ser>
        <c:dLbls>
          <c:dLblPos val="outEnd"/>
          <c:showLegendKey val="0"/>
          <c:showVal val="1"/>
          <c:showCatName val="0"/>
          <c:showSerName val="0"/>
          <c:showPercent val="0"/>
          <c:showBubbleSize val="0"/>
        </c:dLbls>
        <c:gapWidth val="219"/>
        <c:overlap val="-27"/>
        <c:axId val="856274328"/>
        <c:axId val="856281216"/>
      </c:barChart>
      <c:catAx>
        <c:axId val="856274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281216"/>
        <c:crosses val="autoZero"/>
        <c:auto val="1"/>
        <c:lblAlgn val="ctr"/>
        <c:lblOffset val="100"/>
        <c:noMultiLvlLbl val="0"/>
      </c:catAx>
      <c:valAx>
        <c:axId val="85628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surveyees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274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gender in each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'User Information'!$M$5</c:f>
              <c:strCache>
                <c:ptCount val="1"/>
                <c:pt idx="0">
                  <c:v>Female </c:v>
                </c:pt>
              </c:strCache>
            </c:strRef>
          </c:tx>
          <c:spPr>
            <a:solidFill>
              <a:schemeClr val="accent1"/>
            </a:solidFill>
            <a:ln>
              <a:noFill/>
            </a:ln>
            <a:effectLst/>
          </c:spPr>
          <c:invertIfNegative val="0"/>
          <c:cat>
            <c:strRef>
              <c:f>'User Information'!$L$6:$L$14</c:f>
              <c:strCache>
                <c:ptCount val="9"/>
                <c:pt idx="0">
                  <c:v>16</c:v>
                </c:pt>
                <c:pt idx="1">
                  <c:v>17</c:v>
                </c:pt>
                <c:pt idx="2">
                  <c:v>18</c:v>
                </c:pt>
                <c:pt idx="3">
                  <c:v>19</c:v>
                </c:pt>
                <c:pt idx="4">
                  <c:v>20</c:v>
                </c:pt>
                <c:pt idx="5">
                  <c:v>21</c:v>
                </c:pt>
                <c:pt idx="6">
                  <c:v>22</c:v>
                </c:pt>
                <c:pt idx="7">
                  <c:v>23</c:v>
                </c:pt>
                <c:pt idx="8">
                  <c:v>Total </c:v>
                </c:pt>
              </c:strCache>
            </c:strRef>
          </c:cat>
          <c:val>
            <c:numRef>
              <c:f>'User Information'!$M$6:$M$14</c:f>
              <c:numCache>
                <c:formatCode>General</c:formatCode>
                <c:ptCount val="9"/>
                <c:pt idx="0">
                  <c:v>1</c:v>
                </c:pt>
                <c:pt idx="1">
                  <c:v>17</c:v>
                </c:pt>
                <c:pt idx="2">
                  <c:v>11</c:v>
                </c:pt>
                <c:pt idx="3">
                  <c:v>11</c:v>
                </c:pt>
                <c:pt idx="4">
                  <c:v>2</c:v>
                </c:pt>
                <c:pt idx="5">
                  <c:v>3</c:v>
                </c:pt>
                <c:pt idx="6">
                  <c:v>3</c:v>
                </c:pt>
                <c:pt idx="7">
                  <c:v>0</c:v>
                </c:pt>
                <c:pt idx="8">
                  <c:v>48</c:v>
                </c:pt>
              </c:numCache>
            </c:numRef>
          </c:val>
          <c:extLst>
            <c:ext xmlns:c16="http://schemas.microsoft.com/office/drawing/2014/chart" uri="{C3380CC4-5D6E-409C-BE32-E72D297353CC}">
              <c16:uniqueId val="{00000001-3816-4A95-A976-0A8FD78E7F38}"/>
            </c:ext>
          </c:extLst>
        </c:ser>
        <c:ser>
          <c:idx val="1"/>
          <c:order val="1"/>
          <c:tx>
            <c:strRef>
              <c:f>'User Information'!$N$5</c:f>
              <c:strCache>
                <c:ptCount val="1"/>
                <c:pt idx="0">
                  <c:v>Male </c:v>
                </c:pt>
              </c:strCache>
            </c:strRef>
          </c:tx>
          <c:spPr>
            <a:solidFill>
              <a:schemeClr val="accent2"/>
            </a:solidFill>
            <a:ln>
              <a:noFill/>
            </a:ln>
            <a:effectLst/>
          </c:spPr>
          <c:invertIfNegative val="0"/>
          <c:cat>
            <c:strRef>
              <c:f>'User Information'!$L$6:$L$14</c:f>
              <c:strCache>
                <c:ptCount val="9"/>
                <c:pt idx="0">
                  <c:v>16</c:v>
                </c:pt>
                <c:pt idx="1">
                  <c:v>17</c:v>
                </c:pt>
                <c:pt idx="2">
                  <c:v>18</c:v>
                </c:pt>
                <c:pt idx="3">
                  <c:v>19</c:v>
                </c:pt>
                <c:pt idx="4">
                  <c:v>20</c:v>
                </c:pt>
                <c:pt idx="5">
                  <c:v>21</c:v>
                </c:pt>
                <c:pt idx="6">
                  <c:v>22</c:v>
                </c:pt>
                <c:pt idx="7">
                  <c:v>23</c:v>
                </c:pt>
                <c:pt idx="8">
                  <c:v>Total </c:v>
                </c:pt>
              </c:strCache>
            </c:strRef>
          </c:cat>
          <c:val>
            <c:numRef>
              <c:f>'User Information'!$N$6:$N$14</c:f>
              <c:numCache>
                <c:formatCode>General</c:formatCode>
                <c:ptCount val="9"/>
                <c:pt idx="0">
                  <c:v>0</c:v>
                </c:pt>
                <c:pt idx="1">
                  <c:v>9</c:v>
                </c:pt>
                <c:pt idx="2">
                  <c:v>6</c:v>
                </c:pt>
                <c:pt idx="3">
                  <c:v>2</c:v>
                </c:pt>
                <c:pt idx="4">
                  <c:v>1</c:v>
                </c:pt>
                <c:pt idx="5">
                  <c:v>3</c:v>
                </c:pt>
                <c:pt idx="6">
                  <c:v>1</c:v>
                </c:pt>
                <c:pt idx="7">
                  <c:v>1</c:v>
                </c:pt>
                <c:pt idx="8">
                  <c:v>23</c:v>
                </c:pt>
              </c:numCache>
            </c:numRef>
          </c:val>
          <c:extLst>
            <c:ext xmlns:c16="http://schemas.microsoft.com/office/drawing/2014/chart" uri="{C3380CC4-5D6E-409C-BE32-E72D297353CC}">
              <c16:uniqueId val="{00000003-3816-4A95-A976-0A8FD78E7F38}"/>
            </c:ext>
          </c:extLst>
        </c:ser>
        <c:dLbls>
          <c:showLegendKey val="0"/>
          <c:showVal val="0"/>
          <c:showCatName val="0"/>
          <c:showSerName val="0"/>
          <c:showPercent val="0"/>
          <c:showBubbleSize val="0"/>
        </c:dLbls>
        <c:gapWidth val="150"/>
        <c:overlap val="100"/>
        <c:axId val="209501864"/>
        <c:axId val="1355852487"/>
      </c:barChart>
      <c:catAx>
        <c:axId val="209501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852487"/>
        <c:crosses val="autoZero"/>
        <c:auto val="1"/>
        <c:lblAlgn val="ctr"/>
        <c:lblOffset val="100"/>
        <c:noMultiLvlLbl val="0"/>
      </c:catAx>
      <c:valAx>
        <c:axId val="1355852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surveyees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1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'Supplementary Information (A)'!$O$6</c:f>
              <c:strCache>
                <c:ptCount val="1"/>
                <c:pt idx="0">
                  <c:v>How frequently do you purchase clothes?    (Frequency of purchasing clothes)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F6-4F93-BC3A-B5F972B029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F6-4F93-BC3A-B5F972B029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F6-4F93-BC3A-B5F972B029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F6-4F93-BC3A-B5F972B0293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F6-4F93-BC3A-B5F972B02936}"/>
              </c:ext>
            </c:extLst>
          </c:dPt>
          <c:cat>
            <c:strRef>
              <c:f>'Supplementary Information (A)'!$N$7:$N$11</c:f>
              <c:strCache>
                <c:ptCount val="5"/>
                <c:pt idx="0">
                  <c:v>Low</c:v>
                </c:pt>
                <c:pt idx="1">
                  <c:v>Moderately low</c:v>
                </c:pt>
                <c:pt idx="2">
                  <c:v>Moderate </c:v>
                </c:pt>
                <c:pt idx="3">
                  <c:v>Moderately high</c:v>
                </c:pt>
                <c:pt idx="4">
                  <c:v>High</c:v>
                </c:pt>
              </c:strCache>
            </c:strRef>
          </c:cat>
          <c:val>
            <c:numRef>
              <c:f>'Supplementary Information (A)'!$O$7:$O$11</c:f>
              <c:numCache>
                <c:formatCode>General</c:formatCode>
                <c:ptCount val="5"/>
                <c:pt idx="0">
                  <c:v>17</c:v>
                </c:pt>
                <c:pt idx="1">
                  <c:v>34</c:v>
                </c:pt>
                <c:pt idx="2">
                  <c:v>14</c:v>
                </c:pt>
                <c:pt idx="3">
                  <c:v>3</c:v>
                </c:pt>
                <c:pt idx="4">
                  <c:v>3</c:v>
                </c:pt>
              </c:numCache>
            </c:numRef>
          </c:val>
          <c:extLst>
            <c:ext xmlns:c16="http://schemas.microsoft.com/office/drawing/2014/chart" uri="{C3380CC4-5D6E-409C-BE32-E72D297353CC}">
              <c16:uniqueId val="{00000000-407F-481F-B5A2-1016F7A2A80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influences your buying decision the most?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
        <c:idx val="2"/>
        <c:spPr>
          <a:solidFill>
            <a:srgbClr val="ED7331"/>
          </a:solidFill>
          <a:ln>
            <a:noFill/>
          </a:ln>
          <a:effectLst/>
        </c:spPr>
      </c:pivotFmt>
      <c:pivotFmt>
        <c:idx val="3"/>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D7331"/>
          </a:solidFill>
          <a:ln>
            <a:noFill/>
          </a:ln>
          <a:effectLst/>
        </c:spPr>
      </c:pivotFmt>
      <c:pivotFmt>
        <c:idx val="5"/>
        <c:spPr>
          <a:solidFill>
            <a:srgbClr val="ED7331"/>
          </a:solidFill>
          <a:ln>
            <a:noFill/>
          </a:ln>
          <a:effectLst/>
        </c:spPr>
      </c:pivotFmt>
      <c:pivotFmt>
        <c:idx val="6"/>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D7331"/>
          </a:solidFill>
          <a:ln>
            <a:noFill/>
          </a:ln>
          <a:effectLst/>
        </c:spPr>
      </c:pivotFmt>
      <c:pivotFmt>
        <c:idx val="8"/>
        <c:spPr>
          <a:solidFill>
            <a:srgbClr val="ED7331"/>
          </a:solidFill>
          <a:ln>
            <a:noFill/>
          </a:ln>
          <a:effectLst/>
        </c:spPr>
      </c:pivotFmt>
    </c:pivotFmts>
    <c:plotArea>
      <c:layout>
        <c:manualLayout>
          <c:layoutTarget val="inner"/>
          <c:xMode val="edge"/>
          <c:yMode val="edge"/>
          <c:x val="6.9116388413056423E-2"/>
          <c:y val="5.3256499618398311E-2"/>
          <c:w val="0.88998472794562999"/>
          <c:h val="0.83442908803676796"/>
        </c:manualLayout>
      </c:layout>
      <c:barChart>
        <c:barDir val="col"/>
        <c:grouping val="clustered"/>
        <c:varyColors val="0"/>
        <c:ser>
          <c:idx val="0"/>
          <c:order val="0"/>
          <c:tx>
            <c:v>Total</c:v>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1-F226-47F3-B22A-5AD71F2F88E1}"/>
              </c:ext>
            </c:extLst>
          </c:dPt>
          <c:dPt>
            <c:idx val="1"/>
            <c:invertIfNegative val="0"/>
            <c:bubble3D val="0"/>
            <c:spPr>
              <a:solidFill>
                <a:srgbClr val="ED7331"/>
              </a:solidFill>
              <a:ln>
                <a:noFill/>
              </a:ln>
              <a:effectLst/>
            </c:spPr>
            <c:extLst>
              <c:ext xmlns:c16="http://schemas.microsoft.com/office/drawing/2014/chart" uri="{C3380CC4-5D6E-409C-BE32-E72D297353CC}">
                <c16:uniqueId val="{00000003-F226-47F3-B22A-5AD71F2F88E1}"/>
              </c:ext>
            </c:extLst>
          </c:dPt>
          <c:cat>
            <c:strLit>
              <c:ptCount val="4"/>
              <c:pt idx="0">
                <c:v>Social Media</c:v>
              </c:pt>
              <c:pt idx="1">
                <c:v>Trends</c:v>
              </c:pt>
              <c:pt idx="2">
                <c:v>Preferences</c:v>
              </c:pt>
              <c:pt idx="3">
                <c:v>Price</c:v>
              </c:pt>
            </c:strLit>
          </c:cat>
          <c:val>
            <c:numLit>
              <c:formatCode>General</c:formatCode>
              <c:ptCount val="4"/>
              <c:pt idx="0">
                <c:v>30</c:v>
              </c:pt>
              <c:pt idx="1">
                <c:v>29</c:v>
              </c:pt>
              <c:pt idx="2">
                <c:v>8</c:v>
              </c:pt>
              <c:pt idx="3">
                <c:v>8</c:v>
              </c:pt>
            </c:numLit>
          </c:val>
          <c:extLst>
            <c:ext xmlns:c16="http://schemas.microsoft.com/office/drawing/2014/chart" uri="{C3380CC4-5D6E-409C-BE32-E72D297353CC}">
              <c16:uniqueId val="{00000004-F226-47F3-B22A-5AD71F2F88E1}"/>
            </c:ext>
          </c:extLst>
        </c:ser>
        <c:dLbls>
          <c:showLegendKey val="0"/>
          <c:showVal val="0"/>
          <c:showCatName val="0"/>
          <c:showSerName val="0"/>
          <c:showPercent val="0"/>
          <c:showBubbleSize val="0"/>
        </c:dLbls>
        <c:gapWidth val="33"/>
        <c:axId val="1109123839"/>
        <c:axId val="1109125807"/>
      </c:barChart>
      <c:catAx>
        <c:axId val="110912383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125807"/>
        <c:crosses val="autoZero"/>
        <c:auto val="1"/>
        <c:lblAlgn val="ctr"/>
        <c:lblOffset val="100"/>
        <c:noMultiLvlLbl val="0"/>
      </c:catAx>
      <c:valAx>
        <c:axId val="110912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surveyees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1238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2020 sales across different retail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v>2020</c:v>
          </c:tx>
          <c:spPr>
            <a:solidFill>
              <a:schemeClr val="accent2"/>
            </a:solidFill>
            <a:ln>
              <a:noFill/>
            </a:ln>
            <a:effectLst/>
          </c:spPr>
          <c:invertIfNegative val="0"/>
          <c:cat>
            <c:strRef>
              <c:f>'Supplementary Information (C)'!$K$9:$M$9</c:f>
              <c:strCache>
                <c:ptCount val="3"/>
                <c:pt idx="0">
                  <c:v>H&amp;M</c:v>
                </c:pt>
                <c:pt idx="1">
                  <c:v>Shein</c:v>
                </c:pt>
                <c:pt idx="2">
                  <c:v>Zara</c:v>
                </c:pt>
              </c:strCache>
            </c:strRef>
          </c:cat>
          <c:val>
            <c:numRef>
              <c:f>'Supplementary Information (C)'!$K$10:$M$10</c:f>
              <c:numCache>
                <c:formatCode>General</c:formatCode>
                <c:ptCount val="3"/>
                <c:pt idx="0">
                  <c:v>1.8</c:v>
                </c:pt>
                <c:pt idx="1">
                  <c:v>10</c:v>
                </c:pt>
                <c:pt idx="2">
                  <c:v>1.4</c:v>
                </c:pt>
              </c:numCache>
            </c:numRef>
          </c:val>
          <c:extLst>
            <c:ext xmlns:c16="http://schemas.microsoft.com/office/drawing/2014/chart" uri="{C3380CC4-5D6E-409C-BE32-E72D297353CC}">
              <c16:uniqueId val="{00000001-3340-4AA9-B3C4-42A25CD2B84C}"/>
            </c:ext>
          </c:extLst>
        </c:ser>
        <c:dLbls>
          <c:showLegendKey val="0"/>
          <c:showVal val="0"/>
          <c:showCatName val="0"/>
          <c:showSerName val="0"/>
          <c:showPercent val="0"/>
          <c:showBubbleSize val="0"/>
        </c:dLbls>
        <c:gapWidth val="182"/>
        <c:axId val="381262336"/>
        <c:axId val="381264016"/>
        <c:extLst>
          <c:ext xmlns:c15="http://schemas.microsoft.com/office/drawing/2012/chart" uri="{02D57815-91ED-43cb-92C2-25804820EDAC}">
            <c15:filteredBarSeries>
              <c15:ser>
                <c:idx val="0"/>
                <c:order val="0"/>
                <c:tx>
                  <c:strRef>
                    <c:extLst>
                      <c:ext uri="{02D57815-91ED-43cb-92C2-25804820EDAC}">
                        <c15:formulaRef>
                          <c15:sqref>'Supplementary Information (C)'!$I$10</c15:sqref>
                        </c15:formulaRef>
                      </c:ext>
                    </c:extLst>
                    <c:strCache>
                      <c:ptCount val="1"/>
                    </c:strCache>
                  </c:strRef>
                </c:tx>
                <c:spPr>
                  <a:solidFill>
                    <a:schemeClr val="accent1"/>
                  </a:solidFill>
                  <a:ln>
                    <a:noFill/>
                  </a:ln>
                  <a:effectLst/>
                </c:spPr>
                <c:invertIfNegative val="0"/>
                <c:cat>
                  <c:strRef>
                    <c:extLst>
                      <c:ext uri="{02D57815-91ED-43cb-92C2-25804820EDAC}">
                        <c15:formulaRef>
                          <c15:sqref>'Supplementary Information (C)'!$K$9:$M$9</c15:sqref>
                        </c15:formulaRef>
                      </c:ext>
                    </c:extLst>
                    <c:strCache>
                      <c:ptCount val="3"/>
                      <c:pt idx="0">
                        <c:v>H&amp;M</c:v>
                      </c:pt>
                      <c:pt idx="1">
                        <c:v>Shein</c:v>
                      </c:pt>
                      <c:pt idx="2">
                        <c:v>Zara</c:v>
                      </c:pt>
                    </c:strCache>
                  </c:strRef>
                </c:cat>
                <c:val>
                  <c:numRef>
                    <c:extLst>
                      <c:ext uri="{02D57815-91ED-43cb-92C2-25804820EDAC}">
                        <c15:formulaRef>
                          <c15:sqref>'Supplementary Information (C)'!$J$10:$L$10</c15:sqref>
                        </c15:formulaRef>
                      </c:ext>
                    </c:extLst>
                    <c:numCache>
                      <c:formatCode>General</c:formatCode>
                      <c:ptCount val="3"/>
                      <c:pt idx="0">
                        <c:v>2020</c:v>
                      </c:pt>
                      <c:pt idx="1">
                        <c:v>1.8</c:v>
                      </c:pt>
                      <c:pt idx="2">
                        <c:v>10</c:v>
                      </c:pt>
                    </c:numCache>
                  </c:numRef>
                </c:val>
                <c:extLst>
                  <c:ext xmlns:c16="http://schemas.microsoft.com/office/drawing/2014/chart" uri="{C3380CC4-5D6E-409C-BE32-E72D297353CC}">
                    <c16:uniqueId val="{00000000-4AA9-4048-9668-C62ED4030B63}"/>
                  </c:ext>
                </c:extLst>
              </c15:ser>
            </c15:filteredBarSeries>
          </c:ext>
        </c:extLst>
      </c:barChart>
      <c:catAx>
        <c:axId val="38126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64016"/>
        <c:crosses val="autoZero"/>
        <c:auto val="1"/>
        <c:lblAlgn val="ctr"/>
        <c:lblOffset val="100"/>
        <c:noMultiLvlLbl val="0"/>
      </c:catAx>
      <c:valAx>
        <c:axId val="381264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billions)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6233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 sales across different retail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v>2019</c:v>
          </c:tx>
          <c:spPr>
            <a:solidFill>
              <a:schemeClr val="accent4"/>
            </a:solidFill>
            <a:ln>
              <a:noFill/>
            </a:ln>
            <a:effectLst/>
          </c:spPr>
          <c:invertIfNegative val="0"/>
          <c:cat>
            <c:strRef>
              <c:f>'Supplementary Information (C)'!$P$9:$R$9</c:f>
              <c:strCache>
                <c:ptCount val="3"/>
                <c:pt idx="0">
                  <c:v>H&amp;M</c:v>
                </c:pt>
                <c:pt idx="1">
                  <c:v>Shein</c:v>
                </c:pt>
                <c:pt idx="2">
                  <c:v>Zara</c:v>
                </c:pt>
              </c:strCache>
            </c:strRef>
          </c:cat>
          <c:val>
            <c:numRef>
              <c:f>'Supplementary Information (C)'!$P$10:$R$10</c:f>
              <c:numCache>
                <c:formatCode>General</c:formatCode>
                <c:ptCount val="3"/>
                <c:pt idx="0">
                  <c:v>2.2999999999999998</c:v>
                </c:pt>
                <c:pt idx="1">
                  <c:v>3.2</c:v>
                </c:pt>
                <c:pt idx="2">
                  <c:v>1.9</c:v>
                </c:pt>
              </c:numCache>
            </c:numRef>
          </c:val>
          <c:extLst>
            <c:ext xmlns:c16="http://schemas.microsoft.com/office/drawing/2014/chart" uri="{C3380CC4-5D6E-409C-BE32-E72D297353CC}">
              <c16:uniqueId val="{00000001-0051-475C-8DD0-B8037536BFC3}"/>
            </c:ext>
          </c:extLst>
        </c:ser>
        <c:dLbls>
          <c:showLegendKey val="0"/>
          <c:showVal val="0"/>
          <c:showCatName val="0"/>
          <c:showSerName val="0"/>
          <c:showPercent val="0"/>
          <c:showBubbleSize val="0"/>
        </c:dLbls>
        <c:gapWidth val="182"/>
        <c:axId val="382130528"/>
        <c:axId val="382132176"/>
        <c:extLst>
          <c:ext xmlns:c15="http://schemas.microsoft.com/office/drawing/2012/chart" uri="{02D57815-91ED-43cb-92C2-25804820EDAC}">
            <c15:filteredBarSeries>
              <c15:ser>
                <c:idx val="0"/>
                <c:order val="0"/>
                <c:tx>
                  <c:v>#REF!</c:v>
                </c:tx>
                <c:spPr>
                  <a:solidFill>
                    <a:schemeClr val="accent2"/>
                  </a:solidFill>
                  <a:ln>
                    <a:noFill/>
                  </a:ln>
                  <a:effectLst/>
                </c:spPr>
                <c:invertIfNegative val="0"/>
                <c:cat>
                  <c:strRef>
                    <c:extLst>
                      <c:ext uri="{02D57815-91ED-43cb-92C2-25804820EDAC}">
                        <c15:formulaRef>
                          <c15:sqref>'Supplementary Information (C)'!$P$9:$R$9</c15:sqref>
                        </c15:formulaRef>
                      </c:ext>
                    </c:extLst>
                    <c:strCache>
                      <c:ptCount val="3"/>
                      <c:pt idx="0">
                        <c:v>H&amp;M</c:v>
                      </c:pt>
                      <c:pt idx="1">
                        <c:v>Shein</c:v>
                      </c:pt>
                      <c:pt idx="2">
                        <c:v>Zara</c:v>
                      </c:pt>
                    </c:strCache>
                  </c:strRef>
                </c:cat>
                <c:val>
                  <c:numRef>
                    <c:extLst>
                      <c:ext uri="{02D57815-91ED-43cb-92C2-25804820EDAC}">
                        <c15:formulaRef>
                          <c15:sqref>'Supplementary Information (C)'!$O$10:$Q$10</c15:sqref>
                        </c15:formulaRef>
                      </c:ext>
                    </c:extLst>
                    <c:numCache>
                      <c:formatCode>General</c:formatCode>
                      <c:ptCount val="3"/>
                      <c:pt idx="0">
                        <c:v>2019</c:v>
                      </c:pt>
                      <c:pt idx="1">
                        <c:v>2.2999999999999998</c:v>
                      </c:pt>
                      <c:pt idx="2">
                        <c:v>3.2</c:v>
                      </c:pt>
                    </c:numCache>
                  </c:numRef>
                </c:val>
                <c:extLst>
                  <c:ext xmlns:c16="http://schemas.microsoft.com/office/drawing/2014/chart" uri="{C3380CC4-5D6E-409C-BE32-E72D297353CC}">
                    <c16:uniqueId val="{00000000-BE75-AB4B-949F-D39A9CB4CE63}"/>
                  </c:ext>
                </c:extLst>
              </c15:ser>
            </c15:filteredBarSeries>
          </c:ext>
        </c:extLst>
      </c:barChart>
      <c:catAx>
        <c:axId val="38213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32176"/>
        <c:crosses val="autoZero"/>
        <c:auto val="1"/>
        <c:lblAlgn val="ctr"/>
        <c:lblOffset val="100"/>
        <c:noMultiLvlLbl val="0"/>
      </c:catAx>
      <c:valAx>
        <c:axId val="382132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billions)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3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AE0A2A64-7B00-4DF5-830F-D7B62AD634E8}" formatIdx="0">
          <cx:tx>
            <cx:txData>
              <cx:f>_xlchart.v1.4</cx:f>
              <cx:v>Amount</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7FE541CA-BE92-4E5C-B966-8A4123FC4EC4}">
          <cx:tx>
            <cx:txData>
              <cx:f>_xlchart.v1.1</cx:f>
              <cx:v>Amount</cx:v>
            </cx:txData>
          </cx:tx>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3" Type="http://schemas.openxmlformats.org/officeDocument/2006/relationships/image" Target="../media/image5.jpeg"/><Relationship Id="rId2" Type="http://schemas.microsoft.com/office/2014/relationships/chartEx" Target="../charts/chartEx2.xml"/><Relationship Id="rId1" Type="http://schemas.microsoft.com/office/2014/relationships/chartEx" Target="../charts/chartEx1.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6.png"/><Relationship Id="rId4"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3000375</xdr:colOff>
      <xdr:row>0</xdr:row>
      <xdr:rowOff>152400</xdr:rowOff>
    </xdr:from>
    <xdr:to>
      <xdr:col>6</xdr:col>
      <xdr:colOff>342900</xdr:colOff>
      <xdr:row>3</xdr:row>
      <xdr:rowOff>123825</xdr:rowOff>
    </xdr:to>
    <xdr:sp macro="" textlink="">
      <xdr:nvSpPr>
        <xdr:cNvPr id="57" name="TextBox 2">
          <a:extLst>
            <a:ext uri="{FF2B5EF4-FFF2-40B4-BE49-F238E27FC236}">
              <a16:creationId xmlns:a16="http://schemas.microsoft.com/office/drawing/2014/main" id="{24535479-998E-4AB4-A39B-263AEFFAAA6F}"/>
            </a:ext>
          </a:extLst>
        </xdr:cNvPr>
        <xdr:cNvSpPr txBox="1"/>
      </xdr:nvSpPr>
      <xdr:spPr>
        <a:xfrm>
          <a:off x="6229350" y="152400"/>
          <a:ext cx="3486150" cy="523875"/>
        </a:xfrm>
        <a:prstGeom prst="rect">
          <a:avLst/>
        </a:prstGeom>
        <a:solidFill>
          <a:srgbClr val="FFE699"/>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2800">
              <a:latin typeface="+mn-lt"/>
              <a:ea typeface="+mn-lt"/>
              <a:cs typeface="+mn-lt"/>
            </a:rPr>
            <a:t>H&amp;M Survey Response</a:t>
          </a:r>
        </a:p>
      </xdr:txBody>
    </xdr:sp>
    <xdr:clientData/>
  </xdr:twoCellAnchor>
  <xdr:twoCellAnchor>
    <xdr:from>
      <xdr:col>6</xdr:col>
      <xdr:colOff>809625</xdr:colOff>
      <xdr:row>1</xdr:row>
      <xdr:rowOff>85725</xdr:rowOff>
    </xdr:from>
    <xdr:to>
      <xdr:col>8</xdr:col>
      <xdr:colOff>1390650</xdr:colOff>
      <xdr:row>6</xdr:row>
      <xdr:rowOff>133350</xdr:rowOff>
    </xdr:to>
    <xdr:sp macro="" textlink="">
      <xdr:nvSpPr>
        <xdr:cNvPr id="66" name="TextBox 1">
          <a:extLst>
            <a:ext uri="{FF2B5EF4-FFF2-40B4-BE49-F238E27FC236}">
              <a16:creationId xmlns:a16="http://schemas.microsoft.com/office/drawing/2014/main" id="{A8D0B0BE-1723-4EEF-9443-42A0430FF497}"/>
            </a:ext>
            <a:ext uri="{147F2762-F138-4A5C-976F-8EAC2B608ADB}">
              <a16:predDERef xmlns:a16="http://schemas.microsoft.com/office/drawing/2014/main" pred="{24535479-998E-4AB4-A39B-263AEFFAAA6F}"/>
            </a:ext>
          </a:extLst>
        </xdr:cNvPr>
        <xdr:cNvSpPr txBox="1"/>
      </xdr:nvSpPr>
      <xdr:spPr>
        <a:xfrm>
          <a:off x="10182225" y="276225"/>
          <a:ext cx="3857625" cy="95250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BY: </a:t>
          </a:r>
        </a:p>
        <a:p>
          <a:pPr marL="0" indent="0" algn="l"/>
          <a:r>
            <a:rPr lang="en-US" sz="1100">
              <a:latin typeface="+mn-lt"/>
              <a:ea typeface="+mn-lt"/>
              <a:cs typeface="+mn-lt"/>
            </a:rPr>
            <a:t>1 Saechan Peeraya (May) [S10222610E]</a:t>
          </a:r>
        </a:p>
        <a:p>
          <a:pPr marL="0" indent="0" algn="l"/>
          <a:r>
            <a:rPr lang="en-US" sz="1100">
              <a:latin typeface="+mn-lt"/>
              <a:ea typeface="+mn-lt"/>
              <a:cs typeface="+mn-lt"/>
            </a:rPr>
            <a:t>2.Borse Srushti Ganesh [S10223487F ]</a:t>
          </a:r>
        </a:p>
        <a:p>
          <a:pPr marL="0" indent="0" algn="l"/>
          <a:r>
            <a:rPr lang="en-US" sz="1100">
              <a:latin typeface="+mn-lt"/>
              <a:ea typeface="+mn-lt"/>
              <a:cs typeface="+mn-lt"/>
            </a:rPr>
            <a:t>3.Neera Nasheerah Binte Mohd Farid [S10227918E ]</a:t>
          </a:r>
        </a:p>
        <a:p>
          <a:pPr marL="0" indent="0" algn="l"/>
          <a:endParaRPr lang="en-US" sz="1100">
            <a:latin typeface="+mn-lt"/>
            <a:ea typeface="+mn-lt"/>
            <a:cs typeface="+mn-lt"/>
          </a:endParaRPr>
        </a:p>
        <a:p>
          <a:pPr marL="0" indent="0" algn="l"/>
          <a:endParaRPr lang="en-US" sz="1100">
            <a:latin typeface="+mn-lt"/>
            <a:ea typeface="+mn-lt"/>
            <a:cs typeface="+mn-lt"/>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332619</xdr:colOff>
      <xdr:row>15</xdr:row>
      <xdr:rowOff>20158</xdr:rowOff>
    </xdr:from>
    <xdr:to>
      <xdr:col>15</xdr:col>
      <xdr:colOff>10078</xdr:colOff>
      <xdr:row>33</xdr:row>
      <xdr:rowOff>30238</xdr:rowOff>
    </xdr:to>
    <xdr:graphicFrame macro="">
      <xdr:nvGraphicFramePr>
        <xdr:cNvPr id="22" name="Chart 21">
          <a:extLst>
            <a:ext uri="{FF2B5EF4-FFF2-40B4-BE49-F238E27FC236}">
              <a16:creationId xmlns:a16="http://schemas.microsoft.com/office/drawing/2014/main" id="{0AB5DB7D-B8AF-4496-A57A-AC7EE050C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573768</xdr:colOff>
      <xdr:row>5</xdr:row>
      <xdr:rowOff>52613</xdr:rowOff>
    </xdr:from>
    <xdr:to>
      <xdr:col>21</xdr:col>
      <xdr:colOff>68942</xdr:colOff>
      <xdr:row>78</xdr:row>
      <xdr:rowOff>97064</xdr:rowOff>
    </xdr:to>
    <xdr:sp macro="" textlink="">
      <xdr:nvSpPr>
        <xdr:cNvPr id="3" name="Rectangle 1">
          <a:extLst>
            <a:ext uri="{FF2B5EF4-FFF2-40B4-BE49-F238E27FC236}">
              <a16:creationId xmlns:a16="http://schemas.microsoft.com/office/drawing/2014/main" id="{E75981DA-06C8-4833-AE3D-CF4AE0592F83}"/>
            </a:ext>
            <a:ext uri="{147F2762-F138-4A5C-976F-8EAC2B608ADB}">
              <a16:predDERef xmlns:a16="http://schemas.microsoft.com/office/drawing/2014/main" pred="{0AB5DB7D-B8AF-4496-A57A-AC7EE050C076}"/>
            </a:ext>
          </a:extLst>
        </xdr:cNvPr>
        <xdr:cNvSpPr/>
      </xdr:nvSpPr>
      <xdr:spPr>
        <a:xfrm>
          <a:off x="1825625" y="959756"/>
          <a:ext cx="12712246" cy="13306879"/>
        </a:xfrm>
        <a:prstGeom prst="rect">
          <a:avLst/>
        </a:prstGeom>
        <a:noFill/>
        <a:ln w="285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SG" sz="1100"/>
        </a:p>
      </xdr:txBody>
    </xdr:sp>
    <xdr:clientData/>
  </xdr:twoCellAnchor>
  <xdr:twoCellAnchor>
    <xdr:from>
      <xdr:col>5</xdr:col>
      <xdr:colOff>533400</xdr:colOff>
      <xdr:row>2</xdr:row>
      <xdr:rowOff>28575</xdr:rowOff>
    </xdr:from>
    <xdr:to>
      <xdr:col>10</xdr:col>
      <xdr:colOff>504825</xdr:colOff>
      <xdr:row>4</xdr:row>
      <xdr:rowOff>19050</xdr:rowOff>
    </xdr:to>
    <xdr:sp macro="" textlink="">
      <xdr:nvSpPr>
        <xdr:cNvPr id="6" name="TextBox 3">
          <a:extLst>
            <a:ext uri="{FF2B5EF4-FFF2-40B4-BE49-F238E27FC236}">
              <a16:creationId xmlns:a16="http://schemas.microsoft.com/office/drawing/2014/main" id="{AEF3D78A-0F79-48C0-927D-4C155D8358C7}"/>
            </a:ext>
            <a:ext uri="{147F2762-F138-4A5C-976F-8EAC2B608ADB}">
              <a16:predDERef xmlns:a16="http://schemas.microsoft.com/office/drawing/2014/main" pred="{E75981DA-06C8-4833-AE3D-CF4AE0592F83}"/>
            </a:ext>
          </a:extLst>
        </xdr:cNvPr>
        <xdr:cNvSpPr txBox="1"/>
      </xdr:nvSpPr>
      <xdr:spPr>
        <a:xfrm>
          <a:off x="3486150" y="390525"/>
          <a:ext cx="3124200" cy="352425"/>
        </a:xfrm>
        <a:prstGeom prst="rect">
          <a:avLst/>
        </a:prstGeom>
        <a:solidFill>
          <a:srgbClr val="FFD966"/>
        </a:solid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a:latin typeface="+mn-lt"/>
              <a:ea typeface="+mn-lt"/>
              <a:cs typeface="+mn-lt"/>
            </a:rPr>
            <a:t>Solution B:  SUSTAINABILITY</a:t>
          </a:r>
        </a:p>
        <a:p>
          <a:pPr marL="0" indent="0" algn="l"/>
          <a:endParaRPr lang="en-US" sz="2000">
            <a:latin typeface="+mn-lt"/>
            <a:ea typeface="+mn-lt"/>
            <a:cs typeface="+mn-lt"/>
          </a:endParaRPr>
        </a:p>
      </xdr:txBody>
    </xdr:sp>
    <xdr:clientData/>
  </xdr:twoCellAnchor>
  <xdr:twoCellAnchor>
    <xdr:from>
      <xdr:col>16</xdr:col>
      <xdr:colOff>108857</xdr:colOff>
      <xdr:row>24</xdr:row>
      <xdr:rowOff>127000</xdr:rowOff>
    </xdr:from>
    <xdr:to>
      <xdr:col>18</xdr:col>
      <xdr:colOff>263072</xdr:colOff>
      <xdr:row>29</xdr:row>
      <xdr:rowOff>9072</xdr:rowOff>
    </xdr:to>
    <xdr:sp macro="" textlink="">
      <xdr:nvSpPr>
        <xdr:cNvPr id="7" name="TextBox 6">
          <a:extLst>
            <a:ext uri="{FF2B5EF4-FFF2-40B4-BE49-F238E27FC236}">
              <a16:creationId xmlns:a16="http://schemas.microsoft.com/office/drawing/2014/main" id="{736E9E80-46BD-4106-9F1F-D5E90EA277CD}"/>
            </a:ext>
          </a:extLst>
        </xdr:cNvPr>
        <xdr:cNvSpPr txBox="1"/>
      </xdr:nvSpPr>
      <xdr:spPr>
        <a:xfrm>
          <a:off x="10640786" y="4499429"/>
          <a:ext cx="2113643" cy="7892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This Histogram</a:t>
          </a:r>
          <a:r>
            <a:rPr lang="en-SG" sz="1100" baseline="0"/>
            <a:t> shows how our survey respondants value sustainability. We can infer that most of them find it important.</a:t>
          </a:r>
          <a:endParaRPr lang="en-SG" sz="1100"/>
        </a:p>
      </xdr:txBody>
    </xdr:sp>
    <xdr:clientData/>
  </xdr:twoCellAnchor>
  <xdr:twoCellAnchor>
    <xdr:from>
      <xdr:col>18</xdr:col>
      <xdr:colOff>36286</xdr:colOff>
      <xdr:row>10</xdr:row>
      <xdr:rowOff>108857</xdr:rowOff>
    </xdr:from>
    <xdr:to>
      <xdr:col>20</xdr:col>
      <xdr:colOff>417287</xdr:colOff>
      <xdr:row>14</xdr:row>
      <xdr:rowOff>172357</xdr:rowOff>
    </xdr:to>
    <xdr:sp macro="" textlink="">
      <xdr:nvSpPr>
        <xdr:cNvPr id="13" name="TextBox 9">
          <a:extLst>
            <a:ext uri="{FF2B5EF4-FFF2-40B4-BE49-F238E27FC236}">
              <a16:creationId xmlns:a16="http://schemas.microsoft.com/office/drawing/2014/main" id="{10D831FA-CF06-452E-AFB5-9D71E4CC64AA}"/>
            </a:ext>
          </a:extLst>
        </xdr:cNvPr>
        <xdr:cNvSpPr txBox="1"/>
      </xdr:nvSpPr>
      <xdr:spPr>
        <a:xfrm>
          <a:off x="12527643" y="1932214"/>
          <a:ext cx="1732644" cy="7892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We</a:t>
          </a:r>
          <a:r>
            <a:rPr lang="en-SG" sz="1100" baseline="0"/>
            <a:t> used data analysis toolpak to check our central tendency values.</a:t>
          </a:r>
          <a:endParaRPr lang="en-SG" sz="1100"/>
        </a:p>
      </xdr:txBody>
    </xdr:sp>
    <xdr:clientData/>
  </xdr:twoCellAnchor>
  <xdr:twoCellAnchor>
    <xdr:from>
      <xdr:col>10</xdr:col>
      <xdr:colOff>117928</xdr:colOff>
      <xdr:row>6</xdr:row>
      <xdr:rowOff>145144</xdr:rowOff>
    </xdr:from>
    <xdr:to>
      <xdr:col>12</xdr:col>
      <xdr:colOff>598715</xdr:colOff>
      <xdr:row>11</xdr:row>
      <xdr:rowOff>172357</xdr:rowOff>
    </xdr:to>
    <xdr:sp macro="" textlink="">
      <xdr:nvSpPr>
        <xdr:cNvPr id="11" name="TextBox 10">
          <a:extLst>
            <a:ext uri="{FF2B5EF4-FFF2-40B4-BE49-F238E27FC236}">
              <a16:creationId xmlns:a16="http://schemas.microsoft.com/office/drawing/2014/main" id="{ECB1BC45-B22D-4170-B79E-166EBA5832DE}"/>
            </a:ext>
          </a:extLst>
        </xdr:cNvPr>
        <xdr:cNvSpPr txBox="1"/>
      </xdr:nvSpPr>
      <xdr:spPr>
        <a:xfrm>
          <a:off x="6585857" y="1233715"/>
          <a:ext cx="1732644" cy="943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aseline="0"/>
            <a:t>Central tendency-</a:t>
          </a:r>
        </a:p>
        <a:p>
          <a:r>
            <a:rPr lang="en-SG" sz="1100"/>
            <a:t>=MODE(E10:G80)</a:t>
          </a:r>
        </a:p>
        <a:p>
          <a:r>
            <a:rPr lang="en-SG" sz="1100"/>
            <a:t>=MEDIAN(E10:G80)</a:t>
          </a:r>
        </a:p>
        <a:p>
          <a:r>
            <a:rPr lang="en-SG" sz="1100"/>
            <a:t>=AVERAGE(E10:G80)</a:t>
          </a:r>
        </a:p>
        <a:p>
          <a:r>
            <a:rPr lang="en-SG" sz="1100"/>
            <a:t>=STDEV(E10:G80)</a:t>
          </a:r>
        </a:p>
      </xdr:txBody>
    </xdr:sp>
    <xdr:clientData/>
  </xdr:twoCellAnchor>
  <xdr:twoCellAnchor>
    <xdr:from>
      <xdr:col>4</xdr:col>
      <xdr:colOff>35278</xdr:colOff>
      <xdr:row>5</xdr:row>
      <xdr:rowOff>176390</xdr:rowOff>
    </xdr:from>
    <xdr:to>
      <xdr:col>5</xdr:col>
      <xdr:colOff>246945</xdr:colOff>
      <xdr:row>8</xdr:row>
      <xdr:rowOff>148167</xdr:rowOff>
    </xdr:to>
    <xdr:sp macro="" textlink="">
      <xdr:nvSpPr>
        <xdr:cNvPr id="12" name="TextBox 11">
          <a:extLst>
            <a:ext uri="{FF2B5EF4-FFF2-40B4-BE49-F238E27FC236}">
              <a16:creationId xmlns:a16="http://schemas.microsoft.com/office/drawing/2014/main" id="{8F242D45-AC72-4C38-8C76-EA518394C13D}"/>
            </a:ext>
          </a:extLst>
        </xdr:cNvPr>
        <xdr:cNvSpPr txBox="1"/>
      </xdr:nvSpPr>
      <xdr:spPr>
        <a:xfrm>
          <a:off x="2518834" y="1093612"/>
          <a:ext cx="832555" cy="5291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Bin</a:t>
          </a:r>
          <a:r>
            <a:rPr lang="en-SG" sz="1100" baseline="0"/>
            <a:t> for histogram</a:t>
          </a:r>
          <a:endParaRPr lang="en-SG"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452782</xdr:colOff>
      <xdr:row>7</xdr:row>
      <xdr:rowOff>145360</xdr:rowOff>
    </xdr:from>
    <xdr:to>
      <xdr:col>3</xdr:col>
      <xdr:colOff>604217</xdr:colOff>
      <xdr:row>21</xdr:row>
      <xdr:rowOff>143854</xdr:rowOff>
    </xdr:to>
    <mc:AlternateContent xmlns:mc="http://schemas.openxmlformats.org/markup-compatibility/2006">
      <mc:Choice xmlns:cx1="http://schemas.microsoft.com/office/drawing/2015/9/8/chartex" Requires="cx1">
        <xdr:graphicFrame macro="">
          <xdr:nvGraphicFramePr>
            <xdr:cNvPr id="8" name="Chart 1">
              <a:extLst>
                <a:ext uri="{FF2B5EF4-FFF2-40B4-BE49-F238E27FC236}">
                  <a16:creationId xmlns:a16="http://schemas.microsoft.com/office/drawing/2014/main" id="{127470D3-2CE8-49E0-9EFC-D5D06E0501C9}"/>
                </a:ext>
                <a:ext uri="{147F2762-F138-4A5C-976F-8EAC2B608ADB}">
                  <a16:predDERef xmlns:a16="http://schemas.microsoft.com/office/drawing/2014/main" pred="{A773B475-28F3-406E-B75A-A93051C5FE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2782" y="1434410"/>
              <a:ext cx="2888285" cy="2576594"/>
            </a:xfrm>
            <a:prstGeom prst="rect">
              <a:avLst/>
            </a:prstGeom>
            <a:solidFill>
              <a:prstClr val="white"/>
            </a:solidFill>
            <a:ln w="1">
              <a:solidFill>
                <a:prstClr val="green"/>
              </a:solidFill>
            </a:ln>
          </xdr:spPr>
          <xdr:txBody>
            <a:bodyPr vertOverflow="clip" horzOverflow="clip"/>
            <a:lstStyle/>
            <a:p>
              <a:r>
                <a:rPr lang="en-S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595657</xdr:colOff>
      <xdr:row>12</xdr:row>
      <xdr:rowOff>20707</xdr:rowOff>
    </xdr:from>
    <xdr:to>
      <xdr:col>6</xdr:col>
      <xdr:colOff>298712</xdr:colOff>
      <xdr:row>21</xdr:row>
      <xdr:rowOff>120167</xdr:rowOff>
    </xdr:to>
    <mc:AlternateContent xmlns:mc="http://schemas.openxmlformats.org/markup-compatibility/2006">
      <mc:Choice xmlns:cx1="http://schemas.microsoft.com/office/drawing/2015/9/8/chartex" Requires="cx1">
        <xdr:graphicFrame macro="">
          <xdr:nvGraphicFramePr>
            <xdr:cNvPr id="11" name="Chart 2">
              <a:extLst>
                <a:ext uri="{FF2B5EF4-FFF2-40B4-BE49-F238E27FC236}">
                  <a16:creationId xmlns:a16="http://schemas.microsoft.com/office/drawing/2014/main" id="{03B802DE-70DB-4F58-8293-1C1E7AC68BDF}"/>
                </a:ext>
                <a:ext uri="{147F2762-F138-4A5C-976F-8EAC2B608ADB}">
                  <a16:predDERef xmlns:a16="http://schemas.microsoft.com/office/drawing/2014/main" pred="{127470D3-2CE8-49E0-9EFC-D5D06E0501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332507" y="2230507"/>
              <a:ext cx="2433555" cy="1756810"/>
            </a:xfrm>
            <a:prstGeom prst="rect">
              <a:avLst/>
            </a:prstGeom>
            <a:solidFill>
              <a:prstClr val="white"/>
            </a:solidFill>
            <a:ln w="1">
              <a:solidFill>
                <a:prstClr val="green"/>
              </a:solidFill>
            </a:ln>
          </xdr:spPr>
          <xdr:txBody>
            <a:bodyPr vertOverflow="clip" horzOverflow="clip"/>
            <a:lstStyle/>
            <a:p>
              <a:r>
                <a:rPr lang="en-S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400050</xdr:colOff>
      <xdr:row>0</xdr:row>
      <xdr:rowOff>161925</xdr:rowOff>
    </xdr:from>
    <xdr:to>
      <xdr:col>17</xdr:col>
      <xdr:colOff>533400</xdr:colOff>
      <xdr:row>5</xdr:row>
      <xdr:rowOff>38100</xdr:rowOff>
    </xdr:to>
    <xdr:sp macro="" textlink="">
      <xdr:nvSpPr>
        <xdr:cNvPr id="26" name="TextBox 3">
          <a:extLst>
            <a:ext uri="{FF2B5EF4-FFF2-40B4-BE49-F238E27FC236}">
              <a16:creationId xmlns:a16="http://schemas.microsoft.com/office/drawing/2014/main" id="{C0E602BE-E38F-4766-ACBC-C891A22B7514}"/>
            </a:ext>
            <a:ext uri="{147F2762-F138-4A5C-976F-8EAC2B608ADB}">
              <a16:predDERef xmlns:a16="http://schemas.microsoft.com/office/drawing/2014/main" pred="{03B802DE-70DB-4F58-8293-1C1E7AC68BDF}"/>
            </a:ext>
          </a:extLst>
        </xdr:cNvPr>
        <xdr:cNvSpPr txBox="1"/>
      </xdr:nvSpPr>
      <xdr:spPr>
        <a:xfrm>
          <a:off x="9782175" y="161925"/>
          <a:ext cx="2495550" cy="781050"/>
        </a:xfrm>
        <a:prstGeom prst="rect">
          <a:avLst/>
        </a:prstGeom>
        <a:solidFill>
          <a:srgbClr val="FFD966"/>
        </a:solid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a:latin typeface="+mn-lt"/>
              <a:ea typeface="+mn-lt"/>
              <a:cs typeface="+mn-lt"/>
            </a:rPr>
            <a:t>Solution B: SUSTAINABILITY</a:t>
          </a:r>
        </a:p>
        <a:p>
          <a:pPr marL="0" indent="0" algn="l"/>
          <a:endParaRPr lang="en-US" sz="2000">
            <a:latin typeface="+mn-lt"/>
            <a:ea typeface="+mn-lt"/>
            <a:cs typeface="+mn-lt"/>
          </a:endParaRPr>
        </a:p>
      </xdr:txBody>
    </xdr:sp>
    <xdr:clientData/>
  </xdr:twoCellAnchor>
  <xdr:twoCellAnchor>
    <xdr:from>
      <xdr:col>7</xdr:col>
      <xdr:colOff>47625</xdr:colOff>
      <xdr:row>10</xdr:row>
      <xdr:rowOff>57150</xdr:rowOff>
    </xdr:from>
    <xdr:to>
      <xdr:col>12</xdr:col>
      <xdr:colOff>333375</xdr:colOff>
      <xdr:row>19</xdr:row>
      <xdr:rowOff>95250</xdr:rowOff>
    </xdr:to>
    <xdr:sp macro="" textlink="">
      <xdr:nvSpPr>
        <xdr:cNvPr id="2" name="TextBox 4">
          <a:extLst>
            <a:ext uri="{FF2B5EF4-FFF2-40B4-BE49-F238E27FC236}">
              <a16:creationId xmlns:a16="http://schemas.microsoft.com/office/drawing/2014/main" id="{7AC1C602-48F5-4421-96BB-595FBB958D07}"/>
            </a:ext>
            <a:ext uri="{147F2762-F138-4A5C-976F-8EAC2B608ADB}">
              <a16:predDERef xmlns:a16="http://schemas.microsoft.com/office/drawing/2014/main" pred="{C0E602BE-E38F-4766-ACBC-C891A22B7514}"/>
            </a:ext>
          </a:extLst>
        </xdr:cNvPr>
        <xdr:cNvSpPr txBox="1"/>
      </xdr:nvSpPr>
      <xdr:spPr>
        <a:xfrm>
          <a:off x="5867400" y="1866900"/>
          <a:ext cx="3238500" cy="1666875"/>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The following Treemaps</a:t>
          </a:r>
          <a:r>
            <a:rPr lang="en-US" sz="1100" baseline="0">
              <a:latin typeface="+mn-lt"/>
              <a:ea typeface="+mn-lt"/>
              <a:cs typeface="+mn-lt"/>
            </a:rPr>
            <a:t> show the C02 emissions that are released to make jeans and tshirts respectively and the aspects of these emissions. </a:t>
          </a:r>
        </a:p>
        <a:p>
          <a:pPr marL="0" indent="0" algn="l"/>
          <a:endParaRPr lang="en-US" sz="1100" baseline="0">
            <a:latin typeface="+mn-lt"/>
            <a:ea typeface="+mn-lt"/>
            <a:cs typeface="+mn-lt"/>
          </a:endParaRPr>
        </a:p>
        <a:p>
          <a:pPr marL="0" indent="0" algn="l"/>
          <a:r>
            <a:rPr lang="en-US" sz="1100" baseline="0">
              <a:latin typeface="+mn-lt"/>
              <a:ea typeface="+mn-lt"/>
              <a:cs typeface="+mn-lt"/>
            </a:rPr>
            <a:t>Treemaps are effective in showing multi-variate data. as such, we can see that most C02 emissions occur from garment production. We have made the size of the first treemap bigger to visualise the greater number of resources used to make jeans.</a:t>
          </a:r>
          <a:endParaRPr lang="en-US" sz="1100">
            <a:latin typeface="+mn-lt"/>
            <a:ea typeface="+mn-lt"/>
            <a:cs typeface="+mn-lt"/>
          </a:endParaRPr>
        </a:p>
      </xdr:txBody>
    </xdr:sp>
    <xdr:clientData/>
  </xdr:twoCellAnchor>
  <xdr:twoCellAnchor editAs="oneCell">
    <xdr:from>
      <xdr:col>1</xdr:col>
      <xdr:colOff>69022</xdr:colOff>
      <xdr:row>29</xdr:row>
      <xdr:rowOff>41414</xdr:rowOff>
    </xdr:from>
    <xdr:to>
      <xdr:col>4</xdr:col>
      <xdr:colOff>842066</xdr:colOff>
      <xdr:row>45</xdr:row>
      <xdr:rowOff>156021</xdr:rowOff>
    </xdr:to>
    <xdr:pic>
      <xdr:nvPicPr>
        <xdr:cNvPr id="16" name="Picture 15">
          <a:extLst>
            <a:ext uri="{FF2B5EF4-FFF2-40B4-BE49-F238E27FC236}">
              <a16:creationId xmlns:a16="http://schemas.microsoft.com/office/drawing/2014/main" id="{3BE6B79C-AA0B-49A4-92CC-54AECDD734A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90218" y="5438914"/>
          <a:ext cx="3533913" cy="2985911"/>
        </a:xfrm>
        <a:prstGeom prst="rect">
          <a:avLst/>
        </a:prstGeom>
      </xdr:spPr>
    </xdr:pic>
    <xdr:clientData/>
  </xdr:twoCellAnchor>
  <xdr:twoCellAnchor>
    <xdr:from>
      <xdr:col>0</xdr:col>
      <xdr:colOff>453571</xdr:colOff>
      <xdr:row>0</xdr:row>
      <xdr:rowOff>0</xdr:rowOff>
    </xdr:from>
    <xdr:to>
      <xdr:col>13</xdr:col>
      <xdr:colOff>290285</xdr:colOff>
      <xdr:row>47</xdr:row>
      <xdr:rowOff>54429</xdr:rowOff>
    </xdr:to>
    <xdr:sp macro="" textlink="">
      <xdr:nvSpPr>
        <xdr:cNvPr id="18" name="Rectangle 17">
          <a:extLst>
            <a:ext uri="{FF2B5EF4-FFF2-40B4-BE49-F238E27FC236}">
              <a16:creationId xmlns:a16="http://schemas.microsoft.com/office/drawing/2014/main" id="{8701F109-5581-48B1-AF0D-6AB86974301C}"/>
            </a:ext>
          </a:extLst>
        </xdr:cNvPr>
        <xdr:cNvSpPr/>
      </xdr:nvSpPr>
      <xdr:spPr>
        <a:xfrm>
          <a:off x="453571" y="0"/>
          <a:ext cx="9652000" cy="8763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595085</xdr:colOff>
      <xdr:row>4</xdr:row>
      <xdr:rowOff>145143</xdr:rowOff>
    </xdr:from>
    <xdr:to>
      <xdr:col>4</xdr:col>
      <xdr:colOff>967538</xdr:colOff>
      <xdr:row>16</xdr:row>
      <xdr:rowOff>13609</xdr:rowOff>
    </xdr:to>
    <xdr:pic>
      <xdr:nvPicPr>
        <xdr:cNvPr id="2" name="Picture 1">
          <a:extLst>
            <a:ext uri="{FF2B5EF4-FFF2-40B4-BE49-F238E27FC236}">
              <a16:creationId xmlns:a16="http://schemas.microsoft.com/office/drawing/2014/main" id="{B4C54835-89F8-49D9-A648-ED21DECBC702}"/>
            </a:ext>
          </a:extLst>
        </xdr:cNvPr>
        <xdr:cNvPicPr>
          <a:picLocks noChangeAspect="1"/>
        </xdr:cNvPicPr>
      </xdr:nvPicPr>
      <xdr:blipFill>
        <a:blip xmlns:r="http://schemas.openxmlformats.org/officeDocument/2006/relationships" r:embed="rId1"/>
        <a:stretch>
          <a:fillRect/>
        </a:stretch>
      </xdr:blipFill>
      <xdr:spPr>
        <a:xfrm>
          <a:off x="595085" y="887605"/>
          <a:ext cx="4114068" cy="2095850"/>
        </a:xfrm>
        <a:prstGeom prst="rect">
          <a:avLst/>
        </a:prstGeom>
      </xdr:spPr>
    </xdr:pic>
    <xdr:clientData/>
  </xdr:twoCellAnchor>
  <xdr:twoCellAnchor>
    <xdr:from>
      <xdr:col>4</xdr:col>
      <xdr:colOff>1718330</xdr:colOff>
      <xdr:row>9</xdr:row>
      <xdr:rowOff>162620</xdr:rowOff>
    </xdr:from>
    <xdr:to>
      <xdr:col>8</xdr:col>
      <xdr:colOff>1624134</xdr:colOff>
      <xdr:row>24</xdr:row>
      <xdr:rowOff>158748</xdr:rowOff>
    </xdr:to>
    <xdr:graphicFrame macro="">
      <xdr:nvGraphicFramePr>
        <xdr:cNvPr id="9" name="Chart 8">
          <a:extLst>
            <a:ext uri="{FF2B5EF4-FFF2-40B4-BE49-F238E27FC236}">
              <a16:creationId xmlns:a16="http://schemas.microsoft.com/office/drawing/2014/main" id="{24CB5F40-CA0F-49F8-916E-2E7D5EE10A4D}"/>
            </a:ext>
            <a:ext uri="{147F2762-F138-4A5C-976F-8EAC2B608ADB}">
              <a16:predDERef xmlns:a16="http://schemas.microsoft.com/office/drawing/2014/main" pred="{B4C54835-89F8-49D9-A648-ED21DECBC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1520826</xdr:colOff>
      <xdr:row>35</xdr:row>
      <xdr:rowOff>44969</xdr:rowOff>
    </xdr:from>
    <xdr:to>
      <xdr:col>11</xdr:col>
      <xdr:colOff>507009</xdr:colOff>
      <xdr:row>49</xdr:row>
      <xdr:rowOff>101845</xdr:rowOff>
    </xdr:to>
    <xdr:graphicFrame macro="">
      <xdr:nvGraphicFramePr>
        <xdr:cNvPr id="19" name="Chart 9">
          <a:extLst>
            <a:ext uri="{FF2B5EF4-FFF2-40B4-BE49-F238E27FC236}">
              <a16:creationId xmlns:a16="http://schemas.microsoft.com/office/drawing/2014/main" id="{2ABB676F-95A9-44DC-A536-40545C61FBE7}"/>
            </a:ext>
            <a:ext uri="{147F2762-F138-4A5C-976F-8EAC2B608ADB}">
              <a16:predDERef xmlns:a16="http://schemas.microsoft.com/office/drawing/2014/main" pred="{24CB5F40-CA0F-49F8-916E-2E7D5EE10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95881</xdr:colOff>
      <xdr:row>28</xdr:row>
      <xdr:rowOff>10495</xdr:rowOff>
    </xdr:from>
    <xdr:to>
      <xdr:col>12</xdr:col>
      <xdr:colOff>149754</xdr:colOff>
      <xdr:row>34</xdr:row>
      <xdr:rowOff>158107</xdr:rowOff>
    </xdr:to>
    <mc:AlternateContent xmlns:mc="http://schemas.openxmlformats.org/markup-compatibility/2006" xmlns:tsle="http://schemas.microsoft.com/office/drawing/2012/timeslicer">
      <mc:Choice Requires="tsle">
        <xdr:graphicFrame macro="">
          <xdr:nvGraphicFramePr>
            <xdr:cNvPr id="11" name="Year">
              <a:extLst>
                <a:ext uri="{FF2B5EF4-FFF2-40B4-BE49-F238E27FC236}">
                  <a16:creationId xmlns:a16="http://schemas.microsoft.com/office/drawing/2014/main" id="{A773B475-28F3-406E-B75A-A93051C5FEA9}"/>
                </a:ext>
              </a:extLst>
            </xdr:cNvPr>
            <xdr:cNvGraphicFramePr/>
          </xdr:nvGraphicFramePr>
          <xdr:xfrm>
            <a:off x="0" y="0"/>
            <a:ext cx="0" cy="0"/>
          </xdr:xfrm>
          <a:graphic>
            <a:graphicData uri="http://schemas.microsoft.com/office/drawing/2012/timeslicer">
              <tsle:timeslicer name="Year"/>
            </a:graphicData>
          </a:graphic>
        </xdr:graphicFrame>
      </mc:Choice>
      <mc:Fallback xmlns="">
        <xdr:sp macro="" textlink="">
          <xdr:nvSpPr>
            <xdr:cNvPr id="0" name=""/>
            <xdr:cNvSpPr>
              <a:spLocks noTextEdit="1"/>
            </xdr:cNvSpPr>
          </xdr:nvSpPr>
          <xdr:spPr>
            <a:xfrm>
              <a:off x="15704591" y="5172430"/>
              <a:ext cx="2614356" cy="1253742"/>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xdr:from>
      <xdr:col>9</xdr:col>
      <xdr:colOff>52510</xdr:colOff>
      <xdr:row>10</xdr:row>
      <xdr:rowOff>63256</xdr:rowOff>
    </xdr:from>
    <xdr:to>
      <xdr:col>13</xdr:col>
      <xdr:colOff>350472</xdr:colOff>
      <xdr:row>25</xdr:row>
      <xdr:rowOff>58860</xdr:rowOff>
    </xdr:to>
    <xdr:graphicFrame macro="">
      <xdr:nvGraphicFramePr>
        <xdr:cNvPr id="14" name="Chart 13">
          <a:extLst>
            <a:ext uri="{FF2B5EF4-FFF2-40B4-BE49-F238E27FC236}">
              <a16:creationId xmlns:a16="http://schemas.microsoft.com/office/drawing/2014/main" id="{EDFC8F94-620F-40A1-9D53-4DD4CEACA0CA}"/>
            </a:ext>
            <a:ext uri="{147F2762-F138-4A5C-976F-8EAC2B608ADB}">
              <a16:predDERef xmlns:a16="http://schemas.microsoft.com/office/drawing/2014/main" pred="{ABB3C434-6AD0-4BB1-AE4A-FD2641726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498929</xdr:colOff>
      <xdr:row>4</xdr:row>
      <xdr:rowOff>54428</xdr:rowOff>
    </xdr:from>
    <xdr:to>
      <xdr:col>4</xdr:col>
      <xdr:colOff>1097643</xdr:colOff>
      <xdr:row>16</xdr:row>
      <xdr:rowOff>63500</xdr:rowOff>
    </xdr:to>
    <xdr:sp macro="" textlink="">
      <xdr:nvSpPr>
        <xdr:cNvPr id="3" name="Rectangle 2">
          <a:extLst>
            <a:ext uri="{FF2B5EF4-FFF2-40B4-BE49-F238E27FC236}">
              <a16:creationId xmlns:a16="http://schemas.microsoft.com/office/drawing/2014/main" id="{61BDFFA9-B3C3-42A7-8C45-E22D814F068C}"/>
            </a:ext>
          </a:extLst>
        </xdr:cNvPr>
        <xdr:cNvSpPr/>
      </xdr:nvSpPr>
      <xdr:spPr>
        <a:xfrm>
          <a:off x="498929" y="796890"/>
          <a:ext cx="4340329" cy="2236456"/>
        </a:xfrm>
        <a:prstGeom prst="rect">
          <a:avLst/>
        </a:prstGeom>
        <a:noFill/>
        <a:ln w="285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0</xdr:colOff>
      <xdr:row>3</xdr:row>
      <xdr:rowOff>133725</xdr:rowOff>
    </xdr:from>
    <xdr:to>
      <xdr:col>13</xdr:col>
      <xdr:colOff>525517</xdr:colOff>
      <xdr:row>50</xdr:row>
      <xdr:rowOff>88367</xdr:rowOff>
    </xdr:to>
    <xdr:sp macro="" textlink="">
      <xdr:nvSpPr>
        <xdr:cNvPr id="4" name="Rectangle 3">
          <a:extLst>
            <a:ext uri="{FF2B5EF4-FFF2-40B4-BE49-F238E27FC236}">
              <a16:creationId xmlns:a16="http://schemas.microsoft.com/office/drawing/2014/main" id="{57C52634-07F9-4266-8432-21F9FB7555CC}"/>
            </a:ext>
          </a:extLst>
        </xdr:cNvPr>
        <xdr:cNvSpPr/>
      </xdr:nvSpPr>
      <xdr:spPr>
        <a:xfrm>
          <a:off x="0" y="690571"/>
          <a:ext cx="19497363" cy="8678565"/>
        </a:xfrm>
        <a:prstGeom prst="rect">
          <a:avLst/>
        </a:prstGeom>
        <a:noFill/>
        <a:ln w="285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SG" sz="1100"/>
        </a:p>
      </xdr:txBody>
    </xdr:sp>
    <xdr:clientData/>
  </xdr:twoCellAnchor>
  <xdr:twoCellAnchor>
    <xdr:from>
      <xdr:col>0</xdr:col>
      <xdr:colOff>495301</xdr:colOff>
      <xdr:row>16</xdr:row>
      <xdr:rowOff>152400</xdr:rowOff>
    </xdr:from>
    <xdr:to>
      <xdr:col>2</xdr:col>
      <xdr:colOff>472723</xdr:colOff>
      <xdr:row>21</xdr:row>
      <xdr:rowOff>14111</xdr:rowOff>
    </xdr:to>
    <xdr:sp macro="" textlink="">
      <xdr:nvSpPr>
        <xdr:cNvPr id="12" name="TextBox 4">
          <a:extLst>
            <a:ext uri="{FF2B5EF4-FFF2-40B4-BE49-F238E27FC236}">
              <a16:creationId xmlns:a16="http://schemas.microsoft.com/office/drawing/2014/main" id="{1C7DC75E-E279-403A-A3AD-140C1A4698E9}"/>
            </a:ext>
            <a:ext uri="{147F2762-F138-4A5C-976F-8EAC2B608ADB}">
              <a16:predDERef xmlns:a16="http://schemas.microsoft.com/office/drawing/2014/main" pred="{57C52634-07F9-4266-8432-21F9FB7555CC}"/>
            </a:ext>
          </a:extLst>
        </xdr:cNvPr>
        <xdr:cNvSpPr txBox="1"/>
      </xdr:nvSpPr>
      <xdr:spPr>
        <a:xfrm>
          <a:off x="495301" y="3200400"/>
          <a:ext cx="1600200" cy="814211"/>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Information has been taken from H&amp;M Sustainability report 2020.</a:t>
          </a:r>
        </a:p>
      </xdr:txBody>
    </xdr:sp>
    <xdr:clientData/>
  </xdr:twoCellAnchor>
  <xdr:twoCellAnchor>
    <xdr:from>
      <xdr:col>4</xdr:col>
      <xdr:colOff>1590675</xdr:colOff>
      <xdr:row>0</xdr:row>
      <xdr:rowOff>114300</xdr:rowOff>
    </xdr:from>
    <xdr:to>
      <xdr:col>6</xdr:col>
      <xdr:colOff>1219200</xdr:colOff>
      <xdr:row>2</xdr:row>
      <xdr:rowOff>123825</xdr:rowOff>
    </xdr:to>
    <xdr:sp macro="" textlink="">
      <xdr:nvSpPr>
        <xdr:cNvPr id="6" name="TextBox 9">
          <a:extLst>
            <a:ext uri="{FF2B5EF4-FFF2-40B4-BE49-F238E27FC236}">
              <a16:creationId xmlns:a16="http://schemas.microsoft.com/office/drawing/2014/main" id="{30E64360-1C8A-4B6E-A461-5D40D9D6DA6E}"/>
            </a:ext>
            <a:ext uri="{147F2762-F138-4A5C-976F-8EAC2B608ADB}">
              <a16:predDERef xmlns:a16="http://schemas.microsoft.com/office/drawing/2014/main" pred="{1C7DC75E-E279-403A-A3AD-140C1A4698E9}"/>
            </a:ext>
          </a:extLst>
        </xdr:cNvPr>
        <xdr:cNvSpPr txBox="1"/>
      </xdr:nvSpPr>
      <xdr:spPr>
        <a:xfrm>
          <a:off x="5162550" y="114300"/>
          <a:ext cx="3086100" cy="371475"/>
        </a:xfrm>
        <a:prstGeom prst="rect">
          <a:avLst/>
        </a:prstGeom>
        <a:solidFill>
          <a:srgbClr val="FFD966"/>
        </a:solid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a:latin typeface="+mn-lt"/>
              <a:ea typeface="+mn-lt"/>
              <a:cs typeface="+mn-lt"/>
            </a:rPr>
            <a:t>Solution B:  SUSTAINABILITY</a:t>
          </a:r>
        </a:p>
        <a:p>
          <a:pPr marL="0" indent="0" algn="l"/>
          <a:endParaRPr lang="en-US" sz="2000">
            <a:latin typeface="+mn-lt"/>
            <a:ea typeface="+mn-lt"/>
            <a:cs typeface="+mn-lt"/>
          </a:endParaRPr>
        </a:p>
      </xdr:txBody>
    </xdr:sp>
    <xdr:clientData/>
  </xdr:twoCellAnchor>
  <xdr:twoCellAnchor>
    <xdr:from>
      <xdr:col>4</xdr:col>
      <xdr:colOff>9922</xdr:colOff>
      <xdr:row>18</xdr:row>
      <xdr:rowOff>112889</xdr:rowOff>
    </xdr:from>
    <xdr:to>
      <xdr:col>4</xdr:col>
      <xdr:colOff>1636889</xdr:colOff>
      <xdr:row>24</xdr:row>
      <xdr:rowOff>35278</xdr:rowOff>
    </xdr:to>
    <xdr:sp macro="" textlink="">
      <xdr:nvSpPr>
        <xdr:cNvPr id="15" name="TextBox 7">
          <a:extLst>
            <a:ext uri="{FF2B5EF4-FFF2-40B4-BE49-F238E27FC236}">
              <a16:creationId xmlns:a16="http://schemas.microsoft.com/office/drawing/2014/main" id="{FCE122E9-88AE-4498-A080-05869657EFBF}"/>
            </a:ext>
          </a:extLst>
        </xdr:cNvPr>
        <xdr:cNvSpPr txBox="1"/>
      </xdr:nvSpPr>
      <xdr:spPr>
        <a:xfrm>
          <a:off x="4095089" y="3541889"/>
          <a:ext cx="1626967" cy="10653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This graph is effective in showing multiple types</a:t>
          </a:r>
          <a:r>
            <a:rPr lang="en-SG" sz="1100" baseline="0"/>
            <a:t> of data. We can see that H&amp;M is becoming more sustainable yearly.</a:t>
          </a:r>
          <a:endParaRPr lang="en-SG" sz="1100"/>
        </a:p>
      </xdr:txBody>
    </xdr:sp>
    <xdr:clientData/>
  </xdr:twoCellAnchor>
  <xdr:twoCellAnchor>
    <xdr:from>
      <xdr:col>11</xdr:col>
      <xdr:colOff>518842</xdr:colOff>
      <xdr:row>35</xdr:row>
      <xdr:rowOff>46463</xdr:rowOff>
    </xdr:from>
    <xdr:to>
      <xdr:col>13</xdr:col>
      <xdr:colOff>15489</xdr:colOff>
      <xdr:row>38</xdr:row>
      <xdr:rowOff>147134</xdr:rowOff>
    </xdr:to>
    <xdr:sp macro="" textlink="">
      <xdr:nvSpPr>
        <xdr:cNvPr id="10" name="TextBox 9">
          <a:extLst>
            <a:ext uri="{FF2B5EF4-FFF2-40B4-BE49-F238E27FC236}">
              <a16:creationId xmlns:a16="http://schemas.microsoft.com/office/drawing/2014/main" id="{CFE94CED-F6E0-4D03-8984-C0EE71C7BB55}"/>
            </a:ext>
          </a:extLst>
        </xdr:cNvPr>
        <xdr:cNvSpPr txBox="1"/>
      </xdr:nvSpPr>
      <xdr:spPr>
        <a:xfrm>
          <a:off x="17400549" y="6551341"/>
          <a:ext cx="1556525" cy="6582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Year</a:t>
          </a:r>
          <a:r>
            <a:rPr lang="en-SG" sz="1100" baseline="0"/>
            <a:t> timeline is effective in filtering table data by year.</a:t>
          </a:r>
          <a:endParaRPr lang="en-SG"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550594</xdr:colOff>
      <xdr:row>0</xdr:row>
      <xdr:rowOff>0</xdr:rowOff>
    </xdr:from>
    <xdr:to>
      <xdr:col>10</xdr:col>
      <xdr:colOff>1451799</xdr:colOff>
      <xdr:row>2</xdr:row>
      <xdr:rowOff>9072</xdr:rowOff>
    </xdr:to>
    <xdr:sp macro="" textlink="">
      <xdr:nvSpPr>
        <xdr:cNvPr id="20" name="TextBox 2">
          <a:extLst>
            <a:ext uri="{FF2B5EF4-FFF2-40B4-BE49-F238E27FC236}">
              <a16:creationId xmlns:a16="http://schemas.microsoft.com/office/drawing/2014/main" id="{20EDCDEC-3F91-4293-B1D4-DF59D421A64C}"/>
            </a:ext>
            <a:ext uri="{147F2762-F138-4A5C-976F-8EAC2B608ADB}">
              <a16:predDERef xmlns:a16="http://schemas.microsoft.com/office/drawing/2014/main" pred="{3E7EA0A3-3021-44AF-AEE5-454E5D78B376}"/>
            </a:ext>
          </a:extLst>
        </xdr:cNvPr>
        <xdr:cNvSpPr txBox="1"/>
      </xdr:nvSpPr>
      <xdr:spPr>
        <a:xfrm>
          <a:off x="7090269" y="0"/>
          <a:ext cx="2138218" cy="371929"/>
        </a:xfrm>
        <a:prstGeom prst="rect">
          <a:avLst/>
        </a:prstGeom>
        <a:solidFill>
          <a:srgbClr val="FFD966"/>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2000">
              <a:latin typeface="+mn-lt"/>
              <a:ea typeface="+mn-lt"/>
              <a:cs typeface="+mn-lt"/>
            </a:rPr>
            <a:t>Solution C : PRICE</a:t>
          </a:r>
        </a:p>
      </xdr:txBody>
    </xdr:sp>
    <xdr:clientData/>
  </xdr:twoCellAnchor>
  <xdr:twoCellAnchor>
    <xdr:from>
      <xdr:col>5</xdr:col>
      <xdr:colOff>180975</xdr:colOff>
      <xdr:row>12</xdr:row>
      <xdr:rowOff>0</xdr:rowOff>
    </xdr:from>
    <xdr:to>
      <xdr:col>13</xdr:col>
      <xdr:colOff>0</xdr:colOff>
      <xdr:row>33</xdr:row>
      <xdr:rowOff>152400</xdr:rowOff>
    </xdr:to>
    <xdr:graphicFrame macro="">
      <xdr:nvGraphicFramePr>
        <xdr:cNvPr id="7" name="Chart 4">
          <a:extLst>
            <a:ext uri="{FF2B5EF4-FFF2-40B4-BE49-F238E27FC236}">
              <a16:creationId xmlns:a16="http://schemas.microsoft.com/office/drawing/2014/main" id="{97F3F98D-608F-4BCB-9934-FD008A67A124}"/>
            </a:ext>
            <a:ext uri="{147F2762-F138-4A5C-976F-8EAC2B608ADB}">
              <a16:predDERef xmlns:a16="http://schemas.microsoft.com/office/drawing/2014/main" pred="{20EDCDEC-3F91-4293-B1D4-DF59D421A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35</xdr:row>
      <xdr:rowOff>9525</xdr:rowOff>
    </xdr:from>
    <xdr:to>
      <xdr:col>12</xdr:col>
      <xdr:colOff>571500</xdr:colOff>
      <xdr:row>56</xdr:row>
      <xdr:rowOff>142875</xdr:rowOff>
    </xdr:to>
    <xdr:graphicFrame macro="">
      <xdr:nvGraphicFramePr>
        <xdr:cNvPr id="13" name="Chart 5">
          <a:extLst>
            <a:ext uri="{FF2B5EF4-FFF2-40B4-BE49-F238E27FC236}">
              <a16:creationId xmlns:a16="http://schemas.microsoft.com/office/drawing/2014/main" id="{B5FA1D2C-4EE5-4834-B2DD-54DB177F7E94}"/>
            </a:ext>
            <a:ext uri="{147F2762-F138-4A5C-976F-8EAC2B608ADB}">
              <a16:predDERef xmlns:a16="http://schemas.microsoft.com/office/drawing/2014/main" pred="{97F3F98D-608F-4BCB-9934-FD008A67A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19050</xdr:colOff>
      <xdr:row>18</xdr:row>
      <xdr:rowOff>66675</xdr:rowOff>
    </xdr:from>
    <xdr:to>
      <xdr:col>15</xdr:col>
      <xdr:colOff>447675</xdr:colOff>
      <xdr:row>21</xdr:row>
      <xdr:rowOff>0</xdr:rowOff>
    </xdr:to>
    <xdr:sp macro="" textlink="">
      <xdr:nvSpPr>
        <xdr:cNvPr id="61" name="Right Arrow 13">
          <a:extLst>
            <a:ext uri="{FF2B5EF4-FFF2-40B4-BE49-F238E27FC236}">
              <a16:creationId xmlns:a16="http://schemas.microsoft.com/office/drawing/2014/main" id="{1F7B46F7-CC61-42DA-8C8E-4507EEB6A155}"/>
            </a:ext>
            <a:ext uri="{147F2762-F138-4A5C-976F-8EAC2B608ADB}">
              <a16:predDERef xmlns:a16="http://schemas.microsoft.com/office/drawing/2014/main" pred="{B5FA1D2C-4EE5-4834-B2DD-54DB177F7E94}"/>
            </a:ext>
          </a:extLst>
        </xdr:cNvPr>
        <xdr:cNvSpPr/>
      </xdr:nvSpPr>
      <xdr:spPr>
        <a:xfrm>
          <a:off x="11268075" y="5038725"/>
          <a:ext cx="1019175" cy="5048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14</xdr:col>
      <xdr:colOff>0</xdr:colOff>
      <xdr:row>41</xdr:row>
      <xdr:rowOff>66675</xdr:rowOff>
    </xdr:from>
    <xdr:to>
      <xdr:col>15</xdr:col>
      <xdr:colOff>428625</xdr:colOff>
      <xdr:row>44</xdr:row>
      <xdr:rowOff>28575</xdr:rowOff>
    </xdr:to>
    <xdr:sp macro="" textlink="">
      <xdr:nvSpPr>
        <xdr:cNvPr id="66" name="Right Arrow 14">
          <a:extLst>
            <a:ext uri="{FF2B5EF4-FFF2-40B4-BE49-F238E27FC236}">
              <a16:creationId xmlns:a16="http://schemas.microsoft.com/office/drawing/2014/main" id="{07325F73-F651-44E3-9223-A0354E6AF548}"/>
            </a:ext>
            <a:ext uri="{147F2762-F138-4A5C-976F-8EAC2B608ADB}">
              <a16:predDERef xmlns:a16="http://schemas.microsoft.com/office/drawing/2014/main" pred="{1F7B46F7-CC61-42DA-8C8E-4507EEB6A155}"/>
            </a:ext>
          </a:extLst>
        </xdr:cNvPr>
        <xdr:cNvSpPr/>
      </xdr:nvSpPr>
      <xdr:spPr>
        <a:xfrm>
          <a:off x="11249025" y="9239250"/>
          <a:ext cx="1019175" cy="5048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15</xdr:col>
      <xdr:colOff>581025</xdr:colOff>
      <xdr:row>39</xdr:row>
      <xdr:rowOff>0</xdr:rowOff>
    </xdr:from>
    <xdr:to>
      <xdr:col>18</xdr:col>
      <xdr:colOff>660400</xdr:colOff>
      <xdr:row>45</xdr:row>
      <xdr:rowOff>42333</xdr:rowOff>
    </xdr:to>
    <xdr:sp macro="" textlink="">
      <xdr:nvSpPr>
        <xdr:cNvPr id="19" name="TextBox 16">
          <a:extLst>
            <a:ext uri="{FF2B5EF4-FFF2-40B4-BE49-F238E27FC236}">
              <a16:creationId xmlns:a16="http://schemas.microsoft.com/office/drawing/2014/main" id="{42EB623E-7BC8-4657-9A70-F25BDC4CF18D}"/>
            </a:ext>
            <a:ext uri="{147F2762-F138-4A5C-976F-8EAC2B608ADB}">
              <a16:predDERef xmlns:a16="http://schemas.microsoft.com/office/drawing/2014/main" pred="{07325F73-F651-44E3-9223-A0354E6AF548}"/>
            </a:ext>
          </a:extLst>
        </xdr:cNvPr>
        <xdr:cNvSpPr txBox="1"/>
      </xdr:nvSpPr>
      <xdr:spPr>
        <a:xfrm>
          <a:off x="14161558" y="9127067"/>
          <a:ext cx="2111375" cy="1210733"/>
        </a:xfrm>
        <a:prstGeom prst="rect">
          <a:avLst/>
        </a:prstGeom>
        <a:solidFill>
          <a:schemeClr val="accent4">
            <a:lumMod val="40000"/>
            <a:lumOff val="60000"/>
          </a:schemeClr>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This clustered chart shows clearly that surveyors value the pricing of clothes. With the rating of 5 being the majority, we can conclude that price is a crucial factor when purchasing clothing. </a:t>
          </a:r>
        </a:p>
        <a:p>
          <a:pPr marL="0" indent="0" algn="l"/>
          <a:endParaRPr lang="en-US" sz="1100">
            <a:latin typeface="+mn-lt"/>
            <a:ea typeface="+mn-lt"/>
            <a:cs typeface="+mn-lt"/>
          </a:endParaRPr>
        </a:p>
      </xdr:txBody>
    </xdr:sp>
    <xdr:clientData/>
  </xdr:twoCellAnchor>
  <xdr:twoCellAnchor>
    <xdr:from>
      <xdr:col>16</xdr:col>
      <xdr:colOff>9525</xdr:colOff>
      <xdr:row>16</xdr:row>
      <xdr:rowOff>0</xdr:rowOff>
    </xdr:from>
    <xdr:to>
      <xdr:col>20</xdr:col>
      <xdr:colOff>16933</xdr:colOff>
      <xdr:row>24</xdr:row>
      <xdr:rowOff>0</xdr:rowOff>
    </xdr:to>
    <xdr:sp macro="" textlink="">
      <xdr:nvSpPr>
        <xdr:cNvPr id="27" name="TextBox 17">
          <a:extLst>
            <a:ext uri="{FF2B5EF4-FFF2-40B4-BE49-F238E27FC236}">
              <a16:creationId xmlns:a16="http://schemas.microsoft.com/office/drawing/2014/main" id="{C1F66ECC-EA2F-460C-A99C-EBC099BED58A}"/>
            </a:ext>
            <a:ext uri="{147F2762-F138-4A5C-976F-8EAC2B608ADB}">
              <a16:predDERef xmlns:a16="http://schemas.microsoft.com/office/drawing/2014/main" pred="{42EB623E-7BC8-4657-9A70-F25BDC4CF18D}"/>
            </a:ext>
          </a:extLst>
        </xdr:cNvPr>
        <xdr:cNvSpPr txBox="1"/>
      </xdr:nvSpPr>
      <xdr:spPr>
        <a:xfrm>
          <a:off x="14267392" y="4648200"/>
          <a:ext cx="2716741" cy="1557867"/>
        </a:xfrm>
        <a:prstGeom prst="rect">
          <a:avLst/>
        </a:prstGeom>
        <a:solidFill>
          <a:schemeClr val="accent4">
            <a:lumMod val="40000"/>
            <a:lumOff val="60000"/>
          </a:schemeClr>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This pie chart shows the responses from the question, "Are you satisfied with the current pricing of H&amp;M clothes?" </a:t>
          </a:r>
        </a:p>
        <a:p>
          <a:pPr marL="0" indent="0" algn="l"/>
          <a:endParaRPr lang="en-US" sz="1100">
            <a:latin typeface="+mn-lt"/>
            <a:ea typeface="+mn-lt"/>
            <a:cs typeface="+mn-lt"/>
          </a:endParaRPr>
        </a:p>
        <a:p>
          <a:pPr marL="0" indent="0" algn="l"/>
          <a:r>
            <a:rPr lang="en-US" sz="1100">
              <a:latin typeface="+mn-lt"/>
              <a:ea typeface="+mn-lt"/>
              <a:cs typeface="+mn-lt"/>
            </a:rPr>
            <a:t>It is a clear representation of the collated data, with more surveyors disagreeing with the statement. Thus, this shows that H&amp;M should review the prices of their items. </a:t>
          </a:r>
        </a:p>
        <a:p>
          <a:pPr marL="0" indent="0" algn="l"/>
          <a:endParaRPr lang="en-US" sz="1100">
            <a:latin typeface="+mn-lt"/>
            <a:ea typeface="+mn-lt"/>
            <a:cs typeface="+mn-lt"/>
          </a:endParaRPr>
        </a:p>
      </xdr:txBody>
    </xdr:sp>
    <xdr:clientData/>
  </xdr:twoCellAnchor>
  <xdr:twoCellAnchor>
    <xdr:from>
      <xdr:col>11</xdr:col>
      <xdr:colOff>451757</xdr:colOff>
      <xdr:row>4</xdr:row>
      <xdr:rowOff>136071</xdr:rowOff>
    </xdr:from>
    <xdr:to>
      <xdr:col>15</xdr:col>
      <xdr:colOff>599441</xdr:colOff>
      <xdr:row>7</xdr:row>
      <xdr:rowOff>172720</xdr:rowOff>
    </xdr:to>
    <xdr:sp macro="" textlink="">
      <xdr:nvSpPr>
        <xdr:cNvPr id="38" name="TextBox 8">
          <a:extLst>
            <a:ext uri="{FF2B5EF4-FFF2-40B4-BE49-F238E27FC236}">
              <a16:creationId xmlns:a16="http://schemas.microsoft.com/office/drawing/2014/main" id="{204F53F0-B212-4DFB-AEFC-3F1E21FFFE84}"/>
            </a:ext>
            <a:ext uri="{147F2762-F138-4A5C-976F-8EAC2B608ADB}">
              <a16:predDERef xmlns:a16="http://schemas.microsoft.com/office/drawing/2014/main" pred="{C1F66ECC-EA2F-460C-A99C-EBC099BED58A}"/>
            </a:ext>
          </a:extLst>
        </xdr:cNvPr>
        <xdr:cNvSpPr txBox="1"/>
      </xdr:nvSpPr>
      <xdr:spPr>
        <a:xfrm>
          <a:off x="11282317" y="1781991"/>
          <a:ext cx="2829924" cy="1276169"/>
        </a:xfrm>
        <a:prstGeom prst="rect">
          <a:avLst/>
        </a:prstGeom>
        <a:solidFill>
          <a:schemeClr val="accent4">
            <a:lumMod val="40000"/>
            <a:lumOff val="60000"/>
          </a:schemeClr>
        </a:solid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100">
            <a:latin typeface="+mn-lt"/>
            <a:ea typeface="+mn-lt"/>
            <a:cs typeface="+mn-lt"/>
          </a:endParaRPr>
        </a:p>
        <a:p>
          <a:pPr marL="0" indent="0" algn="l"/>
          <a:r>
            <a:rPr lang="en-US" sz="1100">
              <a:latin typeface="+mn-lt"/>
              <a:ea typeface="+mn-lt"/>
              <a:cs typeface="+mn-lt"/>
            </a:rPr>
            <a:t>COUNTIF function was used to create this table. </a:t>
          </a:r>
        </a:p>
        <a:p>
          <a:pPr marL="0" indent="0" algn="l"/>
          <a:endParaRPr lang="en-US" sz="1100">
            <a:latin typeface="+mn-lt"/>
            <a:ea typeface="+mn-lt"/>
            <a:cs typeface="+mn-lt"/>
          </a:endParaRPr>
        </a:p>
        <a:p>
          <a:pPr marL="0" indent="0" algn="l"/>
          <a:r>
            <a:rPr lang="en-US" sz="1100">
              <a:latin typeface="+mn-lt"/>
              <a:ea typeface="+mn-lt"/>
              <a:cs typeface="+mn-lt"/>
            </a:rPr>
            <a:t>Scale from 1 to 5, 1 being lthe east important and 5 being the most important.</a:t>
          </a:r>
        </a:p>
      </xdr:txBody>
    </xdr:sp>
    <xdr:clientData/>
  </xdr:twoCellAnchor>
  <xdr:twoCellAnchor>
    <xdr:from>
      <xdr:col>0</xdr:col>
      <xdr:colOff>508000</xdr:colOff>
      <xdr:row>2</xdr:row>
      <xdr:rowOff>42333</xdr:rowOff>
    </xdr:from>
    <xdr:to>
      <xdr:col>20</xdr:col>
      <xdr:colOff>571500</xdr:colOff>
      <xdr:row>76</xdr:row>
      <xdr:rowOff>84666</xdr:rowOff>
    </xdr:to>
    <xdr:sp macro="" textlink="">
      <xdr:nvSpPr>
        <xdr:cNvPr id="3" name="Rectangle 2">
          <a:extLst>
            <a:ext uri="{FF2B5EF4-FFF2-40B4-BE49-F238E27FC236}">
              <a16:creationId xmlns:a16="http://schemas.microsoft.com/office/drawing/2014/main" id="{765ECC94-834D-49F4-8C3B-5BD5E941E8C0}"/>
            </a:ext>
          </a:extLst>
        </xdr:cNvPr>
        <xdr:cNvSpPr/>
      </xdr:nvSpPr>
      <xdr:spPr>
        <a:xfrm>
          <a:off x="508000" y="423333"/>
          <a:ext cx="15472833" cy="156845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495300</xdr:colOff>
      <xdr:row>2</xdr:row>
      <xdr:rowOff>66675</xdr:rowOff>
    </xdr:from>
    <xdr:to>
      <xdr:col>39</xdr:col>
      <xdr:colOff>247650</xdr:colOff>
      <xdr:row>11</xdr:row>
      <xdr:rowOff>152400</xdr:rowOff>
    </xdr:to>
    <xdr:sp macro="" textlink="">
      <xdr:nvSpPr>
        <xdr:cNvPr id="2" name="TextBox 1">
          <a:extLst>
            <a:ext uri="{FF2B5EF4-FFF2-40B4-BE49-F238E27FC236}">
              <a16:creationId xmlns:a16="http://schemas.microsoft.com/office/drawing/2014/main" id="{7A3112CE-29DE-44A1-88F9-DF60111E5C59}"/>
            </a:ext>
          </a:extLst>
        </xdr:cNvPr>
        <xdr:cNvSpPr txBox="1"/>
      </xdr:nvSpPr>
      <xdr:spPr>
        <a:xfrm>
          <a:off x="28221214" y="425904"/>
          <a:ext cx="4531179" cy="2311853"/>
        </a:xfrm>
        <a:prstGeom prst="rect">
          <a:avLst/>
        </a:prstGeom>
        <a:solidFill>
          <a:srgbClr val="F4B084"/>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800">
              <a:latin typeface="+mn-lt"/>
              <a:ea typeface="+mn-lt"/>
              <a:cs typeface="+mn-lt"/>
            </a:rPr>
            <a:t>The problems derived from the suvrey</a:t>
          </a:r>
          <a:r>
            <a:rPr lang="en-US" sz="1800" baseline="0">
              <a:latin typeface="+mn-lt"/>
              <a:ea typeface="+mn-lt"/>
              <a:cs typeface="+mn-lt"/>
            </a:rPr>
            <a:t> are</a:t>
          </a:r>
          <a:r>
            <a:rPr lang="en-US" sz="1800">
              <a:latin typeface="+mn-lt"/>
              <a:ea typeface="+mn-lt"/>
              <a:cs typeface="+mn-lt"/>
            </a:rPr>
            <a:t> categorized into four broad categories: </a:t>
          </a:r>
        </a:p>
        <a:p>
          <a:pPr marL="0" indent="0" algn="l"/>
          <a:r>
            <a:rPr lang="en-US" sz="1800">
              <a:latin typeface="+mn-lt"/>
              <a:ea typeface="+mn-lt"/>
              <a:cs typeface="+mn-lt"/>
            </a:rPr>
            <a:t>1. Unsustainable </a:t>
          </a:r>
        </a:p>
        <a:p>
          <a:pPr marL="0" indent="0" algn="l"/>
          <a:r>
            <a:rPr lang="en-US" sz="1800">
              <a:latin typeface="+mn-lt"/>
              <a:ea typeface="+mn-lt"/>
              <a:cs typeface="+mn-lt"/>
            </a:rPr>
            <a:t>2. Poor design &amp; quality </a:t>
          </a:r>
        </a:p>
        <a:p>
          <a:pPr marL="0" indent="0" algn="l"/>
          <a:r>
            <a:rPr lang="en-US" sz="1800">
              <a:latin typeface="+mn-lt"/>
              <a:ea typeface="+mn-lt"/>
              <a:cs typeface="+mn-lt"/>
            </a:rPr>
            <a:t>3. Unreasonable pricing </a:t>
          </a:r>
        </a:p>
        <a:p>
          <a:pPr marL="0" indent="0" algn="l"/>
          <a:r>
            <a:rPr lang="en-US" sz="1800">
              <a:latin typeface="+mn-lt"/>
              <a:ea typeface="+mn-lt"/>
              <a:cs typeface="+mn-lt"/>
            </a:rPr>
            <a:t>4. Poor marketing </a:t>
          </a:r>
        </a:p>
      </xdr:txBody>
    </xdr:sp>
    <xdr:clientData/>
  </xdr:twoCellAnchor>
  <xdr:twoCellAnchor>
    <xdr:from>
      <xdr:col>35</xdr:col>
      <xdr:colOff>506451</xdr:colOff>
      <xdr:row>14</xdr:row>
      <xdr:rowOff>37171</xdr:rowOff>
    </xdr:from>
    <xdr:to>
      <xdr:col>39</xdr:col>
      <xdr:colOff>311305</xdr:colOff>
      <xdr:row>27</xdr:row>
      <xdr:rowOff>23231</xdr:rowOff>
    </xdr:to>
    <xdr:sp macro="" textlink="">
      <xdr:nvSpPr>
        <xdr:cNvPr id="3" name="TextBox 2">
          <a:extLst>
            <a:ext uri="{FF2B5EF4-FFF2-40B4-BE49-F238E27FC236}">
              <a16:creationId xmlns:a16="http://schemas.microsoft.com/office/drawing/2014/main" id="{AF428816-4EBC-4452-B804-D3C58E4FD948}"/>
            </a:ext>
          </a:extLst>
        </xdr:cNvPr>
        <xdr:cNvSpPr txBox="1"/>
      </xdr:nvSpPr>
      <xdr:spPr>
        <a:xfrm>
          <a:off x="28194000" y="3117695"/>
          <a:ext cx="4581293" cy="242539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The frequency of clothes purchased</a:t>
          </a:r>
          <a:r>
            <a:rPr lang="en-US" sz="1800" baseline="0"/>
            <a:t> are categorized into five different categorties for easier interpretation: </a:t>
          </a:r>
        </a:p>
        <a:p>
          <a:r>
            <a:rPr lang="en-US" sz="1800" baseline="0"/>
            <a:t>1. Low</a:t>
          </a:r>
        </a:p>
        <a:p>
          <a:r>
            <a:rPr lang="en-US" sz="1800" baseline="0"/>
            <a:t>2. Moderately low </a:t>
          </a:r>
        </a:p>
        <a:p>
          <a:r>
            <a:rPr lang="en-US" sz="1800" baseline="0"/>
            <a:t>3. Moderate </a:t>
          </a:r>
        </a:p>
        <a:p>
          <a:r>
            <a:rPr lang="en-US" sz="1800" baseline="0"/>
            <a:t>4. Moderately high </a:t>
          </a:r>
        </a:p>
        <a:p>
          <a:r>
            <a:rPr lang="en-US" sz="1800" baseline="0"/>
            <a:t>5. High </a:t>
          </a:r>
          <a:endParaRPr lang="th-TH" sz="1800"/>
        </a:p>
      </xdr:txBody>
    </xdr:sp>
    <xdr:clientData/>
  </xdr:twoCellAnchor>
  <xdr:twoCellAnchor>
    <xdr:from>
      <xdr:col>35</xdr:col>
      <xdr:colOff>1638300</xdr:colOff>
      <xdr:row>32</xdr:row>
      <xdr:rowOff>19050</xdr:rowOff>
    </xdr:from>
    <xdr:to>
      <xdr:col>38</xdr:col>
      <xdr:colOff>304800</xdr:colOff>
      <xdr:row>35</xdr:row>
      <xdr:rowOff>257175</xdr:rowOff>
    </xdr:to>
    <xdr:sp macro="" textlink="">
      <xdr:nvSpPr>
        <xdr:cNvPr id="20" name="TextBox 4">
          <a:extLst>
            <a:ext uri="{FF2B5EF4-FFF2-40B4-BE49-F238E27FC236}">
              <a16:creationId xmlns:a16="http://schemas.microsoft.com/office/drawing/2014/main" id="{AEEBFE7F-504C-4415-BE87-9003442F47AC}"/>
            </a:ext>
            <a:ext uri="{147F2762-F138-4A5C-976F-8EAC2B608ADB}">
              <a16:predDERef xmlns:a16="http://schemas.microsoft.com/office/drawing/2014/main" pred="{AF428816-4EBC-4452-B804-D3C58E4FD948}"/>
            </a:ext>
          </a:extLst>
        </xdr:cNvPr>
        <xdr:cNvSpPr txBox="1"/>
      </xdr:nvSpPr>
      <xdr:spPr>
        <a:xfrm>
          <a:off x="29413200" y="7115175"/>
          <a:ext cx="2771775" cy="1057275"/>
        </a:xfrm>
        <a:prstGeom prst="rect">
          <a:avLst/>
        </a:prstGeom>
        <a:solidFill>
          <a:srgbClr val="FFE699"/>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Data validation is used for the ratings column with the minimum being 1 and the maximum being 5. Any other value put in will result in an error. This is to ensure that the data is accurately keyed in. </a:t>
          </a:r>
        </a:p>
      </xdr:txBody>
    </xdr:sp>
    <xdr:clientData/>
  </xdr:twoCellAnchor>
  <xdr:twoCellAnchor>
    <xdr:from>
      <xdr:col>35</xdr:col>
      <xdr:colOff>409575</xdr:colOff>
      <xdr:row>32</xdr:row>
      <xdr:rowOff>257175</xdr:rowOff>
    </xdr:from>
    <xdr:to>
      <xdr:col>35</xdr:col>
      <xdr:colOff>1428750</xdr:colOff>
      <xdr:row>34</xdr:row>
      <xdr:rowOff>266700</xdr:rowOff>
    </xdr:to>
    <xdr:sp macro="" textlink="">
      <xdr:nvSpPr>
        <xdr:cNvPr id="19" name="Left Arrow 5">
          <a:extLst>
            <a:ext uri="{FF2B5EF4-FFF2-40B4-BE49-F238E27FC236}">
              <a16:creationId xmlns:a16="http://schemas.microsoft.com/office/drawing/2014/main" id="{031A2DBE-3921-4CBD-8B88-A1D5188B9FE3}"/>
            </a:ext>
            <a:ext uri="{147F2762-F138-4A5C-976F-8EAC2B608ADB}">
              <a16:predDERef xmlns:a16="http://schemas.microsoft.com/office/drawing/2014/main" pred="{AEEBFE7F-504C-4415-BE87-9003442F47AC}"/>
            </a:ext>
          </a:extLst>
        </xdr:cNvPr>
        <xdr:cNvSpPr/>
      </xdr:nvSpPr>
      <xdr:spPr>
        <a:xfrm>
          <a:off x="28184475" y="7353300"/>
          <a:ext cx="1019175" cy="5048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22</xdr:col>
      <xdr:colOff>342900</xdr:colOff>
      <xdr:row>81</xdr:row>
      <xdr:rowOff>76200</xdr:rowOff>
    </xdr:from>
    <xdr:to>
      <xdr:col>26</xdr:col>
      <xdr:colOff>409575</xdr:colOff>
      <xdr:row>87</xdr:row>
      <xdr:rowOff>104775</xdr:rowOff>
    </xdr:to>
    <xdr:sp macro="" textlink="">
      <xdr:nvSpPr>
        <xdr:cNvPr id="26" name="TextBox 6">
          <a:extLst>
            <a:ext uri="{FF2B5EF4-FFF2-40B4-BE49-F238E27FC236}">
              <a16:creationId xmlns:a16="http://schemas.microsoft.com/office/drawing/2014/main" id="{A0C72C49-78BE-45FD-A19E-14C0FB6CE73E}"/>
            </a:ext>
            <a:ext uri="{147F2762-F138-4A5C-976F-8EAC2B608ADB}">
              <a16:predDERef xmlns:a16="http://schemas.microsoft.com/office/drawing/2014/main" pred="{031A2DBE-3921-4CBD-8B88-A1D5188B9FE3}"/>
            </a:ext>
          </a:extLst>
        </xdr:cNvPr>
        <xdr:cNvSpPr txBox="1"/>
      </xdr:nvSpPr>
      <xdr:spPr>
        <a:xfrm>
          <a:off x="19335750" y="20145375"/>
          <a:ext cx="2771775" cy="1057275"/>
        </a:xfrm>
        <a:prstGeom prst="rect">
          <a:avLst/>
        </a:prstGeom>
        <a:solidFill>
          <a:srgbClr val="FFE699"/>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Data validation is used for the ratings column with the minimum being 1 and the maximum being 5. Any other value put in will result in an error. This is to ensure that the data is accurately keyed in. </a:t>
          </a:r>
        </a:p>
      </xdr:txBody>
    </xdr:sp>
    <xdr:clientData/>
  </xdr:twoCellAnchor>
  <xdr:twoCellAnchor>
    <xdr:from>
      <xdr:col>24</xdr:col>
      <xdr:colOff>0</xdr:colOff>
      <xdr:row>75</xdr:row>
      <xdr:rowOff>28575</xdr:rowOff>
    </xdr:from>
    <xdr:to>
      <xdr:col>24</xdr:col>
      <xdr:colOff>504825</xdr:colOff>
      <xdr:row>81</xdr:row>
      <xdr:rowOff>19050</xdr:rowOff>
    </xdr:to>
    <xdr:sp macro="" textlink="">
      <xdr:nvSpPr>
        <xdr:cNvPr id="25" name="Up Arrow 7">
          <a:extLst>
            <a:ext uri="{FF2B5EF4-FFF2-40B4-BE49-F238E27FC236}">
              <a16:creationId xmlns:a16="http://schemas.microsoft.com/office/drawing/2014/main" id="{B973DEF0-CC43-4302-8CFA-18A6067B874E}"/>
            </a:ext>
            <a:ext uri="{147F2762-F138-4A5C-976F-8EAC2B608ADB}">
              <a16:predDERef xmlns:a16="http://schemas.microsoft.com/office/drawing/2014/main" pred="{A0C72C49-78BE-45FD-A19E-14C0FB6CE73E}"/>
            </a:ext>
          </a:extLst>
        </xdr:cNvPr>
        <xdr:cNvSpPr/>
      </xdr:nvSpPr>
      <xdr:spPr>
        <a:xfrm>
          <a:off x="20345400" y="19069050"/>
          <a:ext cx="504825" cy="10191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0</xdr:col>
      <xdr:colOff>219075</xdr:colOff>
      <xdr:row>81</xdr:row>
      <xdr:rowOff>95250</xdr:rowOff>
    </xdr:from>
    <xdr:to>
      <xdr:col>4</xdr:col>
      <xdr:colOff>285750</xdr:colOff>
      <xdr:row>87</xdr:row>
      <xdr:rowOff>123825</xdr:rowOff>
    </xdr:to>
    <xdr:sp macro="" textlink="">
      <xdr:nvSpPr>
        <xdr:cNvPr id="36" name="TextBox 8">
          <a:extLst>
            <a:ext uri="{FF2B5EF4-FFF2-40B4-BE49-F238E27FC236}">
              <a16:creationId xmlns:a16="http://schemas.microsoft.com/office/drawing/2014/main" id="{EE8C6513-CD4F-4738-A1A2-8E08227CFDE2}"/>
            </a:ext>
            <a:ext uri="{147F2762-F138-4A5C-976F-8EAC2B608ADB}">
              <a16:predDERef xmlns:a16="http://schemas.microsoft.com/office/drawing/2014/main" pred="{B973DEF0-CC43-4302-8CFA-18A6067B874E}"/>
            </a:ext>
          </a:extLst>
        </xdr:cNvPr>
        <xdr:cNvSpPr txBox="1"/>
      </xdr:nvSpPr>
      <xdr:spPr>
        <a:xfrm>
          <a:off x="219075" y="20164425"/>
          <a:ext cx="2771775" cy="1057275"/>
        </a:xfrm>
        <a:prstGeom prst="rect">
          <a:avLst/>
        </a:prstGeom>
        <a:solidFill>
          <a:srgbClr val="FFE699"/>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Data validation is used for the age column. Only values that are whole numbers between 10 and 100 can be keyed in without resulting in an erorr. This is so that our spreadsheet does not have any inaccurate data. </a:t>
          </a:r>
        </a:p>
      </xdr:txBody>
    </xdr:sp>
    <xdr:clientData/>
  </xdr:twoCellAnchor>
  <xdr:twoCellAnchor>
    <xdr:from>
      <xdr:col>0</xdr:col>
      <xdr:colOff>590550</xdr:colOff>
      <xdr:row>74</xdr:row>
      <xdr:rowOff>66675</xdr:rowOff>
    </xdr:from>
    <xdr:to>
      <xdr:col>1</xdr:col>
      <xdr:colOff>419100</xdr:colOff>
      <xdr:row>80</xdr:row>
      <xdr:rowOff>57150</xdr:rowOff>
    </xdr:to>
    <xdr:sp macro="" textlink="">
      <xdr:nvSpPr>
        <xdr:cNvPr id="35" name="Up Arrow 9">
          <a:extLst>
            <a:ext uri="{FF2B5EF4-FFF2-40B4-BE49-F238E27FC236}">
              <a16:creationId xmlns:a16="http://schemas.microsoft.com/office/drawing/2014/main" id="{A287D322-C545-4B66-9AF8-E2B8A1B4E9A9}"/>
            </a:ext>
            <a:ext uri="{147F2762-F138-4A5C-976F-8EAC2B608ADB}">
              <a16:predDERef xmlns:a16="http://schemas.microsoft.com/office/drawing/2014/main" pred="{EE8C6513-CD4F-4738-A1A2-8E08227CFDE2}"/>
            </a:ext>
          </a:extLst>
        </xdr:cNvPr>
        <xdr:cNvSpPr/>
      </xdr:nvSpPr>
      <xdr:spPr>
        <a:xfrm>
          <a:off x="590550" y="18935700"/>
          <a:ext cx="504825" cy="10191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107609</xdr:colOff>
      <xdr:row>19</xdr:row>
      <xdr:rowOff>67967</xdr:rowOff>
    </xdr:from>
    <xdr:to>
      <xdr:col>33</xdr:col>
      <xdr:colOff>440102</xdr:colOff>
      <xdr:row>38</xdr:row>
      <xdr:rowOff>144502</xdr:rowOff>
    </xdr:to>
    <xdr:graphicFrame macro="">
      <xdr:nvGraphicFramePr>
        <xdr:cNvPr id="26" name="Chart 3">
          <a:extLst>
            <a:ext uri="{FF2B5EF4-FFF2-40B4-BE49-F238E27FC236}">
              <a16:creationId xmlns:a16="http://schemas.microsoft.com/office/drawing/2014/main" id="{888923D7-4344-419B-8F2F-54546AAC1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55043</xdr:colOff>
      <xdr:row>16</xdr:row>
      <xdr:rowOff>117171</xdr:rowOff>
    </xdr:from>
    <xdr:to>
      <xdr:col>7</xdr:col>
      <xdr:colOff>524895</xdr:colOff>
      <xdr:row>31</xdr:row>
      <xdr:rowOff>92424</xdr:rowOff>
    </xdr:to>
    <xdr:graphicFrame macro="">
      <xdr:nvGraphicFramePr>
        <xdr:cNvPr id="9" name="Chart 8" descr="Chart type: Line. 2019 has maximum 'Net Sales (SEK M)'.&#10;&#10;Description automatically generated">
          <a:extLst>
            <a:ext uri="{FF2B5EF4-FFF2-40B4-BE49-F238E27FC236}">
              <a16:creationId xmlns:a16="http://schemas.microsoft.com/office/drawing/2014/main" id="{614BEE79-E9C4-4ABC-BA8E-516285B79082}"/>
            </a:ext>
            <a:ext uri="{147F2762-F138-4A5C-976F-8EAC2B608ADB}">
              <a16:predDERef xmlns:a16="http://schemas.microsoft.com/office/drawing/2014/main" pred="{888923D7-4344-419B-8F2F-54546AAC1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927932</xdr:colOff>
      <xdr:row>18</xdr:row>
      <xdr:rowOff>109613</xdr:rowOff>
    </xdr:from>
    <xdr:to>
      <xdr:col>15</xdr:col>
      <xdr:colOff>6535</xdr:colOff>
      <xdr:row>34</xdr:row>
      <xdr:rowOff>121408</xdr:rowOff>
    </xdr:to>
    <xdr:graphicFrame macro="">
      <xdr:nvGraphicFramePr>
        <xdr:cNvPr id="5" name="Chart 4">
          <a:extLst>
            <a:ext uri="{FF2B5EF4-FFF2-40B4-BE49-F238E27FC236}">
              <a16:creationId xmlns:a16="http://schemas.microsoft.com/office/drawing/2014/main" id="{6B641DAD-D293-46DC-87D8-E3C8CC183019}"/>
            </a:ext>
            <a:ext uri="{147F2762-F138-4A5C-976F-8EAC2B608ADB}">
              <a16:predDERef xmlns:a16="http://schemas.microsoft.com/office/drawing/2014/main" pred="{614BEE79-E9C4-4ABC-BA8E-516285B79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1888</xdr:colOff>
      <xdr:row>18</xdr:row>
      <xdr:rowOff>128512</xdr:rowOff>
    </xdr:from>
    <xdr:to>
      <xdr:col>17</xdr:col>
      <xdr:colOff>141862</xdr:colOff>
      <xdr:row>31</xdr:row>
      <xdr:rowOff>156556</xdr:rowOff>
    </xdr:to>
    <mc:AlternateContent xmlns:mc="http://schemas.openxmlformats.org/markup-compatibility/2006" xmlns:a14="http://schemas.microsoft.com/office/drawing/2010/main">
      <mc:Choice Requires="a14">
        <xdr:graphicFrame macro="">
          <xdr:nvGraphicFramePr>
            <xdr:cNvPr id="6" name="View">
              <a:extLst>
                <a:ext uri="{FF2B5EF4-FFF2-40B4-BE49-F238E27FC236}">
                  <a16:creationId xmlns:a16="http://schemas.microsoft.com/office/drawing/2014/main" id="{7CF90F78-4920-4C30-9C7D-4B152247FDB3}"/>
                </a:ext>
              </a:extLst>
            </xdr:cNvPr>
            <xdr:cNvGraphicFramePr/>
          </xdr:nvGraphicFramePr>
          <xdr:xfrm>
            <a:off x="0" y="0"/>
            <a:ext cx="0" cy="0"/>
          </xdr:xfrm>
          <a:graphic>
            <a:graphicData uri="http://schemas.microsoft.com/office/drawing/2010/slicer">
              <sle:slicer xmlns:sle="http://schemas.microsoft.com/office/drawing/2010/slicer" name="View"/>
            </a:graphicData>
          </a:graphic>
        </xdr:graphicFrame>
      </mc:Choice>
      <mc:Fallback xmlns="">
        <xdr:sp macro="" textlink="">
          <xdr:nvSpPr>
            <xdr:cNvPr id="0" name=""/>
            <xdr:cNvSpPr>
              <a:spLocks noTextEdit="1"/>
            </xdr:cNvSpPr>
          </xdr:nvSpPr>
          <xdr:spPr>
            <a:xfrm>
              <a:off x="11961055" y="3557512"/>
              <a:ext cx="1839952" cy="263789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381000</xdr:colOff>
      <xdr:row>5</xdr:row>
      <xdr:rowOff>19050</xdr:rowOff>
    </xdr:from>
    <xdr:to>
      <xdr:col>36</xdr:col>
      <xdr:colOff>400050</xdr:colOff>
      <xdr:row>66</xdr:row>
      <xdr:rowOff>19050</xdr:rowOff>
    </xdr:to>
    <xdr:sp macro="" textlink="">
      <xdr:nvSpPr>
        <xdr:cNvPr id="30" name="Rectangle 2">
          <a:extLst>
            <a:ext uri="{FF2B5EF4-FFF2-40B4-BE49-F238E27FC236}">
              <a16:creationId xmlns:a16="http://schemas.microsoft.com/office/drawing/2014/main" id="{91976D62-7EB7-4639-82F4-EF9264E9A384}"/>
            </a:ext>
            <a:ext uri="{147F2762-F138-4A5C-976F-8EAC2B608ADB}">
              <a16:predDERef xmlns:a16="http://schemas.microsoft.com/office/drawing/2014/main" pred="{7CF90F78-4920-4C30-9C7D-4B152247FDB3}"/>
            </a:ext>
          </a:extLst>
        </xdr:cNvPr>
        <xdr:cNvSpPr/>
      </xdr:nvSpPr>
      <xdr:spPr>
        <a:xfrm>
          <a:off x="971550" y="923925"/>
          <a:ext cx="23441025" cy="10753725"/>
        </a:xfrm>
        <a:prstGeom prst="rect">
          <a:avLst/>
        </a:prstGeom>
        <a:noFill/>
        <a:ln w="28575"/>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SG" sz="1100"/>
        </a:p>
      </xdr:txBody>
    </xdr:sp>
    <xdr:clientData/>
  </xdr:twoCellAnchor>
  <xdr:twoCellAnchor>
    <xdr:from>
      <xdr:col>23</xdr:col>
      <xdr:colOff>103908</xdr:colOff>
      <xdr:row>10</xdr:row>
      <xdr:rowOff>173182</xdr:rowOff>
    </xdr:from>
    <xdr:to>
      <xdr:col>26</xdr:col>
      <xdr:colOff>450272</xdr:colOff>
      <xdr:row>15</xdr:row>
      <xdr:rowOff>150091</xdr:rowOff>
    </xdr:to>
    <xdr:sp macro="" textlink="">
      <xdr:nvSpPr>
        <xdr:cNvPr id="14" name="TextBox 13">
          <a:extLst>
            <a:ext uri="{FF2B5EF4-FFF2-40B4-BE49-F238E27FC236}">
              <a16:creationId xmlns:a16="http://schemas.microsoft.com/office/drawing/2014/main" id="{36DE4CC5-0571-41B7-B373-5A58214BC41E}"/>
            </a:ext>
          </a:extLst>
        </xdr:cNvPr>
        <xdr:cNvSpPr txBox="1"/>
      </xdr:nvSpPr>
      <xdr:spPr>
        <a:xfrm>
          <a:off x="16960272" y="2020455"/>
          <a:ext cx="2182091" cy="9005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We took data from the regiontable and reformatted it into</a:t>
          </a:r>
          <a:r>
            <a:rPr lang="en-SG" sz="1100" baseline="0"/>
            <a:t> the Data Prep table to plot the location for every country.</a:t>
          </a:r>
          <a:endParaRPr lang="en-SG" sz="1100"/>
        </a:p>
      </xdr:txBody>
    </xdr:sp>
    <xdr:clientData/>
  </xdr:twoCellAnchor>
  <xdr:twoCellAnchor>
    <xdr:from>
      <xdr:col>34</xdr:col>
      <xdr:colOff>239568</xdr:colOff>
      <xdr:row>17</xdr:row>
      <xdr:rowOff>87199</xdr:rowOff>
    </xdr:from>
    <xdr:to>
      <xdr:col>36</xdr:col>
      <xdr:colOff>106188</xdr:colOff>
      <xdr:row>22</xdr:row>
      <xdr:rowOff>161940</xdr:rowOff>
    </xdr:to>
    <xdr:sp macro="" textlink="">
      <xdr:nvSpPr>
        <xdr:cNvPr id="15" name="TextBox 14">
          <a:extLst>
            <a:ext uri="{FF2B5EF4-FFF2-40B4-BE49-F238E27FC236}">
              <a16:creationId xmlns:a16="http://schemas.microsoft.com/office/drawing/2014/main" id="{7855B3F8-3FAF-4054-990F-EB3EC90F02FB}"/>
            </a:ext>
          </a:extLst>
        </xdr:cNvPr>
        <xdr:cNvSpPr txBox="1"/>
      </xdr:nvSpPr>
      <xdr:spPr>
        <a:xfrm>
          <a:off x="23993581" y="3245488"/>
          <a:ext cx="1103199" cy="10105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Data Validation-</a:t>
          </a:r>
          <a:r>
            <a:rPr lang="en-SG" sz="1100" baseline="0"/>
            <a:t> to allow users to view data by year.</a:t>
          </a:r>
          <a:endParaRPr lang="en-SG" sz="1100"/>
        </a:p>
      </xdr:txBody>
    </xdr:sp>
    <xdr:clientData/>
  </xdr:twoCellAnchor>
  <xdr:twoCellAnchor>
    <xdr:from>
      <xdr:col>33</xdr:col>
      <xdr:colOff>138546</xdr:colOff>
      <xdr:row>10</xdr:row>
      <xdr:rowOff>80816</xdr:rowOff>
    </xdr:from>
    <xdr:to>
      <xdr:col>35</xdr:col>
      <xdr:colOff>207818</xdr:colOff>
      <xdr:row>16</xdr:row>
      <xdr:rowOff>138546</xdr:rowOff>
    </xdr:to>
    <xdr:sp macro="" textlink="">
      <xdr:nvSpPr>
        <xdr:cNvPr id="16" name="TextBox 15">
          <a:extLst>
            <a:ext uri="{FF2B5EF4-FFF2-40B4-BE49-F238E27FC236}">
              <a16:creationId xmlns:a16="http://schemas.microsoft.com/office/drawing/2014/main" id="{FFC6A7D6-CF38-4627-BA6A-FC500FB61371}"/>
            </a:ext>
          </a:extLst>
        </xdr:cNvPr>
        <xdr:cNvSpPr txBox="1"/>
      </xdr:nvSpPr>
      <xdr:spPr>
        <a:xfrm>
          <a:off x="23114001" y="1928089"/>
          <a:ext cx="1293090" cy="11660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Conditional Formatting</a:t>
          </a:r>
          <a:r>
            <a:rPr lang="en-SG" sz="1100" baseline="0"/>
            <a:t> and IF,MAX function to display max sales and shade them in the map.</a:t>
          </a:r>
          <a:endParaRPr lang="en-SG" sz="1100"/>
        </a:p>
      </xdr:txBody>
    </xdr:sp>
    <xdr:clientData/>
  </xdr:twoCellAnchor>
  <xdr:twoCellAnchor>
    <xdr:from>
      <xdr:col>23</xdr:col>
      <xdr:colOff>50464</xdr:colOff>
      <xdr:row>39</xdr:row>
      <xdr:rowOff>50279</xdr:rowOff>
    </xdr:from>
    <xdr:to>
      <xdr:col>33</xdr:col>
      <xdr:colOff>572615</xdr:colOff>
      <xdr:row>42</xdr:row>
      <xdr:rowOff>176905</xdr:rowOff>
    </xdr:to>
    <xdr:sp macro="" textlink="">
      <xdr:nvSpPr>
        <xdr:cNvPr id="17" name="TextBox 16">
          <a:extLst>
            <a:ext uri="{FF2B5EF4-FFF2-40B4-BE49-F238E27FC236}">
              <a16:creationId xmlns:a16="http://schemas.microsoft.com/office/drawing/2014/main" id="{9FAEE40D-1315-4E07-AF68-0AC27EF2FB7A}"/>
            </a:ext>
          </a:extLst>
        </xdr:cNvPr>
        <xdr:cNvSpPr txBox="1"/>
      </xdr:nvSpPr>
      <xdr:spPr>
        <a:xfrm>
          <a:off x="16929174" y="7281085"/>
          <a:ext cx="6667312" cy="6796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aseline="0"/>
            <a:t>We have inserted a Bubble chart with a picture of a map formatted in. This allowes the users to visualise sales by country better.The area of the bubbles represent the number of sales. This allows users to spot countries that are performing better at a glance.</a:t>
          </a:r>
          <a:endParaRPr lang="en-SG" sz="1100"/>
        </a:p>
      </xdr:txBody>
    </xdr:sp>
    <xdr:clientData/>
  </xdr:twoCellAnchor>
  <xdr:twoCellAnchor>
    <xdr:from>
      <xdr:col>19</xdr:col>
      <xdr:colOff>600365</xdr:colOff>
      <xdr:row>36</xdr:row>
      <xdr:rowOff>46184</xdr:rowOff>
    </xdr:from>
    <xdr:to>
      <xdr:col>23</xdr:col>
      <xdr:colOff>23092</xdr:colOff>
      <xdr:row>39</xdr:row>
      <xdr:rowOff>80818</xdr:rowOff>
    </xdr:to>
    <xdr:sp macro="" textlink="">
      <xdr:nvSpPr>
        <xdr:cNvPr id="7" name="TextBox 6">
          <a:extLst>
            <a:ext uri="{FF2B5EF4-FFF2-40B4-BE49-F238E27FC236}">
              <a16:creationId xmlns:a16="http://schemas.microsoft.com/office/drawing/2014/main" id="{4C4B10C8-0BFA-4ED1-BD80-27D1ACCC594F}"/>
            </a:ext>
          </a:extLst>
        </xdr:cNvPr>
        <xdr:cNvSpPr txBox="1"/>
      </xdr:nvSpPr>
      <xdr:spPr>
        <a:xfrm>
          <a:off x="15009092" y="6707911"/>
          <a:ext cx="1870364" cy="5888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Data Bars will allow</a:t>
          </a:r>
          <a:r>
            <a:rPr lang="en-SG" sz="1100" baseline="0"/>
            <a:t> us to spot countries that are doing well at a glance.</a:t>
          </a:r>
          <a:endParaRPr lang="en-SG" sz="1100"/>
        </a:p>
      </xdr:txBody>
    </xdr:sp>
    <xdr:clientData/>
  </xdr:twoCellAnchor>
  <xdr:twoCellAnchor>
    <xdr:from>
      <xdr:col>15</xdr:col>
      <xdr:colOff>92364</xdr:colOff>
      <xdr:row>32</xdr:row>
      <xdr:rowOff>173181</xdr:rowOff>
    </xdr:from>
    <xdr:to>
      <xdr:col>17</xdr:col>
      <xdr:colOff>577273</xdr:colOff>
      <xdr:row>37</xdr:row>
      <xdr:rowOff>69271</xdr:rowOff>
    </xdr:to>
    <xdr:sp macro="" textlink="">
      <xdr:nvSpPr>
        <xdr:cNvPr id="18" name="TextBox 17">
          <a:extLst>
            <a:ext uri="{FF2B5EF4-FFF2-40B4-BE49-F238E27FC236}">
              <a16:creationId xmlns:a16="http://schemas.microsoft.com/office/drawing/2014/main" id="{927D4667-BA16-4B82-91EB-3CC926569A4A}"/>
            </a:ext>
          </a:extLst>
        </xdr:cNvPr>
        <xdr:cNvSpPr txBox="1"/>
      </xdr:nvSpPr>
      <xdr:spPr>
        <a:xfrm>
          <a:off x="12053455" y="6095999"/>
          <a:ext cx="1708727" cy="8197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Slicers allow</a:t>
          </a:r>
          <a:r>
            <a:rPr lang="en-SG" sz="1100" baseline="0"/>
            <a:t> us to switch between brands to view performance by year for each brand.</a:t>
          </a:r>
          <a:endParaRPr lang="en-SG" sz="1100"/>
        </a:p>
      </xdr:txBody>
    </xdr:sp>
    <xdr:clientData/>
  </xdr:twoCellAnchor>
  <xdr:twoCellAnchor>
    <xdr:from>
      <xdr:col>16</xdr:col>
      <xdr:colOff>80818</xdr:colOff>
      <xdr:row>14</xdr:row>
      <xdr:rowOff>161637</xdr:rowOff>
    </xdr:from>
    <xdr:to>
      <xdr:col>19</xdr:col>
      <xdr:colOff>173182</xdr:colOff>
      <xdr:row>18</xdr:row>
      <xdr:rowOff>92364</xdr:rowOff>
    </xdr:to>
    <xdr:sp macro="" textlink="">
      <xdr:nvSpPr>
        <xdr:cNvPr id="19" name="TextBox 18">
          <a:extLst>
            <a:ext uri="{FF2B5EF4-FFF2-40B4-BE49-F238E27FC236}">
              <a16:creationId xmlns:a16="http://schemas.microsoft.com/office/drawing/2014/main" id="{EB420034-FC4F-490B-B233-43333DE54C9C}"/>
            </a:ext>
          </a:extLst>
        </xdr:cNvPr>
        <xdr:cNvSpPr txBox="1"/>
      </xdr:nvSpPr>
      <xdr:spPr>
        <a:xfrm>
          <a:off x="12653818" y="2747819"/>
          <a:ext cx="1928091" cy="66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Sparklines helps</a:t>
          </a:r>
          <a:r>
            <a:rPr lang="en-SG" sz="1100" baseline="0"/>
            <a:t> us view the trend in the sales for each brand from 2017-2020</a:t>
          </a:r>
          <a:endParaRPr lang="en-SG" sz="1100"/>
        </a:p>
      </xdr:txBody>
    </xdr:sp>
    <xdr:clientData/>
  </xdr:twoCellAnchor>
  <xdr:twoCellAnchor>
    <xdr:from>
      <xdr:col>2</xdr:col>
      <xdr:colOff>161925</xdr:colOff>
      <xdr:row>6</xdr:row>
      <xdr:rowOff>76200</xdr:rowOff>
    </xdr:from>
    <xdr:to>
      <xdr:col>7</xdr:col>
      <xdr:colOff>342900</xdr:colOff>
      <xdr:row>8</xdr:row>
      <xdr:rowOff>47625</xdr:rowOff>
    </xdr:to>
    <xdr:sp macro="" textlink="">
      <xdr:nvSpPr>
        <xdr:cNvPr id="24" name="TextBox 1">
          <a:extLst>
            <a:ext uri="{FF2B5EF4-FFF2-40B4-BE49-F238E27FC236}">
              <a16:creationId xmlns:a16="http://schemas.microsoft.com/office/drawing/2014/main" id="{D9B70569-62EE-42C3-8AE4-AB0BFE2F08EB}"/>
            </a:ext>
            <a:ext uri="{147F2762-F138-4A5C-976F-8EAC2B608ADB}">
              <a16:predDERef xmlns:a16="http://schemas.microsoft.com/office/drawing/2014/main" pred="{EB420034-FC4F-490B-B233-43333DE54C9C}"/>
            </a:ext>
          </a:extLst>
        </xdr:cNvPr>
        <xdr:cNvSpPr txBox="1"/>
      </xdr:nvSpPr>
      <xdr:spPr>
        <a:xfrm>
          <a:off x="1533525" y="1104900"/>
          <a:ext cx="3609975" cy="314325"/>
        </a:xfrm>
        <a:prstGeom prst="rect">
          <a:avLst/>
        </a:prstGeom>
        <a:solidFill>
          <a:srgbClr val="FFE699"/>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All information has been taken from  H&amp;M Annual Reports.</a:t>
          </a:r>
        </a:p>
      </xdr:txBody>
    </xdr:sp>
    <xdr:clientData/>
  </xdr:twoCellAnchor>
  <xdr:twoCellAnchor>
    <xdr:from>
      <xdr:col>9</xdr:col>
      <xdr:colOff>75028</xdr:colOff>
      <xdr:row>35</xdr:row>
      <xdr:rowOff>35850</xdr:rowOff>
    </xdr:from>
    <xdr:to>
      <xdr:col>14</xdr:col>
      <xdr:colOff>306552</xdr:colOff>
      <xdr:row>39</xdr:row>
      <xdr:rowOff>172810</xdr:rowOff>
    </xdr:to>
    <xdr:sp macro="" textlink="">
      <xdr:nvSpPr>
        <xdr:cNvPr id="10" name="TextBox 9">
          <a:extLst>
            <a:ext uri="{FF2B5EF4-FFF2-40B4-BE49-F238E27FC236}">
              <a16:creationId xmlns:a16="http://schemas.microsoft.com/office/drawing/2014/main" id="{8E2A4D8E-EEE4-47DF-96BD-675CFCABB47C}"/>
            </a:ext>
          </a:extLst>
        </xdr:cNvPr>
        <xdr:cNvSpPr txBox="1"/>
      </xdr:nvSpPr>
      <xdr:spPr>
        <a:xfrm>
          <a:off x="8351925" y="6582919"/>
          <a:ext cx="3335360" cy="8814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The data for Slicers had to be summarised into</a:t>
          </a:r>
          <a:r>
            <a:rPr lang="en-SG" sz="1100" baseline="0"/>
            <a:t> pivot tables. As they did not provide visual information but were necessary for the slicer, we hid cells(48-55) containing them to make the spreadsheet look cleaner.</a:t>
          </a:r>
          <a:endParaRPr lang="en-SG" sz="1100"/>
        </a:p>
      </xdr:txBody>
    </xdr:sp>
    <xdr:clientData/>
  </xdr:twoCellAnchor>
  <xdr:twoCellAnchor>
    <xdr:from>
      <xdr:col>11</xdr:col>
      <xdr:colOff>904875</xdr:colOff>
      <xdr:row>1</xdr:row>
      <xdr:rowOff>133350</xdr:rowOff>
    </xdr:from>
    <xdr:to>
      <xdr:col>15</xdr:col>
      <xdr:colOff>219075</xdr:colOff>
      <xdr:row>4</xdr:row>
      <xdr:rowOff>85725</xdr:rowOff>
    </xdr:to>
    <xdr:sp macro="" textlink="">
      <xdr:nvSpPr>
        <xdr:cNvPr id="31" name="TextBox 10">
          <a:extLst>
            <a:ext uri="{FF2B5EF4-FFF2-40B4-BE49-F238E27FC236}">
              <a16:creationId xmlns:a16="http://schemas.microsoft.com/office/drawing/2014/main" id="{C35D3AAB-0C3B-4D6B-BED7-59ADD0C6EDF3}"/>
            </a:ext>
            <a:ext uri="{147F2762-F138-4A5C-976F-8EAC2B608ADB}">
              <a16:predDERef xmlns:a16="http://schemas.microsoft.com/office/drawing/2014/main" pred="{8E2A4D8E-EEE4-47DF-96BD-675CFCABB47C}"/>
            </a:ext>
          </a:extLst>
        </xdr:cNvPr>
        <xdr:cNvSpPr txBox="1"/>
      </xdr:nvSpPr>
      <xdr:spPr>
        <a:xfrm>
          <a:off x="9991725" y="314325"/>
          <a:ext cx="1838325" cy="495300"/>
        </a:xfrm>
        <a:prstGeom prst="rect">
          <a:avLst/>
        </a:prstGeom>
        <a:solidFill>
          <a:srgbClr val="FFD9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SG" sz="2400">
              <a:solidFill>
                <a:schemeClr val="tx1"/>
              </a:solidFill>
            </a:rPr>
            <a:t>FINANCIAL FIGURES </a:t>
          </a:r>
        </a:p>
      </xdr:txBody>
    </xdr:sp>
    <xdr:clientData/>
  </xdr:twoCellAnchor>
  <xdr:twoCellAnchor>
    <xdr:from>
      <xdr:col>9</xdr:col>
      <xdr:colOff>77756</xdr:colOff>
      <xdr:row>39</xdr:row>
      <xdr:rowOff>168470</xdr:rowOff>
    </xdr:from>
    <xdr:to>
      <xdr:col>12</xdr:col>
      <xdr:colOff>1</xdr:colOff>
      <xdr:row>42</xdr:row>
      <xdr:rowOff>25919</xdr:rowOff>
    </xdr:to>
    <xdr:sp macro="" textlink="">
      <xdr:nvSpPr>
        <xdr:cNvPr id="20" name="TextBox 19">
          <a:extLst>
            <a:ext uri="{FF2B5EF4-FFF2-40B4-BE49-F238E27FC236}">
              <a16:creationId xmlns:a16="http://schemas.microsoft.com/office/drawing/2014/main" id="{E49E3B45-1E70-48FA-A1FB-9E16A23F6DFA}"/>
            </a:ext>
          </a:extLst>
        </xdr:cNvPr>
        <xdr:cNvSpPr txBox="1"/>
      </xdr:nvSpPr>
      <xdr:spPr>
        <a:xfrm>
          <a:off x="8358674" y="7296021"/>
          <a:ext cx="2034592" cy="401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Unhide--</a:t>
          </a:r>
          <a:r>
            <a:rPr lang="en-SG" sz="1100" baseline="0"/>
            <a:t> Home-Format-Visibility</a:t>
          </a:r>
          <a:endParaRPr lang="en-SG" sz="1100"/>
        </a:p>
      </xdr:txBody>
    </xdr:sp>
    <xdr:clientData/>
  </xdr:twoCellAnchor>
  <xdr:twoCellAnchor>
    <xdr:from>
      <xdr:col>3</xdr:col>
      <xdr:colOff>19439</xdr:colOff>
      <xdr:row>32</xdr:row>
      <xdr:rowOff>45357</xdr:rowOff>
    </xdr:from>
    <xdr:to>
      <xdr:col>7</xdr:col>
      <xdr:colOff>557244</xdr:colOff>
      <xdr:row>38</xdr:row>
      <xdr:rowOff>45357</xdr:rowOff>
    </xdr:to>
    <xdr:sp macro="" textlink="">
      <xdr:nvSpPr>
        <xdr:cNvPr id="12" name="TextBox 11">
          <a:extLst>
            <a:ext uri="{FF2B5EF4-FFF2-40B4-BE49-F238E27FC236}">
              <a16:creationId xmlns:a16="http://schemas.microsoft.com/office/drawing/2014/main" id="{C24581F2-475B-48A0-9A06-1643ED8F4062}"/>
            </a:ext>
          </a:extLst>
        </xdr:cNvPr>
        <xdr:cNvSpPr txBox="1"/>
      </xdr:nvSpPr>
      <xdr:spPr>
        <a:xfrm>
          <a:off x="2306735" y="5889949"/>
          <a:ext cx="4671785" cy="1088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A line graph would</a:t>
          </a:r>
          <a:r>
            <a:rPr lang="en-SG" sz="1100" baseline="0"/>
            <a:t> help show changes and trends over different periods of time, in this case , change in sales over the years. We can clearly see that 2019 has the highest sales, but sales dropped in 2020.</a:t>
          </a:r>
          <a:endParaRPr lang="en-SG" sz="1100"/>
        </a:p>
      </xdr:txBody>
    </xdr:sp>
    <xdr:clientData/>
  </xdr:twoCellAnchor>
  <xdr:twoCellAnchor>
    <xdr:from>
      <xdr:col>7</xdr:col>
      <xdr:colOff>409575</xdr:colOff>
      <xdr:row>45</xdr:row>
      <xdr:rowOff>152400</xdr:rowOff>
    </xdr:from>
    <xdr:to>
      <xdr:col>10</xdr:col>
      <xdr:colOff>85725</xdr:colOff>
      <xdr:row>47</xdr:row>
      <xdr:rowOff>0</xdr:rowOff>
    </xdr:to>
    <xdr:sp macro="" textlink="">
      <xdr:nvSpPr>
        <xdr:cNvPr id="11" name="TextBox 24">
          <a:extLst>
            <a:ext uri="{FF2B5EF4-FFF2-40B4-BE49-F238E27FC236}">
              <a16:creationId xmlns:a16="http://schemas.microsoft.com/office/drawing/2014/main" id="{E608A2D0-5BD0-4661-AE54-656EDB861EE3}"/>
            </a:ext>
            <a:ext uri="{147F2762-F138-4A5C-976F-8EAC2B608ADB}">
              <a16:predDERef xmlns:a16="http://schemas.microsoft.com/office/drawing/2014/main" pred="{C24581F2-475B-48A0-9A06-1643ED8F4062}"/>
            </a:ext>
          </a:extLst>
        </xdr:cNvPr>
        <xdr:cNvSpPr txBox="1"/>
      </xdr:nvSpPr>
      <xdr:spPr>
        <a:xfrm>
          <a:off x="4676775" y="8391525"/>
          <a:ext cx="150495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This table shows</a:t>
          </a:r>
          <a:r>
            <a:rPr lang="en-SG" sz="1100" baseline="0"/>
            <a:t> the orginial set of values.</a:t>
          </a:r>
          <a:endParaRPr lang="en-SG" sz="1100"/>
        </a:p>
      </xdr:txBody>
    </xdr:sp>
    <xdr:clientData/>
  </xdr:twoCellAnchor>
  <xdr:twoCellAnchor>
    <xdr:from>
      <xdr:col>7</xdr:col>
      <xdr:colOff>114300</xdr:colOff>
      <xdr:row>60</xdr:row>
      <xdr:rowOff>66675</xdr:rowOff>
    </xdr:from>
    <xdr:to>
      <xdr:col>10</xdr:col>
      <xdr:colOff>933450</xdr:colOff>
      <xdr:row>64</xdr:row>
      <xdr:rowOff>161925</xdr:rowOff>
    </xdr:to>
    <xdr:sp macro="" textlink="">
      <xdr:nvSpPr>
        <xdr:cNvPr id="21" name="TextBox 26">
          <a:extLst>
            <a:ext uri="{FF2B5EF4-FFF2-40B4-BE49-F238E27FC236}">
              <a16:creationId xmlns:a16="http://schemas.microsoft.com/office/drawing/2014/main" id="{2B00B9C7-BCBC-4C4A-87C8-E204B81FD30F}"/>
            </a:ext>
            <a:ext uri="{147F2762-F138-4A5C-976F-8EAC2B608ADB}">
              <a16:predDERef xmlns:a16="http://schemas.microsoft.com/office/drawing/2014/main" pred="{E608A2D0-5BD0-4661-AE54-656EDB861EE3}"/>
            </a:ext>
          </a:extLst>
        </xdr:cNvPr>
        <xdr:cNvSpPr txBox="1"/>
      </xdr:nvSpPr>
      <xdr:spPr>
        <a:xfrm>
          <a:off x="4381500" y="10401300"/>
          <a:ext cx="264795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Every</a:t>
          </a:r>
          <a:r>
            <a:rPr lang="en-SG" sz="1100" baseline="0"/>
            <a:t> company wants to increase their assets. should H&amp;M want to increase their total  assets to 200,000 by 2018, but only by increasing total current assets and want to find out how, we used goal seek to figure out how much this should be.</a:t>
          </a:r>
          <a:endParaRPr lang="en-SG" sz="1100"/>
        </a:p>
      </xdr:txBody>
    </xdr:sp>
    <xdr:clientData/>
  </xdr:twoCellAnchor>
  <xdr:twoCellAnchor>
    <xdr:from>
      <xdr:col>11</xdr:col>
      <xdr:colOff>0</xdr:colOff>
      <xdr:row>56</xdr:row>
      <xdr:rowOff>0</xdr:rowOff>
    </xdr:from>
    <xdr:to>
      <xdr:col>15</xdr:col>
      <xdr:colOff>352425</xdr:colOff>
      <xdr:row>60</xdr:row>
      <xdr:rowOff>104775</xdr:rowOff>
    </xdr:to>
    <xdr:sp macro="" textlink="">
      <xdr:nvSpPr>
        <xdr:cNvPr id="2" name="TextBox 25">
          <a:extLst>
            <a:ext uri="{FF2B5EF4-FFF2-40B4-BE49-F238E27FC236}">
              <a16:creationId xmlns:a16="http://schemas.microsoft.com/office/drawing/2014/main" id="{5737EEAD-6E86-4309-AB7D-E0D6B8803FBB}"/>
            </a:ext>
            <a:ext uri="{147F2762-F138-4A5C-976F-8EAC2B608ADB}">
              <a16:predDERef xmlns:a16="http://schemas.microsoft.com/office/drawing/2014/main" pred="{2B00B9C7-BCBC-4C4A-87C8-E204B81FD30F}"/>
            </a:ext>
          </a:extLst>
        </xdr:cNvPr>
        <xdr:cNvSpPr txBox="1"/>
      </xdr:nvSpPr>
      <xdr:spPr>
        <a:xfrm>
          <a:off x="7048500" y="9191625"/>
          <a:ext cx="2476500" cy="1247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SG" sz="1100"/>
            <a:t>Every</a:t>
          </a:r>
          <a:r>
            <a:rPr lang="en-SG" sz="1100" baseline="0"/>
            <a:t> company wants to increase their assets. We used Solver function to see how much H&amp;M would need to increase their Non-current and Current assets should they want 10% increase in total assets in 2017.</a:t>
          </a:r>
        </a:p>
        <a:p>
          <a:endParaRPr lang="en-SG" sz="1100" baseline="0"/>
        </a:p>
        <a:p>
          <a:r>
            <a:rPr lang="en-SG" sz="1100"/>
            <a:t>Formula used---  =ROUND(J57*110%,0)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13123</xdr:colOff>
      <xdr:row>8</xdr:row>
      <xdr:rowOff>107950</xdr:rowOff>
    </xdr:from>
    <xdr:to>
      <xdr:col>8</xdr:col>
      <xdr:colOff>257810</xdr:colOff>
      <xdr:row>26</xdr:row>
      <xdr:rowOff>8890</xdr:rowOff>
    </xdr:to>
    <xdr:graphicFrame macro="">
      <xdr:nvGraphicFramePr>
        <xdr:cNvPr id="3" name="Chart 1">
          <a:extLst>
            <a:ext uri="{FF2B5EF4-FFF2-40B4-BE49-F238E27FC236}">
              <a16:creationId xmlns:a16="http://schemas.microsoft.com/office/drawing/2014/main" id="{4168CB4B-7981-4B68-A2B7-A7F6605CE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392241</xdr:colOff>
      <xdr:row>0</xdr:row>
      <xdr:rowOff>17162</xdr:rowOff>
    </xdr:from>
    <xdr:to>
      <xdr:col>12</xdr:col>
      <xdr:colOff>121308</xdr:colOff>
      <xdr:row>2</xdr:row>
      <xdr:rowOff>158979</xdr:rowOff>
    </xdr:to>
    <xdr:pic>
      <xdr:nvPicPr>
        <xdr:cNvPr id="20" name="Picture 1">
          <a:extLst>
            <a:ext uri="{FF2B5EF4-FFF2-40B4-BE49-F238E27FC236}">
              <a16:creationId xmlns:a16="http://schemas.microsoft.com/office/drawing/2014/main" id="{C7D8C526-DBB4-4770-9408-BC6212F137CC}"/>
            </a:ext>
            <a:ext uri="{147F2762-F138-4A5C-976F-8EAC2B608ADB}">
              <a16:predDERef xmlns:a16="http://schemas.microsoft.com/office/drawing/2014/main" pred="{4168CB4B-7981-4B68-A2B7-A7F6605CEA9D}"/>
            </a:ext>
          </a:extLst>
        </xdr:cNvPr>
        <xdr:cNvPicPr>
          <a:picLocks noChangeAspect="1"/>
        </xdr:cNvPicPr>
      </xdr:nvPicPr>
      <xdr:blipFill>
        <a:blip xmlns:r="http://schemas.openxmlformats.org/officeDocument/2006/relationships" r:embed="rId2"/>
        <a:stretch>
          <a:fillRect/>
        </a:stretch>
      </xdr:blipFill>
      <xdr:spPr>
        <a:xfrm>
          <a:off x="6450484" y="17162"/>
          <a:ext cx="2818256" cy="519385"/>
        </a:xfrm>
        <a:prstGeom prst="rect">
          <a:avLst/>
        </a:prstGeom>
      </xdr:spPr>
    </xdr:pic>
    <xdr:clientData/>
  </xdr:twoCellAnchor>
  <xdr:twoCellAnchor editAs="oneCell">
    <xdr:from>
      <xdr:col>3</xdr:col>
      <xdr:colOff>801158</xdr:colOff>
      <xdr:row>26</xdr:row>
      <xdr:rowOff>74084</xdr:rowOff>
    </xdr:from>
    <xdr:to>
      <xdr:col>4</xdr:col>
      <xdr:colOff>82412</xdr:colOff>
      <xdr:row>28</xdr:row>
      <xdr:rowOff>10583</xdr:rowOff>
    </xdr:to>
    <xdr:pic>
      <xdr:nvPicPr>
        <xdr:cNvPr id="4" name="Picture 3">
          <a:extLst>
            <a:ext uri="{FF2B5EF4-FFF2-40B4-BE49-F238E27FC236}">
              <a16:creationId xmlns:a16="http://schemas.microsoft.com/office/drawing/2014/main" id="{C055A084-AC9C-4F62-9DFB-ADD76BD3A3A1}"/>
            </a:ext>
            <a:ext uri="{147F2762-F138-4A5C-976F-8EAC2B608ADB}">
              <a16:predDERef xmlns:a16="http://schemas.microsoft.com/office/drawing/2014/main" pred="{C7D8C526-DBB4-4770-9408-BC6212F137CC}"/>
            </a:ext>
          </a:extLst>
        </xdr:cNvPr>
        <xdr:cNvPicPr>
          <a:picLocks noChangeAspect="1"/>
        </xdr:cNvPicPr>
      </xdr:nvPicPr>
      <xdr:blipFill>
        <a:blip xmlns:r="http://schemas.openxmlformats.org/officeDocument/2006/relationships" r:embed="rId3"/>
        <a:stretch>
          <a:fillRect/>
        </a:stretch>
      </xdr:blipFill>
      <xdr:spPr>
        <a:xfrm>
          <a:off x="3711575" y="4751917"/>
          <a:ext cx="149087" cy="296333"/>
        </a:xfrm>
        <a:prstGeom prst="rect">
          <a:avLst/>
        </a:prstGeom>
      </xdr:spPr>
    </xdr:pic>
    <xdr:clientData/>
  </xdr:twoCellAnchor>
  <xdr:twoCellAnchor>
    <xdr:from>
      <xdr:col>2</xdr:col>
      <xdr:colOff>402167</xdr:colOff>
      <xdr:row>28</xdr:row>
      <xdr:rowOff>10583</xdr:rowOff>
    </xdr:from>
    <xdr:to>
      <xdr:col>5</xdr:col>
      <xdr:colOff>570441</xdr:colOff>
      <xdr:row>32</xdr:row>
      <xdr:rowOff>10583</xdr:rowOff>
    </xdr:to>
    <xdr:sp macro="" textlink="">
      <xdr:nvSpPr>
        <xdr:cNvPr id="9" name="TextBox 5">
          <a:extLst>
            <a:ext uri="{FF2B5EF4-FFF2-40B4-BE49-F238E27FC236}">
              <a16:creationId xmlns:a16="http://schemas.microsoft.com/office/drawing/2014/main" id="{1780609B-234C-4EC8-8B35-32FF75A4D46B}"/>
            </a:ext>
            <a:ext uri="{147F2762-F138-4A5C-976F-8EAC2B608ADB}">
              <a16:predDERef xmlns:a16="http://schemas.microsoft.com/office/drawing/2014/main" pred="{C055A084-AC9C-4F62-9DFB-ADD76BD3A3A1}"/>
            </a:ext>
          </a:extLst>
        </xdr:cNvPr>
        <xdr:cNvSpPr txBox="1"/>
      </xdr:nvSpPr>
      <xdr:spPr>
        <a:xfrm>
          <a:off x="2349500" y="5048250"/>
          <a:ext cx="3036358" cy="719666"/>
        </a:xfrm>
        <a:prstGeom prst="rect">
          <a:avLst/>
        </a:prstGeom>
        <a:solidFill>
          <a:srgbClr val="FFE699"/>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solidFill>
                <a:srgbClr val="000000"/>
              </a:solidFill>
              <a:latin typeface="+mn-lt"/>
              <a:ea typeface="+mn-lt"/>
              <a:cs typeface="+mn-lt"/>
            </a:rPr>
            <a:t>This pivot chart was created to show the proportion of female to male surveyees from the total surveyees from the total surveyees.</a:t>
          </a:r>
        </a:p>
      </xdr:txBody>
    </xdr:sp>
    <xdr:clientData/>
  </xdr:twoCellAnchor>
  <xdr:twoCellAnchor>
    <xdr:from>
      <xdr:col>14</xdr:col>
      <xdr:colOff>20108</xdr:colOff>
      <xdr:row>6</xdr:row>
      <xdr:rowOff>125942</xdr:rowOff>
    </xdr:from>
    <xdr:to>
      <xdr:col>14</xdr:col>
      <xdr:colOff>518583</xdr:colOff>
      <xdr:row>8</xdr:row>
      <xdr:rowOff>127000</xdr:rowOff>
    </xdr:to>
    <xdr:sp macro="" textlink="">
      <xdr:nvSpPr>
        <xdr:cNvPr id="7" name="Right Arrow 6">
          <a:extLst>
            <a:ext uri="{FF2B5EF4-FFF2-40B4-BE49-F238E27FC236}">
              <a16:creationId xmlns:a16="http://schemas.microsoft.com/office/drawing/2014/main" id="{90E2BFF9-481D-411A-B217-A212B22CB4E3}"/>
            </a:ext>
            <a:ext uri="{147F2762-F138-4A5C-976F-8EAC2B608ADB}">
              <a16:predDERef xmlns:a16="http://schemas.microsoft.com/office/drawing/2014/main" pred="{1780609B-234C-4EC8-8B35-32FF75A4D46B}"/>
            </a:ext>
          </a:extLst>
        </xdr:cNvPr>
        <xdr:cNvSpPr/>
      </xdr:nvSpPr>
      <xdr:spPr>
        <a:xfrm>
          <a:off x="10360025" y="1205442"/>
          <a:ext cx="498475" cy="36089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14</xdr:col>
      <xdr:colOff>585258</xdr:colOff>
      <xdr:row>4</xdr:row>
      <xdr:rowOff>150283</xdr:rowOff>
    </xdr:from>
    <xdr:to>
      <xdr:col>20</xdr:col>
      <xdr:colOff>123825</xdr:colOff>
      <xdr:row>12</xdr:row>
      <xdr:rowOff>35983</xdr:rowOff>
    </xdr:to>
    <xdr:sp macro="" textlink="">
      <xdr:nvSpPr>
        <xdr:cNvPr id="8" name="TextBox 7">
          <a:extLst>
            <a:ext uri="{FF2B5EF4-FFF2-40B4-BE49-F238E27FC236}">
              <a16:creationId xmlns:a16="http://schemas.microsoft.com/office/drawing/2014/main" id="{0C1598E8-9456-4418-8F2F-F625B6B109A9}"/>
            </a:ext>
            <a:ext uri="{147F2762-F138-4A5C-976F-8EAC2B608ADB}">
              <a16:predDERef xmlns:a16="http://schemas.microsoft.com/office/drawing/2014/main" pred="{90E2BFF9-481D-411A-B217-A212B22CB4E3}"/>
            </a:ext>
          </a:extLst>
        </xdr:cNvPr>
        <xdr:cNvSpPr txBox="1"/>
      </xdr:nvSpPr>
      <xdr:spPr>
        <a:xfrm>
          <a:off x="10925175" y="869950"/>
          <a:ext cx="3221567" cy="1325033"/>
        </a:xfrm>
        <a:prstGeom prst="rect">
          <a:avLst/>
        </a:prstGeom>
        <a:solidFill>
          <a:srgbClr val="FFE699"/>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The COUNTIFS function was used to create this table, which is later used to create a stacked chart. The stacked chart shows the proportion of male to femeale in each age group. </a:t>
          </a:r>
        </a:p>
        <a:p>
          <a:pPr marL="0" indent="0" algn="l"/>
          <a:endParaRPr lang="en-US" sz="1100">
            <a:latin typeface="+mn-lt"/>
            <a:ea typeface="+mn-lt"/>
            <a:cs typeface="+mn-lt"/>
          </a:endParaRPr>
        </a:p>
        <a:p>
          <a:pPr marL="0" indent="0" algn="l"/>
          <a:r>
            <a:rPr lang="en-US" sz="1100">
              <a:latin typeface="+mn-lt"/>
              <a:ea typeface="+mn-lt"/>
              <a:cs typeface="+mn-lt"/>
            </a:rPr>
            <a:t>SUMIF function was used to calculate the total female surveyees and male surveyees. </a:t>
          </a:r>
        </a:p>
      </xdr:txBody>
    </xdr:sp>
    <xdr:clientData/>
  </xdr:twoCellAnchor>
  <xdr:twoCellAnchor>
    <xdr:from>
      <xdr:col>11</xdr:col>
      <xdr:colOff>0</xdr:colOff>
      <xdr:row>14</xdr:row>
      <xdr:rowOff>55033</xdr:rowOff>
    </xdr:from>
    <xdr:to>
      <xdr:col>21</xdr:col>
      <xdr:colOff>581026</xdr:colOff>
      <xdr:row>32</xdr:row>
      <xdr:rowOff>63500</xdr:rowOff>
    </xdr:to>
    <xdr:graphicFrame macro="">
      <xdr:nvGraphicFramePr>
        <xdr:cNvPr id="19" name="Chart 8">
          <a:extLst>
            <a:ext uri="{FF2B5EF4-FFF2-40B4-BE49-F238E27FC236}">
              <a16:creationId xmlns:a16="http://schemas.microsoft.com/office/drawing/2014/main" id="{3023AA56-C5D6-4AC7-9E88-69D724F87E94}"/>
            </a:ext>
            <a:ext uri="{147F2762-F138-4A5C-976F-8EAC2B608ADB}">
              <a16:predDERef xmlns:a16="http://schemas.microsoft.com/office/drawing/2014/main" pred="{0C1598E8-9456-4418-8F2F-F625B6B10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369358</xdr:colOff>
      <xdr:row>34</xdr:row>
      <xdr:rowOff>116416</xdr:rowOff>
    </xdr:from>
    <xdr:to>
      <xdr:col>21</xdr:col>
      <xdr:colOff>521758</xdr:colOff>
      <xdr:row>39</xdr:row>
      <xdr:rowOff>116417</xdr:rowOff>
    </xdr:to>
    <xdr:sp macro="" textlink="">
      <xdr:nvSpPr>
        <xdr:cNvPr id="10" name="TextBox 9">
          <a:extLst>
            <a:ext uri="{FF2B5EF4-FFF2-40B4-BE49-F238E27FC236}">
              <a16:creationId xmlns:a16="http://schemas.microsoft.com/office/drawing/2014/main" id="{0D53639E-A08E-4C5D-9DA2-92A0FD95956A}"/>
            </a:ext>
            <a:ext uri="{147F2762-F138-4A5C-976F-8EAC2B608ADB}">
              <a16:predDERef xmlns:a16="http://schemas.microsoft.com/office/drawing/2014/main" pred="{3023AA56-C5D6-4AC7-9E88-69D724F87E94}"/>
            </a:ext>
          </a:extLst>
        </xdr:cNvPr>
        <xdr:cNvSpPr txBox="1"/>
      </xdr:nvSpPr>
      <xdr:spPr>
        <a:xfrm>
          <a:off x="11936941" y="6233583"/>
          <a:ext cx="3221567" cy="899584"/>
        </a:xfrm>
        <a:prstGeom prst="rect">
          <a:avLst/>
        </a:prstGeom>
        <a:solidFill>
          <a:srgbClr val="FFE699"/>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This stacked column shows the proportion of male to female surveyees in each age group. This is to give a little insight to what the background of our respondents is like. </a:t>
          </a:r>
        </a:p>
      </xdr:txBody>
    </xdr:sp>
    <xdr:clientData/>
  </xdr:twoCellAnchor>
  <xdr:twoCellAnchor>
    <xdr:from>
      <xdr:col>19</xdr:col>
      <xdr:colOff>238125</xdr:colOff>
      <xdr:row>32</xdr:row>
      <xdr:rowOff>87844</xdr:rowOff>
    </xdr:from>
    <xdr:to>
      <xdr:col>19</xdr:col>
      <xdr:colOff>433916</xdr:colOff>
      <xdr:row>34</xdr:row>
      <xdr:rowOff>116418</xdr:rowOff>
    </xdr:to>
    <xdr:sp macro="" textlink="">
      <xdr:nvSpPr>
        <xdr:cNvPr id="18" name="Up Arrow 10">
          <a:extLst>
            <a:ext uri="{FF2B5EF4-FFF2-40B4-BE49-F238E27FC236}">
              <a16:creationId xmlns:a16="http://schemas.microsoft.com/office/drawing/2014/main" id="{6C89DE2B-ED2A-4E83-93C0-2A6D4CDAF0C9}"/>
            </a:ext>
            <a:ext uri="{147F2762-F138-4A5C-976F-8EAC2B608ADB}">
              <a16:predDERef xmlns:a16="http://schemas.microsoft.com/office/drawing/2014/main" pred="{0D53639E-A08E-4C5D-9DA2-92A0FD95956A}"/>
            </a:ext>
          </a:extLst>
        </xdr:cNvPr>
        <xdr:cNvSpPr/>
      </xdr:nvSpPr>
      <xdr:spPr>
        <a:xfrm>
          <a:off x="13647208" y="5845177"/>
          <a:ext cx="195791" cy="38840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0</xdr:col>
      <xdr:colOff>600676</xdr:colOff>
      <xdr:row>3</xdr:row>
      <xdr:rowOff>17163</xdr:rowOff>
    </xdr:from>
    <xdr:to>
      <xdr:col>22</xdr:col>
      <xdr:colOff>549189</xdr:colOff>
      <xdr:row>41</xdr:row>
      <xdr:rowOff>137297</xdr:rowOff>
    </xdr:to>
    <xdr:sp macro="" textlink="">
      <xdr:nvSpPr>
        <xdr:cNvPr id="2" name="Rectangle 1">
          <a:extLst>
            <a:ext uri="{FF2B5EF4-FFF2-40B4-BE49-F238E27FC236}">
              <a16:creationId xmlns:a16="http://schemas.microsoft.com/office/drawing/2014/main" id="{2FAE3814-CA8F-4102-B9C5-EB68ACC5A6D4}"/>
            </a:ext>
          </a:extLst>
        </xdr:cNvPr>
        <xdr:cNvSpPr/>
      </xdr:nvSpPr>
      <xdr:spPr>
        <a:xfrm>
          <a:off x="600676" y="583514"/>
          <a:ext cx="15274324" cy="7293918"/>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425904</xdr:colOff>
      <xdr:row>13</xdr:row>
      <xdr:rowOff>20410</xdr:rowOff>
    </xdr:from>
    <xdr:to>
      <xdr:col>4</xdr:col>
      <xdr:colOff>321129</xdr:colOff>
      <xdr:row>14</xdr:row>
      <xdr:rowOff>261257</xdr:rowOff>
    </xdr:to>
    <xdr:sp macro="" textlink="">
      <xdr:nvSpPr>
        <xdr:cNvPr id="2" name="Right Arrow 1">
          <a:extLst>
            <a:ext uri="{FF2B5EF4-FFF2-40B4-BE49-F238E27FC236}">
              <a16:creationId xmlns:a16="http://schemas.microsoft.com/office/drawing/2014/main" id="{3608717E-D4A3-E545-BE90-A7273BEFEE1D}"/>
            </a:ext>
          </a:extLst>
        </xdr:cNvPr>
        <xdr:cNvSpPr/>
      </xdr:nvSpPr>
      <xdr:spPr>
        <a:xfrm>
          <a:off x="3343275" y="2437039"/>
          <a:ext cx="1245054" cy="41501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9525</xdr:colOff>
      <xdr:row>1</xdr:row>
      <xdr:rowOff>9525</xdr:rowOff>
    </xdr:from>
    <xdr:to>
      <xdr:col>6</xdr:col>
      <xdr:colOff>104775</xdr:colOff>
      <xdr:row>3</xdr:row>
      <xdr:rowOff>9525</xdr:rowOff>
    </xdr:to>
    <xdr:sp macro="" textlink="">
      <xdr:nvSpPr>
        <xdr:cNvPr id="5" name="TextBox 4">
          <a:extLst>
            <a:ext uri="{FF2B5EF4-FFF2-40B4-BE49-F238E27FC236}">
              <a16:creationId xmlns:a16="http://schemas.microsoft.com/office/drawing/2014/main" id="{A74CC533-22D8-4750-91E9-3A5E929BE1EF}"/>
            </a:ext>
            <a:ext uri="{147F2762-F138-4A5C-976F-8EAC2B608ADB}">
              <a16:predDERef xmlns:a16="http://schemas.microsoft.com/office/drawing/2014/main" pred="{DCCC72FE-6D75-1C4E-B785-4FAB3F7B6E39}"/>
            </a:ext>
          </a:extLst>
        </xdr:cNvPr>
        <xdr:cNvSpPr txBox="1"/>
      </xdr:nvSpPr>
      <xdr:spPr>
        <a:xfrm>
          <a:off x="3743325" y="190500"/>
          <a:ext cx="3448050" cy="371475"/>
        </a:xfrm>
        <a:prstGeom prst="rect">
          <a:avLst/>
        </a:prstGeom>
        <a:solidFill>
          <a:srgbClr val="FFD966"/>
        </a:solid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a:latin typeface="+mn-lt"/>
              <a:ea typeface="+mn-lt"/>
              <a:cs typeface="+mn-lt"/>
            </a:rPr>
            <a:t>Supplementary Information (A)</a:t>
          </a:r>
        </a:p>
      </xdr:txBody>
    </xdr:sp>
    <xdr:clientData/>
  </xdr:twoCellAnchor>
  <xdr:twoCellAnchor>
    <xdr:from>
      <xdr:col>7</xdr:col>
      <xdr:colOff>451758</xdr:colOff>
      <xdr:row>4</xdr:row>
      <xdr:rowOff>141515</xdr:rowOff>
    </xdr:from>
    <xdr:to>
      <xdr:col>10</xdr:col>
      <xdr:colOff>340659</xdr:colOff>
      <xdr:row>9</xdr:row>
      <xdr:rowOff>26894</xdr:rowOff>
    </xdr:to>
    <xdr:sp macro="" textlink="">
      <xdr:nvSpPr>
        <xdr:cNvPr id="3" name="TextBox 2">
          <a:extLst>
            <a:ext uri="{FF2B5EF4-FFF2-40B4-BE49-F238E27FC236}">
              <a16:creationId xmlns:a16="http://schemas.microsoft.com/office/drawing/2014/main" id="{14C39C76-8196-4C5C-9F07-6DF89A2FD613}"/>
            </a:ext>
          </a:extLst>
        </xdr:cNvPr>
        <xdr:cNvSpPr txBox="1"/>
      </xdr:nvSpPr>
      <xdr:spPr>
        <a:xfrm>
          <a:off x="9210276" y="840762"/>
          <a:ext cx="1905959" cy="907356"/>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Conditional</a:t>
          </a:r>
          <a:r>
            <a:rPr lang="en-US" sz="1100" baseline="0"/>
            <a:t> formatting has been applied so that it is easier to identify the filtered information. </a:t>
          </a:r>
        </a:p>
        <a:p>
          <a:endParaRPr lang="en-US" sz="1100" baseline="0"/>
        </a:p>
        <a:p>
          <a:endParaRPr lang="th-TH" sz="1100"/>
        </a:p>
      </xdr:txBody>
    </xdr:sp>
    <xdr:clientData/>
  </xdr:twoCellAnchor>
  <xdr:twoCellAnchor>
    <xdr:from>
      <xdr:col>6</xdr:col>
      <xdr:colOff>219076</xdr:colOff>
      <xdr:row>5</xdr:row>
      <xdr:rowOff>161926</xdr:rowOff>
    </xdr:from>
    <xdr:to>
      <xdr:col>7</xdr:col>
      <xdr:colOff>168729</xdr:colOff>
      <xdr:row>7</xdr:row>
      <xdr:rowOff>76201</xdr:rowOff>
    </xdr:to>
    <xdr:sp macro="" textlink="">
      <xdr:nvSpPr>
        <xdr:cNvPr id="6" name="Right Arrow 1">
          <a:extLst>
            <a:ext uri="{FF2B5EF4-FFF2-40B4-BE49-F238E27FC236}">
              <a16:creationId xmlns:a16="http://schemas.microsoft.com/office/drawing/2014/main" id="{A983402B-F2BC-49AC-A2A7-75B544581954}"/>
            </a:ext>
          </a:extLst>
        </xdr:cNvPr>
        <xdr:cNvSpPr/>
      </xdr:nvSpPr>
      <xdr:spPr>
        <a:xfrm rot="10800000">
          <a:off x="8318047" y="1032783"/>
          <a:ext cx="624568" cy="41501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663389</xdr:colOff>
      <xdr:row>14</xdr:row>
      <xdr:rowOff>20170</xdr:rowOff>
    </xdr:from>
    <xdr:to>
      <xdr:col>15</xdr:col>
      <xdr:colOff>134471</xdr:colOff>
      <xdr:row>36</xdr:row>
      <xdr:rowOff>165846</xdr:rowOff>
    </xdr:to>
    <xdr:graphicFrame macro="">
      <xdr:nvGraphicFramePr>
        <xdr:cNvPr id="7" name="Chart 6">
          <a:extLst>
            <a:ext uri="{FF2B5EF4-FFF2-40B4-BE49-F238E27FC236}">
              <a16:creationId xmlns:a16="http://schemas.microsoft.com/office/drawing/2014/main" id="{49A4284E-875C-46FE-B811-6E6721AD7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755073</xdr:colOff>
      <xdr:row>20</xdr:row>
      <xdr:rowOff>62345</xdr:rowOff>
    </xdr:from>
    <xdr:to>
      <xdr:col>17</xdr:col>
      <xdr:colOff>824346</xdr:colOff>
      <xdr:row>25</xdr:row>
      <xdr:rowOff>41563</xdr:rowOff>
    </xdr:to>
    <xdr:sp macro="" textlink="">
      <xdr:nvSpPr>
        <xdr:cNvPr id="17" name="TextBox 7">
          <a:extLst>
            <a:ext uri="{FF2B5EF4-FFF2-40B4-BE49-F238E27FC236}">
              <a16:creationId xmlns:a16="http://schemas.microsoft.com/office/drawing/2014/main" id="{DD68D244-B3E4-42C3-A36E-ADC6C49B98B0}"/>
            </a:ext>
          </a:extLst>
        </xdr:cNvPr>
        <xdr:cNvSpPr txBox="1"/>
      </xdr:nvSpPr>
      <xdr:spPr>
        <a:xfrm>
          <a:off x="18253364" y="3969327"/>
          <a:ext cx="2743200" cy="845127"/>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pie chart illustrates that nearly</a:t>
          </a:r>
          <a:r>
            <a:rPr lang="en-US" sz="1100" baseline="0"/>
            <a:t> half of our surveyors do not frequently purchase clothing with "Moderately low" being the majority. </a:t>
          </a:r>
          <a:endParaRPr lang="th-TH" sz="1100"/>
        </a:p>
      </xdr:txBody>
    </xdr:sp>
    <xdr:clientData/>
  </xdr:twoCellAnchor>
  <xdr:twoCellAnchor>
    <xdr:from>
      <xdr:col>6</xdr:col>
      <xdr:colOff>240847</xdr:colOff>
      <xdr:row>5</xdr:row>
      <xdr:rowOff>166874</xdr:rowOff>
    </xdr:from>
    <xdr:to>
      <xdr:col>7</xdr:col>
      <xdr:colOff>190500</xdr:colOff>
      <xdr:row>7</xdr:row>
      <xdr:rowOff>81149</xdr:rowOff>
    </xdr:to>
    <xdr:sp macro="" textlink="">
      <xdr:nvSpPr>
        <xdr:cNvPr id="9" name="Right Arrow 1">
          <a:extLst>
            <a:ext uri="{FF2B5EF4-FFF2-40B4-BE49-F238E27FC236}">
              <a16:creationId xmlns:a16="http://schemas.microsoft.com/office/drawing/2014/main" id="{82ECABD2-E128-46A0-8BFC-0A154D910FFE}"/>
            </a:ext>
          </a:extLst>
        </xdr:cNvPr>
        <xdr:cNvSpPr/>
      </xdr:nvSpPr>
      <xdr:spPr>
        <a:xfrm rot="10800000">
          <a:off x="8318047" y="1032783"/>
          <a:ext cx="621598" cy="41303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476375</xdr:colOff>
      <xdr:row>21</xdr:row>
      <xdr:rowOff>90673</xdr:rowOff>
    </xdr:from>
    <xdr:to>
      <xdr:col>16</xdr:col>
      <xdr:colOff>426027</xdr:colOff>
      <xdr:row>23</xdr:row>
      <xdr:rowOff>157349</xdr:rowOff>
    </xdr:to>
    <xdr:sp macro="" textlink="">
      <xdr:nvSpPr>
        <xdr:cNvPr id="10" name="Right Arrow 1">
          <a:extLst>
            <a:ext uri="{FF2B5EF4-FFF2-40B4-BE49-F238E27FC236}">
              <a16:creationId xmlns:a16="http://schemas.microsoft.com/office/drawing/2014/main" id="{2CE499CB-9C91-4D28-87ED-398BA07BAF35}"/>
            </a:ext>
          </a:extLst>
        </xdr:cNvPr>
        <xdr:cNvSpPr/>
      </xdr:nvSpPr>
      <xdr:spPr>
        <a:xfrm rot="10800000">
          <a:off x="17302720" y="4170837"/>
          <a:ext cx="621598" cy="41303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381000</xdr:colOff>
      <xdr:row>2</xdr:row>
      <xdr:rowOff>127000</xdr:rowOff>
    </xdr:from>
    <xdr:to>
      <xdr:col>17</xdr:col>
      <xdr:colOff>1079500</xdr:colOff>
      <xdr:row>80</xdr:row>
      <xdr:rowOff>0</xdr:rowOff>
    </xdr:to>
    <xdr:sp macro="" textlink="">
      <xdr:nvSpPr>
        <xdr:cNvPr id="4" name="Rectangle 3">
          <a:extLst>
            <a:ext uri="{FF2B5EF4-FFF2-40B4-BE49-F238E27FC236}">
              <a16:creationId xmlns:a16="http://schemas.microsoft.com/office/drawing/2014/main" id="{E7950673-4C0E-4361-95F3-71987EFEB422}"/>
            </a:ext>
          </a:extLst>
        </xdr:cNvPr>
        <xdr:cNvSpPr/>
      </xdr:nvSpPr>
      <xdr:spPr>
        <a:xfrm>
          <a:off x="381000" y="508000"/>
          <a:ext cx="19494500" cy="1524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374650</xdr:colOff>
      <xdr:row>9</xdr:row>
      <xdr:rowOff>12700</xdr:rowOff>
    </xdr:from>
    <xdr:to>
      <xdr:col>8</xdr:col>
      <xdr:colOff>406400</xdr:colOff>
      <xdr:row>11</xdr:row>
      <xdr:rowOff>76200</xdr:rowOff>
    </xdr:to>
    <xdr:sp macro="" textlink="">
      <xdr:nvSpPr>
        <xdr:cNvPr id="8" name="Arrow: Right 7">
          <a:extLst>
            <a:ext uri="{FF2B5EF4-FFF2-40B4-BE49-F238E27FC236}">
              <a16:creationId xmlns:a16="http://schemas.microsoft.com/office/drawing/2014/main" id="{34575384-E4F9-474C-A831-BE9ABEB2963B}"/>
            </a:ext>
          </a:extLst>
        </xdr:cNvPr>
        <xdr:cNvSpPr/>
      </xdr:nvSpPr>
      <xdr:spPr>
        <a:xfrm>
          <a:off x="4070919" y="1680760"/>
          <a:ext cx="2912944" cy="43312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6</xdr:col>
      <xdr:colOff>298450</xdr:colOff>
      <xdr:row>11</xdr:row>
      <xdr:rowOff>133350</xdr:rowOff>
    </xdr:from>
    <xdr:to>
      <xdr:col>8</xdr:col>
      <xdr:colOff>457200</xdr:colOff>
      <xdr:row>15</xdr:row>
      <xdr:rowOff>19050</xdr:rowOff>
    </xdr:to>
    <xdr:sp macro="" textlink="">
      <xdr:nvSpPr>
        <xdr:cNvPr id="9" name="TextBox 2">
          <a:extLst>
            <a:ext uri="{FF2B5EF4-FFF2-40B4-BE49-F238E27FC236}">
              <a16:creationId xmlns:a16="http://schemas.microsoft.com/office/drawing/2014/main" id="{569ED1F9-8500-4C21-A840-3CE15D5E3FAD}"/>
            </a:ext>
          </a:extLst>
        </xdr:cNvPr>
        <xdr:cNvSpPr txBox="1"/>
      </xdr:nvSpPr>
      <xdr:spPr>
        <a:xfrm>
          <a:off x="3994719" y="2171037"/>
          <a:ext cx="3039944" cy="6249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We</a:t>
          </a:r>
          <a:r>
            <a:rPr lang="en-SG" sz="1100" baseline="0"/>
            <a:t> have catagorised the answers into 4 main categories: </a:t>
          </a:r>
        </a:p>
        <a:p>
          <a:r>
            <a:rPr lang="en-SG" sz="1100" baseline="0"/>
            <a:t>Social Media, Trends, Price, Preferences.</a:t>
          </a:r>
          <a:endParaRPr lang="en-SG" sz="1100"/>
        </a:p>
      </xdr:txBody>
    </xdr:sp>
    <xdr:clientData/>
  </xdr:twoCellAnchor>
  <xdr:twoCellAnchor>
    <xdr:from>
      <xdr:col>0</xdr:col>
      <xdr:colOff>457200</xdr:colOff>
      <xdr:row>3</xdr:row>
      <xdr:rowOff>104775</xdr:rowOff>
    </xdr:from>
    <xdr:to>
      <xdr:col>21</xdr:col>
      <xdr:colOff>95250</xdr:colOff>
      <xdr:row>83</xdr:row>
      <xdr:rowOff>0</xdr:rowOff>
    </xdr:to>
    <xdr:sp macro="" textlink="">
      <xdr:nvSpPr>
        <xdr:cNvPr id="20" name="Rectangle 2">
          <a:extLst>
            <a:ext uri="{FF2B5EF4-FFF2-40B4-BE49-F238E27FC236}">
              <a16:creationId xmlns:a16="http://schemas.microsoft.com/office/drawing/2014/main" id="{59A41962-912A-4B3D-B3BA-9BFEED54A318}"/>
            </a:ext>
            <a:ext uri="{147F2762-F138-4A5C-976F-8EAC2B608ADB}">
              <a16:predDERef xmlns:a16="http://schemas.microsoft.com/office/drawing/2014/main" pred="{F3A34DAA-56E7-4ED1-9B52-56AC95C3F42E}"/>
            </a:ext>
          </a:extLst>
        </xdr:cNvPr>
        <xdr:cNvSpPr/>
      </xdr:nvSpPr>
      <xdr:spPr>
        <a:xfrm>
          <a:off x="457200" y="619125"/>
          <a:ext cx="18040350" cy="13630275"/>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7</xdr:col>
      <xdr:colOff>1419225</xdr:colOff>
      <xdr:row>0</xdr:row>
      <xdr:rowOff>161925</xdr:rowOff>
    </xdr:from>
    <xdr:to>
      <xdr:col>11</xdr:col>
      <xdr:colOff>352425</xdr:colOff>
      <xdr:row>2</xdr:row>
      <xdr:rowOff>161925</xdr:rowOff>
    </xdr:to>
    <xdr:sp macro="" textlink="">
      <xdr:nvSpPr>
        <xdr:cNvPr id="77" name="TextBox 5">
          <a:extLst>
            <a:ext uri="{FF2B5EF4-FFF2-40B4-BE49-F238E27FC236}">
              <a16:creationId xmlns:a16="http://schemas.microsoft.com/office/drawing/2014/main" id="{0BF89851-1A0F-4D28-A475-BBBE9CB1E84D}"/>
            </a:ext>
            <a:ext uri="{147F2762-F138-4A5C-976F-8EAC2B608ADB}">
              <a16:predDERef xmlns:a16="http://schemas.microsoft.com/office/drawing/2014/main" pred="{59A41962-912A-4B3D-B3BA-9BFEED54A318}"/>
            </a:ext>
          </a:extLst>
        </xdr:cNvPr>
        <xdr:cNvSpPr txBox="1"/>
      </xdr:nvSpPr>
      <xdr:spPr>
        <a:xfrm>
          <a:off x="5553075" y="161925"/>
          <a:ext cx="3400425" cy="361950"/>
        </a:xfrm>
        <a:prstGeom prst="rect">
          <a:avLst/>
        </a:prstGeom>
        <a:solidFill>
          <a:srgbClr val="FFD966"/>
        </a:solid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a:latin typeface="+mn-lt"/>
              <a:ea typeface="+mn-lt"/>
              <a:cs typeface="+mn-lt"/>
            </a:rPr>
            <a:t>Supplementary Information (B)</a:t>
          </a:r>
        </a:p>
      </xdr:txBody>
    </xdr:sp>
    <xdr:clientData/>
  </xdr:twoCellAnchor>
  <xdr:twoCellAnchor>
    <xdr:from>
      <xdr:col>12</xdr:col>
      <xdr:colOff>104775</xdr:colOff>
      <xdr:row>17</xdr:row>
      <xdr:rowOff>57150</xdr:rowOff>
    </xdr:from>
    <xdr:to>
      <xdr:col>19</xdr:col>
      <xdr:colOff>762000</xdr:colOff>
      <xdr:row>40</xdr:row>
      <xdr:rowOff>66675</xdr:rowOff>
    </xdr:to>
    <xdr:graphicFrame macro="">
      <xdr:nvGraphicFramePr>
        <xdr:cNvPr id="85" name="Chart 6" descr="Chart type: Stacked Bar. 'Field1': Social Media and Trends appear most often.&#10;&#10;Description automatically generated">
          <a:extLst>
            <a:ext uri="{FF2B5EF4-FFF2-40B4-BE49-F238E27FC236}">
              <a16:creationId xmlns:a16="http://schemas.microsoft.com/office/drawing/2014/main" id="{A729C5DA-9EBB-49CD-B2BF-6041884D5D9A}"/>
            </a:ext>
            <a:ext uri="{147F2762-F138-4A5C-976F-8EAC2B608ADB}">
              <a16:predDERef xmlns:a16="http://schemas.microsoft.com/office/drawing/2014/main" pred="{0BF89851-1A0F-4D28-A475-BBBE9CB1E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923925</xdr:colOff>
      <xdr:row>44</xdr:row>
      <xdr:rowOff>133350</xdr:rowOff>
    </xdr:from>
    <xdr:to>
      <xdr:col>17</xdr:col>
      <xdr:colOff>1028700</xdr:colOff>
      <xdr:row>51</xdr:row>
      <xdr:rowOff>76200</xdr:rowOff>
    </xdr:to>
    <xdr:sp macro="" textlink="">
      <xdr:nvSpPr>
        <xdr:cNvPr id="84" name="TextBox 6">
          <a:extLst>
            <a:ext uri="{FF2B5EF4-FFF2-40B4-BE49-F238E27FC236}">
              <a16:creationId xmlns:a16="http://schemas.microsoft.com/office/drawing/2014/main" id="{AA849511-E3F5-47F1-92CD-644EA79CCE57}"/>
            </a:ext>
            <a:ext uri="{147F2762-F138-4A5C-976F-8EAC2B608ADB}">
              <a16:predDERef xmlns:a16="http://schemas.microsoft.com/office/drawing/2014/main" pred="{A729C5DA-9EBB-49CD-B2BF-6041884D5D9A}"/>
            </a:ext>
          </a:extLst>
        </xdr:cNvPr>
        <xdr:cNvSpPr txBox="1"/>
      </xdr:nvSpPr>
      <xdr:spPr>
        <a:xfrm>
          <a:off x="13058775" y="7696200"/>
          <a:ext cx="2743200" cy="1143000"/>
        </a:xfrm>
        <a:prstGeom prst="rect">
          <a:avLst/>
        </a:prstGeom>
        <a:solidFill>
          <a:srgbClr val="FFE699"/>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A bar chart is used here to summarise information on users reasoning for purchasing clothes. Here, we can infer that trends and social media are the two main reasons why surveyors purchase certain types of clothing.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657225</xdr:colOff>
      <xdr:row>10</xdr:row>
      <xdr:rowOff>161925</xdr:rowOff>
    </xdr:from>
    <xdr:to>
      <xdr:col>22</xdr:col>
      <xdr:colOff>152400</xdr:colOff>
      <xdr:row>30</xdr:row>
      <xdr:rowOff>9525</xdr:rowOff>
    </xdr:to>
    <xdr:graphicFrame macro="">
      <xdr:nvGraphicFramePr>
        <xdr:cNvPr id="41" name="Chart 5">
          <a:extLst>
            <a:ext uri="{FF2B5EF4-FFF2-40B4-BE49-F238E27FC236}">
              <a16:creationId xmlns:a16="http://schemas.microsoft.com/office/drawing/2014/main" id="{1E1F3B8D-A002-6C49-876D-6BC1A91DF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323850</xdr:colOff>
      <xdr:row>10</xdr:row>
      <xdr:rowOff>161925</xdr:rowOff>
    </xdr:from>
    <xdr:to>
      <xdr:col>13</xdr:col>
      <xdr:colOff>542925</xdr:colOff>
      <xdr:row>29</xdr:row>
      <xdr:rowOff>152400</xdr:rowOff>
    </xdr:to>
    <xdr:graphicFrame macro="">
      <xdr:nvGraphicFramePr>
        <xdr:cNvPr id="38" name="Chart 18">
          <a:extLst>
            <a:ext uri="{FF2B5EF4-FFF2-40B4-BE49-F238E27FC236}">
              <a16:creationId xmlns:a16="http://schemas.microsoft.com/office/drawing/2014/main" id="{749C89C3-B478-0449-A7ED-745B23977DCC}"/>
            </a:ext>
            <a:ext uri="{147F2762-F138-4A5C-976F-8EAC2B608ADB}">
              <a16:predDERef xmlns:a16="http://schemas.microsoft.com/office/drawing/2014/main" pred="{1E1F3B8D-A002-6C49-876D-6BC1A91DF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21642</xdr:colOff>
      <xdr:row>7</xdr:row>
      <xdr:rowOff>19402</xdr:rowOff>
    </xdr:from>
    <xdr:to>
      <xdr:col>5</xdr:col>
      <xdr:colOff>616324</xdr:colOff>
      <xdr:row>21</xdr:row>
      <xdr:rowOff>123000</xdr:rowOff>
    </xdr:to>
    <xdr:pic>
      <xdr:nvPicPr>
        <xdr:cNvPr id="25" name="Picture 1">
          <a:extLst>
            <a:ext uri="{FF2B5EF4-FFF2-40B4-BE49-F238E27FC236}">
              <a16:creationId xmlns:a16="http://schemas.microsoft.com/office/drawing/2014/main" id="{99F55483-AFFD-40C8-9654-30653BDA4442}"/>
            </a:ext>
            <a:ext uri="{147F2762-F138-4A5C-976F-8EAC2B608ADB}">
              <a16:predDERef xmlns:a16="http://schemas.microsoft.com/office/drawing/2014/main" pred="{1D0F3792-B725-E240-A2C0-C25C4AB6597F}"/>
            </a:ext>
          </a:extLst>
        </xdr:cNvPr>
        <xdr:cNvPicPr>
          <a:picLocks noChangeAspect="1"/>
        </xdr:cNvPicPr>
      </xdr:nvPicPr>
      <xdr:blipFill>
        <a:blip xmlns:r="http://schemas.openxmlformats.org/officeDocument/2006/relationships" r:embed="rId3"/>
        <a:stretch>
          <a:fillRect/>
        </a:stretch>
      </xdr:blipFill>
      <xdr:spPr>
        <a:xfrm>
          <a:off x="918113" y="1326755"/>
          <a:ext cx="2649093" cy="2783671"/>
        </a:xfrm>
        <a:prstGeom prst="rect">
          <a:avLst/>
        </a:prstGeom>
      </xdr:spPr>
    </xdr:pic>
    <xdr:clientData/>
  </xdr:twoCellAnchor>
  <xdr:twoCellAnchor>
    <xdr:from>
      <xdr:col>7</xdr:col>
      <xdr:colOff>0</xdr:colOff>
      <xdr:row>3</xdr:row>
      <xdr:rowOff>38100</xdr:rowOff>
    </xdr:from>
    <xdr:to>
      <xdr:col>13</xdr:col>
      <xdr:colOff>266700</xdr:colOff>
      <xdr:row>5</xdr:row>
      <xdr:rowOff>38100</xdr:rowOff>
    </xdr:to>
    <xdr:sp macro="" textlink="">
      <xdr:nvSpPr>
        <xdr:cNvPr id="49" name="TextBox 9">
          <a:extLst>
            <a:ext uri="{FF2B5EF4-FFF2-40B4-BE49-F238E27FC236}">
              <a16:creationId xmlns:a16="http://schemas.microsoft.com/office/drawing/2014/main" id="{A5AA9708-2AFD-4F63-9593-EB50DF4DBA68}"/>
            </a:ext>
            <a:ext uri="{147F2762-F138-4A5C-976F-8EAC2B608ADB}">
              <a16:predDERef xmlns:a16="http://schemas.microsoft.com/office/drawing/2014/main" pred="{99F55483-AFFD-40C8-9654-30653BDA4442}"/>
            </a:ext>
          </a:extLst>
        </xdr:cNvPr>
        <xdr:cNvSpPr txBox="1"/>
      </xdr:nvSpPr>
      <xdr:spPr>
        <a:xfrm>
          <a:off x="4210050" y="581025"/>
          <a:ext cx="4324350" cy="361950"/>
        </a:xfrm>
        <a:prstGeom prst="rect">
          <a:avLst/>
        </a:prstGeom>
        <a:solidFill>
          <a:srgbClr val="F8CBAD"/>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latin typeface="+mn-lt"/>
              <a:ea typeface="+mn-lt"/>
              <a:cs typeface="+mn-lt"/>
            </a:rPr>
            <a:t>Comparison of sales across different retail brands</a:t>
          </a:r>
        </a:p>
      </xdr:txBody>
    </xdr:sp>
    <xdr:clientData/>
  </xdr:twoCellAnchor>
  <xdr:twoCellAnchor>
    <xdr:from>
      <xdr:col>2</xdr:col>
      <xdr:colOff>19050</xdr:colOff>
      <xdr:row>7</xdr:row>
      <xdr:rowOff>9525</xdr:rowOff>
    </xdr:from>
    <xdr:to>
      <xdr:col>23</xdr:col>
      <xdr:colOff>180975</xdr:colOff>
      <xdr:row>60</xdr:row>
      <xdr:rowOff>19050</xdr:rowOff>
    </xdr:to>
    <xdr:sp macro="" textlink="">
      <xdr:nvSpPr>
        <xdr:cNvPr id="4" name="Rectangle 1">
          <a:extLst>
            <a:ext uri="{FF2B5EF4-FFF2-40B4-BE49-F238E27FC236}">
              <a16:creationId xmlns:a16="http://schemas.microsoft.com/office/drawing/2014/main" id="{54EDB7E5-CB5E-40E6-96A5-E228419A67EF}"/>
            </a:ext>
            <a:ext uri="{147F2762-F138-4A5C-976F-8EAC2B608ADB}">
              <a16:predDERef xmlns:a16="http://schemas.microsoft.com/office/drawing/2014/main" pred="{A5AA9708-2AFD-4F63-9593-EB50DF4DBA68}"/>
            </a:ext>
          </a:extLst>
        </xdr:cNvPr>
        <xdr:cNvSpPr/>
      </xdr:nvSpPr>
      <xdr:spPr>
        <a:xfrm>
          <a:off x="981075" y="1209675"/>
          <a:ext cx="15573375" cy="9182100"/>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7</xdr:col>
      <xdr:colOff>419100</xdr:colOff>
      <xdr:row>0</xdr:row>
      <xdr:rowOff>95250</xdr:rowOff>
    </xdr:from>
    <xdr:to>
      <xdr:col>12</xdr:col>
      <xdr:colOff>409575</xdr:colOff>
      <xdr:row>2</xdr:row>
      <xdr:rowOff>95250</xdr:rowOff>
    </xdr:to>
    <xdr:sp macro="" textlink="">
      <xdr:nvSpPr>
        <xdr:cNvPr id="43" name="TextBox 8">
          <a:extLst>
            <a:ext uri="{FF2B5EF4-FFF2-40B4-BE49-F238E27FC236}">
              <a16:creationId xmlns:a16="http://schemas.microsoft.com/office/drawing/2014/main" id="{1BE7809E-B8A1-4CE9-9F7B-4BC02FD412F2}"/>
            </a:ext>
            <a:ext uri="{147F2762-F138-4A5C-976F-8EAC2B608ADB}">
              <a16:predDERef xmlns:a16="http://schemas.microsoft.com/office/drawing/2014/main" pred="{54EDB7E5-CB5E-40E6-96A5-E228419A67EF}"/>
            </a:ext>
          </a:extLst>
        </xdr:cNvPr>
        <xdr:cNvSpPr txBox="1"/>
      </xdr:nvSpPr>
      <xdr:spPr>
        <a:xfrm>
          <a:off x="4629150" y="95250"/>
          <a:ext cx="3457575" cy="361950"/>
        </a:xfrm>
        <a:prstGeom prst="rect">
          <a:avLst/>
        </a:prstGeom>
        <a:solidFill>
          <a:srgbClr val="FFD966"/>
        </a:solid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a:latin typeface="+mn-lt"/>
              <a:ea typeface="+mn-lt"/>
              <a:cs typeface="+mn-lt"/>
            </a:rPr>
            <a:t>Supplementary Information (C)</a:t>
          </a:r>
        </a:p>
      </xdr:txBody>
    </xdr:sp>
    <xdr:clientData/>
  </xdr:twoCellAnchor>
  <xdr:twoCellAnchor>
    <xdr:from>
      <xdr:col>11</xdr:col>
      <xdr:colOff>190500</xdr:colOff>
      <xdr:row>42</xdr:row>
      <xdr:rowOff>19050</xdr:rowOff>
    </xdr:from>
    <xdr:to>
      <xdr:col>16</xdr:col>
      <xdr:colOff>247650</xdr:colOff>
      <xdr:row>49</xdr:row>
      <xdr:rowOff>9525</xdr:rowOff>
    </xdr:to>
    <xdr:sp macro="" textlink="">
      <xdr:nvSpPr>
        <xdr:cNvPr id="39" name="TextBox 2">
          <a:extLst>
            <a:ext uri="{FF2B5EF4-FFF2-40B4-BE49-F238E27FC236}">
              <a16:creationId xmlns:a16="http://schemas.microsoft.com/office/drawing/2014/main" id="{E8D28710-2AAD-4AEA-BC0D-0177963D91B3}"/>
            </a:ext>
            <a:ext uri="{147F2762-F138-4A5C-976F-8EAC2B608ADB}">
              <a16:predDERef xmlns:a16="http://schemas.microsoft.com/office/drawing/2014/main" pred="{1BE7809E-B8A1-4CE9-9F7B-4BC02FD412F2}"/>
            </a:ext>
          </a:extLst>
        </xdr:cNvPr>
        <xdr:cNvSpPr txBox="1"/>
      </xdr:nvSpPr>
      <xdr:spPr>
        <a:xfrm>
          <a:off x="8277225" y="7305675"/>
          <a:ext cx="3609975" cy="1190625"/>
        </a:xfrm>
        <a:prstGeom prst="rect">
          <a:avLst/>
        </a:prstGeom>
        <a:solidFill>
          <a:srgbClr val="FFE699"/>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The two clustered bar charts illustrates a comparison of sales of three different brands, Zara, Shein, and H&amp;M. When taking a closer look at H&amp;M, we can see that the sales have decreased while there is a drastic increase in Shein sales. This shows that H&amp;M is lacking in areas that Shein possesses, such as affordability and accessibilty. </a:t>
          </a:r>
        </a:p>
      </xdr:txBody>
    </xdr:sp>
    <xdr:clientData/>
  </xdr:twoCellAnchor>
  <xdr:twoCellAnchor>
    <xdr:from>
      <xdr:col>8</xdr:col>
      <xdr:colOff>0</xdr:colOff>
      <xdr:row>31</xdr:row>
      <xdr:rowOff>9525</xdr:rowOff>
    </xdr:from>
    <xdr:to>
      <xdr:col>12</xdr:col>
      <xdr:colOff>57150</xdr:colOff>
      <xdr:row>34</xdr:row>
      <xdr:rowOff>152400</xdr:rowOff>
    </xdr:to>
    <xdr:sp macro="" textlink="">
      <xdr:nvSpPr>
        <xdr:cNvPr id="26" name="TextBox 3">
          <a:extLst>
            <a:ext uri="{FF2B5EF4-FFF2-40B4-BE49-F238E27FC236}">
              <a16:creationId xmlns:a16="http://schemas.microsoft.com/office/drawing/2014/main" id="{80E5B968-37D3-4117-9D4D-1C5B35FF5660}"/>
            </a:ext>
            <a:ext uri="{147F2762-F138-4A5C-976F-8EAC2B608ADB}">
              <a16:predDERef xmlns:a16="http://schemas.microsoft.com/office/drawing/2014/main" pred="{E8D28710-2AAD-4AEA-BC0D-0177963D91B3}"/>
            </a:ext>
          </a:extLst>
        </xdr:cNvPr>
        <xdr:cNvSpPr txBox="1"/>
      </xdr:nvSpPr>
      <xdr:spPr>
        <a:xfrm>
          <a:off x="5476875" y="5410200"/>
          <a:ext cx="3343275" cy="657225"/>
        </a:xfrm>
        <a:prstGeom prst="rect">
          <a:avLst/>
        </a:prstGeom>
        <a:solidFill>
          <a:srgbClr val="FFE699"/>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This clustered bar chart shows the sales across three different brands in 2019.</a:t>
          </a:r>
        </a:p>
      </xdr:txBody>
    </xdr:sp>
    <xdr:clientData/>
  </xdr:twoCellAnchor>
  <xdr:twoCellAnchor>
    <xdr:from>
      <xdr:col>15</xdr:col>
      <xdr:colOff>9525</xdr:colOff>
      <xdr:row>31</xdr:row>
      <xdr:rowOff>9525</xdr:rowOff>
    </xdr:from>
    <xdr:to>
      <xdr:col>19</xdr:col>
      <xdr:colOff>647700</xdr:colOff>
      <xdr:row>34</xdr:row>
      <xdr:rowOff>152400</xdr:rowOff>
    </xdr:to>
    <xdr:sp macro="" textlink="">
      <xdr:nvSpPr>
        <xdr:cNvPr id="27" name="TextBox 10">
          <a:extLst>
            <a:ext uri="{FF2B5EF4-FFF2-40B4-BE49-F238E27FC236}">
              <a16:creationId xmlns:a16="http://schemas.microsoft.com/office/drawing/2014/main" id="{E9330CFC-07C4-46F3-A6D7-D86A3324508F}"/>
            </a:ext>
            <a:ext uri="{147F2762-F138-4A5C-976F-8EAC2B608ADB}">
              <a16:predDERef xmlns:a16="http://schemas.microsoft.com/office/drawing/2014/main" pred="{80E5B968-37D3-4117-9D4D-1C5B35FF5660}"/>
            </a:ext>
          </a:extLst>
        </xdr:cNvPr>
        <xdr:cNvSpPr txBox="1"/>
      </xdr:nvSpPr>
      <xdr:spPr>
        <a:xfrm>
          <a:off x="10972800" y="5410200"/>
          <a:ext cx="3343275" cy="657225"/>
        </a:xfrm>
        <a:prstGeom prst="rect">
          <a:avLst/>
        </a:prstGeom>
        <a:solidFill>
          <a:srgbClr val="FFE699"/>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This clustered bar chart shows the sales across three different brands in 2020.</a:t>
          </a:r>
        </a:p>
      </xdr:txBody>
    </xdr:sp>
    <xdr:clientData/>
  </xdr:twoCellAnchor>
  <xdr:twoCellAnchor>
    <xdr:from>
      <xdr:col>13</xdr:col>
      <xdr:colOff>161925</xdr:colOff>
      <xdr:row>34</xdr:row>
      <xdr:rowOff>152400</xdr:rowOff>
    </xdr:from>
    <xdr:to>
      <xdr:col>13</xdr:col>
      <xdr:colOff>666750</xdr:colOff>
      <xdr:row>40</xdr:row>
      <xdr:rowOff>142875</xdr:rowOff>
    </xdr:to>
    <xdr:sp macro="" textlink="">
      <xdr:nvSpPr>
        <xdr:cNvPr id="33" name="Down Arrow 4">
          <a:extLst>
            <a:ext uri="{FF2B5EF4-FFF2-40B4-BE49-F238E27FC236}">
              <a16:creationId xmlns:a16="http://schemas.microsoft.com/office/drawing/2014/main" id="{ADC7BC64-CE8F-4CE5-B412-22F884CDDD9E}"/>
            </a:ext>
            <a:ext uri="{147F2762-F138-4A5C-976F-8EAC2B608ADB}">
              <a16:predDERef xmlns:a16="http://schemas.microsoft.com/office/drawing/2014/main" pred="{E9330CFC-07C4-46F3-A6D7-D86A3324508F}"/>
            </a:ext>
          </a:extLst>
        </xdr:cNvPr>
        <xdr:cNvSpPr/>
      </xdr:nvSpPr>
      <xdr:spPr>
        <a:xfrm>
          <a:off x="9601200" y="6067425"/>
          <a:ext cx="504825" cy="10191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17</xdr:col>
      <xdr:colOff>35328</xdr:colOff>
      <xdr:row>13</xdr:row>
      <xdr:rowOff>98156</xdr:rowOff>
    </xdr:from>
    <xdr:to>
      <xdr:col>27</xdr:col>
      <xdr:colOff>67078</xdr:colOff>
      <xdr:row>32</xdr:row>
      <xdr:rowOff>18781</xdr:rowOff>
    </xdr:to>
    <xdr:graphicFrame macro="">
      <xdr:nvGraphicFramePr>
        <xdr:cNvPr id="7173" name="Chart 2" descr="Chart type: Clustered Column. 'Count' by 'Brand'&#10;&#10;Description automatically generated">
          <a:extLst>
            <a:ext uri="{FF2B5EF4-FFF2-40B4-BE49-F238E27FC236}">
              <a16:creationId xmlns:a16="http://schemas.microsoft.com/office/drawing/2014/main" id="{DD559677-5894-4675-A6F2-070BD9CF3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396875</xdr:colOff>
      <xdr:row>5</xdr:row>
      <xdr:rowOff>73705</xdr:rowOff>
    </xdr:from>
    <xdr:to>
      <xdr:col>22</xdr:col>
      <xdr:colOff>51026</xdr:colOff>
      <xdr:row>11</xdr:row>
      <xdr:rowOff>34018</xdr:rowOff>
    </xdr:to>
    <xdr:sp macro="" textlink="">
      <xdr:nvSpPr>
        <xdr:cNvPr id="2" name="TextBox 1">
          <a:extLst>
            <a:ext uri="{FF2B5EF4-FFF2-40B4-BE49-F238E27FC236}">
              <a16:creationId xmlns:a16="http://schemas.microsoft.com/office/drawing/2014/main" id="{91853A2C-4DDE-4460-8367-D58779A3746D}"/>
            </a:ext>
          </a:extLst>
        </xdr:cNvPr>
        <xdr:cNvSpPr txBox="1"/>
      </xdr:nvSpPr>
      <xdr:spPr>
        <a:xfrm>
          <a:off x="13480521" y="1012976"/>
          <a:ext cx="2868838" cy="10847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We</a:t>
          </a:r>
          <a:r>
            <a:rPr lang="en-SG" sz="1100" baseline="0"/>
            <a:t> used lookup function IF, ISNUMBER and SEARCH to find and return brands into their columns. As there were multiple brands in each answer, we could not use IF or SEARCH functions. </a:t>
          </a:r>
          <a:endParaRPr lang="en-SG" sz="1100"/>
        </a:p>
      </xdr:txBody>
    </xdr:sp>
    <xdr:clientData/>
  </xdr:twoCellAnchor>
  <xdr:twoCellAnchor>
    <xdr:from>
      <xdr:col>17</xdr:col>
      <xdr:colOff>470580</xdr:colOff>
      <xdr:row>10</xdr:row>
      <xdr:rowOff>96385</xdr:rowOff>
    </xdr:from>
    <xdr:to>
      <xdr:col>21</xdr:col>
      <xdr:colOff>606652</xdr:colOff>
      <xdr:row>11</xdr:row>
      <xdr:rowOff>141742</xdr:rowOff>
    </xdr:to>
    <xdr:sp macro="" textlink="">
      <xdr:nvSpPr>
        <xdr:cNvPr id="7169" name="Text Box 1">
          <a:extLst>
            <a:ext uri="{FF2B5EF4-FFF2-40B4-BE49-F238E27FC236}">
              <a16:creationId xmlns:a16="http://schemas.microsoft.com/office/drawing/2014/main" id="{35DFA33F-E398-4033-9C1C-E3C9E6383FCF}"/>
            </a:ext>
          </a:extLst>
        </xdr:cNvPr>
        <xdr:cNvSpPr txBox="1">
          <a:spLocks noChangeArrowheads="1"/>
        </xdr:cNvSpPr>
      </xdr:nvSpPr>
      <xdr:spPr bwMode="auto">
        <a:xfrm>
          <a:off x="13554226" y="1974927"/>
          <a:ext cx="2728989" cy="230565"/>
        </a:xfrm>
        <a:prstGeom prst="rect">
          <a:avLst/>
        </a:prstGeom>
        <a:solidFill>
          <a:srgbClr val="FFFFFF"/>
        </a:solidFill>
        <a:ln w="9525">
          <a:solidFill>
            <a:srgbClr val="000000"/>
          </a:solidFill>
          <a:miter lim="800000"/>
          <a:headEnd/>
          <a:tailEnd/>
        </a:ln>
      </xdr:spPr>
      <xdr:txBody>
        <a:bodyPr vertOverflow="clip" wrap="square" lIns="45720" tIns="41148" rIns="0" bIns="0" anchor="t" upright="1"/>
        <a:lstStyle/>
        <a:p>
          <a:pPr algn="l" rtl="0">
            <a:defRPr sz="1000"/>
          </a:pPr>
          <a:r>
            <a:rPr lang="en-SG" sz="1100" b="0" i="0" u="none" strike="noStrike" baseline="0">
              <a:solidFill>
                <a:srgbClr val="000000"/>
              </a:solidFill>
              <a:latin typeface="Calibri"/>
              <a:cs typeface="Calibri"/>
            </a:rPr>
            <a:t>=IF(ISNUMBER(SEARCH($O$2,N4)),"H&amp;M","")</a:t>
          </a:r>
        </a:p>
      </xdr:txBody>
    </xdr:sp>
    <xdr:clientData/>
  </xdr:twoCellAnchor>
  <xdr:twoCellAnchor>
    <xdr:from>
      <xdr:col>27</xdr:col>
      <xdr:colOff>80921</xdr:colOff>
      <xdr:row>8</xdr:row>
      <xdr:rowOff>141534</xdr:rowOff>
    </xdr:from>
    <xdr:to>
      <xdr:col>31</xdr:col>
      <xdr:colOff>103599</xdr:colOff>
      <xdr:row>13</xdr:row>
      <xdr:rowOff>107928</xdr:rowOff>
    </xdr:to>
    <xdr:sp macro="" textlink="">
      <xdr:nvSpPr>
        <xdr:cNvPr id="5" name="TextBox 4">
          <a:extLst>
            <a:ext uri="{FF2B5EF4-FFF2-40B4-BE49-F238E27FC236}">
              <a16:creationId xmlns:a16="http://schemas.microsoft.com/office/drawing/2014/main" id="{F6754638-648A-431A-8650-3A1EB84665BB}"/>
            </a:ext>
          </a:extLst>
        </xdr:cNvPr>
        <xdr:cNvSpPr txBox="1"/>
      </xdr:nvSpPr>
      <xdr:spPr>
        <a:xfrm>
          <a:off x="19488109" y="1649659"/>
          <a:ext cx="2509761" cy="8924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COUNTIF</a:t>
          </a:r>
          <a:r>
            <a:rPr lang="en-SG" sz="1100" baseline="0"/>
            <a:t>- to count brand from main table and return to this</a:t>
          </a:r>
        </a:p>
        <a:p>
          <a:endParaRPr lang="en-SG" sz="1100" baseline="0"/>
        </a:p>
        <a:p>
          <a:r>
            <a:rPr lang="en-SG" sz="1100" baseline="0"/>
            <a:t>[  </a:t>
          </a:r>
          <a:r>
            <a:rPr lang="en-SG" sz="1100"/>
            <a:t>=COUNTIF(O4:O74,O2)  ]</a:t>
          </a:r>
        </a:p>
      </xdr:txBody>
    </xdr:sp>
    <xdr:clientData/>
  </xdr:twoCellAnchor>
  <xdr:twoCellAnchor>
    <xdr:from>
      <xdr:col>27</xdr:col>
      <xdr:colOff>314325</xdr:colOff>
      <xdr:row>19</xdr:row>
      <xdr:rowOff>114301</xdr:rowOff>
    </xdr:from>
    <xdr:to>
      <xdr:col>31</xdr:col>
      <xdr:colOff>152400</xdr:colOff>
      <xdr:row>26</xdr:row>
      <xdr:rowOff>7515</xdr:rowOff>
    </xdr:to>
    <xdr:sp macro="" textlink="">
      <xdr:nvSpPr>
        <xdr:cNvPr id="7170" name="TextBox 5">
          <a:extLst>
            <a:ext uri="{FF2B5EF4-FFF2-40B4-BE49-F238E27FC236}">
              <a16:creationId xmlns:a16="http://schemas.microsoft.com/office/drawing/2014/main" id="{2C669F05-D5F4-4A67-963F-884BCCBF2C9C}"/>
            </a:ext>
            <a:ext uri="{147F2762-F138-4A5C-976F-8EAC2B608ADB}">
              <a16:predDERef xmlns:a16="http://schemas.microsoft.com/office/drawing/2014/main" pred="{F6754638-648A-431A-8650-3A1EB84665BB}"/>
            </a:ext>
          </a:extLst>
        </xdr:cNvPr>
        <xdr:cNvSpPr txBox="1"/>
      </xdr:nvSpPr>
      <xdr:spPr>
        <a:xfrm>
          <a:off x="21453437" y="3668798"/>
          <a:ext cx="2543401" cy="11782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A</a:t>
          </a:r>
          <a:r>
            <a:rPr lang="en-SG" sz="1100" baseline="0"/>
            <a:t> clustered column allows for direct comparison of multiple data and works best with limited data points. We can infer that Shein is the most popular brand, followed by Cotton On and H&amp;M.</a:t>
          </a:r>
        </a:p>
        <a:p>
          <a:endParaRPr lang="en-SG" sz="1100"/>
        </a:p>
      </xdr:txBody>
    </xdr:sp>
    <xdr:clientData/>
  </xdr:twoCellAnchor>
  <xdr:twoCellAnchor>
    <xdr:from>
      <xdr:col>12</xdr:col>
      <xdr:colOff>582083</xdr:colOff>
      <xdr:row>3</xdr:row>
      <xdr:rowOff>119063</xdr:rowOff>
    </xdr:from>
    <xdr:to>
      <xdr:col>32</xdr:col>
      <xdr:colOff>449791</xdr:colOff>
      <xdr:row>78</xdr:row>
      <xdr:rowOff>39688</xdr:rowOff>
    </xdr:to>
    <xdr:sp macro="" textlink="">
      <xdr:nvSpPr>
        <xdr:cNvPr id="7" name="Rectangle 6">
          <a:extLst>
            <a:ext uri="{FF2B5EF4-FFF2-40B4-BE49-F238E27FC236}">
              <a16:creationId xmlns:a16="http://schemas.microsoft.com/office/drawing/2014/main" id="{F1F15BD5-E2CF-4FD2-9E8B-97653B2A93DC}"/>
            </a:ext>
          </a:extLst>
        </xdr:cNvPr>
        <xdr:cNvSpPr/>
      </xdr:nvSpPr>
      <xdr:spPr>
        <a:xfrm>
          <a:off x="8043333" y="674688"/>
          <a:ext cx="14922500" cy="1383770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17</xdr:col>
      <xdr:colOff>277812</xdr:colOff>
      <xdr:row>0</xdr:row>
      <xdr:rowOff>105833</xdr:rowOff>
    </xdr:from>
    <xdr:to>
      <xdr:col>24</xdr:col>
      <xdr:colOff>132292</xdr:colOff>
      <xdr:row>3</xdr:row>
      <xdr:rowOff>66146</xdr:rowOff>
    </xdr:to>
    <xdr:sp macro="" textlink="">
      <xdr:nvSpPr>
        <xdr:cNvPr id="4" name="Rectangle 3">
          <a:extLst>
            <a:ext uri="{FF2B5EF4-FFF2-40B4-BE49-F238E27FC236}">
              <a16:creationId xmlns:a16="http://schemas.microsoft.com/office/drawing/2014/main" id="{734538C3-093F-404D-A355-F2E803B98CA4}"/>
            </a:ext>
          </a:extLst>
        </xdr:cNvPr>
        <xdr:cNvSpPr/>
      </xdr:nvSpPr>
      <xdr:spPr>
        <a:xfrm>
          <a:off x="13348229" y="105833"/>
          <a:ext cx="4312709" cy="51593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SG" sz="1800"/>
            <a:t>Problem</a:t>
          </a:r>
          <a:r>
            <a:rPr lang="en-SG" sz="1800" baseline="0"/>
            <a:t> Statement</a:t>
          </a:r>
          <a:endParaRPr lang="en-SG"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209550</xdr:colOff>
      <xdr:row>1</xdr:row>
      <xdr:rowOff>85725</xdr:rowOff>
    </xdr:from>
    <xdr:to>
      <xdr:col>13</xdr:col>
      <xdr:colOff>66675</xdr:colOff>
      <xdr:row>3</xdr:row>
      <xdr:rowOff>95250</xdr:rowOff>
    </xdr:to>
    <xdr:sp macro="" textlink="">
      <xdr:nvSpPr>
        <xdr:cNvPr id="13" name="TextBox 1">
          <a:extLst>
            <a:ext uri="{FF2B5EF4-FFF2-40B4-BE49-F238E27FC236}">
              <a16:creationId xmlns:a16="http://schemas.microsoft.com/office/drawing/2014/main" id="{B105A017-C5E2-4771-B0EE-2FF0C984972E}"/>
            </a:ext>
            <a:ext uri="{147F2762-F138-4A5C-976F-8EAC2B608ADB}">
              <a16:predDERef xmlns:a16="http://schemas.microsoft.com/office/drawing/2014/main" pred="{3E7EA0A3-3021-44AF-AEE5-454E5D78B376}"/>
            </a:ext>
          </a:extLst>
        </xdr:cNvPr>
        <xdr:cNvSpPr txBox="1"/>
      </xdr:nvSpPr>
      <xdr:spPr>
        <a:xfrm>
          <a:off x="4933950" y="266700"/>
          <a:ext cx="2809875" cy="371475"/>
        </a:xfrm>
        <a:prstGeom prst="rect">
          <a:avLst/>
        </a:prstGeom>
        <a:solidFill>
          <a:srgbClr val="FFD966"/>
        </a:solid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2000">
              <a:latin typeface="+mn-lt"/>
              <a:ea typeface="+mn-lt"/>
              <a:cs typeface="+mn-lt"/>
            </a:rPr>
            <a:t>Solution A : FASHION</a:t>
          </a:r>
        </a:p>
        <a:p>
          <a:pPr marL="0" indent="0" algn="l"/>
          <a:endParaRPr lang="en-US" sz="2000">
            <a:latin typeface="+mn-lt"/>
            <a:ea typeface="+mn-lt"/>
            <a:cs typeface="+mn-lt"/>
          </a:endParaRPr>
        </a:p>
      </xdr:txBody>
    </xdr:sp>
    <xdr:clientData/>
  </xdr:twoCellAnchor>
  <xdr:twoCellAnchor>
    <xdr:from>
      <xdr:col>6</xdr:col>
      <xdr:colOff>643617</xdr:colOff>
      <xdr:row>12</xdr:row>
      <xdr:rowOff>97972</xdr:rowOff>
    </xdr:from>
    <xdr:to>
      <xdr:col>16</xdr:col>
      <xdr:colOff>424542</xdr:colOff>
      <xdr:row>37</xdr:row>
      <xdr:rowOff>95250</xdr:rowOff>
    </xdr:to>
    <xdr:graphicFrame macro="">
      <xdr:nvGraphicFramePr>
        <xdr:cNvPr id="14" name="Chart 2">
          <a:extLst>
            <a:ext uri="{FF2B5EF4-FFF2-40B4-BE49-F238E27FC236}">
              <a16:creationId xmlns:a16="http://schemas.microsoft.com/office/drawing/2014/main" id="{B2B206CB-4D95-45F9-85BC-668814738D5D}"/>
            </a:ext>
            <a:ext uri="{147F2762-F138-4A5C-976F-8EAC2B608ADB}">
              <a16:predDERef xmlns:a16="http://schemas.microsoft.com/office/drawing/2014/main" pred="{B105A017-C5E2-4771-B0EE-2FF0C9849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xdr:colOff>
      <xdr:row>5</xdr:row>
      <xdr:rowOff>9525</xdr:rowOff>
    </xdr:from>
    <xdr:to>
      <xdr:col>15</xdr:col>
      <xdr:colOff>123825</xdr:colOff>
      <xdr:row>7</xdr:row>
      <xdr:rowOff>133350</xdr:rowOff>
    </xdr:to>
    <xdr:sp macro="" textlink="">
      <xdr:nvSpPr>
        <xdr:cNvPr id="12" name="TextBox 8">
          <a:extLst>
            <a:ext uri="{FF2B5EF4-FFF2-40B4-BE49-F238E27FC236}">
              <a16:creationId xmlns:a16="http://schemas.microsoft.com/office/drawing/2014/main" id="{A0CE3114-5C97-460A-9E4F-77FD10351091}"/>
            </a:ext>
            <a:ext uri="{147F2762-F138-4A5C-976F-8EAC2B608ADB}">
              <a16:predDERef xmlns:a16="http://schemas.microsoft.com/office/drawing/2014/main" pred="{B2B206CB-4D95-45F9-85BC-668814738D5D}"/>
            </a:ext>
          </a:extLst>
        </xdr:cNvPr>
        <xdr:cNvSpPr txBox="1"/>
      </xdr:nvSpPr>
      <xdr:spPr>
        <a:xfrm>
          <a:off x="9220200" y="866775"/>
          <a:ext cx="2819400" cy="1162050"/>
        </a:xfrm>
        <a:prstGeom prst="rect">
          <a:avLst/>
        </a:prstGeom>
        <a:solidFill>
          <a:schemeClr val="accent4">
            <a:lumMod val="40000"/>
            <a:lumOff val="60000"/>
          </a:schemeClr>
        </a:solid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100">
            <a:latin typeface="+mn-lt"/>
            <a:ea typeface="+mn-lt"/>
            <a:cs typeface="+mn-lt"/>
          </a:endParaRPr>
        </a:p>
        <a:p>
          <a:pPr marL="0" indent="0" algn="l"/>
          <a:r>
            <a:rPr lang="en-US" sz="1100">
              <a:latin typeface="+mn-lt"/>
              <a:ea typeface="+mn-lt"/>
              <a:cs typeface="+mn-lt"/>
            </a:rPr>
            <a:t>COUNTIF function was used to create this table. </a:t>
          </a:r>
        </a:p>
        <a:p>
          <a:pPr marL="0" indent="0" algn="l"/>
          <a:endParaRPr lang="en-US" sz="1100">
            <a:latin typeface="+mn-lt"/>
            <a:ea typeface="+mn-lt"/>
            <a:cs typeface="+mn-lt"/>
          </a:endParaRPr>
        </a:p>
        <a:p>
          <a:pPr marL="0" indent="0" algn="l"/>
          <a:r>
            <a:rPr lang="en-US" sz="1100">
              <a:latin typeface="+mn-lt"/>
              <a:ea typeface="+mn-lt"/>
              <a:cs typeface="+mn-lt"/>
            </a:rPr>
            <a:t>Scale from 1 to 5, 1 being least important and 5 being most important </a:t>
          </a:r>
        </a:p>
      </xdr:txBody>
    </xdr:sp>
    <xdr:clientData/>
  </xdr:twoCellAnchor>
  <xdr:twoCellAnchor>
    <xdr:from>
      <xdr:col>16</xdr:col>
      <xdr:colOff>669471</xdr:colOff>
      <xdr:row>19</xdr:row>
      <xdr:rowOff>70757</xdr:rowOff>
    </xdr:from>
    <xdr:to>
      <xdr:col>18</xdr:col>
      <xdr:colOff>423182</xdr:colOff>
      <xdr:row>22</xdr:row>
      <xdr:rowOff>4083</xdr:rowOff>
    </xdr:to>
    <xdr:sp macro="" textlink="">
      <xdr:nvSpPr>
        <xdr:cNvPr id="5" name="Right Arrow 13">
          <a:extLst>
            <a:ext uri="{FF2B5EF4-FFF2-40B4-BE49-F238E27FC236}">
              <a16:creationId xmlns:a16="http://schemas.microsoft.com/office/drawing/2014/main" id="{BD9338D4-E28D-4CCA-9E09-ED7C92997EAD}"/>
            </a:ext>
            <a:ext uri="{147F2762-F138-4A5C-976F-8EAC2B608ADB}">
              <a16:predDERef xmlns:a16="http://schemas.microsoft.com/office/drawing/2014/main" pred="{B5FA1D2C-4EE5-4834-B2DD-54DB177F7E94}"/>
            </a:ext>
          </a:extLst>
        </xdr:cNvPr>
        <xdr:cNvSpPr/>
      </xdr:nvSpPr>
      <xdr:spPr>
        <a:xfrm>
          <a:off x="13253357" y="4076700"/>
          <a:ext cx="1103539" cy="4558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19</xdr:col>
      <xdr:colOff>0</xdr:colOff>
      <xdr:row>16</xdr:row>
      <xdr:rowOff>95250</xdr:rowOff>
    </xdr:from>
    <xdr:to>
      <xdr:col>24</xdr:col>
      <xdr:colOff>104775</xdr:colOff>
      <xdr:row>26</xdr:row>
      <xdr:rowOff>28575</xdr:rowOff>
    </xdr:to>
    <xdr:sp macro="" textlink="">
      <xdr:nvSpPr>
        <xdr:cNvPr id="20" name="TextBox 5">
          <a:extLst>
            <a:ext uri="{FF2B5EF4-FFF2-40B4-BE49-F238E27FC236}">
              <a16:creationId xmlns:a16="http://schemas.microsoft.com/office/drawing/2014/main" id="{2FBE78C3-DD58-47FE-BCE0-3583460B178E}"/>
            </a:ext>
            <a:ext uri="{147F2762-F138-4A5C-976F-8EAC2B608ADB}">
              <a16:predDERef xmlns:a16="http://schemas.microsoft.com/office/drawing/2014/main" pred="{BD9338D4-E28D-4CCA-9E09-ED7C92997EAD}"/>
            </a:ext>
          </a:extLst>
        </xdr:cNvPr>
        <xdr:cNvSpPr txBox="1"/>
      </xdr:nvSpPr>
      <xdr:spPr>
        <a:xfrm>
          <a:off x="14620875" y="3533775"/>
          <a:ext cx="3486150" cy="1647825"/>
        </a:xfrm>
        <a:prstGeom prst="rect">
          <a:avLst/>
        </a:prstGeom>
        <a:solidFill>
          <a:schemeClr val="accent4">
            <a:lumMod val="40000"/>
            <a:lumOff val="60000"/>
          </a:schemeClr>
        </a:solid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This clustered columnn shows the ratings given by our surveyors for the question, "When buying clothes, how important are each of these factors to you on a scale of 1 to 5? (Fashion sense)". </a:t>
          </a:r>
        </a:p>
        <a:p>
          <a:pPr marL="0" indent="0" algn="l"/>
          <a:endParaRPr lang="en-US" sz="1100">
            <a:latin typeface="+mn-lt"/>
            <a:ea typeface="+mn-lt"/>
            <a:cs typeface="+mn-lt"/>
          </a:endParaRPr>
        </a:p>
        <a:p>
          <a:pPr marL="0" indent="0" algn="l"/>
          <a:r>
            <a:rPr lang="en-US" sz="1100">
              <a:latin typeface="+mn-lt"/>
              <a:ea typeface="+mn-lt"/>
              <a:cs typeface="+mn-lt"/>
            </a:rPr>
            <a:t>It is a clear representation that more than half of our surveyees value fashion sense when purchasing clothes. Thus, this shows that H&amp;M should constantly review trends and designs to ensure customer's satisfication. </a:t>
          </a:r>
        </a:p>
      </xdr:txBody>
    </xdr:sp>
    <xdr:clientData/>
  </xdr:twoCellAnchor>
  <xdr:twoCellAnchor>
    <xdr:from>
      <xdr:col>1</xdr:col>
      <xdr:colOff>198438</xdr:colOff>
      <xdr:row>3</xdr:row>
      <xdr:rowOff>79375</xdr:rowOff>
    </xdr:from>
    <xdr:to>
      <xdr:col>24</xdr:col>
      <xdr:colOff>357188</xdr:colOff>
      <xdr:row>78</xdr:row>
      <xdr:rowOff>79375</xdr:rowOff>
    </xdr:to>
    <xdr:sp macro="" textlink="">
      <xdr:nvSpPr>
        <xdr:cNvPr id="15" name="Rectangle 14">
          <a:extLst>
            <a:ext uri="{FF2B5EF4-FFF2-40B4-BE49-F238E27FC236}">
              <a16:creationId xmlns:a16="http://schemas.microsoft.com/office/drawing/2014/main" id="{BCC2ACB0-0452-4FBE-80E4-3A9F017A4A2A}"/>
            </a:ext>
          </a:extLst>
        </xdr:cNvPr>
        <xdr:cNvSpPr/>
      </xdr:nvSpPr>
      <xdr:spPr>
        <a:xfrm>
          <a:off x="833438" y="674688"/>
          <a:ext cx="16351250" cy="155575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preadsheet%20srsh.xlsx#BgEIDA4ADAMGBAcBBAQECw=39.0"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bdell" refreshedDate="44580.754105671294" createdVersion="7" refreshedVersion="7" minRefreshableVersion="3" recordCount="5" xr:uid="{899EC95A-1561-47DA-A302-FD80851FD1AA}">
  <cacheSource type="worksheet">
    <worksheetSource ref="I21:M26" sheet="Solution (B2)" r:id="rId2"/>
  </cacheSource>
  <cacheFields count="7">
    <cacheField name="Year" numFmtId="0">
      <sharedItems containsNonDate="0" containsDate="1" containsString="0" containsBlank="1" minDate="2017-11-01T00:00:00" maxDate="2020-11-02T00:00:00" count="5">
        <d v="2017-11-01T00:00:00"/>
        <d v="2018-11-01T00:00:00"/>
        <d v="2019-11-01T00:00:00"/>
        <d v="2020-11-01T00:00:00"/>
        <m/>
      </sharedItems>
      <fieldGroup par="6" base="0">
        <rangePr groupBy="months" startDate="2017-11-01T00:00:00" endDate="2020-11-02T00:00:00"/>
        <groupItems count="14">
          <s v="(blank)"/>
          <s v="Jan"/>
          <s v="Feb"/>
          <s v="Mar"/>
          <s v="Apr"/>
          <s v="May"/>
          <s v="Jun"/>
          <s v="Jul"/>
          <s v="Aug"/>
          <s v="Sep"/>
          <s v="Oct"/>
          <s v="Nov"/>
          <s v="Dec"/>
          <s v="&gt;2/11/2020"/>
        </groupItems>
      </fieldGroup>
    </cacheField>
    <cacheField name="recycled" numFmtId="0">
      <sharedItems containsString="0" containsBlank="1" containsNumber="1" minValue="2E-3" maxValue="8.0000000000000002E-3"/>
    </cacheField>
    <cacheField name="organic" numFmtId="0">
      <sharedItems containsString="0" containsBlank="1" containsNumber="1" minValue="0.121" maxValue="0.19900000000000001"/>
    </cacheField>
    <cacheField name="better cottoninitiative" numFmtId="0">
      <sharedItems containsString="0" containsBlank="1" containsNumber="1" minValue="0.47" maxValue="0.8"/>
    </cacheField>
    <cacheField name="unsustainable" numFmtId="0">
      <sharedItems containsString="0" containsBlank="1" containsNumber="1" minValue="0" maxValue="0.40699999999999997"/>
    </cacheField>
    <cacheField name="Quarters" numFmtId="0" databaseField="0">
      <fieldGroup base="0">
        <rangePr groupBy="quarters" startDate="2017-11-01T00:00:00" endDate="2020-11-02T00:00:00"/>
        <groupItems count="6">
          <s v="&lt;1/11/2017"/>
          <s v="Qtr1"/>
          <s v="Qtr2"/>
          <s v="Qtr3"/>
          <s v="Qtr4"/>
          <s v="&gt;2/11/2020"/>
        </groupItems>
      </fieldGroup>
    </cacheField>
    <cacheField name="Years" numFmtId="0" databaseField="0">
      <fieldGroup base="0">
        <rangePr groupBy="years" startDate="2017-11-01T00:00:00" endDate="2020-11-02T00:00:00"/>
        <groupItems count="6">
          <s v="&lt;1/11/2017"/>
          <s v="2017"/>
          <s v="2018"/>
          <s v="2019"/>
          <s v="2020"/>
          <s v="&gt;2/11/2020"/>
        </groupItems>
      </fieldGroup>
    </cacheField>
  </cacheFields>
  <extLst>
    <ext xmlns:x14="http://schemas.microsoft.com/office/spreadsheetml/2009/9/main" uri="{725AE2AE-9491-48be-B2B4-4EB974FC3084}">
      <x14:pivotCacheDefinition pivotCacheId="6768610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bdell" refreshedDate="44582.565090162039" createdVersion="7" refreshedVersion="7" minRefreshableVersion="3" recordCount="75" xr:uid="{757FBF66-2B16-4B29-986A-F6B64DA29E3E}">
  <cacheSource type="worksheet">
    <worksheetSource name="Table7" sheet="Supplementary Information (B)"/>
  </cacheSource>
  <cacheFields count="1">
    <cacheField name="Field1" numFmtId="0">
      <sharedItems count="4">
        <s v="Preferences"/>
        <s v="Price"/>
        <s v="Trends"/>
        <s v="Social Media"/>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bdell" refreshedDate="45019.005356712965" backgroundQuery="1" createdVersion="7" refreshedVersion="8" minRefreshableVersion="3" recordCount="0" supportSubquery="1" supportAdvancedDrill="1" xr:uid="{18427CC3-9A96-49CB-B447-E0C85D243E79}">
  <cacheSource type="external" connectionId="1"/>
  <cacheFields count="3">
    <cacheField name="[Brandtable2].[Year].[Year]" caption="Year" numFmtId="0" level="1">
      <sharedItems count="4">
        <s v="2017"/>
        <s v="2018"/>
        <s v="2019"/>
        <s v="2020"/>
      </sharedItems>
      <extLst>
        <ext xmlns:x15="http://schemas.microsoft.com/office/spreadsheetml/2010/11/main" uri="{4F2E5C28-24EA-4eb8-9CBF-B6C8F9C3D259}">
          <x15:cachedUniqueNames>
            <x15:cachedUniqueName index="0" name="[Brandtable2].[Year].&amp;[2017]"/>
            <x15:cachedUniqueName index="1" name="[Brandtable2].[Year].&amp;[2018]"/>
            <x15:cachedUniqueName index="2" name="[Brandtable2].[Year].&amp;[2019]"/>
            <x15:cachedUniqueName index="3" name="[Brandtable2].[Year].&amp;[2020]"/>
          </x15:cachedUniqueNames>
        </ext>
      </extLst>
    </cacheField>
    <cacheField name="[View].[View].[View]" caption="View" numFmtId="0" hierarchy="7" level="1">
      <sharedItems containsSemiMixedTypes="0" containsNonDate="0" containsString="0"/>
    </cacheField>
    <cacheField name="[Measures].[KPI]" caption="KPI" numFmtId="0" hierarchy="17" level="32767"/>
  </cacheFields>
  <cacheHierarchies count="21">
    <cacheHierarchy uniqueName="[Brandtable2].[Year]" caption="Year" attribute="1" defaultMemberUniqueName="[Brandtable2].[Year].[All]" allUniqueName="[Brandtable2].[Year].[All]" dimensionUniqueName="[Brandtable2]" displayFolder="" count="2" memberValueDatatype="130" unbalanced="0">
      <fieldsUsage count="2">
        <fieldUsage x="-1"/>
        <fieldUsage x="0"/>
      </fieldsUsage>
    </cacheHierarchy>
    <cacheHierarchy uniqueName="[Brandtable2].[H&amp;M]" caption="H&amp;M" attribute="1" defaultMemberUniqueName="[Brandtable2].[H&amp;M].[All]" allUniqueName="[Brandtable2].[H&amp;M].[All]" dimensionUniqueName="[Brandtable2]" displayFolder="" count="0" memberValueDatatype="20" unbalanced="0"/>
    <cacheHierarchy uniqueName="[Brandtable2].[COS]" caption="COS" attribute="1" defaultMemberUniqueName="[Brandtable2].[COS].[All]" allUniqueName="[Brandtable2].[COS].[All]" dimensionUniqueName="[Brandtable2]" displayFolder="" count="0" memberValueDatatype="20" unbalanced="0"/>
    <cacheHierarchy uniqueName="[Brandtable2].[Weekday]" caption="Weekday" attribute="1" defaultMemberUniqueName="[Brandtable2].[Weekday].[All]" allUniqueName="[Brandtable2].[Weekday].[All]" dimensionUniqueName="[Brandtable2]" displayFolder="" count="0" memberValueDatatype="20" unbalanced="0"/>
    <cacheHierarchy uniqueName="[Brandtable2].[Monki]" caption="Monki" attribute="1" defaultMemberUniqueName="[Brandtable2].[Monki].[All]" allUniqueName="[Brandtable2].[Monki].[All]" dimensionUniqueName="[Brandtable2]" displayFolder="" count="0" memberValueDatatype="20" unbalanced="0"/>
    <cacheHierarchy uniqueName="[Brandtable2].[H&amp;M Home]" caption="H&amp;M Home" attribute="1" defaultMemberUniqueName="[Brandtable2].[H&amp;M Home].[All]" allUniqueName="[Brandtable2].[H&amp;M Home].[All]" dimensionUniqueName="[Brandtable2]" displayFolder="" count="0" memberValueDatatype="20" unbalanced="0"/>
    <cacheHierarchy uniqueName="[Brandtable2].[Other Stores]" caption="Other Stores" attribute="1" defaultMemberUniqueName="[Brandtable2].[Other Stores].[All]" allUniqueName="[Brandtable2].[Other Stores].[All]" dimensionUniqueName="[Brandtable2]" displayFolder="" count="0" memberValueDatatype="20" unbalanced="0"/>
    <cacheHierarchy uniqueName="[View].[View]" caption="View" attribute="1" defaultMemberUniqueName="[View].[View].[All]" allUniqueName="[View].[View].[All]" dimensionUniqueName="[View]" displayFolder="" count="2" memberValueDatatype="130" unbalanced="0">
      <fieldsUsage count="2">
        <fieldUsage x="-1"/>
        <fieldUsage x="1"/>
      </fieldsUsage>
    </cacheHierarchy>
    <cacheHierarchy uniqueName="[Measures].[Count of Year]" caption="Count of Year" measure="1" displayFolder="" measureGroup="Brandtable2" count="0">
      <extLst>
        <ext xmlns:x15="http://schemas.microsoft.com/office/spreadsheetml/2010/11/main" uri="{B97F6D7D-B522-45F9-BDA1-12C45D357490}">
          <x15:cacheHierarchy aggregatedColumn="0"/>
        </ext>
      </extLst>
    </cacheHierarchy>
    <cacheHierarchy uniqueName="[Measures].[Sum of COS]" caption="Sum of COS" measure="1" displayFolder="" measureGroup="Brandtable2" count="0">
      <extLst>
        <ext xmlns:x15="http://schemas.microsoft.com/office/spreadsheetml/2010/11/main" uri="{B97F6D7D-B522-45F9-BDA1-12C45D357490}">
          <x15:cacheHierarchy aggregatedColumn="2"/>
        </ext>
      </extLst>
    </cacheHierarchy>
    <cacheHierarchy uniqueName="[Measures].[Sum of H&amp;M]" caption="Sum of H&amp;M" measure="1" displayFolder="" measureGroup="Brandtable2" count="0">
      <extLst>
        <ext xmlns:x15="http://schemas.microsoft.com/office/spreadsheetml/2010/11/main" uri="{B97F6D7D-B522-45F9-BDA1-12C45D357490}">
          <x15:cacheHierarchy aggregatedColumn="1"/>
        </ext>
      </extLst>
    </cacheHierarchy>
    <cacheHierarchy uniqueName="[Measures].[Sum of Weekday]" caption="Sum of Weekday" measure="1" displayFolder="" measureGroup="Brandtable2" count="0">
      <extLst>
        <ext xmlns:x15="http://schemas.microsoft.com/office/spreadsheetml/2010/11/main" uri="{B97F6D7D-B522-45F9-BDA1-12C45D357490}">
          <x15:cacheHierarchy aggregatedColumn="3"/>
        </ext>
      </extLst>
    </cacheHierarchy>
    <cacheHierarchy uniqueName="[Measures].[Sum of Monki]" caption="Sum of Monki" measure="1" displayFolder="" measureGroup="Brandtable2" count="0">
      <extLst>
        <ext xmlns:x15="http://schemas.microsoft.com/office/spreadsheetml/2010/11/main" uri="{B97F6D7D-B522-45F9-BDA1-12C45D357490}">
          <x15:cacheHierarchy aggregatedColumn="4"/>
        </ext>
      </extLst>
    </cacheHierarchy>
    <cacheHierarchy uniqueName="[Measures].[Sum of H&amp;M Home]" caption="Sum of H&amp;M Home" measure="1" displayFolder="" measureGroup="Brandtable2" count="0">
      <extLst>
        <ext xmlns:x15="http://schemas.microsoft.com/office/spreadsheetml/2010/11/main" uri="{B97F6D7D-B522-45F9-BDA1-12C45D357490}">
          <x15:cacheHierarchy aggregatedColumn="5"/>
        </ext>
      </extLst>
    </cacheHierarchy>
    <cacheHierarchy uniqueName="[Measures].[Sum of Other Stores]" caption="Sum of Other Stores" measure="1" displayFolder="" measureGroup="Brandtable2" count="0">
      <extLst>
        <ext xmlns:x15="http://schemas.microsoft.com/office/spreadsheetml/2010/11/main" uri="{B97F6D7D-B522-45F9-BDA1-12C45D357490}">
          <x15:cacheHierarchy aggregatedColumn="6"/>
        </ext>
      </extLst>
    </cacheHierarchy>
    <cacheHierarchy uniqueName="[Measures].[Count of H&amp;M Home]" caption="Count of H&amp;M Home" measure="1" displayFolder="" measureGroup="Brandtable2" count="0">
      <extLst>
        <ext xmlns:x15="http://schemas.microsoft.com/office/spreadsheetml/2010/11/main" uri="{B97F6D7D-B522-45F9-BDA1-12C45D357490}">
          <x15:cacheHierarchy aggregatedColumn="5"/>
        </ext>
      </extLst>
    </cacheHierarchy>
    <cacheHierarchy uniqueName="[Measures].[Slicer]" caption="Slicer" measure="1" displayFolder="" measureGroup="View" count="0"/>
    <cacheHierarchy uniqueName="[Measures].[KPI]" caption="KPI" measure="1" displayFolder="" measureGroup="Brandtable2" count="0" oneField="1">
      <fieldsUsage count="1">
        <fieldUsage x="2"/>
      </fieldsUsage>
    </cacheHierarchy>
    <cacheHierarchy uniqueName="[Measures].[__XL_Count Brandtable2]" caption="__XL_Count Brandtable2" measure="1" displayFolder="" measureGroup="Brandtable2" count="0" hidden="1"/>
    <cacheHierarchy uniqueName="[Measures].[__XL_Count View]" caption="__XL_Count View" measure="1" displayFolder="" measureGroup="View" count="0" hidden="1"/>
    <cacheHierarchy uniqueName="[Measures].[__No measures defined]" caption="__No measures defined" measure="1" displayFolder="" count="0" hidden="1"/>
  </cacheHierarchies>
  <kpis count="0"/>
  <dimensions count="3">
    <dimension name="Brandtable2" uniqueName="[Brandtable2]" caption="Brandtable2"/>
    <dimension measure="1" name="Measures" uniqueName="[Measures]" caption="Measures"/>
    <dimension name="View" uniqueName="[View]" caption="View"/>
  </dimensions>
  <measureGroups count="2">
    <measureGroup name="Brandtable2" caption="Brandtable2"/>
    <measureGroup name="View" caption="View"/>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bdell" refreshedDate="44580.538253125" backgroundQuery="1" createdVersion="3" refreshedVersion="7" minRefreshableVersion="3" recordCount="0" supportSubquery="1" supportAdvancedDrill="1" xr:uid="{6B11E6EA-6582-4EA9-8B69-01DA3880C4C9}">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Brandtable2].[Year]" caption="Year" attribute="1" defaultMemberUniqueName="[Brandtable2].[Year].[All]" allUniqueName="[Brandtable2].[Year].[All]" dimensionUniqueName="[Brandtable2]" displayFolder="" count="0" memberValueDatatype="130" unbalanced="0"/>
    <cacheHierarchy uniqueName="[Brandtable2].[H&amp;M]" caption="H&amp;M" attribute="1" defaultMemberUniqueName="[Brandtable2].[H&amp;M].[All]" allUniqueName="[Brandtable2].[H&amp;M].[All]" dimensionUniqueName="[Brandtable2]" displayFolder="" count="0" memberValueDatatype="20" unbalanced="0"/>
    <cacheHierarchy uniqueName="[Brandtable2].[COS]" caption="COS" attribute="1" defaultMemberUniqueName="[Brandtable2].[COS].[All]" allUniqueName="[Brandtable2].[COS].[All]" dimensionUniqueName="[Brandtable2]" displayFolder="" count="0" memberValueDatatype="20" unbalanced="0"/>
    <cacheHierarchy uniqueName="[Brandtable2].[Weekday]" caption="Weekday" attribute="1" defaultMemberUniqueName="[Brandtable2].[Weekday].[All]" allUniqueName="[Brandtable2].[Weekday].[All]" dimensionUniqueName="[Brandtable2]" displayFolder="" count="0" memberValueDatatype="20" unbalanced="0"/>
    <cacheHierarchy uniqueName="[Brandtable2].[Monki]" caption="Monki" attribute="1" defaultMemberUniqueName="[Brandtable2].[Monki].[All]" allUniqueName="[Brandtable2].[Monki].[All]" dimensionUniqueName="[Brandtable2]" displayFolder="" count="0" memberValueDatatype="20" unbalanced="0"/>
    <cacheHierarchy uniqueName="[Brandtable2].[H&amp;M Home]" caption="H&amp;M Home" attribute="1" defaultMemberUniqueName="[Brandtable2].[H&amp;M Home].[All]" allUniqueName="[Brandtable2].[H&amp;M Home].[All]" dimensionUniqueName="[Brandtable2]" displayFolder="" count="0" memberValueDatatype="20" unbalanced="0"/>
    <cacheHierarchy uniqueName="[Brandtable2].[Other Stores]" caption="Other Stores" attribute="1" defaultMemberUniqueName="[Brandtable2].[Other Stores].[All]" allUniqueName="[Brandtable2].[Other Stores].[All]" dimensionUniqueName="[Brandtable2]" displayFolder="" count="0" memberValueDatatype="20" unbalanced="0"/>
    <cacheHierarchy uniqueName="[View].[View]" caption="View" attribute="1" defaultMemberUniqueName="[View].[View].[All]" allUniqueName="[View].[View].[All]" dimensionUniqueName="[View]" displayFolder="" count="2" memberValueDatatype="130" unbalanced="0"/>
    <cacheHierarchy uniqueName="[Measures].[Count of Year]" caption="Count of Year" measure="1" displayFolder="" measureGroup="Brandtable2" count="0">
      <extLst>
        <ext xmlns:x15="http://schemas.microsoft.com/office/spreadsheetml/2010/11/main" uri="{B97F6D7D-B522-45F9-BDA1-12C45D357490}">
          <x15:cacheHierarchy aggregatedColumn="0"/>
        </ext>
      </extLst>
    </cacheHierarchy>
    <cacheHierarchy uniqueName="[Measures].[Sum of COS]" caption="Sum of COS" measure="1" displayFolder="" measureGroup="Brandtable2" count="0">
      <extLst>
        <ext xmlns:x15="http://schemas.microsoft.com/office/spreadsheetml/2010/11/main" uri="{B97F6D7D-B522-45F9-BDA1-12C45D357490}">
          <x15:cacheHierarchy aggregatedColumn="2"/>
        </ext>
      </extLst>
    </cacheHierarchy>
    <cacheHierarchy uniqueName="[Measures].[Sum of H&amp;M]" caption="Sum of H&amp;M" measure="1" displayFolder="" measureGroup="Brandtable2" count="0">
      <extLst>
        <ext xmlns:x15="http://schemas.microsoft.com/office/spreadsheetml/2010/11/main" uri="{B97F6D7D-B522-45F9-BDA1-12C45D357490}">
          <x15:cacheHierarchy aggregatedColumn="1"/>
        </ext>
      </extLst>
    </cacheHierarchy>
    <cacheHierarchy uniqueName="[Measures].[Sum of Weekday]" caption="Sum of Weekday" measure="1" displayFolder="" measureGroup="Brandtable2" count="0">
      <extLst>
        <ext xmlns:x15="http://schemas.microsoft.com/office/spreadsheetml/2010/11/main" uri="{B97F6D7D-B522-45F9-BDA1-12C45D357490}">
          <x15:cacheHierarchy aggregatedColumn="3"/>
        </ext>
      </extLst>
    </cacheHierarchy>
    <cacheHierarchy uniqueName="[Measures].[Sum of Monki]" caption="Sum of Monki" measure="1" displayFolder="" measureGroup="Brandtable2" count="0">
      <extLst>
        <ext xmlns:x15="http://schemas.microsoft.com/office/spreadsheetml/2010/11/main" uri="{B97F6D7D-B522-45F9-BDA1-12C45D357490}">
          <x15:cacheHierarchy aggregatedColumn="4"/>
        </ext>
      </extLst>
    </cacheHierarchy>
    <cacheHierarchy uniqueName="[Measures].[Sum of H&amp;M Home]" caption="Sum of H&amp;M Home" measure="1" displayFolder="" measureGroup="Brandtable2" count="0">
      <extLst>
        <ext xmlns:x15="http://schemas.microsoft.com/office/spreadsheetml/2010/11/main" uri="{B97F6D7D-B522-45F9-BDA1-12C45D357490}">
          <x15:cacheHierarchy aggregatedColumn="5"/>
        </ext>
      </extLst>
    </cacheHierarchy>
    <cacheHierarchy uniqueName="[Measures].[Sum of Other Stores]" caption="Sum of Other Stores" measure="1" displayFolder="" measureGroup="Brandtable2" count="0">
      <extLst>
        <ext xmlns:x15="http://schemas.microsoft.com/office/spreadsheetml/2010/11/main" uri="{B97F6D7D-B522-45F9-BDA1-12C45D357490}">
          <x15:cacheHierarchy aggregatedColumn="6"/>
        </ext>
      </extLst>
    </cacheHierarchy>
    <cacheHierarchy uniqueName="[Measures].[Count of H&amp;M Home]" caption="Count of H&amp;M Home" measure="1" displayFolder="" measureGroup="Brandtable2" count="0">
      <extLst>
        <ext xmlns:x15="http://schemas.microsoft.com/office/spreadsheetml/2010/11/main" uri="{B97F6D7D-B522-45F9-BDA1-12C45D357490}">
          <x15:cacheHierarchy aggregatedColumn="5"/>
        </ext>
      </extLst>
    </cacheHierarchy>
    <cacheHierarchy uniqueName="[Measures].[Slicer]" caption="Slicer" measure="1" displayFolder="" measureGroup="View" count="0"/>
    <cacheHierarchy uniqueName="[Measures].[KPI]" caption="KPI" measure="1" displayFolder="" measureGroup="Brandtable2" count="0"/>
    <cacheHierarchy uniqueName="[Measures].[__XL_Count Brandtable2]" caption="__XL_Count Brandtable2" measure="1" displayFolder="" measureGroup="Brandtable2" count="0" hidden="1"/>
    <cacheHierarchy uniqueName="[Measures].[__XL_Count View]" caption="__XL_Count View" measure="1" displayFolder="" measureGroup="View"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2548448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2E-3"/>
    <n v="0.121"/>
    <n v="0.47"/>
    <n v="0.40699999999999997"/>
  </r>
  <r>
    <x v="1"/>
    <n v="3.0000000000000001E-3"/>
    <n v="0.14599999999999999"/>
    <n v="0.79900000000000004"/>
    <n v="5.1999999999999998E-2"/>
  </r>
  <r>
    <x v="2"/>
    <n v="6.0000000000000001E-3"/>
    <n v="0.16"/>
    <n v="0.8"/>
    <n v="3.4000000000000002E-2"/>
  </r>
  <r>
    <x v="3"/>
    <n v="8.0000000000000002E-3"/>
    <n v="0.19900000000000001"/>
    <n v="0.78300000000000003"/>
    <n v="0"/>
  </r>
  <r>
    <x v="4"/>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r>
  <r>
    <x v="0"/>
  </r>
  <r>
    <x v="1"/>
  </r>
  <r>
    <x v="2"/>
  </r>
  <r>
    <x v="3"/>
  </r>
  <r>
    <x v="2"/>
  </r>
  <r>
    <x v="1"/>
  </r>
  <r>
    <x v="0"/>
  </r>
  <r>
    <x v="0"/>
  </r>
  <r>
    <x v="3"/>
  </r>
  <r>
    <x v="2"/>
  </r>
  <r>
    <x v="1"/>
  </r>
  <r>
    <x v="2"/>
  </r>
  <r>
    <x v="1"/>
  </r>
  <r>
    <x v="2"/>
  </r>
  <r>
    <x v="3"/>
  </r>
  <r>
    <x v="2"/>
  </r>
  <r>
    <x v="3"/>
  </r>
  <r>
    <x v="0"/>
  </r>
  <r>
    <x v="2"/>
  </r>
  <r>
    <x v="3"/>
  </r>
  <r>
    <x v="2"/>
  </r>
  <r>
    <x v="2"/>
  </r>
  <r>
    <x v="2"/>
  </r>
  <r>
    <x v="3"/>
  </r>
  <r>
    <x v="3"/>
  </r>
  <r>
    <x v="3"/>
  </r>
  <r>
    <x v="3"/>
  </r>
  <r>
    <x v="2"/>
  </r>
  <r>
    <x v="2"/>
  </r>
  <r>
    <x v="2"/>
  </r>
  <r>
    <x v="2"/>
  </r>
  <r>
    <x v="2"/>
  </r>
  <r>
    <x v="3"/>
  </r>
  <r>
    <x v="2"/>
  </r>
  <r>
    <x v="2"/>
  </r>
  <r>
    <x v="1"/>
  </r>
  <r>
    <x v="2"/>
  </r>
  <r>
    <x v="3"/>
  </r>
  <r>
    <x v="3"/>
  </r>
  <r>
    <x v="3"/>
  </r>
  <r>
    <x v="3"/>
  </r>
  <r>
    <x v="0"/>
  </r>
  <r>
    <x v="3"/>
  </r>
  <r>
    <x v="3"/>
  </r>
  <r>
    <x v="3"/>
  </r>
  <r>
    <x v="3"/>
  </r>
  <r>
    <x v="3"/>
  </r>
  <r>
    <x v="3"/>
  </r>
  <r>
    <x v="3"/>
  </r>
  <r>
    <x v="2"/>
  </r>
  <r>
    <x v="0"/>
  </r>
  <r>
    <x v="3"/>
  </r>
  <r>
    <x v="2"/>
  </r>
  <r>
    <x v="3"/>
  </r>
  <r>
    <x v="3"/>
  </r>
  <r>
    <x v="2"/>
  </r>
  <r>
    <x v="3"/>
  </r>
  <r>
    <x v="3"/>
  </r>
  <r>
    <x v="0"/>
  </r>
  <r>
    <x v="2"/>
  </r>
  <r>
    <x v="1"/>
  </r>
  <r>
    <x v="2"/>
  </r>
  <r>
    <x v="2"/>
  </r>
  <r>
    <x v="3"/>
  </r>
  <r>
    <x v="1"/>
  </r>
  <r>
    <x v="1"/>
  </r>
  <r>
    <x v="2"/>
  </r>
  <r>
    <x v="3"/>
  </r>
  <r>
    <x v="2"/>
  </r>
  <r>
    <x v="3"/>
  </r>
  <r>
    <x v="2"/>
  </r>
  <r>
    <x v="2"/>
  </r>
  <r>
    <x v="3"/>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C38C36-C03C-4229-BC02-11238BE31D52}" name="PivotTable3" cacheId="12" applyNumberFormats="0" applyBorderFormats="0" applyFontFormats="0" applyPatternFormats="0" applyAlignmentFormats="0" applyWidthHeightFormats="1" dataCaption="Values" tag="dca8d44e-8786-47f7-8202-e8f93b58bf04" updatedVersion="8" minRefreshableVersion="3" useAutoFormatting="1" subtotalHiddenItems="1" itemPrintTitles="1" createdVersion="7" indent="0" outline="1" outlineData="1" multipleFieldFilters="0" chartFormat="23">
  <location ref="K91:L96" firstHeaderRow="1" firstDataRow="1" firstDataCol="1"/>
  <pivotFields count="3">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s>
  <rowFields count="1">
    <field x="0"/>
  </rowFields>
  <rowItems count="5">
    <i>
      <x/>
    </i>
    <i>
      <x v="1"/>
    </i>
    <i>
      <x v="2"/>
    </i>
    <i>
      <x v="3"/>
    </i>
    <i t="grand">
      <x/>
    </i>
  </rowItems>
  <colItems count="1">
    <i/>
  </colItems>
  <dataFields count="1">
    <dataField fld="2"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View].[View].&amp;[Monki]"/>
      </members>
    </pivotHierarchy>
    <pivotHierarchy dragToData="1"/>
    <pivotHierarchy dragToData="1"/>
    <pivotHierarchy dragToData="1"/>
    <pivotHierarchy dragToData="1"/>
    <pivotHierarchy dragToData="1"/>
    <pivotHierarchy dragToData="1" caption="Sum of H&amp;M Home2"/>
    <pivotHierarchy dragToData="1"/>
    <pivotHierarchy dragToData="1" caption="Count of H&amp;M Ho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Brandtable2]"/>
        <x15:activeTabTopLevelEntity name="[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DD212F-7E3B-437D-829D-B2C8A2E96D67}"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5:R10" firstHeaderRow="1" firstDataRow="1" firstDataCol="1"/>
  <pivotFields count="1">
    <pivotField axis="axisRow" dataField="1"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s>
  <rowFields count="1">
    <field x="0"/>
  </rowFields>
  <rowItems count="5">
    <i>
      <x v="2"/>
    </i>
    <i>
      <x v="3"/>
    </i>
    <i>
      <x/>
    </i>
    <i>
      <x v="1"/>
    </i>
    <i t="grand">
      <x/>
    </i>
  </rowItems>
  <colItems count="1">
    <i/>
  </colItems>
  <dataFields count="1">
    <dataField name="Count of Field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C0B6C4-1BFD-4A6B-B5EC-458B3698602D}" name="PivotTable9" cacheId="6"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F29:J31" firstHeaderRow="0" firstDataRow="1" firstDataCol="1"/>
  <pivotFields count="7">
    <pivotField axis="axisRow"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2">
    <field x="6"/>
    <field x="0"/>
  </rowFields>
  <rowItems count="2">
    <i>
      <x v="4"/>
    </i>
    <i t="grand">
      <x/>
    </i>
  </rowItems>
  <colFields count="1">
    <field x="-2"/>
  </colFields>
  <colItems count="4">
    <i>
      <x/>
    </i>
    <i i="1">
      <x v="1"/>
    </i>
    <i i="2">
      <x v="2"/>
    </i>
    <i i="3">
      <x v="3"/>
    </i>
  </colItems>
  <dataFields count="4">
    <dataField name="Sum of recycled" fld="1" baseField="0" baseItem="0"/>
    <dataField name="Sum of unsustainable" fld="4" baseField="0" baseItem="0"/>
    <dataField name="Sum of better cottoninitiative" fld="3" baseField="0" baseItem="0"/>
    <dataField name="Sum of organic" fld="2" baseField="0" baseItem="0"/>
  </dataFields>
  <pivotTableStyleInfo name="PivotStyleMedium9" showRowHeaders="1" showColHeaders="1" showRowStripes="0" showColStripes="0" showLastColumn="1"/>
  <filters count="1">
    <filter fld="0" type="dateBetween" evalOrder="-1" id="38" name="Year">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ew" xr10:uid="{27C6705D-9E50-49CF-B99E-0757E42A476F}" sourceName="[View].[View]">
  <pivotTables>
    <pivotTable tabId="3" name="PivotTable3"/>
  </pivotTables>
  <data>
    <olap pivotCacheId="1825484482">
      <levels count="2">
        <level uniqueName="[View].[View].[(All)]" sourceCaption="(All)" count="0"/>
        <level uniqueName="[View].[View].[View]" sourceCaption="View" count="6">
          <ranges>
            <range startItem="0">
              <i n="[View].[View].&amp;[COS]" c="COS"/>
              <i n="[View].[View].&amp;[H&amp;M]" c="H&amp;M"/>
              <i n="[View].[View].&amp;[H&amp;M Home]" c="H&amp;M Home"/>
              <i n="[View].[View].&amp;[Monki]" c="Monki"/>
              <i n="[View].[View].&amp;[Other Stores]" c="Other Stores"/>
              <i n="[View].[View].&amp;[Weekday]" c="Weekday"/>
            </range>
          </ranges>
        </level>
      </levels>
      <selections count="1">
        <selection n="[View].[View].&amp;[Monk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iew" xr10:uid="{83542C3C-873B-49C3-A499-B34CBBFC85DA}" cache="Slicer_View" caption="View"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C1C3D28-092A-49B1-99C6-477A3D6E6B7D}" name="Regiontable" displayName="Regiontable" ref="U12:W36" totalsRowShown="0">
  <autoFilter ref="U12:W36" xr:uid="{EC1C3D28-092A-49B1-99C6-477A3D6E6B7D}"/>
  <tableColumns count="3">
    <tableColumn id="1" xr3:uid="{730AFE75-CBDF-4874-9A31-4FDD1277C025}" name="Year"/>
    <tableColumn id="2" xr3:uid="{A77DF92E-0712-4537-8D2F-DF45E6DF0F52}" name="Region"/>
    <tableColumn id="3" xr3:uid="{0A3878BE-5B5B-4C4E-99DF-52390F69B6F3}" name="Sale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B3D275C-7B15-46D4-AB56-139781F95EEB}" name="Table23" displayName="Table23" ref="N5:Q6" insertRow="1" totalsRowShown="0" headerRowCellStyle="20% - Accent1" dataCellStyle="20% - Accent1">
  <autoFilter ref="N5:Q6" xr:uid="{AB3D275C-7B15-46D4-AB56-139781F95EEB}">
    <filterColumn colId="0" hiddenButton="1"/>
    <filterColumn colId="1" hiddenButton="1"/>
    <filterColumn colId="2" hiddenButton="1"/>
    <filterColumn colId="3" hiddenButton="1"/>
  </autoFilter>
  <tableColumns count="4">
    <tableColumn id="1" xr3:uid="{486789DF-5484-4374-BE84-95A8B4717374}" name="Survey Results: Brand Preferences" dataDxfId="43" dataCellStyle="20% - Accent1"/>
    <tableColumn id="8" xr3:uid="{61A02207-1F15-4A42-814A-0B2B9418253C}" name="H&amp;M" dataCellStyle="20% - Accent1"/>
    <tableColumn id="9" xr3:uid="{758F4A03-72C3-4455-99F4-C30612CF4466}" name="Cotton On" dataCellStyle="20% - Accent1"/>
    <tableColumn id="10" xr3:uid="{559B682D-7F96-48AF-B4A6-358D90FFE0FF}" name="Shein" dataCellStyle="20% - Accent1"/>
  </tableColumns>
  <tableStyleInfo name="TableStyleLight9" showFirstColumn="0" showLastColumn="0" showRowStripes="1" showColumnStripes="1"/>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EB924109-E013-4072-997D-57F610353939}" name="Table19" displayName="Table19" ref="D8:D13" totalsRowShown="0">
  <autoFilter ref="D8:D13" xr:uid="{EB924109-E013-4072-997D-57F610353939}"/>
  <tableColumns count="1">
    <tableColumn id="1" xr3:uid="{C6105292-6ADD-4582-A47C-883BFF6A5BB3}" name="Bi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4777B6F-805D-4E6B-B9BD-EEC8B77C6E47}" name="Table20" displayName="Table20" ref="I8:J14" totalsRowShown="0">
  <autoFilter ref="I8:J14" xr:uid="{A4777B6F-805D-4E6B-B9BD-EEC8B77C6E47}">
    <filterColumn colId="0" hiddenButton="1"/>
    <filterColumn colId="1" hiddenButton="1"/>
  </autoFilter>
  <tableColumns count="2">
    <tableColumn id="1" xr3:uid="{87AE8B73-8857-4AD9-BEF9-933121D5FE06}" name="Bin" dataDxfId="42"/>
    <tableColumn id="2" xr3:uid="{1DC332E0-BE87-4FDE-887D-1557FC09E489}" name="Frequenc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818BD84-0D70-46FF-8164-E9D53BDD0463}" name="Table22" displayName="Table22" ref="N8:O12" totalsRowShown="0" headerRowCellStyle="Accent1">
  <autoFilter ref="N8:O12" xr:uid="{C818BD84-0D70-46FF-8164-E9D53BDD0463}">
    <filterColumn colId="0" hiddenButton="1"/>
    <filterColumn colId="1" hiddenButton="1"/>
  </autoFilter>
  <tableColumns count="2">
    <tableColumn id="1" xr3:uid="{3F134FE6-A617-4A70-8070-CE7AA63C84DB}" name="Analysis"/>
    <tableColumn id="2" xr3:uid="{B9C471D1-33D9-4C30-8EB1-693F052F05B0}" name="Preference"/>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FBBCB997-112A-4C00-B6F0-AAFF31D98374}" name="Table21" displayName="Table21" ref="E1:F5" totalsRowShown="0">
  <autoFilter ref="E1:F5" xr:uid="{FBBCB997-112A-4C00-B6F0-AAFF31D98374}"/>
  <tableColumns count="2">
    <tableColumn id="1" xr3:uid="{577D9547-98FE-43A2-9112-E0E3C085DF19}" name="Usage"/>
    <tableColumn id="3" xr3:uid="{F3716DCA-8049-4016-9B17-CAA9F19254EE}" name="Amount"/>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7D15294-B5C1-4CDA-BAA3-0AB44DE30FF6}" name="Table17" displayName="Table17" ref="B1:C5" totalsRowShown="0">
  <autoFilter ref="B1:C5" xr:uid="{07D15294-B5C1-4CDA-BAA3-0AB44DE30FF6}"/>
  <tableColumns count="2">
    <tableColumn id="1" xr3:uid="{49249D83-A0C9-412D-9882-D71C1BDCFBA2}" name="Usage"/>
    <tableColumn id="2" xr3:uid="{18C559FB-1172-476F-8424-B1AC53309CED}" name="Amoun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28FC9B8C-9C3B-45B5-9920-538F6BAD67F9}" name="Table24" displayName="Table24" ref="F6:I9" totalsRowShown="0">
  <autoFilter ref="F6:I9" xr:uid="{28FC9B8C-9C3B-45B5-9920-538F6BAD67F9}">
    <filterColumn colId="0" hiddenButton="1"/>
    <filterColumn colId="1" hiddenButton="1"/>
    <filterColumn colId="2" hiddenButton="1"/>
    <filterColumn colId="3" hiddenButton="1"/>
  </autoFilter>
  <tableColumns count="4">
    <tableColumn id="1" xr3:uid="{436C9DFE-42E5-4426-A30C-55D8A707D3DD}" name="Material Source"/>
    <tableColumn id="2" xr3:uid="{AC923074-2DE4-4B9A-9870-5FD44450F0EE}" name="2018" dataDxfId="41"/>
    <tableColumn id="3" xr3:uid="{D294305C-C8BA-4793-8480-F0AED1CEEEE4}" name="2019" dataDxfId="40"/>
    <tableColumn id="4" xr3:uid="{ED7896FE-3C2D-4CFC-B597-1290ADA10072}" name="2020"/>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3D6EC82-8689-4CEF-B6B0-84DA149DB181}" name="Table25" displayName="Table25" ref="K6:L10" totalsRowShown="0">
  <autoFilter ref="K6:L10" xr:uid="{E3D6EC82-8689-4CEF-B6B0-84DA149DB181}">
    <filterColumn colId="0" hiddenButton="1"/>
    <filterColumn colId="1" hiddenButton="1"/>
  </autoFilter>
  <tableColumns count="2">
    <tableColumn id="1" xr3:uid="{89568ABC-90D5-4823-9988-49732718848E}" name="Year"/>
    <tableColumn id="2" xr3:uid="{710936B0-45D5-47FE-8961-5E75DA63FCE4}" name="Amount"/>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2187023-1959-4E01-9BA5-35F10A12EB6B}" name="DataPrepTable" displayName="DataPrepTable" ref="AC12:AG18" totalsRowShown="0">
  <autoFilter ref="AC12:AG18" xr:uid="{C2187023-1959-4E01-9BA5-35F10A12EB6B}"/>
  <tableColumns count="5">
    <tableColumn id="1" xr3:uid="{D0969A0D-D7A7-4469-9081-E9C69BEC2AC2}" name="X"/>
    <tableColumn id="2" xr3:uid="{B3CD850B-63D3-4239-8241-CD8204E9546B}" name="Y"/>
    <tableColumn id="3" xr3:uid="{23251F40-D126-40A1-ABA6-2F954CEC9B98}" name="Region"/>
    <tableColumn id="4" xr3:uid="{A743BD21-BD92-4855-A1B2-F2510D6058C5}" name="Sales" dataDxfId="63">
      <calculatedColumnFormula>SUMIFS($W$13:$W$36,$V$13:$V$36,DataPrepTable[[#This Row],[Region]],$U$13:$U$36,$AH$19)</calculatedColumnFormula>
    </tableColumn>
    <tableColumn id="5" xr3:uid="{BDBA2F21-A17C-41D2-AE70-6698FEBE389E}" name="Max Sales" dataDxfId="62">
      <calculatedColumnFormula>IF(DataPrepTable[[#This Row],[Sales]]=MAX($AF$13:$AF$18),DataPrepTable[[#This Row],[Sales]],"")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B5975B-405C-4393-96FE-50C4F886751A}" name="Data" displayName="Data" ref="D11:G16" totalsRowShown="0">
  <autoFilter ref="D11:G16" xr:uid="{05B5975B-405C-4393-96FE-50C4F886751A}"/>
  <tableColumns count="4">
    <tableColumn id="1" xr3:uid="{EFB16D73-51A9-4981-B0A9-3FE56808E875}" name="Financial Year"/>
    <tableColumn id="2" xr3:uid="{06E0DB0B-09F6-40BD-A98E-26A98EB08FB9}" name="Net Sales (SEK M)"/>
    <tableColumn id="3" xr3:uid="{B14F36C9-2A3A-4D5C-AF79-A39BB15C64BE}" name="Operating Profit"/>
    <tableColumn id="4" xr3:uid="{8D762EA1-F161-4819-94F6-212D9CDEAB3A}" name="Equit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0BC6F0-C5FA-4B28-B024-E34B5C44260C}" name="Brandtable2" displayName="Brandtable2" ref="J11:P16" totalsRowShown="0">
  <autoFilter ref="J11:P16" xr:uid="{F60BC6F0-C5FA-4B28-B024-E34B5C44260C}"/>
  <tableColumns count="7">
    <tableColumn id="1" xr3:uid="{E24BC242-3112-445B-B63A-3E80379E475B}" name="Year"/>
    <tableColumn id="2" xr3:uid="{F57030CC-4D05-4021-9757-5CE0B428527F}" name="H&amp;M"/>
    <tableColumn id="3" xr3:uid="{49AB95BB-9A32-4F5A-9D74-D55411907E20}" name="COS"/>
    <tableColumn id="4" xr3:uid="{E7551BEB-CA6F-4394-9167-A3CA07DC89DF}" name="Weekday"/>
    <tableColumn id="5" xr3:uid="{073B8D12-F64D-42D5-9B1D-468456CF7140}" name="Monki"/>
    <tableColumn id="6" xr3:uid="{4A2EDCE8-6DEA-49E6-82F1-F833958A9DED}" name="H&amp;M Home"/>
    <tableColumn id="7" xr3:uid="{A4BE335D-CF08-46E3-A700-1A54CE9BD821}" name="Other Stor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9D8BD57-D221-4AE6-AA00-04088848231A}" name="View" displayName="View" ref="N90:N96" totalsRowShown="0">
  <autoFilter ref="N90:N96" xr:uid="{49D8BD57-D221-4AE6-AA00-04088848231A}"/>
  <tableColumns count="1">
    <tableColumn id="1" xr3:uid="{DA00BCEC-08A3-420A-86F5-BAD189BB010A}" name="View"/>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64C20F-F4D5-4A7A-98AD-643BAAE2554B}" name="DataPrepTable8" displayName="DataPrepTable8" ref="AL15:AP21" totalsRowShown="0">
  <autoFilter ref="AL15:AP21" xr:uid="{5264C20F-F4D5-4A7A-98AD-643BAAE2554B}"/>
  <tableColumns count="5">
    <tableColumn id="1" xr3:uid="{FCC5F459-A1FE-46D1-8FDB-2E166F5CD97C}" name="Column1"/>
    <tableColumn id="2" xr3:uid="{6C93B63A-E646-4E53-83FB-E70F727513DE}" name="Y"/>
    <tableColumn id="3" xr3:uid="{2166CE06-0C03-41D9-BC83-4CF7B7583270}" name="Region"/>
    <tableColumn id="4" xr3:uid="{42F5CE9A-434A-418F-9E37-A2BC0E3E411A}" name="Sales" dataDxfId="61">
      <calculatedColumnFormula>SUMIFS($W$13:$W$36,$V$13:$V$36,DataPrepTable[[#This Row],[Region]],$U$13:$U$36,$AH$22)</calculatedColumnFormula>
    </tableColumn>
    <tableColumn id="5" xr3:uid="{48D04328-9197-4460-82E3-8392024F1ED5}" name="Max Sales" dataDxfId="60">
      <calculatedColumnFormula>IF(DataPrepTable[[#This Row],[Sales]]=MAX($AF$13:$AF$18),DataPrepTable[[#This Row],[Sales]],"")</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60DAEF-EFFA-4ECC-9680-B8715E2E787A}" name="Table3" displayName="Table3" ref="J9:M10" totalsRowShown="0" headerRowDxfId="59" headerRowBorderDxfId="58" tableBorderDxfId="57" totalsRowBorderDxfId="56">
  <autoFilter ref="J9:M10" xr:uid="{D260DAEF-EFFA-4ECC-9680-B8715E2E787A}">
    <filterColumn colId="0" hiddenButton="1"/>
    <filterColumn colId="1" hiddenButton="1"/>
    <filterColumn colId="2" hiddenButton="1"/>
    <filterColumn colId="3" hiddenButton="1"/>
  </autoFilter>
  <tableColumns count="4">
    <tableColumn id="1" xr3:uid="{868B4705-CF4C-4206-919D-107FECE9AF2E}" name="Year" dataDxfId="55"/>
    <tableColumn id="2" xr3:uid="{3A9E455B-C5FB-49D8-86BC-937BAE0EB335}" name="H&amp;M" dataDxfId="54"/>
    <tableColumn id="3" xr3:uid="{7F714DCE-4C30-4860-A604-77550247EEAF}" name="Shein" dataDxfId="53"/>
    <tableColumn id="4" xr3:uid="{4E12735D-5852-4AA4-B026-B9469813D0DC}" name="Zara" dataDxfId="52"/>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9A8102-2E66-4177-858E-63DEAF2D4F2F}" name="Table4" displayName="Table4" ref="O9:R10" totalsRowShown="0" headerRowDxfId="51" headerRowBorderDxfId="50" tableBorderDxfId="49" totalsRowBorderDxfId="48">
  <autoFilter ref="O9:R10" xr:uid="{AD9A8102-2E66-4177-858E-63DEAF2D4F2F}">
    <filterColumn colId="0" hiddenButton="1"/>
    <filterColumn colId="1" hiddenButton="1"/>
    <filterColumn colId="2" hiddenButton="1"/>
    <filterColumn colId="3" hiddenButton="1"/>
  </autoFilter>
  <tableColumns count="4">
    <tableColumn id="1" xr3:uid="{5E7ADFDA-CC67-444D-9486-96221CC703FB}" name="Year" dataDxfId="47"/>
    <tableColumn id="2" xr3:uid="{41F099B2-E76F-491D-8234-E395D0C94963}" name="H&amp;M" dataDxfId="46"/>
    <tableColumn id="3" xr3:uid="{D3A744BF-D03B-4CDD-8F01-D5E8A70AA929}" name="Shein" dataDxfId="45"/>
    <tableColumn id="4" xr3:uid="{FFEB5D49-299B-4F2E-B175-B69C04B030FE}" name="Zara" dataDxfId="4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1BF0948-FB2A-4F90-9D00-DF38817324B6}" name="Table9" displayName="Table9" ref="Z10:AA13" totalsRowShown="0">
  <autoFilter ref="Z10:AA13" xr:uid="{B1BF0948-FB2A-4F90-9D00-DF38817324B6}"/>
  <tableColumns count="2">
    <tableColumn id="1" xr3:uid="{13630DEC-D514-4D20-8545-EFDC44AFEAA3}" name="Count"/>
    <tableColumn id="2" xr3:uid="{ECF9D8D1-30C0-4BEB-A9D5-ED4E23AC8D3C}" name="Bran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Year" xr10:uid="{9C78063D-97D8-4607-8F5F-6FBC2CF12CA6}" sourceName="Year">
  <pivotTables>
    <pivotTable tabId="10" name="PivotTable9"/>
  </pivotTables>
  <state minimalRefreshVersion="6" lastRefreshVersion="6" pivotCacheId="676861067" filterType="dateBetween">
    <selection startDate="2020-01-01T00:00:00" endDate="2020-12-31T00:00:00"/>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xr10:uid="{4E3B59CE-C2DA-40BE-A69E-50E138FFDFD5}" cache="NativeTimeline_Year" caption="Year" level="0" selectionLevel="0" scrollPosition="2017-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drawing" Target="../drawings/drawing10.xml"/><Relationship Id="rId4" Type="http://schemas.openxmlformats.org/officeDocument/2006/relationships/table" Target="../tables/table1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6" Type="http://schemas.microsoft.com/office/2011/relationships/timeline" Target="../timelines/timeline1.xml"/><Relationship Id="rId5" Type="http://schemas.openxmlformats.org/officeDocument/2006/relationships/table" Target="../tables/table17.xml"/><Relationship Id="rId4" Type="http://schemas.openxmlformats.org/officeDocument/2006/relationships/table" Target="../tables/table1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drawing" Target="../drawings/drawing3.xml"/><Relationship Id="rId7" Type="http://schemas.openxmlformats.org/officeDocument/2006/relationships/table" Target="../tables/table4.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table" Target="../tables/table2.xml"/><Relationship Id="rId10" Type="http://schemas.microsoft.com/office/2007/relationships/slicer" Target="../slicers/slicer1.xml"/><Relationship Id="rId4" Type="http://schemas.openxmlformats.org/officeDocument/2006/relationships/table" Target="../tables/table1.xml"/><Relationship Id="rId9"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EA9DB"/>
  </sheetPr>
  <dimension ref="A8:W97"/>
  <sheetViews>
    <sheetView zoomScale="88" zoomScaleNormal="130" workbookViewId="0">
      <pane ySplit="8" topLeftCell="A9" activePane="bottomLeft" state="frozen"/>
      <selection pane="bottomLeft" activeCell="K8" sqref="K8"/>
    </sheetView>
  </sheetViews>
  <sheetFormatPr defaultColWidth="8.81640625" defaultRowHeight="14.5" x14ac:dyDescent="0.35"/>
  <cols>
    <col min="3" max="3" width="30.54296875" customWidth="1"/>
    <col min="4" max="4" width="45.453125" customWidth="1"/>
    <col min="5" max="5" width="31.453125" customWidth="1"/>
    <col min="6" max="6" width="15.453125" customWidth="1"/>
    <col min="7" max="12" width="24.453125" customWidth="1"/>
    <col min="15" max="15" width="12.453125" customWidth="1"/>
    <col min="16" max="16" width="78.453125" customWidth="1"/>
  </cols>
  <sheetData>
    <row r="8" spans="1:23" ht="104" x14ac:dyDescent="0.35">
      <c r="A8" s="87" t="s">
        <v>0</v>
      </c>
      <c r="B8" s="87" t="s">
        <v>1</v>
      </c>
      <c r="C8" s="87" t="s">
        <v>2</v>
      </c>
      <c r="D8" s="87" t="s">
        <v>3</v>
      </c>
      <c r="E8" s="87" t="s">
        <v>4</v>
      </c>
      <c r="F8" s="87" t="s">
        <v>5</v>
      </c>
      <c r="G8" s="87" t="s">
        <v>6</v>
      </c>
      <c r="H8" s="87" t="s">
        <v>7</v>
      </c>
      <c r="I8" s="87" t="s">
        <v>8</v>
      </c>
      <c r="J8" s="87" t="s">
        <v>9</v>
      </c>
      <c r="K8" s="87" t="s">
        <v>10</v>
      </c>
      <c r="L8" s="87" t="s">
        <v>11</v>
      </c>
      <c r="M8" s="87" t="s">
        <v>12</v>
      </c>
      <c r="N8" s="87" t="s">
        <v>13</v>
      </c>
      <c r="O8" s="87" t="s">
        <v>14</v>
      </c>
      <c r="P8" s="88" t="s">
        <v>15</v>
      </c>
      <c r="Q8" s="1"/>
      <c r="R8" s="1"/>
      <c r="S8" s="1"/>
      <c r="T8" s="1"/>
      <c r="U8" s="1"/>
      <c r="V8" s="1"/>
      <c r="W8" s="1"/>
    </row>
    <row r="9" spans="1:23" ht="15" customHeight="1" x14ac:dyDescent="0.35">
      <c r="A9" s="15">
        <v>20</v>
      </c>
      <c r="B9" s="15" t="s">
        <v>16</v>
      </c>
      <c r="C9" s="15" t="s">
        <v>17</v>
      </c>
      <c r="D9" s="3" t="s">
        <v>18</v>
      </c>
      <c r="E9" s="15" t="s">
        <v>19</v>
      </c>
      <c r="F9" s="15" t="s">
        <v>20</v>
      </c>
      <c r="G9" s="15">
        <v>5</v>
      </c>
      <c r="H9" s="15">
        <v>3</v>
      </c>
      <c r="I9" s="15">
        <v>4</v>
      </c>
      <c r="J9" s="15">
        <v>5</v>
      </c>
      <c r="K9" s="15">
        <v>2</v>
      </c>
      <c r="L9" s="15">
        <v>3</v>
      </c>
      <c r="M9" s="1" t="s">
        <v>21</v>
      </c>
      <c r="N9" s="52" t="s">
        <v>22</v>
      </c>
      <c r="O9" s="52">
        <v>3</v>
      </c>
      <c r="P9" s="89" t="s">
        <v>23</v>
      </c>
      <c r="Q9" s="1"/>
      <c r="R9" s="1"/>
      <c r="S9" s="1"/>
      <c r="T9" s="1"/>
      <c r="U9" s="1"/>
      <c r="V9" s="1"/>
      <c r="W9" s="1"/>
    </row>
    <row r="10" spans="1:23" ht="15" customHeight="1" x14ac:dyDescent="0.35">
      <c r="A10" s="15">
        <v>17</v>
      </c>
      <c r="B10" s="15" t="s">
        <v>16</v>
      </c>
      <c r="C10" s="15" t="s">
        <v>24</v>
      </c>
      <c r="D10" s="3" t="s">
        <v>25</v>
      </c>
      <c r="E10" s="15" t="s">
        <v>26</v>
      </c>
      <c r="F10" s="15" t="s">
        <v>20</v>
      </c>
      <c r="G10" s="15">
        <v>5</v>
      </c>
      <c r="H10" s="15">
        <v>5</v>
      </c>
      <c r="I10" s="15">
        <v>5</v>
      </c>
      <c r="J10" s="15">
        <v>5</v>
      </c>
      <c r="K10" s="15">
        <v>5</v>
      </c>
      <c r="L10" s="15">
        <v>3</v>
      </c>
      <c r="M10" s="1" t="s">
        <v>21</v>
      </c>
      <c r="N10" s="52" t="s">
        <v>27</v>
      </c>
      <c r="O10" s="52">
        <v>2</v>
      </c>
      <c r="P10" s="15" t="s">
        <v>28</v>
      </c>
      <c r="Q10" s="1"/>
      <c r="R10" s="1"/>
      <c r="S10" s="1"/>
      <c r="T10" s="1"/>
      <c r="U10" s="1"/>
      <c r="V10" s="1"/>
      <c r="W10" s="1"/>
    </row>
    <row r="11" spans="1:23" ht="15" customHeight="1" x14ac:dyDescent="0.35">
      <c r="A11" s="15">
        <v>19</v>
      </c>
      <c r="B11" s="15" t="s">
        <v>16</v>
      </c>
      <c r="C11" s="15" t="s">
        <v>29</v>
      </c>
      <c r="D11" s="3" t="s">
        <v>18</v>
      </c>
      <c r="E11" s="15" t="s">
        <v>30</v>
      </c>
      <c r="F11" s="15" t="s">
        <v>20</v>
      </c>
      <c r="G11" s="15">
        <v>3</v>
      </c>
      <c r="H11" s="15">
        <v>4</v>
      </c>
      <c r="I11" s="15">
        <v>5</v>
      </c>
      <c r="J11" s="15">
        <v>5</v>
      </c>
      <c r="K11" s="15">
        <v>4</v>
      </c>
      <c r="L11" s="15">
        <v>4</v>
      </c>
      <c r="M11" s="1" t="s">
        <v>31</v>
      </c>
      <c r="N11" s="52" t="s">
        <v>27</v>
      </c>
      <c r="O11" s="52">
        <v>2</v>
      </c>
      <c r="P11" s="15" t="s">
        <v>32</v>
      </c>
      <c r="Q11" s="1"/>
      <c r="R11" s="1"/>
      <c r="S11" s="1"/>
      <c r="T11" s="1"/>
      <c r="U11" s="1"/>
      <c r="V11" s="1"/>
      <c r="W11" s="1"/>
    </row>
    <row r="12" spans="1:23" ht="15" customHeight="1" x14ac:dyDescent="0.35">
      <c r="A12" s="15">
        <v>17</v>
      </c>
      <c r="B12" s="15" t="s">
        <v>33</v>
      </c>
      <c r="C12" s="15" t="s">
        <v>34</v>
      </c>
      <c r="D12" s="3" t="s">
        <v>35</v>
      </c>
      <c r="E12" s="15" t="s">
        <v>36</v>
      </c>
      <c r="F12" s="15" t="s">
        <v>20</v>
      </c>
      <c r="G12" s="15">
        <v>1</v>
      </c>
      <c r="H12" s="15">
        <v>3</v>
      </c>
      <c r="I12" s="15">
        <v>2</v>
      </c>
      <c r="J12" s="15">
        <v>1</v>
      </c>
      <c r="K12" s="15">
        <v>3</v>
      </c>
      <c r="L12" s="15">
        <v>1</v>
      </c>
      <c r="M12" s="1" t="s">
        <v>37</v>
      </c>
      <c r="N12" s="52" t="s">
        <v>27</v>
      </c>
      <c r="O12" s="52">
        <v>4</v>
      </c>
      <c r="P12" s="15" t="s">
        <v>38</v>
      </c>
      <c r="Q12" s="1"/>
      <c r="R12" s="1"/>
      <c r="S12" s="1"/>
      <c r="T12" s="1"/>
      <c r="U12" s="1"/>
      <c r="V12" s="1"/>
      <c r="W12" s="1"/>
    </row>
    <row r="13" spans="1:23" ht="15" customHeight="1" x14ac:dyDescent="0.35">
      <c r="A13" s="15">
        <v>17</v>
      </c>
      <c r="B13" s="15" t="s">
        <v>33</v>
      </c>
      <c r="C13" s="15" t="s">
        <v>39</v>
      </c>
      <c r="D13" s="3" t="s">
        <v>40</v>
      </c>
      <c r="E13" s="15" t="s">
        <v>41</v>
      </c>
      <c r="F13" s="15" t="s">
        <v>20</v>
      </c>
      <c r="G13" s="15">
        <v>5</v>
      </c>
      <c r="H13" s="15">
        <v>3</v>
      </c>
      <c r="I13" s="15">
        <v>5</v>
      </c>
      <c r="J13" s="15">
        <v>5</v>
      </c>
      <c r="K13" s="15">
        <v>5</v>
      </c>
      <c r="L13" s="15">
        <v>2</v>
      </c>
      <c r="M13" s="1" t="s">
        <v>37</v>
      </c>
      <c r="N13" s="52" t="s">
        <v>27</v>
      </c>
      <c r="O13" s="52">
        <v>3</v>
      </c>
      <c r="P13" s="15" t="s">
        <v>42</v>
      </c>
      <c r="Q13" s="1"/>
      <c r="R13" s="1"/>
      <c r="S13" s="1"/>
      <c r="T13" s="1"/>
      <c r="U13" s="1"/>
      <c r="V13" s="1"/>
      <c r="W13" s="1"/>
    </row>
    <row r="14" spans="1:23" ht="15" customHeight="1" x14ac:dyDescent="0.35">
      <c r="A14" s="15">
        <v>18</v>
      </c>
      <c r="B14" s="15" t="s">
        <v>33</v>
      </c>
      <c r="C14" s="15" t="s">
        <v>43</v>
      </c>
      <c r="D14" s="3" t="s">
        <v>44</v>
      </c>
      <c r="E14" s="15" t="s">
        <v>45</v>
      </c>
      <c r="F14" s="15" t="s">
        <v>20</v>
      </c>
      <c r="G14" s="15">
        <v>1</v>
      </c>
      <c r="H14" s="15">
        <v>1</v>
      </c>
      <c r="I14" s="15">
        <v>3</v>
      </c>
      <c r="J14" s="15">
        <v>1</v>
      </c>
      <c r="K14" s="15">
        <v>3</v>
      </c>
      <c r="L14" s="15">
        <v>1</v>
      </c>
      <c r="M14" s="1" t="s">
        <v>31</v>
      </c>
      <c r="N14" s="52" t="s">
        <v>27</v>
      </c>
      <c r="O14" s="52">
        <v>4</v>
      </c>
      <c r="P14" s="15" t="s">
        <v>46</v>
      </c>
      <c r="Q14" s="1"/>
      <c r="R14" s="1"/>
      <c r="S14" s="1"/>
      <c r="T14" s="1"/>
      <c r="U14" s="1"/>
      <c r="V14" s="1"/>
      <c r="W14" s="1"/>
    </row>
    <row r="15" spans="1:23" ht="15" customHeight="1" x14ac:dyDescent="0.35">
      <c r="A15" s="15">
        <v>17</v>
      </c>
      <c r="B15" s="15" t="s">
        <v>33</v>
      </c>
      <c r="C15" s="15" t="s">
        <v>47</v>
      </c>
      <c r="D15" s="3" t="s">
        <v>48</v>
      </c>
      <c r="E15" s="15" t="s">
        <v>49</v>
      </c>
      <c r="F15" s="15" t="s">
        <v>20</v>
      </c>
      <c r="G15" s="15">
        <v>4</v>
      </c>
      <c r="H15" s="15">
        <v>3</v>
      </c>
      <c r="I15" s="15">
        <v>4</v>
      </c>
      <c r="J15" s="15">
        <v>3</v>
      </c>
      <c r="K15" s="15">
        <v>4</v>
      </c>
      <c r="L15" s="15">
        <v>5</v>
      </c>
      <c r="M15" s="1" t="s">
        <v>50</v>
      </c>
      <c r="N15" s="52" t="s">
        <v>22</v>
      </c>
      <c r="O15" s="52">
        <v>3</v>
      </c>
      <c r="P15" s="89" t="s">
        <v>51</v>
      </c>
      <c r="Q15" s="1"/>
      <c r="R15" s="1"/>
      <c r="S15" s="1"/>
      <c r="T15" s="1"/>
      <c r="U15" s="1"/>
      <c r="V15" s="1"/>
      <c r="W15" s="1"/>
    </row>
    <row r="16" spans="1:23" ht="15" customHeight="1" x14ac:dyDescent="0.35">
      <c r="A16" s="15">
        <v>17</v>
      </c>
      <c r="B16" s="15" t="s">
        <v>16</v>
      </c>
      <c r="C16" s="15" t="s">
        <v>52</v>
      </c>
      <c r="D16" s="3" t="s">
        <v>53</v>
      </c>
      <c r="E16" s="15" t="s">
        <v>54</v>
      </c>
      <c r="F16" s="15" t="s">
        <v>20</v>
      </c>
      <c r="G16" s="15">
        <v>3</v>
      </c>
      <c r="H16" s="15">
        <v>2</v>
      </c>
      <c r="I16" s="15">
        <v>5</v>
      </c>
      <c r="J16" s="15">
        <v>5</v>
      </c>
      <c r="K16" s="15">
        <v>4</v>
      </c>
      <c r="L16" s="15">
        <v>5</v>
      </c>
      <c r="M16" s="1" t="s">
        <v>31</v>
      </c>
      <c r="N16" s="52" t="s">
        <v>22</v>
      </c>
      <c r="O16" s="52">
        <v>2</v>
      </c>
      <c r="P16" s="15" t="s">
        <v>55</v>
      </c>
      <c r="Q16" s="1"/>
      <c r="R16" s="1"/>
      <c r="S16" s="1"/>
      <c r="T16" s="1"/>
      <c r="U16" s="1"/>
      <c r="V16" s="1"/>
      <c r="W16" s="1"/>
    </row>
    <row r="17" spans="1:23" ht="15" customHeight="1" x14ac:dyDescent="0.35">
      <c r="A17" s="15">
        <v>17</v>
      </c>
      <c r="B17" s="15" t="s">
        <v>16</v>
      </c>
      <c r="C17" s="15" t="s">
        <v>56</v>
      </c>
      <c r="D17" s="3" t="s">
        <v>18</v>
      </c>
      <c r="E17" s="15" t="s">
        <v>57</v>
      </c>
      <c r="F17" s="15" t="s">
        <v>20</v>
      </c>
      <c r="G17" s="15">
        <v>5</v>
      </c>
      <c r="H17" s="15">
        <v>2</v>
      </c>
      <c r="I17" s="15">
        <v>5</v>
      </c>
      <c r="J17" s="15">
        <v>5</v>
      </c>
      <c r="K17" s="15">
        <v>1</v>
      </c>
      <c r="L17" s="15">
        <v>4</v>
      </c>
      <c r="M17" s="1" t="s">
        <v>37</v>
      </c>
      <c r="N17" s="52" t="s">
        <v>22</v>
      </c>
      <c r="O17" s="52">
        <v>3</v>
      </c>
      <c r="P17" s="15" t="s">
        <v>58</v>
      </c>
      <c r="Q17" s="1"/>
      <c r="R17" s="1"/>
      <c r="S17" s="1"/>
      <c r="T17" s="1"/>
      <c r="U17" s="1"/>
      <c r="V17" s="1"/>
      <c r="W17" s="1"/>
    </row>
    <row r="18" spans="1:23" ht="15" customHeight="1" x14ac:dyDescent="0.35">
      <c r="A18" s="15">
        <v>17</v>
      </c>
      <c r="B18" s="15" t="s">
        <v>16</v>
      </c>
      <c r="C18" s="15" t="s">
        <v>59</v>
      </c>
      <c r="D18" s="3" t="s">
        <v>60</v>
      </c>
      <c r="E18" s="15" t="s">
        <v>61</v>
      </c>
      <c r="F18" s="15" t="s">
        <v>62</v>
      </c>
      <c r="G18" s="15">
        <v>3</v>
      </c>
      <c r="H18" s="15">
        <v>4</v>
      </c>
      <c r="I18" s="15">
        <v>3</v>
      </c>
      <c r="J18" s="15">
        <v>3</v>
      </c>
      <c r="K18" s="15">
        <v>5</v>
      </c>
      <c r="L18" s="15">
        <v>3</v>
      </c>
      <c r="M18" s="1" t="s">
        <v>37</v>
      </c>
      <c r="N18" s="52" t="s">
        <v>22</v>
      </c>
      <c r="O18" s="52">
        <v>2</v>
      </c>
      <c r="P18" s="89" t="s">
        <v>63</v>
      </c>
      <c r="Q18" s="1"/>
      <c r="R18" s="1"/>
      <c r="S18" s="1"/>
      <c r="T18" s="1"/>
      <c r="U18" s="1"/>
      <c r="V18" s="1"/>
      <c r="W18" s="1"/>
    </row>
    <row r="19" spans="1:23" ht="15" customHeight="1" x14ac:dyDescent="0.35">
      <c r="A19" s="15">
        <v>17</v>
      </c>
      <c r="B19" s="15" t="s">
        <v>33</v>
      </c>
      <c r="C19" s="15" t="s">
        <v>64</v>
      </c>
      <c r="D19" s="3" t="s">
        <v>65</v>
      </c>
      <c r="E19" s="15"/>
      <c r="F19" s="15" t="s">
        <v>20</v>
      </c>
      <c r="G19" s="15">
        <v>5</v>
      </c>
      <c r="H19" s="15">
        <v>1</v>
      </c>
      <c r="I19" s="15">
        <v>4</v>
      </c>
      <c r="J19" s="15">
        <v>5</v>
      </c>
      <c r="K19" s="15">
        <v>2</v>
      </c>
      <c r="L19" s="15">
        <v>3</v>
      </c>
      <c r="M19" s="1" t="s">
        <v>31</v>
      </c>
      <c r="N19" s="52" t="s">
        <v>27</v>
      </c>
      <c r="O19" s="52">
        <v>3</v>
      </c>
      <c r="P19" s="15" t="s">
        <v>66</v>
      </c>
      <c r="Q19" s="1"/>
      <c r="R19" s="1"/>
      <c r="S19" s="1"/>
      <c r="T19" s="1"/>
      <c r="U19" s="1"/>
      <c r="V19" s="1"/>
      <c r="W19" s="1"/>
    </row>
    <row r="20" spans="1:23" ht="15" customHeight="1" x14ac:dyDescent="0.35">
      <c r="A20" s="15">
        <v>18</v>
      </c>
      <c r="B20" s="15" t="s">
        <v>16</v>
      </c>
      <c r="C20" s="15" t="s">
        <v>67</v>
      </c>
      <c r="D20" s="3" t="s">
        <v>68</v>
      </c>
      <c r="E20" s="15" t="s">
        <v>69</v>
      </c>
      <c r="F20" s="15" t="s">
        <v>20</v>
      </c>
      <c r="G20" s="15">
        <v>5</v>
      </c>
      <c r="H20" s="15">
        <v>1</v>
      </c>
      <c r="I20" s="15">
        <v>2</v>
      </c>
      <c r="J20" s="15">
        <v>5</v>
      </c>
      <c r="K20" s="15">
        <v>1</v>
      </c>
      <c r="L20" s="15">
        <v>2</v>
      </c>
      <c r="M20" s="1" t="s">
        <v>31</v>
      </c>
      <c r="N20" s="52" t="s">
        <v>27</v>
      </c>
      <c r="O20" s="52">
        <v>4</v>
      </c>
      <c r="P20" s="89" t="s">
        <v>70</v>
      </c>
      <c r="Q20" s="1"/>
      <c r="R20" s="1"/>
      <c r="S20" s="1"/>
      <c r="T20" s="1"/>
      <c r="U20" s="1"/>
      <c r="V20" s="1"/>
      <c r="W20" s="1"/>
    </row>
    <row r="21" spans="1:23" ht="15" customHeight="1" x14ac:dyDescent="0.35">
      <c r="A21" s="15">
        <v>17</v>
      </c>
      <c r="B21" s="15" t="s">
        <v>16</v>
      </c>
      <c r="C21" s="15" t="s">
        <v>71</v>
      </c>
      <c r="D21" s="3" t="s">
        <v>72</v>
      </c>
      <c r="E21" s="15" t="s">
        <v>73</v>
      </c>
      <c r="F21" s="15" t="s">
        <v>62</v>
      </c>
      <c r="G21" s="15">
        <v>3</v>
      </c>
      <c r="H21" s="15">
        <v>3</v>
      </c>
      <c r="I21" s="15">
        <v>5</v>
      </c>
      <c r="J21" s="15">
        <v>5</v>
      </c>
      <c r="K21" s="15">
        <v>5</v>
      </c>
      <c r="L21" s="15">
        <v>4</v>
      </c>
      <c r="M21" s="1" t="s">
        <v>37</v>
      </c>
      <c r="N21" s="52" t="s">
        <v>27</v>
      </c>
      <c r="O21" s="52">
        <v>3</v>
      </c>
      <c r="P21" s="15" t="s">
        <v>74</v>
      </c>
      <c r="Q21" s="1"/>
      <c r="R21" s="1"/>
      <c r="S21" s="1"/>
      <c r="T21" s="1"/>
      <c r="U21" s="1"/>
      <c r="V21" s="1"/>
      <c r="W21" s="1"/>
    </row>
    <row r="22" spans="1:23" ht="15" customHeight="1" x14ac:dyDescent="0.35">
      <c r="A22" s="15">
        <v>17</v>
      </c>
      <c r="B22" s="15" t="s">
        <v>33</v>
      </c>
      <c r="C22" s="15" t="s">
        <v>75</v>
      </c>
      <c r="D22" s="3" t="s">
        <v>76</v>
      </c>
      <c r="E22" s="15" t="s">
        <v>77</v>
      </c>
      <c r="F22" s="15" t="s">
        <v>20</v>
      </c>
      <c r="G22" s="15">
        <v>5</v>
      </c>
      <c r="H22" s="15">
        <v>3</v>
      </c>
      <c r="I22" s="15">
        <v>5</v>
      </c>
      <c r="J22" s="15">
        <v>3</v>
      </c>
      <c r="K22" s="15">
        <v>5</v>
      </c>
      <c r="L22" s="15">
        <v>3</v>
      </c>
      <c r="M22" s="1" t="s">
        <v>21</v>
      </c>
      <c r="N22" s="52" t="s">
        <v>22</v>
      </c>
      <c r="O22" s="52">
        <v>3</v>
      </c>
      <c r="P22" s="89" t="s">
        <v>78</v>
      </c>
      <c r="Q22" s="1"/>
      <c r="R22" s="1"/>
      <c r="S22" s="1"/>
      <c r="T22" s="1"/>
      <c r="U22" s="1"/>
      <c r="V22" s="1"/>
      <c r="W22" s="1"/>
    </row>
    <row r="23" spans="1:23" ht="15" customHeight="1" x14ac:dyDescent="0.35">
      <c r="A23" s="15">
        <v>19</v>
      </c>
      <c r="B23" s="15" t="s">
        <v>16</v>
      </c>
      <c r="C23" s="15" t="s">
        <v>79</v>
      </c>
      <c r="D23" s="3" t="s">
        <v>35</v>
      </c>
      <c r="E23" s="15" t="s">
        <v>80</v>
      </c>
      <c r="F23" s="15" t="s">
        <v>20</v>
      </c>
      <c r="G23" s="15">
        <v>3</v>
      </c>
      <c r="H23" s="15">
        <v>3</v>
      </c>
      <c r="I23" s="15">
        <v>3</v>
      </c>
      <c r="J23" s="15">
        <v>4</v>
      </c>
      <c r="K23" s="15">
        <v>3</v>
      </c>
      <c r="L23" s="15">
        <v>4</v>
      </c>
      <c r="M23" s="1" t="s">
        <v>21</v>
      </c>
      <c r="N23" s="52" t="s">
        <v>22</v>
      </c>
      <c r="O23" s="52">
        <v>3</v>
      </c>
      <c r="P23" s="89" t="s">
        <v>81</v>
      </c>
      <c r="Q23" s="1"/>
      <c r="R23" s="1"/>
      <c r="S23" s="1"/>
      <c r="T23" s="1"/>
      <c r="U23" s="1"/>
      <c r="V23" s="1"/>
      <c r="W23" s="1"/>
    </row>
    <row r="24" spans="1:23" ht="15" customHeight="1" x14ac:dyDescent="0.35">
      <c r="A24" s="15">
        <v>18</v>
      </c>
      <c r="B24" s="15" t="s">
        <v>33</v>
      </c>
      <c r="C24" s="15" t="s">
        <v>82</v>
      </c>
      <c r="D24" s="3" t="s">
        <v>18</v>
      </c>
      <c r="E24" s="15" t="s">
        <v>83</v>
      </c>
      <c r="F24" s="15" t="s">
        <v>20</v>
      </c>
      <c r="G24" s="15">
        <v>4</v>
      </c>
      <c r="H24" s="15">
        <v>3</v>
      </c>
      <c r="I24" s="15">
        <v>3</v>
      </c>
      <c r="J24" s="15">
        <v>3</v>
      </c>
      <c r="K24" s="15">
        <v>2</v>
      </c>
      <c r="L24" s="15">
        <v>3</v>
      </c>
      <c r="M24" s="1" t="s">
        <v>21</v>
      </c>
      <c r="N24" s="52" t="s">
        <v>22</v>
      </c>
      <c r="O24" s="52">
        <v>4</v>
      </c>
      <c r="P24" s="15" t="s">
        <v>84</v>
      </c>
      <c r="Q24" s="1"/>
      <c r="R24" s="1"/>
      <c r="S24" s="1"/>
      <c r="T24" s="1"/>
      <c r="U24" s="1"/>
      <c r="V24" s="1"/>
      <c r="W24" s="1"/>
    </row>
    <row r="25" spans="1:23" ht="15" customHeight="1" x14ac:dyDescent="0.35">
      <c r="A25" s="15">
        <v>17</v>
      </c>
      <c r="B25" s="15" t="s">
        <v>33</v>
      </c>
      <c r="C25" s="15" t="s">
        <v>85</v>
      </c>
      <c r="D25" s="3" t="s">
        <v>44</v>
      </c>
      <c r="E25" s="15" t="s">
        <v>86</v>
      </c>
      <c r="F25" s="15" t="s">
        <v>62</v>
      </c>
      <c r="G25" s="15">
        <v>5</v>
      </c>
      <c r="H25" s="15">
        <v>2</v>
      </c>
      <c r="I25" s="15">
        <v>4</v>
      </c>
      <c r="J25" s="15">
        <v>4</v>
      </c>
      <c r="K25" s="15">
        <v>2</v>
      </c>
      <c r="L25" s="15">
        <v>4</v>
      </c>
      <c r="M25" s="1" t="s">
        <v>21</v>
      </c>
      <c r="N25" s="52" t="s">
        <v>22</v>
      </c>
      <c r="O25" s="52">
        <v>4</v>
      </c>
      <c r="P25" s="89" t="s">
        <v>87</v>
      </c>
      <c r="Q25" s="1"/>
      <c r="R25" s="1"/>
      <c r="S25" s="1"/>
      <c r="T25" s="1"/>
      <c r="U25" s="1"/>
      <c r="V25" s="1"/>
      <c r="W25" s="1"/>
    </row>
    <row r="26" spans="1:23" ht="15" customHeight="1" x14ac:dyDescent="0.35">
      <c r="A26" s="15">
        <v>17</v>
      </c>
      <c r="B26" s="15" t="s">
        <v>16</v>
      </c>
      <c r="C26" s="15" t="s">
        <v>79</v>
      </c>
      <c r="D26" s="3" t="s">
        <v>88</v>
      </c>
      <c r="E26" s="15" t="s">
        <v>89</v>
      </c>
      <c r="F26" s="15" t="s">
        <v>62</v>
      </c>
      <c r="G26" s="15">
        <v>5</v>
      </c>
      <c r="H26" s="15">
        <v>3</v>
      </c>
      <c r="I26" s="15">
        <v>4</v>
      </c>
      <c r="J26" s="15">
        <v>5</v>
      </c>
      <c r="K26" s="15">
        <v>4</v>
      </c>
      <c r="L26" s="15">
        <v>4</v>
      </c>
      <c r="M26" s="1" t="s">
        <v>37</v>
      </c>
      <c r="N26" s="52" t="s">
        <v>22</v>
      </c>
      <c r="O26" s="52">
        <v>4</v>
      </c>
      <c r="P26" s="15" t="s">
        <v>66</v>
      </c>
      <c r="Q26" s="1"/>
      <c r="R26" s="1"/>
      <c r="S26" s="1"/>
      <c r="T26" s="1"/>
      <c r="U26" s="1"/>
      <c r="V26" s="1"/>
      <c r="W26" s="1"/>
    </row>
    <row r="27" spans="1:23" ht="15" customHeight="1" x14ac:dyDescent="0.35">
      <c r="A27" s="15">
        <v>21</v>
      </c>
      <c r="B27" s="15" t="s">
        <v>33</v>
      </c>
      <c r="C27" s="15" t="s">
        <v>90</v>
      </c>
      <c r="D27" s="3" t="s">
        <v>65</v>
      </c>
      <c r="E27" s="15" t="s">
        <v>91</v>
      </c>
      <c r="F27" s="15" t="s">
        <v>62</v>
      </c>
      <c r="G27" s="15">
        <v>3</v>
      </c>
      <c r="H27" s="15">
        <v>3</v>
      </c>
      <c r="I27" s="15">
        <v>5</v>
      </c>
      <c r="J27" s="15">
        <v>5</v>
      </c>
      <c r="K27" s="15">
        <v>4</v>
      </c>
      <c r="L27" s="15">
        <v>4</v>
      </c>
      <c r="M27" s="1" t="s">
        <v>31</v>
      </c>
      <c r="N27" s="52" t="s">
        <v>27</v>
      </c>
      <c r="O27" s="52">
        <v>3</v>
      </c>
      <c r="P27" s="15" t="s">
        <v>92</v>
      </c>
      <c r="Q27" s="1"/>
      <c r="R27" s="1"/>
      <c r="S27" s="1"/>
      <c r="T27" s="1"/>
      <c r="U27" s="1"/>
      <c r="V27" s="1"/>
      <c r="W27" s="1"/>
    </row>
    <row r="28" spans="1:23" ht="15" customHeight="1" x14ac:dyDescent="0.35">
      <c r="A28" s="15">
        <v>17</v>
      </c>
      <c r="B28" s="15" t="s">
        <v>16</v>
      </c>
      <c r="C28" s="15" t="s">
        <v>93</v>
      </c>
      <c r="D28" s="3" t="s">
        <v>94</v>
      </c>
      <c r="E28" s="15" t="s">
        <v>95</v>
      </c>
      <c r="F28" s="15" t="s">
        <v>62</v>
      </c>
      <c r="G28" s="15">
        <v>5</v>
      </c>
      <c r="H28" s="15">
        <v>4</v>
      </c>
      <c r="I28" s="15">
        <v>2</v>
      </c>
      <c r="J28" s="15">
        <v>3</v>
      </c>
      <c r="K28" s="15">
        <v>1</v>
      </c>
      <c r="L28" s="15">
        <v>5</v>
      </c>
      <c r="M28" s="1" t="s">
        <v>96</v>
      </c>
      <c r="N28" s="52" t="s">
        <v>27</v>
      </c>
      <c r="O28" s="52">
        <v>5</v>
      </c>
      <c r="P28" s="15" t="s">
        <v>97</v>
      </c>
      <c r="Q28" s="1"/>
      <c r="R28" s="1"/>
      <c r="S28" s="1"/>
      <c r="T28" s="1"/>
      <c r="U28" s="1"/>
      <c r="V28" s="1"/>
      <c r="W28" s="1"/>
    </row>
    <row r="29" spans="1:23" ht="15" customHeight="1" x14ac:dyDescent="0.35">
      <c r="A29" s="16">
        <v>18</v>
      </c>
      <c r="B29" s="16" t="s">
        <v>16</v>
      </c>
      <c r="C29" s="16" t="s">
        <v>47</v>
      </c>
      <c r="D29" s="3" t="s">
        <v>98</v>
      </c>
      <c r="E29" s="16" t="s">
        <v>95</v>
      </c>
      <c r="F29" s="16" t="s">
        <v>62</v>
      </c>
      <c r="G29" s="16">
        <v>2</v>
      </c>
      <c r="H29" s="16">
        <v>5</v>
      </c>
      <c r="I29" s="16">
        <v>4</v>
      </c>
      <c r="J29" s="16">
        <v>4</v>
      </c>
      <c r="K29" s="16">
        <v>5</v>
      </c>
      <c r="L29" s="16">
        <v>1</v>
      </c>
      <c r="M29" s="9" t="s">
        <v>99</v>
      </c>
      <c r="N29" s="53" t="s">
        <v>27</v>
      </c>
      <c r="O29" s="53">
        <v>2</v>
      </c>
      <c r="P29" s="16" t="s">
        <v>100</v>
      </c>
      <c r="Q29" s="9"/>
      <c r="R29" s="9"/>
      <c r="S29" s="9"/>
      <c r="T29" s="9"/>
      <c r="U29" s="9"/>
      <c r="V29" s="9"/>
    </row>
    <row r="30" spans="1:23" x14ac:dyDescent="0.35">
      <c r="A30" s="16">
        <v>19</v>
      </c>
      <c r="B30" s="16" t="s">
        <v>16</v>
      </c>
      <c r="C30" s="16" t="s">
        <v>101</v>
      </c>
      <c r="D30" s="3" t="s">
        <v>102</v>
      </c>
      <c r="E30" s="16"/>
      <c r="F30" s="16" t="s">
        <v>20</v>
      </c>
      <c r="G30" s="16">
        <v>3</v>
      </c>
      <c r="H30" s="16">
        <v>3</v>
      </c>
      <c r="I30" s="16">
        <v>3</v>
      </c>
      <c r="J30" s="16">
        <v>4</v>
      </c>
      <c r="K30" s="16">
        <v>3</v>
      </c>
      <c r="L30" s="16">
        <v>4</v>
      </c>
      <c r="M30" s="9" t="s">
        <v>31</v>
      </c>
      <c r="N30" s="53" t="s">
        <v>22</v>
      </c>
      <c r="O30" s="53">
        <v>2</v>
      </c>
      <c r="P30" s="16"/>
      <c r="Q30" s="9"/>
      <c r="R30" s="9"/>
      <c r="S30" s="9"/>
      <c r="T30" s="9"/>
      <c r="U30" s="9"/>
      <c r="V30" s="9"/>
    </row>
    <row r="31" spans="1:23" x14ac:dyDescent="0.35">
      <c r="A31" s="16">
        <v>17</v>
      </c>
      <c r="B31" s="16" t="s">
        <v>16</v>
      </c>
      <c r="C31" s="16" t="s">
        <v>103</v>
      </c>
      <c r="D31" s="3" t="s">
        <v>98</v>
      </c>
      <c r="E31" s="16" t="s">
        <v>104</v>
      </c>
      <c r="F31" s="16" t="s">
        <v>62</v>
      </c>
      <c r="G31" s="16">
        <v>5</v>
      </c>
      <c r="H31" s="16">
        <v>1</v>
      </c>
      <c r="I31" s="16">
        <v>1</v>
      </c>
      <c r="J31" s="16">
        <v>3</v>
      </c>
      <c r="K31" s="16">
        <v>5</v>
      </c>
      <c r="L31" s="16">
        <v>5</v>
      </c>
      <c r="M31" s="9" t="s">
        <v>21</v>
      </c>
      <c r="N31" s="53" t="s">
        <v>22</v>
      </c>
      <c r="O31" s="53">
        <v>2</v>
      </c>
      <c r="P31" s="16" t="s">
        <v>105</v>
      </c>
      <c r="Q31" s="9"/>
      <c r="R31" s="9"/>
      <c r="S31" s="9"/>
      <c r="T31" s="9"/>
      <c r="U31" s="9"/>
      <c r="V31" s="9"/>
    </row>
    <row r="32" spans="1:23" x14ac:dyDescent="0.35">
      <c r="A32" s="16">
        <v>22</v>
      </c>
      <c r="B32" s="16" t="s">
        <v>16</v>
      </c>
      <c r="C32" s="16" t="s">
        <v>106</v>
      </c>
      <c r="D32" s="3" t="s">
        <v>107</v>
      </c>
      <c r="E32" s="16" t="s">
        <v>104</v>
      </c>
      <c r="F32" s="16" t="s">
        <v>20</v>
      </c>
      <c r="G32" s="16">
        <v>5</v>
      </c>
      <c r="H32" s="16">
        <v>2</v>
      </c>
      <c r="I32" s="16">
        <v>3</v>
      </c>
      <c r="J32" s="16">
        <v>4</v>
      </c>
      <c r="K32" s="16">
        <v>4</v>
      </c>
      <c r="L32" s="16">
        <v>5</v>
      </c>
      <c r="M32" s="9" t="s">
        <v>21</v>
      </c>
      <c r="N32" s="53" t="s">
        <v>22</v>
      </c>
      <c r="O32" s="53">
        <v>1</v>
      </c>
      <c r="P32" s="16" t="s">
        <v>108</v>
      </c>
      <c r="Q32" s="9"/>
      <c r="R32" s="9"/>
      <c r="S32" s="9"/>
      <c r="T32" s="9"/>
      <c r="U32" s="9"/>
      <c r="V32" s="9"/>
    </row>
    <row r="33" spans="1:16" ht="14.5" customHeight="1" x14ac:dyDescent="0.35">
      <c r="A33" s="16">
        <v>21</v>
      </c>
      <c r="B33" s="16" t="s">
        <v>33</v>
      </c>
      <c r="C33" s="16" t="s">
        <v>109</v>
      </c>
      <c r="D33" s="3" t="s">
        <v>35</v>
      </c>
      <c r="E33" s="90" t="s">
        <v>110</v>
      </c>
      <c r="F33" s="16" t="s">
        <v>20</v>
      </c>
      <c r="G33" s="16">
        <v>3</v>
      </c>
      <c r="H33" s="16">
        <v>2</v>
      </c>
      <c r="I33" s="16">
        <v>4</v>
      </c>
      <c r="J33" s="16">
        <v>5</v>
      </c>
      <c r="K33" s="16">
        <v>5</v>
      </c>
      <c r="L33" s="16">
        <v>4</v>
      </c>
      <c r="M33" s="9" t="s">
        <v>111</v>
      </c>
      <c r="N33" s="53" t="s">
        <v>27</v>
      </c>
      <c r="O33" s="53">
        <v>2</v>
      </c>
      <c r="P33" s="3" t="s">
        <v>112</v>
      </c>
    </row>
    <row r="34" spans="1:16" x14ac:dyDescent="0.35">
      <c r="A34" s="16">
        <v>19</v>
      </c>
      <c r="B34" s="16" t="s">
        <v>16</v>
      </c>
      <c r="C34" s="16" t="s">
        <v>47</v>
      </c>
      <c r="D34" s="3" t="s">
        <v>18</v>
      </c>
      <c r="E34" s="91" t="s">
        <v>113</v>
      </c>
      <c r="F34" s="16" t="s">
        <v>114</v>
      </c>
      <c r="G34" s="16">
        <v>5</v>
      </c>
      <c r="H34" s="16">
        <v>1</v>
      </c>
      <c r="I34" s="16">
        <v>2</v>
      </c>
      <c r="J34" s="16">
        <v>2</v>
      </c>
      <c r="K34" s="16">
        <v>5</v>
      </c>
      <c r="L34" s="16">
        <v>3</v>
      </c>
      <c r="M34" s="9" t="s">
        <v>21</v>
      </c>
      <c r="N34" s="53" t="s">
        <v>22</v>
      </c>
      <c r="O34" s="53">
        <v>2</v>
      </c>
      <c r="P34" s="3" t="s">
        <v>115</v>
      </c>
    </row>
    <row r="35" spans="1:16" ht="14.5" customHeight="1" x14ac:dyDescent="0.35">
      <c r="A35" s="16">
        <v>17</v>
      </c>
      <c r="B35" s="16" t="s">
        <v>33</v>
      </c>
      <c r="C35" s="16" t="s">
        <v>85</v>
      </c>
      <c r="D35" s="3" t="s">
        <v>116</v>
      </c>
      <c r="E35" s="91" t="s">
        <v>117</v>
      </c>
      <c r="F35" s="16" t="s">
        <v>20</v>
      </c>
      <c r="G35" s="16">
        <v>4</v>
      </c>
      <c r="H35" s="16">
        <v>5</v>
      </c>
      <c r="I35" s="16">
        <v>5</v>
      </c>
      <c r="J35" s="16">
        <v>5</v>
      </c>
      <c r="K35" s="16">
        <v>5</v>
      </c>
      <c r="L35" s="16">
        <v>4</v>
      </c>
      <c r="M35" s="9" t="s">
        <v>118</v>
      </c>
      <c r="N35" s="53" t="s">
        <v>27</v>
      </c>
      <c r="O35" s="53">
        <v>3</v>
      </c>
      <c r="P35" s="3" t="s">
        <v>119</v>
      </c>
    </row>
    <row r="36" spans="1:16" ht="14.5" customHeight="1" x14ac:dyDescent="0.35">
      <c r="A36" s="16">
        <v>17</v>
      </c>
      <c r="B36" s="16" t="s">
        <v>16</v>
      </c>
      <c r="C36" s="16" t="s">
        <v>120</v>
      </c>
      <c r="D36" s="3" t="s">
        <v>121</v>
      </c>
      <c r="E36" s="91" t="s">
        <v>122</v>
      </c>
      <c r="F36" s="16" t="s">
        <v>20</v>
      </c>
      <c r="G36" s="16">
        <v>2</v>
      </c>
      <c r="H36" s="16">
        <v>5</v>
      </c>
      <c r="I36" s="16">
        <v>4</v>
      </c>
      <c r="J36" s="16">
        <v>5</v>
      </c>
      <c r="K36" s="16">
        <v>5</v>
      </c>
      <c r="L36" s="16">
        <v>4</v>
      </c>
      <c r="M36" s="9" t="s">
        <v>111</v>
      </c>
      <c r="N36" s="53" t="s">
        <v>27</v>
      </c>
      <c r="O36" s="53">
        <v>2</v>
      </c>
      <c r="P36" s="3" t="s">
        <v>123</v>
      </c>
    </row>
    <row r="37" spans="1:16" ht="14.5" customHeight="1" x14ac:dyDescent="0.35">
      <c r="A37" s="16">
        <v>21</v>
      </c>
      <c r="B37" s="16" t="s">
        <v>16</v>
      </c>
      <c r="C37" s="16" t="s">
        <v>106</v>
      </c>
      <c r="D37" s="3" t="s">
        <v>124</v>
      </c>
      <c r="E37" s="91" t="s">
        <v>125</v>
      </c>
      <c r="F37" s="16" t="s">
        <v>114</v>
      </c>
      <c r="G37" s="16">
        <v>5</v>
      </c>
      <c r="H37" s="16">
        <v>2</v>
      </c>
      <c r="I37" s="16">
        <v>5</v>
      </c>
      <c r="J37" s="16">
        <v>2</v>
      </c>
      <c r="K37" s="16">
        <v>5</v>
      </c>
      <c r="L37" s="16">
        <v>5</v>
      </c>
      <c r="M37" s="9" t="s">
        <v>126</v>
      </c>
      <c r="N37" s="53" t="s">
        <v>22</v>
      </c>
      <c r="O37" s="53">
        <v>1</v>
      </c>
      <c r="P37" s="3" t="s">
        <v>127</v>
      </c>
    </row>
    <row r="38" spans="1:16" ht="14.5" customHeight="1" x14ac:dyDescent="0.35">
      <c r="A38" s="16">
        <v>18</v>
      </c>
      <c r="B38" s="16" t="s">
        <v>16</v>
      </c>
      <c r="C38" s="16" t="s">
        <v>106</v>
      </c>
      <c r="D38" s="3" t="s">
        <v>60</v>
      </c>
      <c r="E38" s="91" t="s">
        <v>128</v>
      </c>
      <c r="F38" s="16" t="s">
        <v>20</v>
      </c>
      <c r="G38" s="16">
        <v>1</v>
      </c>
      <c r="H38" s="16">
        <v>4</v>
      </c>
      <c r="I38" s="16">
        <v>4</v>
      </c>
      <c r="J38" s="16">
        <v>5</v>
      </c>
      <c r="K38" s="16">
        <v>5</v>
      </c>
      <c r="L38" s="16">
        <v>3</v>
      </c>
      <c r="M38" s="9" t="s">
        <v>111</v>
      </c>
      <c r="N38" s="53" t="s">
        <v>27</v>
      </c>
      <c r="O38" s="53">
        <v>2</v>
      </c>
      <c r="P38" s="3" t="s">
        <v>66</v>
      </c>
    </row>
    <row r="39" spans="1:16" ht="14.5" customHeight="1" x14ac:dyDescent="0.35">
      <c r="A39" s="16">
        <v>16</v>
      </c>
      <c r="B39" s="16" t="s">
        <v>16</v>
      </c>
      <c r="C39" s="16" t="s">
        <v>17</v>
      </c>
      <c r="D39" s="3" t="s">
        <v>129</v>
      </c>
      <c r="E39" s="91" t="s">
        <v>130</v>
      </c>
      <c r="F39" s="16" t="s">
        <v>114</v>
      </c>
      <c r="G39" s="16">
        <v>5</v>
      </c>
      <c r="H39" s="16">
        <v>2</v>
      </c>
      <c r="I39" s="16">
        <v>4</v>
      </c>
      <c r="J39" s="16">
        <v>2</v>
      </c>
      <c r="K39" s="16">
        <v>5</v>
      </c>
      <c r="L39" s="16">
        <v>3</v>
      </c>
      <c r="M39" s="9" t="s">
        <v>126</v>
      </c>
      <c r="N39" s="53" t="s">
        <v>22</v>
      </c>
      <c r="O39" s="53">
        <v>1</v>
      </c>
      <c r="P39" s="3" t="s">
        <v>131</v>
      </c>
    </row>
    <row r="40" spans="1:16" x14ac:dyDescent="0.35">
      <c r="A40" s="16">
        <v>17</v>
      </c>
      <c r="B40" s="16" t="s">
        <v>16</v>
      </c>
      <c r="C40" s="16" t="s">
        <v>106</v>
      </c>
      <c r="D40" s="3" t="s">
        <v>132</v>
      </c>
      <c r="E40" s="91" t="s">
        <v>128</v>
      </c>
      <c r="F40" s="16" t="s">
        <v>20</v>
      </c>
      <c r="G40" s="16">
        <v>2</v>
      </c>
      <c r="H40" s="16">
        <v>4</v>
      </c>
      <c r="I40" s="16">
        <v>3</v>
      </c>
      <c r="J40" s="16">
        <v>4</v>
      </c>
      <c r="K40" s="16">
        <v>5</v>
      </c>
      <c r="L40" s="16">
        <v>5</v>
      </c>
      <c r="M40" s="9" t="s">
        <v>21</v>
      </c>
      <c r="N40" s="53" t="s">
        <v>22</v>
      </c>
      <c r="O40" s="53">
        <v>2</v>
      </c>
      <c r="P40" s="3" t="s">
        <v>133</v>
      </c>
    </row>
    <row r="41" spans="1:16" ht="14.5" customHeight="1" x14ac:dyDescent="0.35">
      <c r="A41" s="16">
        <v>20</v>
      </c>
      <c r="B41" s="16" t="s">
        <v>33</v>
      </c>
      <c r="C41" s="16" t="s">
        <v>17</v>
      </c>
      <c r="D41" s="3" t="s">
        <v>25</v>
      </c>
      <c r="E41" s="91" t="s">
        <v>134</v>
      </c>
      <c r="F41" s="16" t="s">
        <v>114</v>
      </c>
      <c r="G41" s="16">
        <v>5</v>
      </c>
      <c r="H41" s="16">
        <v>2</v>
      </c>
      <c r="I41" s="16">
        <v>3</v>
      </c>
      <c r="J41" s="16">
        <v>5</v>
      </c>
      <c r="K41" s="16">
        <v>4</v>
      </c>
      <c r="L41" s="16">
        <v>4</v>
      </c>
      <c r="M41" s="9" t="s">
        <v>126</v>
      </c>
      <c r="N41" s="53" t="s">
        <v>22</v>
      </c>
      <c r="O41" s="53">
        <v>2</v>
      </c>
      <c r="P41" s="3" t="s">
        <v>66</v>
      </c>
    </row>
    <row r="42" spans="1:16" ht="14.5" customHeight="1" x14ac:dyDescent="0.35">
      <c r="A42" s="16">
        <v>19</v>
      </c>
      <c r="B42" s="16" t="s">
        <v>16</v>
      </c>
      <c r="C42" s="16" t="s">
        <v>135</v>
      </c>
      <c r="D42" s="3" t="s">
        <v>136</v>
      </c>
      <c r="E42" s="91" t="s">
        <v>137</v>
      </c>
      <c r="F42" s="16" t="s">
        <v>20</v>
      </c>
      <c r="G42" s="16">
        <v>5</v>
      </c>
      <c r="H42" s="16">
        <v>3</v>
      </c>
      <c r="I42" s="16">
        <v>4</v>
      </c>
      <c r="J42" s="16">
        <v>4</v>
      </c>
      <c r="K42" s="16">
        <v>4</v>
      </c>
      <c r="L42" s="16">
        <v>4</v>
      </c>
      <c r="M42" s="9" t="s">
        <v>138</v>
      </c>
      <c r="N42" s="53" t="s">
        <v>27</v>
      </c>
      <c r="O42" s="53">
        <v>2</v>
      </c>
      <c r="P42" s="3" t="s">
        <v>139</v>
      </c>
    </row>
    <row r="43" spans="1:16" ht="14.5" customHeight="1" x14ac:dyDescent="0.35">
      <c r="A43" s="16">
        <v>18</v>
      </c>
      <c r="B43" s="16" t="s">
        <v>16</v>
      </c>
      <c r="C43" s="16" t="s">
        <v>106</v>
      </c>
      <c r="D43" s="3" t="s">
        <v>140</v>
      </c>
      <c r="E43" s="91" t="s">
        <v>141</v>
      </c>
      <c r="F43" s="16" t="s">
        <v>20</v>
      </c>
      <c r="G43" s="16">
        <v>4</v>
      </c>
      <c r="H43" s="16">
        <v>4</v>
      </c>
      <c r="I43" s="16">
        <v>4</v>
      </c>
      <c r="J43" s="16">
        <v>3</v>
      </c>
      <c r="K43" s="16">
        <v>4</v>
      </c>
      <c r="L43" s="16">
        <v>2</v>
      </c>
      <c r="M43" s="9" t="s">
        <v>142</v>
      </c>
      <c r="N43" s="53" t="s">
        <v>22</v>
      </c>
      <c r="O43" s="53">
        <v>3</v>
      </c>
      <c r="P43" s="3" t="s">
        <v>143</v>
      </c>
    </row>
    <row r="44" spans="1:16" ht="14.5" customHeight="1" x14ac:dyDescent="0.35">
      <c r="A44" s="16">
        <v>19</v>
      </c>
      <c r="B44" s="16" t="s">
        <v>16</v>
      </c>
      <c r="C44" s="16" t="s">
        <v>144</v>
      </c>
      <c r="D44" s="3" t="s">
        <v>145</v>
      </c>
      <c r="E44" s="91" t="s">
        <v>146</v>
      </c>
      <c r="F44" s="16" t="s">
        <v>114</v>
      </c>
      <c r="G44" s="16">
        <v>5</v>
      </c>
      <c r="H44" s="16">
        <v>4</v>
      </c>
      <c r="I44" s="16">
        <v>3</v>
      </c>
      <c r="J44" s="16">
        <v>3</v>
      </c>
      <c r="K44" s="16">
        <v>3</v>
      </c>
      <c r="L44" s="16">
        <v>3</v>
      </c>
      <c r="M44" s="9" t="s">
        <v>21</v>
      </c>
      <c r="N44" s="53" t="s">
        <v>27</v>
      </c>
      <c r="O44" s="53">
        <v>2</v>
      </c>
      <c r="P44" s="3" t="s">
        <v>38</v>
      </c>
    </row>
    <row r="45" spans="1:16" ht="14.5" customHeight="1" x14ac:dyDescent="0.35">
      <c r="A45" s="16">
        <v>21</v>
      </c>
      <c r="B45" s="16" t="s">
        <v>33</v>
      </c>
      <c r="C45" s="16" t="s">
        <v>106</v>
      </c>
      <c r="D45" s="3" t="s">
        <v>147</v>
      </c>
      <c r="E45" s="91" t="s">
        <v>148</v>
      </c>
      <c r="F45" s="16" t="s">
        <v>114</v>
      </c>
      <c r="G45" s="16">
        <v>3</v>
      </c>
      <c r="H45" s="16">
        <v>5</v>
      </c>
      <c r="I45" s="16">
        <v>3</v>
      </c>
      <c r="J45" s="16">
        <v>4</v>
      </c>
      <c r="K45" s="16">
        <v>4</v>
      </c>
      <c r="L45" s="16">
        <v>2</v>
      </c>
      <c r="M45" s="9" t="s">
        <v>149</v>
      </c>
      <c r="N45" s="53" t="s">
        <v>22</v>
      </c>
      <c r="O45" s="53">
        <v>1</v>
      </c>
      <c r="P45" s="3" t="s">
        <v>69</v>
      </c>
    </row>
    <row r="46" spans="1:16" ht="14.5" customHeight="1" x14ac:dyDescent="0.35">
      <c r="A46" s="16">
        <v>21</v>
      </c>
      <c r="B46" s="16" t="s">
        <v>16</v>
      </c>
      <c r="C46" s="16" t="s">
        <v>106</v>
      </c>
      <c r="D46" s="3" t="s">
        <v>116</v>
      </c>
      <c r="E46" s="91" t="s">
        <v>150</v>
      </c>
      <c r="F46" s="16" t="s">
        <v>20</v>
      </c>
      <c r="G46" s="16">
        <v>4</v>
      </c>
      <c r="H46" s="16">
        <v>5</v>
      </c>
      <c r="I46" s="16">
        <v>5</v>
      </c>
      <c r="J46" s="16">
        <v>5</v>
      </c>
      <c r="K46" s="16">
        <v>4</v>
      </c>
      <c r="L46" s="16">
        <v>1</v>
      </c>
      <c r="M46" s="9" t="s">
        <v>151</v>
      </c>
      <c r="N46" s="53" t="s">
        <v>22</v>
      </c>
      <c r="O46" s="53">
        <v>3</v>
      </c>
      <c r="P46" s="3" t="s">
        <v>152</v>
      </c>
    </row>
    <row r="47" spans="1:16" ht="14.5" customHeight="1" x14ac:dyDescent="0.35">
      <c r="A47" s="16">
        <v>17</v>
      </c>
      <c r="B47" s="16" t="s">
        <v>16</v>
      </c>
      <c r="C47" s="16" t="s">
        <v>153</v>
      </c>
      <c r="D47" s="3" t="s">
        <v>154</v>
      </c>
      <c r="E47" s="91" t="s">
        <v>104</v>
      </c>
      <c r="F47" s="16" t="s">
        <v>62</v>
      </c>
      <c r="G47" s="16">
        <v>4</v>
      </c>
      <c r="H47" s="16">
        <v>3</v>
      </c>
      <c r="I47" s="16">
        <v>5</v>
      </c>
      <c r="J47" s="16">
        <v>4</v>
      </c>
      <c r="K47" s="16">
        <v>3</v>
      </c>
      <c r="L47" s="16">
        <v>4</v>
      </c>
      <c r="M47" s="9" t="s">
        <v>37</v>
      </c>
      <c r="N47" s="53" t="s">
        <v>27</v>
      </c>
      <c r="O47" s="53">
        <v>2</v>
      </c>
      <c r="P47" s="3" t="s">
        <v>155</v>
      </c>
    </row>
    <row r="48" spans="1:16" x14ac:dyDescent="0.35">
      <c r="A48" s="16">
        <v>18</v>
      </c>
      <c r="B48" s="16" t="s">
        <v>33</v>
      </c>
      <c r="C48" s="16" t="s">
        <v>156</v>
      </c>
      <c r="D48" s="3" t="s">
        <v>157</v>
      </c>
      <c r="E48" s="91" t="s">
        <v>158</v>
      </c>
      <c r="F48" s="16" t="s">
        <v>62</v>
      </c>
      <c r="G48" s="16">
        <v>5</v>
      </c>
      <c r="H48" s="16">
        <v>3</v>
      </c>
      <c r="I48" s="16">
        <v>5</v>
      </c>
      <c r="J48" s="16">
        <v>5</v>
      </c>
      <c r="K48" s="16">
        <v>3</v>
      </c>
      <c r="L48" s="16">
        <v>5</v>
      </c>
      <c r="M48" s="9" t="s">
        <v>37</v>
      </c>
      <c r="N48" s="53" t="s">
        <v>22</v>
      </c>
      <c r="O48" s="53">
        <v>2</v>
      </c>
      <c r="P48" s="3" t="s">
        <v>105</v>
      </c>
    </row>
    <row r="49" spans="1:16" x14ac:dyDescent="0.35">
      <c r="A49" s="16">
        <v>17</v>
      </c>
      <c r="B49" s="16" t="s">
        <v>16</v>
      </c>
      <c r="C49" s="16" t="s">
        <v>17</v>
      </c>
      <c r="D49" s="3" t="s">
        <v>159</v>
      </c>
      <c r="E49" s="91" t="s">
        <v>160</v>
      </c>
      <c r="F49" s="16" t="s">
        <v>62</v>
      </c>
      <c r="G49" s="16">
        <v>4</v>
      </c>
      <c r="H49" s="16">
        <v>3</v>
      </c>
      <c r="I49" s="16">
        <v>5</v>
      </c>
      <c r="J49" s="16">
        <v>4</v>
      </c>
      <c r="K49" s="16">
        <v>4</v>
      </c>
      <c r="L49" s="16">
        <v>5</v>
      </c>
      <c r="M49" s="9" t="s">
        <v>37</v>
      </c>
      <c r="N49" s="53" t="s">
        <v>22</v>
      </c>
      <c r="O49" s="53">
        <v>2</v>
      </c>
      <c r="P49" s="3" t="s">
        <v>161</v>
      </c>
    </row>
    <row r="50" spans="1:16" x14ac:dyDescent="0.35">
      <c r="A50" s="16">
        <v>19</v>
      </c>
      <c r="B50" s="16" t="s">
        <v>16</v>
      </c>
      <c r="C50" s="16" t="s">
        <v>106</v>
      </c>
      <c r="D50" s="3" t="s">
        <v>162</v>
      </c>
      <c r="E50" s="91" t="s">
        <v>163</v>
      </c>
      <c r="F50" s="16" t="s">
        <v>62</v>
      </c>
      <c r="G50" s="16">
        <v>5</v>
      </c>
      <c r="H50" s="16">
        <v>3</v>
      </c>
      <c r="I50" s="16">
        <v>5</v>
      </c>
      <c r="J50" s="16">
        <v>3</v>
      </c>
      <c r="K50" s="16">
        <v>3</v>
      </c>
      <c r="L50" s="16">
        <v>3</v>
      </c>
      <c r="M50" s="9" t="s">
        <v>37</v>
      </c>
      <c r="N50" s="53" t="s">
        <v>22</v>
      </c>
      <c r="O50" s="53">
        <v>3</v>
      </c>
      <c r="P50" s="3" t="s">
        <v>164</v>
      </c>
    </row>
    <row r="51" spans="1:16" ht="14.5" customHeight="1" x14ac:dyDescent="0.35">
      <c r="A51" s="16">
        <v>22</v>
      </c>
      <c r="B51" s="16" t="s">
        <v>33</v>
      </c>
      <c r="C51" s="16" t="s">
        <v>67</v>
      </c>
      <c r="D51" s="3" t="s">
        <v>44</v>
      </c>
      <c r="E51" s="91" t="s">
        <v>104</v>
      </c>
      <c r="F51" s="16" t="s">
        <v>62</v>
      </c>
      <c r="G51" s="16">
        <v>4</v>
      </c>
      <c r="H51" s="16">
        <v>2</v>
      </c>
      <c r="I51" s="16">
        <v>4</v>
      </c>
      <c r="J51" s="16">
        <v>4</v>
      </c>
      <c r="K51" s="16">
        <v>1</v>
      </c>
      <c r="L51" s="16">
        <v>5</v>
      </c>
      <c r="M51" s="9" t="s">
        <v>151</v>
      </c>
      <c r="N51" s="53" t="s">
        <v>22</v>
      </c>
      <c r="O51" s="53">
        <v>3</v>
      </c>
      <c r="P51" s="3" t="s">
        <v>161</v>
      </c>
    </row>
    <row r="52" spans="1:16" ht="14.5" customHeight="1" x14ac:dyDescent="0.35">
      <c r="A52" s="16">
        <v>18</v>
      </c>
      <c r="B52" s="16" t="s">
        <v>16</v>
      </c>
      <c r="C52" s="16" t="s">
        <v>106</v>
      </c>
      <c r="D52" s="3" t="s">
        <v>65</v>
      </c>
      <c r="E52" s="91" t="s">
        <v>165</v>
      </c>
      <c r="F52" s="16" t="s">
        <v>20</v>
      </c>
      <c r="G52" s="16">
        <v>5</v>
      </c>
      <c r="H52" s="16">
        <v>4</v>
      </c>
      <c r="I52" s="16">
        <v>5</v>
      </c>
      <c r="J52" s="16">
        <v>4</v>
      </c>
      <c r="K52" s="16">
        <v>5</v>
      </c>
      <c r="L52" s="16">
        <v>4</v>
      </c>
      <c r="M52" s="9" t="s">
        <v>151</v>
      </c>
      <c r="N52" s="53" t="s">
        <v>27</v>
      </c>
      <c r="O52" s="53">
        <v>3</v>
      </c>
      <c r="P52" s="3" t="s">
        <v>166</v>
      </c>
    </row>
    <row r="53" spans="1:16" x14ac:dyDescent="0.35">
      <c r="A53" s="16">
        <v>17</v>
      </c>
      <c r="B53" s="16" t="s">
        <v>16</v>
      </c>
      <c r="C53" s="16" t="s">
        <v>167</v>
      </c>
      <c r="D53" s="3" t="s">
        <v>35</v>
      </c>
      <c r="E53" s="91" t="s">
        <v>86</v>
      </c>
      <c r="F53" s="16" t="s">
        <v>20</v>
      </c>
      <c r="G53" s="16">
        <v>5</v>
      </c>
      <c r="H53" s="16">
        <v>4</v>
      </c>
      <c r="I53" s="16">
        <v>4</v>
      </c>
      <c r="J53" s="16">
        <v>5</v>
      </c>
      <c r="K53" s="16">
        <v>4</v>
      </c>
      <c r="L53" s="16">
        <v>5</v>
      </c>
      <c r="M53" s="9" t="s">
        <v>168</v>
      </c>
      <c r="N53" s="53" t="s">
        <v>22</v>
      </c>
      <c r="O53" s="53">
        <v>4</v>
      </c>
      <c r="P53" s="3" t="s">
        <v>169</v>
      </c>
    </row>
    <row r="54" spans="1:16" ht="14.5" customHeight="1" x14ac:dyDescent="0.35">
      <c r="A54" s="16">
        <v>17</v>
      </c>
      <c r="B54" s="16" t="s">
        <v>16</v>
      </c>
      <c r="C54" s="16" t="s">
        <v>106</v>
      </c>
      <c r="D54" s="3" t="s">
        <v>170</v>
      </c>
      <c r="E54" s="91" t="s">
        <v>171</v>
      </c>
      <c r="F54" s="16" t="s">
        <v>62</v>
      </c>
      <c r="G54" s="16">
        <v>2</v>
      </c>
      <c r="H54" s="16">
        <v>3</v>
      </c>
      <c r="I54" s="16">
        <v>4</v>
      </c>
      <c r="J54" s="16">
        <v>2</v>
      </c>
      <c r="K54" s="16">
        <v>3</v>
      </c>
      <c r="L54" s="16">
        <v>3</v>
      </c>
      <c r="M54" s="9" t="s">
        <v>168</v>
      </c>
      <c r="N54" s="53" t="s">
        <v>27</v>
      </c>
      <c r="O54" s="53">
        <v>3</v>
      </c>
      <c r="P54" s="3" t="s">
        <v>172</v>
      </c>
    </row>
    <row r="55" spans="1:16" x14ac:dyDescent="0.35">
      <c r="A55" s="16">
        <v>18</v>
      </c>
      <c r="B55" s="16" t="s">
        <v>33</v>
      </c>
      <c r="C55" s="16" t="s">
        <v>106</v>
      </c>
      <c r="D55" s="3" t="s">
        <v>173</v>
      </c>
      <c r="E55" s="91" t="s">
        <v>174</v>
      </c>
      <c r="F55" s="16" t="s">
        <v>20</v>
      </c>
      <c r="G55" s="16">
        <v>5</v>
      </c>
      <c r="H55" s="16">
        <v>2</v>
      </c>
      <c r="I55" s="16">
        <v>3</v>
      </c>
      <c r="J55" s="16">
        <v>3</v>
      </c>
      <c r="K55" s="16">
        <v>1</v>
      </c>
      <c r="L55" s="16">
        <v>4</v>
      </c>
      <c r="M55" s="9" t="s">
        <v>168</v>
      </c>
      <c r="N55" s="53" t="s">
        <v>22</v>
      </c>
      <c r="O55" s="53">
        <v>4</v>
      </c>
      <c r="P55" s="3" t="s">
        <v>175</v>
      </c>
    </row>
    <row r="56" spans="1:16" ht="14.5" customHeight="1" x14ac:dyDescent="0.35">
      <c r="A56" s="16">
        <v>18</v>
      </c>
      <c r="B56" s="16" t="s">
        <v>16</v>
      </c>
      <c r="C56" s="16" t="s">
        <v>176</v>
      </c>
      <c r="D56" s="3" t="s">
        <v>177</v>
      </c>
      <c r="E56" s="91" t="s">
        <v>104</v>
      </c>
      <c r="F56" s="16" t="s">
        <v>62</v>
      </c>
      <c r="G56" s="16">
        <v>3</v>
      </c>
      <c r="H56" s="16">
        <v>2</v>
      </c>
      <c r="I56" s="16">
        <v>4</v>
      </c>
      <c r="J56" s="16">
        <v>5</v>
      </c>
      <c r="K56" s="16">
        <v>4</v>
      </c>
      <c r="L56" s="16">
        <v>5</v>
      </c>
      <c r="M56" s="9" t="s">
        <v>178</v>
      </c>
      <c r="N56" s="53" t="s">
        <v>27</v>
      </c>
      <c r="O56" s="53">
        <v>2</v>
      </c>
      <c r="P56" s="3" t="s">
        <v>179</v>
      </c>
    </row>
    <row r="57" spans="1:16" ht="14.5" customHeight="1" x14ac:dyDescent="0.35">
      <c r="A57" s="16">
        <v>18</v>
      </c>
      <c r="B57" s="16" t="s">
        <v>16</v>
      </c>
      <c r="C57" s="16" t="s">
        <v>106</v>
      </c>
      <c r="D57" s="3" t="s">
        <v>25</v>
      </c>
      <c r="E57" s="91" t="s">
        <v>104</v>
      </c>
      <c r="F57" s="16" t="s">
        <v>20</v>
      </c>
      <c r="G57" s="16">
        <v>5</v>
      </c>
      <c r="H57" s="16">
        <v>2</v>
      </c>
      <c r="I57" s="16">
        <v>3</v>
      </c>
      <c r="J57" s="16">
        <v>4</v>
      </c>
      <c r="K57" s="16">
        <v>5</v>
      </c>
      <c r="L57" s="16">
        <v>2</v>
      </c>
      <c r="M57" s="9" t="s">
        <v>180</v>
      </c>
      <c r="N57" s="53" t="s">
        <v>22</v>
      </c>
      <c r="O57" s="53">
        <v>3</v>
      </c>
      <c r="P57" s="3" t="s">
        <v>38</v>
      </c>
    </row>
    <row r="58" spans="1:16" ht="14.5" customHeight="1" x14ac:dyDescent="0.35">
      <c r="A58" s="16">
        <v>17</v>
      </c>
      <c r="B58" s="16" t="s">
        <v>16</v>
      </c>
      <c r="C58" s="16" t="s">
        <v>67</v>
      </c>
      <c r="D58" s="3" t="s">
        <v>159</v>
      </c>
      <c r="E58" s="91" t="s">
        <v>95</v>
      </c>
      <c r="F58" s="16" t="s">
        <v>62</v>
      </c>
      <c r="G58" s="16">
        <v>5</v>
      </c>
      <c r="H58" s="16">
        <v>2</v>
      </c>
      <c r="I58" s="16">
        <v>4</v>
      </c>
      <c r="J58" s="16">
        <v>3</v>
      </c>
      <c r="K58" s="16">
        <v>4</v>
      </c>
      <c r="L58" s="16">
        <v>1</v>
      </c>
      <c r="M58" s="9" t="s">
        <v>21</v>
      </c>
      <c r="N58" s="53" t="s">
        <v>27</v>
      </c>
      <c r="O58" s="53">
        <v>3</v>
      </c>
      <c r="P58" s="3" t="s">
        <v>181</v>
      </c>
    </row>
    <row r="59" spans="1:16" x14ac:dyDescent="0.35">
      <c r="A59" s="16">
        <v>17</v>
      </c>
      <c r="B59" s="16" t="s">
        <v>33</v>
      </c>
      <c r="C59" s="16" t="s">
        <v>106</v>
      </c>
      <c r="D59" s="3" t="s">
        <v>182</v>
      </c>
      <c r="E59" s="91" t="s">
        <v>183</v>
      </c>
      <c r="F59" s="16" t="s">
        <v>20</v>
      </c>
      <c r="G59" s="16">
        <v>4</v>
      </c>
      <c r="H59" s="16">
        <v>1</v>
      </c>
      <c r="I59" s="16">
        <v>2</v>
      </c>
      <c r="J59" s="16">
        <v>4</v>
      </c>
      <c r="K59" s="16">
        <v>3</v>
      </c>
      <c r="L59" s="16">
        <v>3</v>
      </c>
      <c r="M59" s="9" t="s">
        <v>21</v>
      </c>
      <c r="N59" s="53" t="s">
        <v>22</v>
      </c>
      <c r="O59" s="53">
        <v>4</v>
      </c>
      <c r="P59" s="3" t="s">
        <v>105</v>
      </c>
    </row>
    <row r="60" spans="1:16" ht="14.5" customHeight="1" x14ac:dyDescent="0.35">
      <c r="A60" s="16">
        <v>18</v>
      </c>
      <c r="B60" s="16" t="s">
        <v>16</v>
      </c>
      <c r="C60" s="16" t="s">
        <v>39</v>
      </c>
      <c r="D60" s="3" t="s">
        <v>162</v>
      </c>
      <c r="E60" s="91" t="s">
        <v>104</v>
      </c>
      <c r="F60" s="16" t="s">
        <v>20</v>
      </c>
      <c r="G60" s="16">
        <v>3</v>
      </c>
      <c r="H60" s="16">
        <v>3</v>
      </c>
      <c r="I60" s="16">
        <v>3</v>
      </c>
      <c r="J60" s="16">
        <v>2</v>
      </c>
      <c r="K60" s="16">
        <v>4</v>
      </c>
      <c r="L60" s="16">
        <v>4</v>
      </c>
      <c r="M60" s="9" t="s">
        <v>126</v>
      </c>
      <c r="N60" s="53" t="s">
        <v>22</v>
      </c>
      <c r="O60" s="53">
        <v>2</v>
      </c>
      <c r="P60" s="3" t="s">
        <v>184</v>
      </c>
    </row>
    <row r="61" spans="1:16" ht="14.5" customHeight="1" x14ac:dyDescent="0.35">
      <c r="A61" s="16">
        <v>17</v>
      </c>
      <c r="B61" s="16" t="s">
        <v>16</v>
      </c>
      <c r="C61" s="16" t="s">
        <v>82</v>
      </c>
      <c r="D61" s="3" t="s">
        <v>185</v>
      </c>
      <c r="E61" s="91" t="s">
        <v>186</v>
      </c>
      <c r="F61" s="16" t="s">
        <v>62</v>
      </c>
      <c r="G61" s="16">
        <v>4</v>
      </c>
      <c r="H61" s="16">
        <v>4</v>
      </c>
      <c r="I61" s="16">
        <v>5</v>
      </c>
      <c r="J61" s="16">
        <v>5</v>
      </c>
      <c r="K61" s="16">
        <v>5</v>
      </c>
      <c r="L61" s="16">
        <v>2</v>
      </c>
      <c r="M61" s="9" t="s">
        <v>118</v>
      </c>
      <c r="N61" s="53" t="s">
        <v>27</v>
      </c>
      <c r="O61" s="53">
        <v>4</v>
      </c>
      <c r="P61" s="3" t="s">
        <v>187</v>
      </c>
    </row>
    <row r="62" spans="1:16" x14ac:dyDescent="0.35">
      <c r="A62" s="16">
        <v>18</v>
      </c>
      <c r="B62" s="16" t="s">
        <v>16</v>
      </c>
      <c r="C62" s="16" t="s">
        <v>106</v>
      </c>
      <c r="D62" s="3" t="s">
        <v>102</v>
      </c>
      <c r="E62" s="91" t="s">
        <v>95</v>
      </c>
      <c r="F62" s="16" t="s">
        <v>20</v>
      </c>
      <c r="G62" s="16">
        <v>5</v>
      </c>
      <c r="H62" s="16">
        <v>2</v>
      </c>
      <c r="I62" s="16">
        <v>4</v>
      </c>
      <c r="J62" s="16">
        <v>4</v>
      </c>
      <c r="K62" s="16">
        <v>5</v>
      </c>
      <c r="L62" s="16">
        <v>3</v>
      </c>
      <c r="M62" s="9" t="s">
        <v>21</v>
      </c>
      <c r="N62" s="53" t="s">
        <v>22</v>
      </c>
      <c r="O62" s="53">
        <v>3</v>
      </c>
      <c r="P62" s="3" t="s">
        <v>51</v>
      </c>
    </row>
    <row r="63" spans="1:16" ht="14.5" customHeight="1" x14ac:dyDescent="0.35">
      <c r="A63" s="16">
        <v>19</v>
      </c>
      <c r="B63" s="16" t="s">
        <v>33</v>
      </c>
      <c r="C63" s="16" t="s">
        <v>47</v>
      </c>
      <c r="D63" s="3" t="s">
        <v>107</v>
      </c>
      <c r="E63" s="91" t="s">
        <v>104</v>
      </c>
      <c r="F63" s="16" t="s">
        <v>20</v>
      </c>
      <c r="G63" s="16">
        <v>5</v>
      </c>
      <c r="H63" s="16">
        <v>3</v>
      </c>
      <c r="I63" s="16">
        <v>3</v>
      </c>
      <c r="J63" s="16">
        <v>4</v>
      </c>
      <c r="K63" s="16">
        <v>4</v>
      </c>
      <c r="L63" s="16">
        <v>1</v>
      </c>
      <c r="M63" s="9" t="s">
        <v>21</v>
      </c>
      <c r="N63" s="53" t="s">
        <v>27</v>
      </c>
      <c r="O63" s="53">
        <v>4</v>
      </c>
      <c r="P63" s="3" t="s">
        <v>188</v>
      </c>
    </row>
    <row r="64" spans="1:16" ht="14.5" customHeight="1" x14ac:dyDescent="0.35">
      <c r="A64" s="16">
        <v>19</v>
      </c>
      <c r="B64" s="16" t="s">
        <v>16</v>
      </c>
      <c r="C64" s="16" t="s">
        <v>106</v>
      </c>
      <c r="D64" s="3" t="s">
        <v>140</v>
      </c>
      <c r="E64" s="91" t="s">
        <v>189</v>
      </c>
      <c r="F64" s="16" t="s">
        <v>62</v>
      </c>
      <c r="G64" s="16">
        <v>3</v>
      </c>
      <c r="H64" s="16">
        <v>2</v>
      </c>
      <c r="I64" s="16">
        <v>2</v>
      </c>
      <c r="J64" s="16">
        <v>3</v>
      </c>
      <c r="K64" s="16">
        <v>3</v>
      </c>
      <c r="L64" s="16">
        <v>2</v>
      </c>
      <c r="M64" s="9" t="s">
        <v>126</v>
      </c>
      <c r="N64" s="53" t="s">
        <v>22</v>
      </c>
      <c r="O64" s="53">
        <v>4</v>
      </c>
      <c r="P64" s="3" t="s">
        <v>74</v>
      </c>
    </row>
    <row r="65" spans="1:20" ht="14.5" customHeight="1" x14ac:dyDescent="0.35">
      <c r="A65" s="16">
        <v>18</v>
      </c>
      <c r="B65" s="16" t="s">
        <v>33</v>
      </c>
      <c r="C65" s="16" t="s">
        <v>90</v>
      </c>
      <c r="D65" s="3" t="s">
        <v>173</v>
      </c>
      <c r="E65" s="91" t="s">
        <v>86</v>
      </c>
      <c r="F65" s="16" t="s">
        <v>20</v>
      </c>
      <c r="G65" s="16">
        <v>4</v>
      </c>
      <c r="H65" s="16">
        <v>1</v>
      </c>
      <c r="I65" s="16">
        <v>2</v>
      </c>
      <c r="J65" s="16">
        <v>5</v>
      </c>
      <c r="K65" s="16">
        <v>4</v>
      </c>
      <c r="L65" s="16">
        <v>2</v>
      </c>
      <c r="M65" s="9" t="s">
        <v>21</v>
      </c>
      <c r="N65" s="53" t="s">
        <v>27</v>
      </c>
      <c r="O65" s="53">
        <v>3</v>
      </c>
      <c r="P65" s="3" t="s">
        <v>119</v>
      </c>
    </row>
    <row r="66" spans="1:20" ht="14.5" customHeight="1" x14ac:dyDescent="0.35">
      <c r="A66" s="16">
        <v>19</v>
      </c>
      <c r="B66" s="16" t="s">
        <v>16</v>
      </c>
      <c r="C66" s="16" t="s">
        <v>106</v>
      </c>
      <c r="D66" s="3" t="s">
        <v>190</v>
      </c>
      <c r="E66" s="91" t="s">
        <v>104</v>
      </c>
      <c r="F66" s="16" t="s">
        <v>20</v>
      </c>
      <c r="G66" s="16">
        <v>5</v>
      </c>
      <c r="H66" s="16">
        <v>2</v>
      </c>
      <c r="I66" s="16">
        <v>3</v>
      </c>
      <c r="J66" s="16">
        <v>4</v>
      </c>
      <c r="K66" s="16">
        <v>5</v>
      </c>
      <c r="L66" s="16">
        <v>3</v>
      </c>
      <c r="M66" s="9" t="s">
        <v>118</v>
      </c>
      <c r="N66" s="53" t="s">
        <v>27</v>
      </c>
      <c r="O66" s="53">
        <v>1</v>
      </c>
      <c r="P66" s="3" t="s">
        <v>191</v>
      </c>
    </row>
    <row r="67" spans="1:20" ht="14.5" customHeight="1" x14ac:dyDescent="0.35">
      <c r="A67" s="16">
        <v>17</v>
      </c>
      <c r="B67" s="16" t="s">
        <v>16</v>
      </c>
      <c r="C67" s="16" t="s">
        <v>192</v>
      </c>
      <c r="D67" s="3" t="s">
        <v>193</v>
      </c>
      <c r="E67" s="91" t="s">
        <v>194</v>
      </c>
      <c r="F67" s="16" t="s">
        <v>20</v>
      </c>
      <c r="G67" s="16">
        <v>5</v>
      </c>
      <c r="H67" s="16">
        <v>2</v>
      </c>
      <c r="I67" s="16">
        <v>3</v>
      </c>
      <c r="J67" s="16">
        <v>4</v>
      </c>
      <c r="K67" s="16">
        <v>4</v>
      </c>
      <c r="L67" s="16">
        <v>1</v>
      </c>
      <c r="M67" s="9" t="s">
        <v>151</v>
      </c>
      <c r="N67" s="53" t="s">
        <v>22</v>
      </c>
      <c r="O67" s="53">
        <v>2</v>
      </c>
      <c r="P67" s="3" t="s">
        <v>195</v>
      </c>
    </row>
    <row r="68" spans="1:20" ht="14.5" customHeight="1" x14ac:dyDescent="0.35">
      <c r="A68" s="16">
        <v>18</v>
      </c>
      <c r="B68" s="16" t="s">
        <v>16</v>
      </c>
      <c r="C68" s="16" t="s">
        <v>196</v>
      </c>
      <c r="D68" s="3" t="s">
        <v>197</v>
      </c>
      <c r="E68" s="91" t="s">
        <v>198</v>
      </c>
      <c r="F68" s="16" t="s">
        <v>20</v>
      </c>
      <c r="G68" s="16">
        <v>5</v>
      </c>
      <c r="H68" s="16">
        <v>4</v>
      </c>
      <c r="I68" s="16">
        <v>3</v>
      </c>
      <c r="J68" s="16">
        <v>4</v>
      </c>
      <c r="K68" s="16">
        <v>4</v>
      </c>
      <c r="L68" s="16">
        <v>5</v>
      </c>
      <c r="M68" s="9" t="s">
        <v>199</v>
      </c>
      <c r="N68" s="53" t="s">
        <v>22</v>
      </c>
      <c r="O68" s="53">
        <v>2</v>
      </c>
      <c r="P68" s="3" t="s">
        <v>200</v>
      </c>
    </row>
    <row r="69" spans="1:20" ht="14.5" customHeight="1" x14ac:dyDescent="0.35">
      <c r="A69" s="16">
        <v>20</v>
      </c>
      <c r="B69" s="16" t="s">
        <v>16</v>
      </c>
      <c r="C69" s="16" t="s">
        <v>201</v>
      </c>
      <c r="D69" s="3" t="s">
        <v>202</v>
      </c>
      <c r="E69" s="91" t="s">
        <v>203</v>
      </c>
      <c r="F69" s="16" t="s">
        <v>114</v>
      </c>
      <c r="G69" s="16">
        <v>4</v>
      </c>
      <c r="H69" s="16">
        <v>4</v>
      </c>
      <c r="I69" s="16">
        <v>4</v>
      </c>
      <c r="J69" s="16">
        <v>5</v>
      </c>
      <c r="K69" s="16">
        <v>5</v>
      </c>
      <c r="L69" s="16">
        <v>2</v>
      </c>
      <c r="M69" s="9" t="s">
        <v>151</v>
      </c>
      <c r="N69" s="53" t="s">
        <v>27</v>
      </c>
      <c r="O69" s="53">
        <v>3</v>
      </c>
      <c r="P69" s="3" t="s">
        <v>204</v>
      </c>
    </row>
    <row r="70" spans="1:20" ht="14.5" customHeight="1" x14ac:dyDescent="0.35">
      <c r="A70" s="16">
        <v>17</v>
      </c>
      <c r="B70" s="16" t="s">
        <v>33</v>
      </c>
      <c r="C70" s="16" t="s">
        <v>47</v>
      </c>
      <c r="D70" s="3" t="s">
        <v>18</v>
      </c>
      <c r="E70" s="91" t="s">
        <v>205</v>
      </c>
      <c r="F70" s="16" t="s">
        <v>114</v>
      </c>
      <c r="G70" s="16">
        <v>4</v>
      </c>
      <c r="H70" s="16">
        <v>3</v>
      </c>
      <c r="I70" s="16">
        <v>4</v>
      </c>
      <c r="J70" s="16">
        <v>3</v>
      </c>
      <c r="K70" s="16">
        <v>5</v>
      </c>
      <c r="L70" s="16">
        <v>2</v>
      </c>
      <c r="M70" s="9" t="s">
        <v>151</v>
      </c>
      <c r="N70" s="53" t="s">
        <v>27</v>
      </c>
      <c r="O70" s="53">
        <v>4</v>
      </c>
      <c r="P70" s="3" t="s">
        <v>206</v>
      </c>
    </row>
    <row r="71" spans="1:20" ht="14.5" customHeight="1" x14ac:dyDescent="0.35">
      <c r="A71" s="16">
        <v>19</v>
      </c>
      <c r="B71" s="16" t="s">
        <v>33</v>
      </c>
      <c r="C71" s="16" t="s">
        <v>106</v>
      </c>
      <c r="D71" s="3" t="s">
        <v>157</v>
      </c>
      <c r="E71" s="91" t="s">
        <v>207</v>
      </c>
      <c r="F71" s="16" t="s">
        <v>20</v>
      </c>
      <c r="G71" s="16">
        <v>5</v>
      </c>
      <c r="H71" s="16">
        <v>2</v>
      </c>
      <c r="I71" s="16">
        <v>3</v>
      </c>
      <c r="J71" s="16">
        <v>4</v>
      </c>
      <c r="K71" s="16">
        <v>3</v>
      </c>
      <c r="L71" s="16">
        <v>3</v>
      </c>
      <c r="M71" s="9" t="s">
        <v>138</v>
      </c>
      <c r="N71" s="53" t="s">
        <v>27</v>
      </c>
      <c r="O71" s="53">
        <v>1</v>
      </c>
      <c r="P71" s="3" t="s">
        <v>208</v>
      </c>
    </row>
    <row r="72" spans="1:20" ht="14.5" customHeight="1" x14ac:dyDescent="0.35">
      <c r="A72" s="16">
        <v>19</v>
      </c>
      <c r="B72" s="16" t="s">
        <v>16</v>
      </c>
      <c r="C72" s="16" t="s">
        <v>209</v>
      </c>
      <c r="D72" s="3" t="s">
        <v>210</v>
      </c>
      <c r="E72" s="91" t="s">
        <v>69</v>
      </c>
      <c r="F72" s="16" t="s">
        <v>20</v>
      </c>
      <c r="G72" s="16">
        <v>5</v>
      </c>
      <c r="H72" s="16">
        <v>2</v>
      </c>
      <c r="I72" s="16">
        <v>3</v>
      </c>
      <c r="J72" s="16">
        <v>4</v>
      </c>
      <c r="K72" s="16">
        <v>5</v>
      </c>
      <c r="L72" s="16">
        <v>4</v>
      </c>
      <c r="M72" s="9" t="s">
        <v>138</v>
      </c>
      <c r="N72" s="53" t="s">
        <v>22</v>
      </c>
      <c r="O72" s="53">
        <v>3</v>
      </c>
      <c r="P72" s="3" t="s">
        <v>200</v>
      </c>
    </row>
    <row r="73" spans="1:20" ht="14.5" customHeight="1" x14ac:dyDescent="0.35">
      <c r="A73" s="16">
        <v>21</v>
      </c>
      <c r="B73" s="16" t="s">
        <v>16</v>
      </c>
      <c r="C73" s="16" t="s">
        <v>106</v>
      </c>
      <c r="D73" s="3" t="s">
        <v>211</v>
      </c>
      <c r="E73" s="91" t="s">
        <v>212</v>
      </c>
      <c r="F73" s="16" t="s">
        <v>114</v>
      </c>
      <c r="G73" s="16">
        <v>3</v>
      </c>
      <c r="H73" s="16">
        <v>5</v>
      </c>
      <c r="I73" s="16">
        <v>5</v>
      </c>
      <c r="J73" s="16">
        <v>5</v>
      </c>
      <c r="K73" s="16">
        <v>4</v>
      </c>
      <c r="L73" s="16">
        <v>2</v>
      </c>
      <c r="M73" s="9" t="s">
        <v>213</v>
      </c>
      <c r="N73" s="53" t="s">
        <v>22</v>
      </c>
      <c r="O73" s="53">
        <v>3</v>
      </c>
      <c r="P73" s="3" t="s">
        <v>214</v>
      </c>
    </row>
    <row r="74" spans="1:20" ht="14.5" customHeight="1" x14ac:dyDescent="0.35">
      <c r="A74" s="16">
        <v>18</v>
      </c>
      <c r="B74" s="16" t="s">
        <v>16</v>
      </c>
      <c r="C74" s="16" t="s">
        <v>215</v>
      </c>
      <c r="D74" s="3" t="s">
        <v>18</v>
      </c>
      <c r="E74" s="91" t="s">
        <v>141</v>
      </c>
      <c r="F74" s="16" t="s">
        <v>20</v>
      </c>
      <c r="G74" s="16">
        <v>5</v>
      </c>
      <c r="H74" s="16">
        <v>4</v>
      </c>
      <c r="I74" s="16">
        <v>5</v>
      </c>
      <c r="J74" s="16">
        <v>4</v>
      </c>
      <c r="K74" s="16">
        <v>4</v>
      </c>
      <c r="L74" s="16">
        <v>2</v>
      </c>
      <c r="M74" s="9" t="s">
        <v>21</v>
      </c>
      <c r="N74" s="53" t="s">
        <v>27</v>
      </c>
      <c r="O74" s="53">
        <v>4</v>
      </c>
      <c r="P74" s="3" t="s">
        <v>38</v>
      </c>
    </row>
    <row r="75" spans="1:20" x14ac:dyDescent="0.35">
      <c r="A75" s="16">
        <v>18</v>
      </c>
      <c r="B75" s="16" t="s">
        <v>33</v>
      </c>
      <c r="C75" s="16" t="s">
        <v>106</v>
      </c>
      <c r="D75" s="3" t="s">
        <v>216</v>
      </c>
      <c r="E75" s="91" t="s">
        <v>217</v>
      </c>
      <c r="F75" s="16" t="s">
        <v>20</v>
      </c>
      <c r="G75" s="16">
        <v>3</v>
      </c>
      <c r="H75" s="16">
        <v>2</v>
      </c>
      <c r="I75" s="16">
        <v>3</v>
      </c>
      <c r="J75" s="16">
        <v>3</v>
      </c>
      <c r="K75" s="16">
        <v>5</v>
      </c>
      <c r="L75" s="16">
        <v>3</v>
      </c>
      <c r="M75" s="9" t="s">
        <v>21</v>
      </c>
      <c r="N75" s="53" t="s">
        <v>22</v>
      </c>
      <c r="O75" s="53">
        <v>4</v>
      </c>
      <c r="P75" s="3" t="s">
        <v>200</v>
      </c>
    </row>
    <row r="76" spans="1:20" ht="14.5" customHeight="1" x14ac:dyDescent="0.35">
      <c r="A76" s="16">
        <v>19</v>
      </c>
      <c r="B76" s="16" t="s">
        <v>16</v>
      </c>
      <c r="C76" s="16" t="s">
        <v>218</v>
      </c>
      <c r="D76" s="3" t="s">
        <v>145</v>
      </c>
      <c r="E76" s="91" t="s">
        <v>219</v>
      </c>
      <c r="F76" s="16" t="s">
        <v>20</v>
      </c>
      <c r="G76" s="16">
        <v>3</v>
      </c>
      <c r="H76" s="16">
        <v>3</v>
      </c>
      <c r="I76" s="16">
        <v>3</v>
      </c>
      <c r="J76" s="16">
        <v>3</v>
      </c>
      <c r="K76" s="16">
        <v>4</v>
      </c>
      <c r="L76" s="16">
        <v>3</v>
      </c>
      <c r="M76" s="9" t="s">
        <v>149</v>
      </c>
      <c r="N76" s="53" t="s">
        <v>22</v>
      </c>
      <c r="O76" s="53">
        <v>2</v>
      </c>
      <c r="P76" s="3" t="s">
        <v>220</v>
      </c>
    </row>
    <row r="77" spans="1:20" ht="14.5" customHeight="1" x14ac:dyDescent="0.35">
      <c r="A77" s="16">
        <v>22</v>
      </c>
      <c r="B77" s="16" t="s">
        <v>16</v>
      </c>
      <c r="C77" s="16" t="s">
        <v>29</v>
      </c>
      <c r="D77" s="3" t="s">
        <v>157</v>
      </c>
      <c r="E77" s="91" t="s">
        <v>221</v>
      </c>
      <c r="F77" s="16" t="s">
        <v>114</v>
      </c>
      <c r="G77" s="16">
        <v>4</v>
      </c>
      <c r="H77" s="16">
        <v>2</v>
      </c>
      <c r="I77" s="16">
        <v>5</v>
      </c>
      <c r="J77" s="16">
        <v>4</v>
      </c>
      <c r="K77" s="16">
        <v>4</v>
      </c>
      <c r="L77" s="16">
        <v>1</v>
      </c>
      <c r="M77" s="9" t="s">
        <v>21</v>
      </c>
      <c r="N77" s="53" t="s">
        <v>27</v>
      </c>
      <c r="O77" s="53">
        <v>1</v>
      </c>
      <c r="P77" s="3" t="s">
        <v>38</v>
      </c>
    </row>
    <row r="78" spans="1:20" x14ac:dyDescent="0.35">
      <c r="A78" s="16">
        <v>23</v>
      </c>
      <c r="B78" s="16" t="s">
        <v>33</v>
      </c>
      <c r="C78" s="16" t="s">
        <v>209</v>
      </c>
      <c r="D78" s="3" t="s">
        <v>145</v>
      </c>
      <c r="E78" s="91" t="s">
        <v>186</v>
      </c>
      <c r="F78" s="16" t="s">
        <v>20</v>
      </c>
      <c r="G78" s="16">
        <v>5</v>
      </c>
      <c r="H78" s="16">
        <v>2</v>
      </c>
      <c r="I78" s="16">
        <v>3</v>
      </c>
      <c r="J78" s="16">
        <v>4</v>
      </c>
      <c r="K78" s="16">
        <v>4</v>
      </c>
      <c r="L78" s="16">
        <v>5</v>
      </c>
      <c r="M78" s="9" t="s">
        <v>21</v>
      </c>
      <c r="N78" s="53" t="s">
        <v>22</v>
      </c>
      <c r="O78" s="53">
        <v>2</v>
      </c>
      <c r="P78" s="3" t="s">
        <v>119</v>
      </c>
    </row>
    <row r="79" spans="1:20" ht="14.5" customHeight="1" x14ac:dyDescent="0.35">
      <c r="A79" s="16">
        <v>22</v>
      </c>
      <c r="B79" s="16" t="s">
        <v>16</v>
      </c>
      <c r="C79" s="16" t="s">
        <v>106</v>
      </c>
      <c r="D79" s="3" t="s">
        <v>222</v>
      </c>
      <c r="E79" s="91" t="s">
        <v>223</v>
      </c>
      <c r="F79" s="16" t="s">
        <v>62</v>
      </c>
      <c r="G79" s="16">
        <v>5</v>
      </c>
      <c r="H79" s="16">
        <v>3</v>
      </c>
      <c r="I79" s="16">
        <v>2</v>
      </c>
      <c r="J79" s="16">
        <v>5</v>
      </c>
      <c r="K79" s="16">
        <v>5</v>
      </c>
      <c r="L79" s="16">
        <v>2</v>
      </c>
      <c r="M79" s="9" t="s">
        <v>126</v>
      </c>
      <c r="N79" s="53" t="s">
        <v>27</v>
      </c>
      <c r="O79" s="53">
        <v>2</v>
      </c>
      <c r="P79" s="3" t="s">
        <v>224</v>
      </c>
    </row>
    <row r="80" spans="1:20" x14ac:dyDescent="0.35">
      <c r="A80" s="16"/>
      <c r="B80" s="16"/>
      <c r="C80" s="16"/>
      <c r="D80" s="3"/>
      <c r="E80" s="3"/>
      <c r="F80" s="3"/>
      <c r="N80" s="54"/>
      <c r="O80" s="54"/>
      <c r="T80" s="3"/>
    </row>
    <row r="81" spans="1:15" x14ac:dyDescent="0.35">
      <c r="A81" s="16"/>
      <c r="B81" s="16"/>
      <c r="C81" s="16"/>
      <c r="D81" s="3"/>
      <c r="E81" s="3"/>
      <c r="F81" s="3"/>
      <c r="N81" s="54"/>
      <c r="O81" s="54"/>
    </row>
    <row r="82" spans="1:15" x14ac:dyDescent="0.35">
      <c r="A82" s="16"/>
      <c r="B82" s="16"/>
      <c r="C82" s="16"/>
      <c r="D82" s="3"/>
      <c r="E82" s="3"/>
      <c r="F82" s="3"/>
      <c r="N82" s="54"/>
      <c r="O82" s="54"/>
    </row>
    <row r="83" spans="1:15" x14ac:dyDescent="0.35">
      <c r="A83" s="16"/>
      <c r="B83" s="16"/>
      <c r="C83" s="3"/>
      <c r="D83" s="3"/>
      <c r="E83" s="3"/>
      <c r="F83" s="3"/>
    </row>
    <row r="84" spans="1:15" x14ac:dyDescent="0.35">
      <c r="A84" s="16"/>
      <c r="B84" s="16"/>
      <c r="C84" s="3"/>
      <c r="D84" s="3"/>
      <c r="E84" s="3"/>
      <c r="F84" s="3"/>
    </row>
    <row r="85" spans="1:15" x14ac:dyDescent="0.35">
      <c r="A85" s="16"/>
      <c r="B85" s="16"/>
      <c r="C85" s="3"/>
      <c r="D85" s="3"/>
      <c r="E85" s="3"/>
      <c r="F85" s="3"/>
    </row>
    <row r="86" spans="1:15" x14ac:dyDescent="0.35">
      <c r="A86" s="16"/>
      <c r="B86" s="16"/>
      <c r="C86" s="3"/>
      <c r="D86" s="3"/>
      <c r="E86" s="3"/>
      <c r="F86" s="3"/>
    </row>
    <row r="87" spans="1:15" x14ac:dyDescent="0.35">
      <c r="A87" s="16"/>
      <c r="B87" s="16"/>
      <c r="C87" s="3"/>
      <c r="D87" s="3"/>
      <c r="E87" s="3"/>
      <c r="F87" s="3"/>
    </row>
    <row r="88" spans="1:15" x14ac:dyDescent="0.35">
      <c r="A88" s="16"/>
      <c r="B88" s="16"/>
      <c r="C88" s="3"/>
      <c r="D88" s="3"/>
      <c r="E88" s="3"/>
      <c r="F88" s="3"/>
    </row>
    <row r="89" spans="1:15" x14ac:dyDescent="0.35">
      <c r="A89" s="16"/>
      <c r="B89" s="16"/>
      <c r="C89" s="3"/>
      <c r="D89" s="3"/>
      <c r="E89" s="3"/>
      <c r="F89" s="3"/>
    </row>
    <row r="90" spans="1:15" x14ac:dyDescent="0.35">
      <c r="A90" s="16"/>
      <c r="B90" s="16"/>
      <c r="C90" s="3"/>
      <c r="D90" s="3"/>
      <c r="E90" s="3"/>
      <c r="F90" s="3"/>
    </row>
    <row r="91" spans="1:15" x14ac:dyDescent="0.35">
      <c r="A91" s="16"/>
      <c r="B91" s="16"/>
      <c r="C91" s="3"/>
      <c r="D91" s="3"/>
      <c r="E91" s="3"/>
      <c r="F91" s="3"/>
    </row>
    <row r="92" spans="1:15" x14ac:dyDescent="0.35">
      <c r="A92" s="16"/>
      <c r="B92" s="16"/>
      <c r="C92" s="3"/>
      <c r="D92" s="3"/>
      <c r="E92" s="3"/>
      <c r="F92" s="3"/>
    </row>
    <row r="93" spans="1:15" x14ac:dyDescent="0.35">
      <c r="A93" s="16"/>
      <c r="B93" s="16"/>
      <c r="C93" s="3"/>
      <c r="D93" s="3"/>
      <c r="E93" s="3"/>
      <c r="F93" s="3"/>
    </row>
    <row r="94" spans="1:15" x14ac:dyDescent="0.35">
      <c r="A94" s="16"/>
      <c r="B94" s="16"/>
      <c r="C94" s="3"/>
      <c r="D94" s="3"/>
      <c r="E94" s="3"/>
      <c r="F94" s="3"/>
    </row>
    <row r="95" spans="1:15" x14ac:dyDescent="0.35">
      <c r="A95" s="9"/>
      <c r="B95" s="9"/>
    </row>
    <row r="96" spans="1:15" x14ac:dyDescent="0.35">
      <c r="A96" s="9"/>
      <c r="B96" s="9"/>
    </row>
    <row r="97" spans="1:2" x14ac:dyDescent="0.35">
      <c r="A97" s="9"/>
      <c r="B97" s="9"/>
    </row>
  </sheetData>
  <autoFilter ref="A8:P79" xr:uid="{00000000-0001-0000-0000-000000000000}"/>
  <conditionalFormatting sqref="D9">
    <cfRule type="containsText" dxfId="39" priority="1" operator="containsText" text="H&amp;M">
      <formula>NOT(ISERROR(SEARCH("H&amp;M",D9)))</formula>
    </cfRule>
  </conditionalFormatting>
  <dataValidations count="2">
    <dataValidation type="whole" allowBlank="1" showInputMessage="1" showErrorMessage="1" sqref="A9:A77 A79:A91 A78" xr:uid="{A0CADAEB-81B6-49DE-858E-AF331A5CBE3D}">
      <formula1>10</formula1>
      <formula2>100</formula2>
    </dataValidation>
    <dataValidation type="whole" allowBlank="1" showInputMessage="1" showErrorMessage="1" sqref="G9:L119" xr:uid="{40AE4BC8-CE15-4C53-80CC-C676A6518D79}">
      <formula1>1</formula1>
      <formula2>5</formula2>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F463-CD2D-455A-8953-759B2DF3D1D5}">
  <sheetPr>
    <tabColor rgb="FF70AD47"/>
  </sheetPr>
  <dimension ref="D7:R80"/>
  <sheetViews>
    <sheetView topLeftCell="B5" zoomScale="78" zoomScaleNormal="25" workbookViewId="0">
      <selection activeCell="G7" sqref="G7"/>
    </sheetView>
  </sheetViews>
  <sheetFormatPr defaultColWidth="8.81640625" defaultRowHeight="14.5" x14ac:dyDescent="0.35"/>
  <cols>
    <col min="9" max="9" width="11.81640625" customWidth="1"/>
    <col min="14" max="14" width="10.453125" customWidth="1"/>
    <col min="15" max="15" width="11.81640625" customWidth="1"/>
    <col min="17" max="17" width="17.453125" customWidth="1"/>
    <col min="18" max="19" width="10.453125" customWidth="1"/>
  </cols>
  <sheetData>
    <row r="7" spans="4:18" ht="15" thickBot="1" x14ac:dyDescent="0.4"/>
    <row r="8" spans="4:18" x14ac:dyDescent="0.35">
      <c r="D8" t="s">
        <v>300</v>
      </c>
      <c r="E8" s="110"/>
      <c r="F8" s="110"/>
      <c r="G8" s="110"/>
      <c r="I8" t="s">
        <v>300</v>
      </c>
      <c r="J8" t="s">
        <v>301</v>
      </c>
      <c r="N8" s="35" t="s">
        <v>302</v>
      </c>
      <c r="O8" s="35" t="s">
        <v>303</v>
      </c>
      <c r="Q8" s="31" t="s">
        <v>267</v>
      </c>
      <c r="R8" s="31"/>
    </row>
    <row r="9" spans="4:18" x14ac:dyDescent="0.35">
      <c r="D9">
        <v>1</v>
      </c>
      <c r="E9" s="110"/>
      <c r="F9" s="110"/>
      <c r="G9" s="110"/>
      <c r="I9">
        <v>1</v>
      </c>
      <c r="J9">
        <v>8</v>
      </c>
      <c r="N9" t="s">
        <v>304</v>
      </c>
      <c r="O9">
        <f>MODE(E10:G80)</f>
        <v>3</v>
      </c>
    </row>
    <row r="10" spans="4:18" x14ac:dyDescent="0.35">
      <c r="D10">
        <v>2</v>
      </c>
      <c r="E10" s="100">
        <v>3</v>
      </c>
      <c r="F10" s="100"/>
      <c r="G10" s="100"/>
      <c r="I10">
        <v>2</v>
      </c>
      <c r="J10">
        <v>13</v>
      </c>
      <c r="N10" t="s">
        <v>305</v>
      </c>
      <c r="O10">
        <f>MEDIAN(E10:G80)</f>
        <v>3</v>
      </c>
      <c r="Q10" t="s">
        <v>306</v>
      </c>
      <c r="R10">
        <v>3.23943661971831</v>
      </c>
    </row>
    <row r="11" spans="4:18" x14ac:dyDescent="0.35">
      <c r="D11">
        <v>3</v>
      </c>
      <c r="E11" s="100">
        <v>3</v>
      </c>
      <c r="F11" s="100"/>
      <c r="G11" s="100"/>
      <c r="I11">
        <v>3</v>
      </c>
      <c r="J11">
        <v>18</v>
      </c>
      <c r="N11" t="s">
        <v>306</v>
      </c>
      <c r="O11">
        <f>AVERAGE(E10:G80)</f>
        <v>3.23943661971831</v>
      </c>
      <c r="Q11" t="s">
        <v>307</v>
      </c>
      <c r="R11">
        <v>0.15206795676210211</v>
      </c>
    </row>
    <row r="12" spans="4:18" x14ac:dyDescent="0.35">
      <c r="D12">
        <v>4</v>
      </c>
      <c r="E12" s="100">
        <v>4</v>
      </c>
      <c r="F12" s="100"/>
      <c r="G12" s="100"/>
      <c r="I12">
        <v>4</v>
      </c>
      <c r="J12">
        <v>18</v>
      </c>
      <c r="M12" s="3"/>
      <c r="N12" s="4" t="s">
        <v>308</v>
      </c>
      <c r="O12">
        <f>STDEV(E10:G80)</f>
        <v>1.2813473793783789</v>
      </c>
      <c r="Q12" t="s">
        <v>305</v>
      </c>
      <c r="R12">
        <v>3</v>
      </c>
    </row>
    <row r="13" spans="4:18" x14ac:dyDescent="0.35">
      <c r="D13">
        <v>5</v>
      </c>
      <c r="E13" s="100">
        <v>1</v>
      </c>
      <c r="F13" s="100"/>
      <c r="G13" s="100"/>
      <c r="I13">
        <v>5</v>
      </c>
      <c r="J13">
        <v>14</v>
      </c>
      <c r="Q13" t="s">
        <v>304</v>
      </c>
      <c r="R13">
        <v>3</v>
      </c>
    </row>
    <row r="14" spans="4:18" x14ac:dyDescent="0.35">
      <c r="E14" s="100">
        <v>2</v>
      </c>
      <c r="F14" s="100"/>
      <c r="G14" s="100"/>
      <c r="I14" t="s">
        <v>309</v>
      </c>
      <c r="J14">
        <v>0</v>
      </c>
      <c r="Q14" t="s">
        <v>310</v>
      </c>
      <c r="R14">
        <v>1.2813473793783789</v>
      </c>
    </row>
    <row r="15" spans="4:18" x14ac:dyDescent="0.35">
      <c r="E15" s="100">
        <v>1</v>
      </c>
      <c r="F15" s="100"/>
      <c r="G15" s="100"/>
      <c r="Q15" t="s">
        <v>311</v>
      </c>
      <c r="R15">
        <v>1.6418511066398391</v>
      </c>
    </row>
    <row r="16" spans="4:18" x14ac:dyDescent="0.35">
      <c r="E16" s="100">
        <v>5</v>
      </c>
      <c r="F16" s="100"/>
      <c r="G16" s="100"/>
      <c r="Q16" t="s">
        <v>312</v>
      </c>
      <c r="R16">
        <v>-0.98238087283958109</v>
      </c>
    </row>
    <row r="17" spans="5:18" x14ac:dyDescent="0.35">
      <c r="E17" s="100">
        <v>5</v>
      </c>
      <c r="F17" s="100"/>
      <c r="G17" s="100"/>
      <c r="Q17" t="s">
        <v>313</v>
      </c>
      <c r="R17">
        <v>-0.21332044713786608</v>
      </c>
    </row>
    <row r="18" spans="5:18" x14ac:dyDescent="0.35">
      <c r="E18" s="100">
        <v>4</v>
      </c>
      <c r="F18" s="100"/>
      <c r="G18" s="100"/>
      <c r="Q18" t="s">
        <v>314</v>
      </c>
      <c r="R18">
        <v>4</v>
      </c>
    </row>
    <row r="19" spans="5:18" x14ac:dyDescent="0.35">
      <c r="E19" s="100">
        <v>3</v>
      </c>
      <c r="F19" s="100"/>
      <c r="G19" s="100"/>
      <c r="Q19" t="s">
        <v>315</v>
      </c>
      <c r="R19">
        <v>1</v>
      </c>
    </row>
    <row r="20" spans="5:18" x14ac:dyDescent="0.35">
      <c r="E20" s="100">
        <v>3</v>
      </c>
      <c r="F20" s="100"/>
      <c r="G20" s="100"/>
      <c r="Q20" t="s">
        <v>316</v>
      </c>
      <c r="R20">
        <v>5</v>
      </c>
    </row>
    <row r="21" spans="5:18" x14ac:dyDescent="0.35">
      <c r="E21" s="100">
        <v>2</v>
      </c>
      <c r="F21" s="100"/>
      <c r="G21" s="100"/>
      <c r="Q21" t="s">
        <v>317</v>
      </c>
      <c r="R21">
        <v>230</v>
      </c>
    </row>
    <row r="22" spans="5:18" ht="15" thickBot="1" x14ac:dyDescent="0.4">
      <c r="E22" s="100">
        <v>4</v>
      </c>
      <c r="F22" s="100"/>
      <c r="G22" s="100"/>
      <c r="Q22" s="30" t="s">
        <v>298</v>
      </c>
      <c r="R22" s="30">
        <v>71</v>
      </c>
    </row>
    <row r="23" spans="5:18" x14ac:dyDescent="0.35">
      <c r="E23" s="100">
        <v>3</v>
      </c>
      <c r="F23" s="100"/>
      <c r="G23" s="100"/>
    </row>
    <row r="24" spans="5:18" x14ac:dyDescent="0.35">
      <c r="E24" s="100">
        <v>4</v>
      </c>
      <c r="F24" s="100"/>
      <c r="G24" s="100"/>
    </row>
    <row r="25" spans="5:18" x14ac:dyDescent="0.35">
      <c r="E25" s="100">
        <v>3</v>
      </c>
      <c r="F25" s="100"/>
      <c r="G25" s="100"/>
    </row>
    <row r="26" spans="5:18" x14ac:dyDescent="0.35">
      <c r="E26" s="100">
        <v>4</v>
      </c>
      <c r="F26" s="100"/>
      <c r="G26" s="100"/>
    </row>
    <row r="27" spans="5:18" x14ac:dyDescent="0.35">
      <c r="E27" s="100">
        <v>4</v>
      </c>
      <c r="F27" s="100"/>
      <c r="G27" s="100"/>
    </row>
    <row r="28" spans="5:18" x14ac:dyDescent="0.35">
      <c r="E28" s="100">
        <v>4</v>
      </c>
      <c r="F28" s="100"/>
      <c r="G28" s="100"/>
    </row>
    <row r="29" spans="5:18" x14ac:dyDescent="0.35">
      <c r="E29" s="100">
        <v>5</v>
      </c>
      <c r="F29" s="100"/>
      <c r="G29" s="100"/>
    </row>
    <row r="30" spans="5:18" x14ac:dyDescent="0.35">
      <c r="E30" s="104">
        <v>1</v>
      </c>
      <c r="F30" s="102"/>
      <c r="G30" s="102"/>
    </row>
    <row r="31" spans="5:18" x14ac:dyDescent="0.35">
      <c r="E31" s="104">
        <v>4</v>
      </c>
      <c r="F31" s="102"/>
      <c r="G31" s="102"/>
    </row>
    <row r="32" spans="5:18" x14ac:dyDescent="0.35">
      <c r="E32" s="104">
        <v>5</v>
      </c>
      <c r="F32" s="102"/>
      <c r="G32" s="102"/>
    </row>
    <row r="33" spans="5:7" x14ac:dyDescent="0.35">
      <c r="E33" s="104">
        <v>5</v>
      </c>
      <c r="F33" s="102"/>
      <c r="G33" s="102"/>
    </row>
    <row r="34" spans="5:7" x14ac:dyDescent="0.35">
      <c r="E34" s="104">
        <v>4</v>
      </c>
      <c r="F34" s="102"/>
      <c r="G34" s="102"/>
    </row>
    <row r="35" spans="5:7" x14ac:dyDescent="0.35">
      <c r="E35" s="104">
        <v>3</v>
      </c>
      <c r="F35" s="102"/>
      <c r="G35" s="102"/>
    </row>
    <row r="36" spans="5:7" x14ac:dyDescent="0.35">
      <c r="E36" s="104">
        <v>4</v>
      </c>
      <c r="F36" s="102"/>
      <c r="G36" s="102"/>
    </row>
    <row r="37" spans="5:7" x14ac:dyDescent="0.35">
      <c r="E37" s="104">
        <v>4</v>
      </c>
      <c r="F37" s="102"/>
      <c r="G37" s="102"/>
    </row>
    <row r="38" spans="5:7" x14ac:dyDescent="0.35">
      <c r="E38" s="104">
        <v>5</v>
      </c>
      <c r="F38" s="102"/>
      <c r="G38" s="102"/>
    </row>
    <row r="39" spans="5:7" x14ac:dyDescent="0.35">
      <c r="E39" s="104">
        <v>3</v>
      </c>
      <c r="F39" s="102"/>
      <c r="G39" s="102"/>
    </row>
    <row r="40" spans="5:7" x14ac:dyDescent="0.35">
      <c r="E40" s="104">
        <v>3</v>
      </c>
      <c r="F40" s="102"/>
      <c r="G40" s="102"/>
    </row>
    <row r="41" spans="5:7" x14ac:dyDescent="0.35">
      <c r="E41" s="104">
        <v>5</v>
      </c>
      <c r="F41" s="102"/>
      <c r="G41" s="102"/>
    </row>
    <row r="42" spans="5:7" x14ac:dyDescent="0.35">
      <c r="E42" s="104">
        <v>4</v>
      </c>
      <c r="F42" s="102"/>
      <c r="G42" s="102"/>
    </row>
    <row r="43" spans="5:7" x14ac:dyDescent="0.35">
      <c r="E43" s="104">
        <v>4</v>
      </c>
      <c r="F43" s="102"/>
      <c r="G43" s="102"/>
    </row>
    <row r="44" spans="5:7" x14ac:dyDescent="0.35">
      <c r="E44" s="104">
        <v>2</v>
      </c>
      <c r="F44" s="102"/>
      <c r="G44" s="102"/>
    </row>
    <row r="45" spans="5:7" x14ac:dyDescent="0.35">
      <c r="E45" s="104">
        <v>3</v>
      </c>
      <c r="F45" s="102"/>
      <c r="G45" s="102"/>
    </row>
    <row r="46" spans="5:7" x14ac:dyDescent="0.35">
      <c r="E46" s="104">
        <v>2</v>
      </c>
      <c r="F46" s="102"/>
      <c r="G46" s="102"/>
    </row>
    <row r="47" spans="5:7" x14ac:dyDescent="0.35">
      <c r="E47" s="104">
        <v>1</v>
      </c>
      <c r="F47" s="102"/>
      <c r="G47" s="102"/>
    </row>
    <row r="48" spans="5:7" x14ac:dyDescent="0.35">
      <c r="E48" s="104">
        <v>4</v>
      </c>
      <c r="F48" s="102"/>
      <c r="G48" s="102"/>
    </row>
    <row r="49" spans="5:7" x14ac:dyDescent="0.35">
      <c r="E49" s="104">
        <v>5</v>
      </c>
      <c r="F49" s="102"/>
      <c r="G49" s="102"/>
    </row>
    <row r="50" spans="5:7" x14ac:dyDescent="0.35">
      <c r="E50" s="104">
        <v>5</v>
      </c>
      <c r="F50" s="102"/>
      <c r="G50" s="102"/>
    </row>
    <row r="51" spans="5:7" x14ac:dyDescent="0.35">
      <c r="E51" s="104">
        <v>3</v>
      </c>
      <c r="F51" s="102"/>
      <c r="G51" s="102"/>
    </row>
    <row r="52" spans="5:7" x14ac:dyDescent="0.35">
      <c r="E52" s="104">
        <v>5</v>
      </c>
      <c r="F52" s="102"/>
      <c r="G52" s="102"/>
    </row>
    <row r="53" spans="5:7" x14ac:dyDescent="0.35">
      <c r="E53" s="104">
        <v>4</v>
      </c>
      <c r="F53" s="102"/>
      <c r="G53" s="102"/>
    </row>
    <row r="54" spans="5:7" x14ac:dyDescent="0.35">
      <c r="E54" s="104">
        <v>5</v>
      </c>
      <c r="F54" s="102"/>
      <c r="G54" s="102"/>
    </row>
    <row r="55" spans="5:7" x14ac:dyDescent="0.35">
      <c r="E55" s="104">
        <v>3</v>
      </c>
      <c r="F55" s="102"/>
      <c r="G55" s="102"/>
    </row>
    <row r="56" spans="5:7" x14ac:dyDescent="0.35">
      <c r="E56" s="104">
        <v>4</v>
      </c>
      <c r="F56" s="102"/>
      <c r="G56" s="102"/>
    </row>
    <row r="57" spans="5:7" x14ac:dyDescent="0.35">
      <c r="E57" s="104">
        <v>5</v>
      </c>
      <c r="F57" s="102"/>
      <c r="G57" s="102"/>
    </row>
    <row r="58" spans="5:7" x14ac:dyDescent="0.35">
      <c r="E58" s="104">
        <v>2</v>
      </c>
      <c r="F58" s="102"/>
      <c r="G58" s="102"/>
    </row>
    <row r="59" spans="5:7" x14ac:dyDescent="0.35">
      <c r="E59" s="104">
        <v>1</v>
      </c>
      <c r="F59" s="102"/>
      <c r="G59" s="102"/>
    </row>
    <row r="60" spans="5:7" x14ac:dyDescent="0.35">
      <c r="E60" s="104">
        <v>3</v>
      </c>
      <c r="F60" s="102"/>
      <c r="G60" s="102"/>
    </row>
    <row r="61" spans="5:7" x14ac:dyDescent="0.35">
      <c r="E61" s="104">
        <v>4</v>
      </c>
      <c r="F61" s="102"/>
      <c r="G61" s="102"/>
    </row>
    <row r="62" spans="5:7" x14ac:dyDescent="0.35">
      <c r="E62" s="104">
        <v>2</v>
      </c>
      <c r="F62" s="102"/>
      <c r="G62" s="102"/>
    </row>
    <row r="63" spans="5:7" x14ac:dyDescent="0.35">
      <c r="E63" s="104">
        <v>3</v>
      </c>
      <c r="F63" s="102"/>
      <c r="G63" s="102"/>
    </row>
    <row r="64" spans="5:7" x14ac:dyDescent="0.35">
      <c r="E64" s="104">
        <v>1</v>
      </c>
      <c r="F64" s="102"/>
      <c r="G64" s="102"/>
    </row>
    <row r="65" spans="5:7" x14ac:dyDescent="0.35">
      <c r="E65" s="104">
        <v>2</v>
      </c>
      <c r="F65" s="102"/>
      <c r="G65" s="102"/>
    </row>
    <row r="66" spans="5:7" x14ac:dyDescent="0.35">
      <c r="E66" s="104">
        <v>2</v>
      </c>
      <c r="F66" s="102"/>
      <c r="G66" s="102"/>
    </row>
    <row r="67" spans="5:7" x14ac:dyDescent="0.35">
      <c r="E67" s="104">
        <v>3</v>
      </c>
      <c r="F67" s="102"/>
      <c r="G67" s="102"/>
    </row>
    <row r="68" spans="5:7" x14ac:dyDescent="0.35">
      <c r="E68" s="104">
        <v>1</v>
      </c>
      <c r="F68" s="102"/>
      <c r="G68" s="102"/>
    </row>
    <row r="69" spans="5:7" x14ac:dyDescent="0.35">
      <c r="E69" s="104">
        <v>5</v>
      </c>
      <c r="F69" s="102"/>
      <c r="G69" s="102"/>
    </row>
    <row r="70" spans="5:7" x14ac:dyDescent="0.35">
      <c r="E70" s="104">
        <v>2</v>
      </c>
      <c r="F70" s="102"/>
      <c r="G70" s="102"/>
    </row>
    <row r="71" spans="5:7" x14ac:dyDescent="0.35">
      <c r="E71" s="104">
        <v>2</v>
      </c>
      <c r="F71" s="102"/>
      <c r="G71" s="102"/>
    </row>
    <row r="72" spans="5:7" x14ac:dyDescent="0.35">
      <c r="E72" s="104">
        <v>3</v>
      </c>
      <c r="F72" s="102"/>
      <c r="G72" s="102"/>
    </row>
    <row r="73" spans="5:7" x14ac:dyDescent="0.35">
      <c r="E73" s="104">
        <v>4</v>
      </c>
      <c r="F73" s="102"/>
      <c r="G73" s="102"/>
    </row>
    <row r="74" spans="5:7" x14ac:dyDescent="0.35">
      <c r="E74" s="104">
        <v>2</v>
      </c>
      <c r="F74" s="102"/>
      <c r="G74" s="102"/>
    </row>
    <row r="75" spans="5:7" x14ac:dyDescent="0.35">
      <c r="E75" s="104">
        <v>2</v>
      </c>
      <c r="F75" s="102"/>
      <c r="G75" s="102"/>
    </row>
    <row r="76" spans="5:7" x14ac:dyDescent="0.35">
      <c r="E76" s="104">
        <v>3</v>
      </c>
      <c r="F76" s="102"/>
      <c r="G76" s="102"/>
    </row>
    <row r="77" spans="5:7" x14ac:dyDescent="0.35">
      <c r="E77" s="104">
        <v>3</v>
      </c>
      <c r="F77" s="102"/>
      <c r="G77" s="102"/>
    </row>
    <row r="78" spans="5:7" x14ac:dyDescent="0.35">
      <c r="E78" s="104">
        <v>1</v>
      </c>
      <c r="F78" s="102"/>
      <c r="G78" s="102"/>
    </row>
    <row r="79" spans="5:7" x14ac:dyDescent="0.35">
      <c r="E79" s="104">
        <v>5</v>
      </c>
      <c r="F79" s="102"/>
      <c r="G79" s="102"/>
    </row>
    <row r="80" spans="5:7" x14ac:dyDescent="0.35">
      <c r="E80" s="104">
        <v>2</v>
      </c>
      <c r="F80" s="102"/>
      <c r="G80" s="102"/>
    </row>
  </sheetData>
  <sortState xmlns:xlrd2="http://schemas.microsoft.com/office/spreadsheetml/2017/richdata2" ref="I9:I13">
    <sortCondition ref="I9"/>
  </sortState>
  <mergeCells count="72">
    <mergeCell ref="E20:G20"/>
    <mergeCell ref="E8:G9"/>
    <mergeCell ref="E10:G10"/>
    <mergeCell ref="E11:G11"/>
    <mergeCell ref="E12:G12"/>
    <mergeCell ref="E13:G13"/>
    <mergeCell ref="E14:G14"/>
    <mergeCell ref="E15:G15"/>
    <mergeCell ref="E16:G16"/>
    <mergeCell ref="E17:G17"/>
    <mergeCell ref="E18:G18"/>
    <mergeCell ref="E19:G19"/>
    <mergeCell ref="E32:G32"/>
    <mergeCell ref="E21:G21"/>
    <mergeCell ref="E22:G22"/>
    <mergeCell ref="E23:G23"/>
    <mergeCell ref="E24:G24"/>
    <mergeCell ref="E25:G25"/>
    <mergeCell ref="E26:G26"/>
    <mergeCell ref="E27:G27"/>
    <mergeCell ref="E28:G28"/>
    <mergeCell ref="E29:G29"/>
    <mergeCell ref="E30:G30"/>
    <mergeCell ref="E31:G31"/>
    <mergeCell ref="E44:G44"/>
    <mergeCell ref="E33:G33"/>
    <mergeCell ref="E34:G34"/>
    <mergeCell ref="E35:G35"/>
    <mergeCell ref="E36:G36"/>
    <mergeCell ref="E37:G37"/>
    <mergeCell ref="E38:G38"/>
    <mergeCell ref="E39:G39"/>
    <mergeCell ref="E40:G40"/>
    <mergeCell ref="E41:G41"/>
    <mergeCell ref="E42:G42"/>
    <mergeCell ref="E43:G43"/>
    <mergeCell ref="E56:G56"/>
    <mergeCell ref="E45:G45"/>
    <mergeCell ref="E46:G46"/>
    <mergeCell ref="E47:G47"/>
    <mergeCell ref="E48:G48"/>
    <mergeCell ref="E49:G49"/>
    <mergeCell ref="E50:G50"/>
    <mergeCell ref="E51:G51"/>
    <mergeCell ref="E52:G52"/>
    <mergeCell ref="E53:G53"/>
    <mergeCell ref="E54:G54"/>
    <mergeCell ref="E55:G55"/>
    <mergeCell ref="E68:G68"/>
    <mergeCell ref="E57:G57"/>
    <mergeCell ref="E58:G58"/>
    <mergeCell ref="E59:G59"/>
    <mergeCell ref="E60:G60"/>
    <mergeCell ref="E61:G61"/>
    <mergeCell ref="E62:G62"/>
    <mergeCell ref="E63:G63"/>
    <mergeCell ref="E64:G64"/>
    <mergeCell ref="E65:G65"/>
    <mergeCell ref="E66:G66"/>
    <mergeCell ref="E67:G67"/>
    <mergeCell ref="E80:G80"/>
    <mergeCell ref="E69:G69"/>
    <mergeCell ref="E70:G70"/>
    <mergeCell ref="E71:G71"/>
    <mergeCell ref="E72:G72"/>
    <mergeCell ref="E73:G73"/>
    <mergeCell ref="E74:G74"/>
    <mergeCell ref="E75:G75"/>
    <mergeCell ref="E76:G76"/>
    <mergeCell ref="E77:G77"/>
    <mergeCell ref="E78:G78"/>
    <mergeCell ref="E79:G79"/>
  </mergeCells>
  <conditionalFormatting sqref="E10:G80">
    <cfRule type="cellIs" dxfId="1" priority="1" operator="greaterThan">
      <formula>3</formula>
    </cfRule>
  </conditionalFormatting>
  <pageMargins left="0.7" right="0.7" top="0.75" bottom="0.75" header="0.3" footer="0.3"/>
  <drawing r:id="rId1"/>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3DF7E-3AD2-4299-8739-6071D25D9A36}">
  <sheetPr>
    <tabColor rgb="FF70AD47"/>
  </sheetPr>
  <dimension ref="B1:F29"/>
  <sheetViews>
    <sheetView zoomScale="87" workbookViewId="0">
      <selection activeCell="Q28" sqref="Q28"/>
    </sheetView>
  </sheetViews>
  <sheetFormatPr defaultColWidth="8.81640625" defaultRowHeight="14.5" x14ac:dyDescent="0.35"/>
  <cols>
    <col min="2" max="2" width="21.54296875" customWidth="1"/>
    <col min="5" max="5" width="21.453125" customWidth="1"/>
  </cols>
  <sheetData>
    <row r="1" spans="2:6" x14ac:dyDescent="0.35">
      <c r="B1" t="s">
        <v>318</v>
      </c>
      <c r="C1" t="s">
        <v>319</v>
      </c>
      <c r="E1" t="s">
        <v>318</v>
      </c>
      <c r="F1" t="s">
        <v>319</v>
      </c>
    </row>
    <row r="2" spans="2:6" x14ac:dyDescent="0.35">
      <c r="B2" t="s">
        <v>320</v>
      </c>
      <c r="C2">
        <f>PRODUCT(11.5,0.2)</f>
        <v>2.3000000000000003</v>
      </c>
      <c r="E2" t="s">
        <v>320</v>
      </c>
      <c r="F2">
        <f>PRODUCT(2.6,0.19)</f>
        <v>0.49400000000000005</v>
      </c>
    </row>
    <row r="3" spans="2:6" x14ac:dyDescent="0.35">
      <c r="B3" t="s">
        <v>321</v>
      </c>
      <c r="C3">
        <f>PRODUCT(11.5,0.4)</f>
        <v>4.6000000000000005</v>
      </c>
      <c r="E3" t="s">
        <v>321</v>
      </c>
      <c r="F3">
        <f>PRODUCT(2.6,0.4)</f>
        <v>1.04</v>
      </c>
    </row>
    <row r="4" spans="2:6" x14ac:dyDescent="0.35">
      <c r="B4" t="s">
        <v>322</v>
      </c>
      <c r="C4">
        <f>PRODUCT(11.5,0.57)</f>
        <v>6.5549999999999997</v>
      </c>
      <c r="E4" t="s">
        <v>322</v>
      </c>
      <c r="F4">
        <f>PRODUCT(2.6,0.5)</f>
        <v>1.3</v>
      </c>
    </row>
    <row r="5" spans="2:6" x14ac:dyDescent="0.35">
      <c r="B5" t="s">
        <v>323</v>
      </c>
      <c r="C5">
        <f>PRODUCT(11.5,0.1)</f>
        <v>1.1500000000000001</v>
      </c>
      <c r="E5" t="s">
        <v>323</v>
      </c>
      <c r="F5">
        <f>PRODUCT(2.6,0.19)</f>
        <v>0.49400000000000005</v>
      </c>
    </row>
    <row r="6" spans="2:6" x14ac:dyDescent="0.35">
      <c r="C6">
        <v>11.5</v>
      </c>
      <c r="F6">
        <v>2.5</v>
      </c>
    </row>
    <row r="23" spans="2:5" ht="29" x14ac:dyDescent="0.35">
      <c r="B23" s="95" t="s">
        <v>324</v>
      </c>
      <c r="C23" s="95"/>
      <c r="D23" s="95"/>
      <c r="E23" t="s">
        <v>325</v>
      </c>
    </row>
    <row r="24" spans="2:5" x14ac:dyDescent="0.35">
      <c r="B24" s="95"/>
      <c r="C24" s="95"/>
      <c r="D24" s="95"/>
    </row>
    <row r="25" spans="2:5" x14ac:dyDescent="0.35">
      <c r="B25" s="95"/>
      <c r="C25" s="95"/>
      <c r="D25" s="95"/>
    </row>
    <row r="26" spans="2:5" x14ac:dyDescent="0.35">
      <c r="B26" s="95"/>
      <c r="C26" s="95"/>
      <c r="D26" s="95"/>
    </row>
    <row r="27" spans="2:5" x14ac:dyDescent="0.35">
      <c r="B27" s="95"/>
      <c r="C27" s="95"/>
      <c r="D27" s="95"/>
    </row>
    <row r="29" spans="2:5" x14ac:dyDescent="0.35">
      <c r="B29" t="s">
        <v>326</v>
      </c>
    </row>
  </sheetData>
  <pageMargins left="0.7" right="0.7" top="0.75" bottom="0.75" header="0.3" footer="0.3"/>
  <drawing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C438-F6C4-4893-A3E0-3B8E92DDAF1D}">
  <sheetPr>
    <tabColor rgb="FF70AD47"/>
  </sheetPr>
  <dimension ref="F5:P31"/>
  <sheetViews>
    <sheetView tabSelected="1" topLeftCell="D1" zoomScale="94" zoomScaleNormal="25" workbookViewId="0">
      <selection activeCell="I21" sqref="I21"/>
    </sheetView>
  </sheetViews>
  <sheetFormatPr defaultColWidth="8.81640625" defaultRowHeight="14.5" x14ac:dyDescent="0.35"/>
  <cols>
    <col min="2" max="2" width="12.453125" bestFit="1" customWidth="1"/>
    <col min="3" max="3" width="13.453125" bestFit="1" customWidth="1"/>
    <col min="4" max="4" width="19" bestFit="1" customWidth="1"/>
    <col min="5" max="5" width="26" bestFit="1" customWidth="1"/>
    <col min="6" max="6" width="12.7265625" bestFit="1" customWidth="1"/>
    <col min="7" max="7" width="14.36328125" bestFit="1" customWidth="1"/>
    <col min="8" max="8" width="19" bestFit="1" customWidth="1"/>
    <col min="9" max="9" width="26" bestFit="1" customWidth="1"/>
    <col min="10" max="10" width="13.36328125" bestFit="1" customWidth="1"/>
    <col min="11" max="11" width="18.1796875" bestFit="1" customWidth="1"/>
    <col min="12" max="12" width="18.453125" bestFit="1" customWidth="1"/>
    <col min="13" max="13" width="11.1796875" bestFit="1" customWidth="1"/>
    <col min="18" max="18" width="9.453125" bestFit="1" customWidth="1"/>
  </cols>
  <sheetData>
    <row r="5" spans="6:16" x14ac:dyDescent="0.35">
      <c r="G5" t="s">
        <v>327</v>
      </c>
      <c r="K5" t="s">
        <v>328</v>
      </c>
    </row>
    <row r="6" spans="6:16" x14ac:dyDescent="0.35">
      <c r="F6" t="s">
        <v>329</v>
      </c>
      <c r="G6" t="s">
        <v>282</v>
      </c>
      <c r="H6" t="s">
        <v>283</v>
      </c>
      <c r="I6" t="s">
        <v>284</v>
      </c>
      <c r="K6" t="s">
        <v>252</v>
      </c>
      <c r="L6" t="s">
        <v>319</v>
      </c>
    </row>
    <row r="7" spans="6:16" x14ac:dyDescent="0.35">
      <c r="F7" t="s">
        <v>330</v>
      </c>
      <c r="G7" s="26">
        <v>1.4E-2</v>
      </c>
      <c r="H7" s="26">
        <v>2.1999999999999999E-2</v>
      </c>
      <c r="I7" s="26">
        <v>5.8099999999999999E-2</v>
      </c>
      <c r="K7">
        <v>2020</v>
      </c>
      <c r="L7">
        <v>18800</v>
      </c>
      <c r="P7" s="26"/>
    </row>
    <row r="8" spans="6:16" x14ac:dyDescent="0.35">
      <c r="F8" s="3" t="s">
        <v>331</v>
      </c>
      <c r="G8" s="26">
        <v>0.56599999999999995</v>
      </c>
      <c r="H8" s="26">
        <v>0.57099999999999995</v>
      </c>
      <c r="I8" s="26">
        <v>0.64480000000000004</v>
      </c>
      <c r="K8">
        <v>2019</v>
      </c>
      <c r="L8">
        <v>29005</v>
      </c>
    </row>
    <row r="9" spans="6:16" x14ac:dyDescent="0.35">
      <c r="F9" t="s">
        <v>332</v>
      </c>
      <c r="G9" s="26">
        <f>100%-G8-G7</f>
        <v>0.42000000000000004</v>
      </c>
      <c r="H9" s="26">
        <f>100%-H8-H7</f>
        <v>0.40700000000000003</v>
      </c>
      <c r="I9" s="33">
        <v>0.29709999999999998</v>
      </c>
      <c r="K9">
        <v>2018</v>
      </c>
      <c r="L9">
        <v>20649</v>
      </c>
    </row>
    <row r="10" spans="6:16" x14ac:dyDescent="0.35">
      <c r="K10">
        <v>2017</v>
      </c>
      <c r="L10">
        <v>6200</v>
      </c>
    </row>
    <row r="22" spans="6:16" x14ac:dyDescent="0.35">
      <c r="N22" s="26"/>
      <c r="O22" s="26"/>
      <c r="P22" s="26"/>
    </row>
    <row r="23" spans="6:16" x14ac:dyDescent="0.35">
      <c r="N23" s="26"/>
      <c r="O23" s="26"/>
      <c r="P23" s="26"/>
    </row>
    <row r="24" spans="6:16" x14ac:dyDescent="0.35">
      <c r="N24" s="26"/>
      <c r="O24" s="32"/>
      <c r="P24" s="33"/>
    </row>
    <row r="25" spans="6:16" x14ac:dyDescent="0.35">
      <c r="J25" s="26"/>
    </row>
    <row r="26" spans="6:16" x14ac:dyDescent="0.35">
      <c r="I26" s="34"/>
      <c r="J26" s="26"/>
    </row>
    <row r="27" spans="6:16" x14ac:dyDescent="0.35">
      <c r="I27" s="34"/>
      <c r="J27" s="26"/>
    </row>
    <row r="29" spans="6:16" x14ac:dyDescent="0.35">
      <c r="F29" s="5" t="s">
        <v>279</v>
      </c>
      <c r="G29" t="s">
        <v>333</v>
      </c>
      <c r="H29" t="s">
        <v>334</v>
      </c>
      <c r="I29" t="s">
        <v>335</v>
      </c>
      <c r="J29" t="s">
        <v>336</v>
      </c>
    </row>
    <row r="30" spans="6:16" x14ac:dyDescent="0.35">
      <c r="F30" s="4" t="s">
        <v>284</v>
      </c>
      <c r="G30" s="124">
        <v>8.0000000000000002E-3</v>
      </c>
      <c r="H30" s="124">
        <v>0</v>
      </c>
      <c r="I30" s="124">
        <v>0.78300000000000003</v>
      </c>
      <c r="J30" s="124">
        <v>0.19900000000000001</v>
      </c>
    </row>
    <row r="31" spans="6:16" x14ac:dyDescent="0.35">
      <c r="F31" s="4" t="s">
        <v>285</v>
      </c>
      <c r="G31" s="124">
        <v>8.0000000000000002E-3</v>
      </c>
      <c r="H31" s="124">
        <v>0</v>
      </c>
      <c r="I31" s="124">
        <v>0.78300000000000003</v>
      </c>
      <c r="J31" s="124">
        <v>0.19900000000000001</v>
      </c>
    </row>
  </sheetData>
  <pageMargins left="0.7" right="0.7" top="0.75" bottom="0.75" header="0.3" footer="0.3"/>
  <pageSetup orientation="portrait" r:id="rId2"/>
  <drawing r:id="rId3"/>
  <tableParts count="2">
    <tablePart r:id="rId4"/>
    <tablePart r:id="rId5"/>
  </tableParts>
  <extLst>
    <ext xmlns:x15="http://schemas.microsoft.com/office/spreadsheetml/2010/11/main" uri="{7E03D99C-DC04-49d9-9315-930204A7B6E9}">
      <x15:timelineRefs>
        <x15:timelineRef r:id="rId6"/>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EF84D-973C-4867-9D16-E373904E97DF}">
  <sheetPr>
    <tabColor rgb="FF70AD47"/>
  </sheetPr>
  <dimension ref="B1:K75"/>
  <sheetViews>
    <sheetView topLeftCell="A10" zoomScale="53" workbookViewId="0">
      <selection activeCell="Q9" sqref="Q9"/>
    </sheetView>
  </sheetViews>
  <sheetFormatPr defaultColWidth="8.81640625" defaultRowHeight="14.5" x14ac:dyDescent="0.35"/>
  <cols>
    <col min="2" max="2" width="14.453125" customWidth="1"/>
    <col min="4" max="4" width="17.1796875" customWidth="1"/>
    <col min="6" max="6" width="12.81640625" style="54" customWidth="1"/>
    <col min="7" max="7" width="6.453125" customWidth="1"/>
    <col min="8" max="8" width="16.1796875" customWidth="1"/>
    <col min="11" max="11" width="31" customWidth="1"/>
  </cols>
  <sheetData>
    <row r="1" spans="2:11" x14ac:dyDescent="0.35">
      <c r="B1" s="49"/>
      <c r="C1" s="49"/>
      <c r="D1" s="49"/>
      <c r="E1" s="49"/>
      <c r="F1" s="51"/>
    </row>
    <row r="2" spans="2:11" x14ac:dyDescent="0.35">
      <c r="B2" s="49"/>
      <c r="C2" s="49"/>
      <c r="D2" s="49"/>
      <c r="E2" s="49"/>
      <c r="F2" s="51"/>
    </row>
    <row r="3" spans="2:11" x14ac:dyDescent="0.35">
      <c r="B3" s="1"/>
      <c r="C3" s="1"/>
      <c r="D3" s="1"/>
      <c r="E3" s="1"/>
      <c r="F3" s="52"/>
    </row>
    <row r="4" spans="2:11" ht="84" customHeight="1" x14ac:dyDescent="0.35">
      <c r="B4" s="50" t="s">
        <v>13</v>
      </c>
      <c r="C4" s="1"/>
      <c r="D4" s="50" t="s">
        <v>6</v>
      </c>
      <c r="E4" s="1"/>
      <c r="F4" s="52"/>
    </row>
    <row r="5" spans="2:11" ht="67.5" customHeight="1" x14ac:dyDescent="0.35">
      <c r="B5" s="96" t="s">
        <v>22</v>
      </c>
      <c r="C5" s="1"/>
      <c r="D5" s="97">
        <v>5</v>
      </c>
      <c r="E5" s="1"/>
      <c r="F5" s="52"/>
      <c r="G5" s="55"/>
      <c r="H5" s="63" t="s">
        <v>13</v>
      </c>
      <c r="J5" s="43"/>
      <c r="K5" s="56" t="s">
        <v>337</v>
      </c>
    </row>
    <row r="6" spans="2:11" x14ac:dyDescent="0.35">
      <c r="B6" s="96" t="s">
        <v>27</v>
      </c>
      <c r="C6" s="1"/>
      <c r="D6" s="97">
        <v>5</v>
      </c>
      <c r="E6" s="1"/>
      <c r="F6" s="52"/>
      <c r="G6" s="57" t="s">
        <v>27</v>
      </c>
      <c r="H6" s="44">
        <f>COUNTIF(B5:B75,B6)</f>
        <v>32</v>
      </c>
      <c r="J6" s="43">
        <v>5</v>
      </c>
      <c r="K6" s="44">
        <f>COUNTIF(D5:D75,D5)</f>
        <v>35</v>
      </c>
    </row>
    <row r="7" spans="2:11" x14ac:dyDescent="0.35">
      <c r="B7" s="96" t="s">
        <v>27</v>
      </c>
      <c r="C7" s="1"/>
      <c r="D7" s="97">
        <v>3</v>
      </c>
      <c r="E7" s="1"/>
      <c r="F7" s="52"/>
      <c r="G7" s="57" t="s">
        <v>22</v>
      </c>
      <c r="H7" s="44">
        <f>COUNTIF(B5:B75,B74)</f>
        <v>39</v>
      </c>
      <c r="J7" s="43">
        <v>4</v>
      </c>
      <c r="K7" s="44">
        <f>COUNTIF(D5:D75,D73)</f>
        <v>14</v>
      </c>
    </row>
    <row r="8" spans="2:11" x14ac:dyDescent="0.35">
      <c r="B8" s="96" t="s">
        <v>27</v>
      </c>
      <c r="C8" s="1"/>
      <c r="D8" s="97">
        <v>1</v>
      </c>
      <c r="E8" s="1"/>
      <c r="F8" s="52"/>
      <c r="J8" s="43">
        <v>3</v>
      </c>
      <c r="K8" s="44">
        <f>COUNTIF(D5:D75,D69)</f>
        <v>15</v>
      </c>
    </row>
    <row r="9" spans="2:11" x14ac:dyDescent="0.35">
      <c r="B9" s="96" t="s">
        <v>27</v>
      </c>
      <c r="C9" s="1"/>
      <c r="D9" s="97">
        <v>5</v>
      </c>
      <c r="E9" s="1"/>
      <c r="F9" s="52"/>
      <c r="J9" s="43">
        <v>2</v>
      </c>
      <c r="K9" s="44">
        <f>COUNTIF(D5:D75,D25)</f>
        <v>4</v>
      </c>
    </row>
    <row r="10" spans="2:11" x14ac:dyDescent="0.35">
      <c r="B10" s="96" t="s">
        <v>27</v>
      </c>
      <c r="C10" s="1"/>
      <c r="D10" s="97">
        <v>1</v>
      </c>
      <c r="E10" s="1"/>
      <c r="F10" s="52"/>
      <c r="J10" s="43">
        <v>1</v>
      </c>
      <c r="K10" s="44">
        <f>COUNTIF(D5:D75,D8)</f>
        <v>3</v>
      </c>
    </row>
    <row r="11" spans="2:11" x14ac:dyDescent="0.35">
      <c r="B11" s="96" t="s">
        <v>22</v>
      </c>
      <c r="C11" s="1"/>
      <c r="D11" s="97">
        <v>4</v>
      </c>
      <c r="E11" s="1"/>
      <c r="F11" s="52"/>
    </row>
    <row r="12" spans="2:11" x14ac:dyDescent="0.35">
      <c r="B12" s="96" t="s">
        <v>22</v>
      </c>
      <c r="C12" s="1"/>
      <c r="D12" s="97">
        <v>3</v>
      </c>
      <c r="E12" s="1"/>
      <c r="F12" s="52"/>
    </row>
    <row r="13" spans="2:11" x14ac:dyDescent="0.35">
      <c r="B13" s="96" t="s">
        <v>22</v>
      </c>
      <c r="C13" s="1"/>
      <c r="D13" s="97">
        <v>5</v>
      </c>
      <c r="E13" s="1"/>
      <c r="F13" s="52"/>
    </row>
    <row r="14" spans="2:11" x14ac:dyDescent="0.35">
      <c r="B14" s="96" t="s">
        <v>22</v>
      </c>
      <c r="C14" s="1"/>
      <c r="D14" s="97">
        <v>3</v>
      </c>
      <c r="E14" s="1"/>
      <c r="F14" s="52"/>
    </row>
    <row r="15" spans="2:11" x14ac:dyDescent="0.35">
      <c r="B15" s="96" t="s">
        <v>27</v>
      </c>
      <c r="C15" s="1"/>
      <c r="D15" s="97">
        <v>5</v>
      </c>
      <c r="E15" s="1"/>
      <c r="F15" s="52"/>
    </row>
    <row r="16" spans="2:11" x14ac:dyDescent="0.35">
      <c r="B16" s="96" t="s">
        <v>27</v>
      </c>
      <c r="C16" s="1"/>
      <c r="D16" s="97">
        <v>5</v>
      </c>
      <c r="E16" s="1"/>
      <c r="F16" s="52"/>
    </row>
    <row r="17" spans="2:6" x14ac:dyDescent="0.35">
      <c r="B17" s="96" t="s">
        <v>27</v>
      </c>
      <c r="C17" s="1"/>
      <c r="D17" s="97">
        <v>3</v>
      </c>
      <c r="E17" s="1"/>
      <c r="F17" s="52"/>
    </row>
    <row r="18" spans="2:6" x14ac:dyDescent="0.35">
      <c r="B18" s="96" t="s">
        <v>22</v>
      </c>
      <c r="C18" s="1"/>
      <c r="D18" s="97">
        <v>5</v>
      </c>
      <c r="E18" s="1"/>
      <c r="F18" s="52"/>
    </row>
    <row r="19" spans="2:6" x14ac:dyDescent="0.35">
      <c r="B19" s="96" t="s">
        <v>22</v>
      </c>
      <c r="C19" s="1"/>
      <c r="D19" s="97">
        <v>3</v>
      </c>
      <c r="E19" s="1"/>
      <c r="F19" s="52"/>
    </row>
    <row r="20" spans="2:6" x14ac:dyDescent="0.35">
      <c r="B20" s="96" t="s">
        <v>22</v>
      </c>
      <c r="C20" s="1"/>
      <c r="D20" s="97">
        <v>4</v>
      </c>
      <c r="E20" s="1"/>
      <c r="F20" s="52"/>
    </row>
    <row r="21" spans="2:6" x14ac:dyDescent="0.35">
      <c r="B21" s="96" t="s">
        <v>22</v>
      </c>
      <c r="C21" s="1"/>
      <c r="D21" s="97">
        <v>5</v>
      </c>
      <c r="E21" s="1"/>
      <c r="F21" s="52"/>
    </row>
    <row r="22" spans="2:6" x14ac:dyDescent="0.35">
      <c r="B22" s="96" t="s">
        <v>22</v>
      </c>
      <c r="C22" s="1"/>
      <c r="D22" s="97">
        <v>5</v>
      </c>
      <c r="E22" s="1"/>
      <c r="F22" s="52"/>
    </row>
    <row r="23" spans="2:6" x14ac:dyDescent="0.35">
      <c r="B23" s="96" t="s">
        <v>27</v>
      </c>
      <c r="C23" s="9"/>
      <c r="D23" s="97">
        <v>3</v>
      </c>
      <c r="E23" s="9"/>
      <c r="F23" s="53"/>
    </row>
    <row r="24" spans="2:6" x14ac:dyDescent="0.35">
      <c r="B24" s="96" t="s">
        <v>27</v>
      </c>
      <c r="C24" s="9"/>
      <c r="D24" s="97">
        <v>5</v>
      </c>
      <c r="E24" s="9"/>
      <c r="F24" s="53"/>
    </row>
    <row r="25" spans="2:6" x14ac:dyDescent="0.35">
      <c r="B25" s="98" t="s">
        <v>27</v>
      </c>
      <c r="C25" s="9"/>
      <c r="D25" s="99">
        <v>2</v>
      </c>
      <c r="E25" s="9"/>
      <c r="F25" s="53"/>
    </row>
    <row r="26" spans="2:6" x14ac:dyDescent="0.35">
      <c r="B26" s="98" t="s">
        <v>22</v>
      </c>
      <c r="C26" s="9"/>
      <c r="D26" s="99">
        <v>3</v>
      </c>
      <c r="E26" s="9"/>
      <c r="F26" s="53"/>
    </row>
    <row r="27" spans="2:6" x14ac:dyDescent="0.35">
      <c r="B27" s="98" t="s">
        <v>22</v>
      </c>
      <c r="C27" s="9"/>
      <c r="D27" s="99">
        <v>5</v>
      </c>
      <c r="E27" s="9"/>
      <c r="F27" s="53"/>
    </row>
    <row r="28" spans="2:6" x14ac:dyDescent="0.35">
      <c r="B28" s="98" t="s">
        <v>22</v>
      </c>
      <c r="C28" s="9"/>
      <c r="D28" s="99">
        <v>5</v>
      </c>
      <c r="E28" s="9"/>
      <c r="F28" s="53"/>
    </row>
    <row r="29" spans="2:6" x14ac:dyDescent="0.35">
      <c r="B29" s="98" t="s">
        <v>27</v>
      </c>
      <c r="C29" s="9"/>
      <c r="D29" s="99">
        <v>3</v>
      </c>
      <c r="E29" s="9"/>
      <c r="F29" s="53"/>
    </row>
    <row r="30" spans="2:6" x14ac:dyDescent="0.35">
      <c r="B30" s="98" t="s">
        <v>22</v>
      </c>
      <c r="C30" s="9"/>
      <c r="D30" s="99">
        <v>5</v>
      </c>
      <c r="E30" s="9"/>
      <c r="F30" s="53"/>
    </row>
    <row r="31" spans="2:6" x14ac:dyDescent="0.35">
      <c r="B31" s="98" t="s">
        <v>27</v>
      </c>
      <c r="C31" s="9"/>
      <c r="D31" s="99">
        <v>4</v>
      </c>
      <c r="E31" s="9"/>
      <c r="F31" s="53"/>
    </row>
    <row r="32" spans="2:6" x14ac:dyDescent="0.35">
      <c r="B32" s="98" t="s">
        <v>27</v>
      </c>
      <c r="C32" s="9"/>
      <c r="D32" s="99">
        <v>2</v>
      </c>
      <c r="E32" s="9"/>
      <c r="F32" s="53"/>
    </row>
    <row r="33" spans="2:6" x14ac:dyDescent="0.35">
      <c r="B33" s="98" t="s">
        <v>22</v>
      </c>
      <c r="C33" s="9"/>
      <c r="D33" s="99">
        <v>5</v>
      </c>
      <c r="E33" s="9"/>
      <c r="F33" s="53"/>
    </row>
    <row r="34" spans="2:6" x14ac:dyDescent="0.35">
      <c r="B34" s="98" t="s">
        <v>27</v>
      </c>
      <c r="C34" s="9"/>
      <c r="D34" s="99">
        <v>1</v>
      </c>
      <c r="E34" s="9"/>
      <c r="F34" s="53"/>
    </row>
    <row r="35" spans="2:6" x14ac:dyDescent="0.35">
      <c r="B35" s="98" t="s">
        <v>22</v>
      </c>
      <c r="C35" s="9"/>
      <c r="D35" s="99">
        <v>5</v>
      </c>
      <c r="E35" s="9"/>
      <c r="F35" s="53"/>
    </row>
    <row r="36" spans="2:6" x14ac:dyDescent="0.35">
      <c r="B36" s="98" t="s">
        <v>22</v>
      </c>
      <c r="C36" s="9"/>
      <c r="D36" s="99">
        <v>2</v>
      </c>
      <c r="E36" s="9"/>
      <c r="F36" s="53"/>
    </row>
    <row r="37" spans="2:6" x14ac:dyDescent="0.35">
      <c r="B37" s="98" t="s">
        <v>22</v>
      </c>
      <c r="C37" s="9"/>
      <c r="D37" s="99">
        <v>5</v>
      </c>
      <c r="E37" s="9"/>
      <c r="F37" s="53"/>
    </row>
    <row r="38" spans="2:6" x14ac:dyDescent="0.35">
      <c r="B38" s="98" t="s">
        <v>27</v>
      </c>
      <c r="C38" s="9"/>
      <c r="D38" s="99">
        <v>5</v>
      </c>
      <c r="E38" s="9"/>
      <c r="F38" s="53"/>
    </row>
    <row r="39" spans="2:6" x14ac:dyDescent="0.35">
      <c r="B39" s="98" t="s">
        <v>22</v>
      </c>
      <c r="C39" s="9"/>
      <c r="D39" s="99">
        <v>4</v>
      </c>
      <c r="E39" s="9"/>
      <c r="F39" s="53"/>
    </row>
    <row r="40" spans="2:6" x14ac:dyDescent="0.35">
      <c r="B40" s="98" t="s">
        <v>27</v>
      </c>
      <c r="C40" s="9"/>
      <c r="D40" s="99">
        <v>5</v>
      </c>
      <c r="E40" s="9"/>
      <c r="F40" s="53"/>
    </row>
    <row r="41" spans="2:6" x14ac:dyDescent="0.35">
      <c r="B41" s="98" t="s">
        <v>22</v>
      </c>
      <c r="C41" s="9"/>
      <c r="D41" s="99">
        <v>3</v>
      </c>
      <c r="E41" s="9"/>
      <c r="F41" s="53"/>
    </row>
    <row r="42" spans="2:6" x14ac:dyDescent="0.35">
      <c r="B42" s="98" t="s">
        <v>22</v>
      </c>
      <c r="C42" s="9"/>
      <c r="D42" s="99">
        <v>4</v>
      </c>
      <c r="E42" s="9"/>
      <c r="F42" s="53"/>
    </row>
    <row r="43" spans="2:6" x14ac:dyDescent="0.35">
      <c r="B43" s="98" t="s">
        <v>27</v>
      </c>
      <c r="C43" s="9"/>
      <c r="D43" s="99">
        <v>4</v>
      </c>
      <c r="E43" s="9"/>
      <c r="F43" s="53"/>
    </row>
    <row r="44" spans="2:6" x14ac:dyDescent="0.35">
      <c r="B44" s="98" t="s">
        <v>22</v>
      </c>
      <c r="C44" s="9"/>
      <c r="D44" s="99">
        <v>5</v>
      </c>
      <c r="E44" s="9"/>
      <c r="F44" s="53"/>
    </row>
    <row r="45" spans="2:6" x14ac:dyDescent="0.35">
      <c r="B45" s="98" t="s">
        <v>22</v>
      </c>
      <c r="C45" s="9"/>
      <c r="D45" s="99">
        <v>4</v>
      </c>
      <c r="E45" s="9"/>
      <c r="F45" s="53"/>
    </row>
    <row r="46" spans="2:6" x14ac:dyDescent="0.35">
      <c r="B46" s="98" t="s">
        <v>22</v>
      </c>
      <c r="C46" s="9"/>
      <c r="D46" s="99">
        <v>5</v>
      </c>
      <c r="E46" s="9"/>
      <c r="F46" s="53"/>
    </row>
    <row r="47" spans="2:6" x14ac:dyDescent="0.35">
      <c r="B47" s="98" t="s">
        <v>22</v>
      </c>
      <c r="C47" s="9"/>
      <c r="D47" s="99">
        <v>4</v>
      </c>
      <c r="E47" s="9"/>
      <c r="F47" s="53"/>
    </row>
    <row r="48" spans="2:6" x14ac:dyDescent="0.35">
      <c r="B48" s="98" t="s">
        <v>27</v>
      </c>
      <c r="C48" s="9"/>
      <c r="D48" s="99">
        <v>5</v>
      </c>
      <c r="E48" s="9"/>
      <c r="F48" s="53"/>
    </row>
    <row r="49" spans="2:6" x14ac:dyDescent="0.35">
      <c r="B49" s="98" t="s">
        <v>22</v>
      </c>
      <c r="C49" s="9"/>
      <c r="D49" s="99">
        <v>5</v>
      </c>
      <c r="E49" s="9"/>
      <c r="F49" s="53"/>
    </row>
    <row r="50" spans="2:6" x14ac:dyDescent="0.35">
      <c r="B50" s="98" t="s">
        <v>27</v>
      </c>
      <c r="C50" s="9"/>
      <c r="D50" s="99">
        <v>2</v>
      </c>
      <c r="E50" s="9"/>
      <c r="F50" s="53"/>
    </row>
    <row r="51" spans="2:6" x14ac:dyDescent="0.35">
      <c r="B51" s="98" t="s">
        <v>22</v>
      </c>
      <c r="C51" s="9"/>
      <c r="D51" s="99">
        <v>5</v>
      </c>
      <c r="E51" s="9"/>
      <c r="F51" s="53"/>
    </row>
    <row r="52" spans="2:6" x14ac:dyDescent="0.35">
      <c r="B52" s="98" t="s">
        <v>27</v>
      </c>
      <c r="C52" s="9"/>
      <c r="D52" s="99">
        <v>3</v>
      </c>
      <c r="E52" s="9"/>
      <c r="F52" s="53"/>
    </row>
    <row r="53" spans="2:6" x14ac:dyDescent="0.35">
      <c r="B53" s="98" t="s">
        <v>22</v>
      </c>
      <c r="C53" s="9"/>
      <c r="D53" s="99">
        <v>5</v>
      </c>
      <c r="E53" s="9"/>
      <c r="F53" s="53"/>
    </row>
    <row r="54" spans="2:6" x14ac:dyDescent="0.35">
      <c r="B54" s="98" t="s">
        <v>27</v>
      </c>
      <c r="C54" s="9"/>
      <c r="D54" s="99">
        <v>5</v>
      </c>
      <c r="E54" s="9"/>
      <c r="F54" s="53"/>
    </row>
    <row r="55" spans="2:6" x14ac:dyDescent="0.35">
      <c r="B55" s="98" t="s">
        <v>22</v>
      </c>
      <c r="C55" s="9"/>
      <c r="D55" s="99">
        <v>4</v>
      </c>
      <c r="E55" s="9"/>
      <c r="F55" s="53"/>
    </row>
    <row r="56" spans="2:6" x14ac:dyDescent="0.35">
      <c r="B56" s="98" t="s">
        <v>22</v>
      </c>
      <c r="C56" s="9"/>
      <c r="D56" s="99">
        <v>3</v>
      </c>
      <c r="E56" s="9"/>
      <c r="F56" s="53"/>
    </row>
    <row r="57" spans="2:6" x14ac:dyDescent="0.35">
      <c r="B57" s="98" t="s">
        <v>27</v>
      </c>
      <c r="C57" s="9"/>
      <c r="D57" s="99">
        <v>4</v>
      </c>
      <c r="E57" s="9"/>
      <c r="F57" s="53"/>
    </row>
    <row r="58" spans="2:6" x14ac:dyDescent="0.35">
      <c r="B58" s="98" t="s">
        <v>22</v>
      </c>
      <c r="C58" s="9"/>
      <c r="D58" s="99">
        <v>5</v>
      </c>
      <c r="E58" s="9"/>
      <c r="F58" s="53"/>
    </row>
    <row r="59" spans="2:6" x14ac:dyDescent="0.35">
      <c r="B59" s="98" t="s">
        <v>27</v>
      </c>
      <c r="C59" s="9"/>
      <c r="D59" s="99">
        <v>5</v>
      </c>
      <c r="E59" s="9"/>
      <c r="F59" s="53"/>
    </row>
    <row r="60" spans="2:6" x14ac:dyDescent="0.35">
      <c r="B60" s="98" t="s">
        <v>22</v>
      </c>
      <c r="C60" s="9"/>
      <c r="D60" s="99">
        <v>3</v>
      </c>
      <c r="E60" s="9"/>
      <c r="F60" s="53"/>
    </row>
    <row r="61" spans="2:6" x14ac:dyDescent="0.35">
      <c r="B61" s="98" t="s">
        <v>27</v>
      </c>
      <c r="C61" s="9"/>
      <c r="D61" s="99">
        <v>4</v>
      </c>
      <c r="E61" s="9"/>
      <c r="F61" s="53"/>
    </row>
    <row r="62" spans="2:6" x14ac:dyDescent="0.35">
      <c r="B62" s="98" t="s">
        <v>27</v>
      </c>
      <c r="C62" s="9"/>
      <c r="D62" s="99">
        <v>5</v>
      </c>
      <c r="E62" s="9"/>
      <c r="F62" s="53"/>
    </row>
    <row r="63" spans="2:6" x14ac:dyDescent="0.35">
      <c r="B63" s="98" t="s">
        <v>22</v>
      </c>
      <c r="C63" s="9"/>
      <c r="D63" s="99">
        <v>5</v>
      </c>
      <c r="E63" s="9"/>
      <c r="F63" s="53"/>
    </row>
    <row r="64" spans="2:6" x14ac:dyDescent="0.35">
      <c r="B64" s="98" t="s">
        <v>22</v>
      </c>
      <c r="C64" s="9"/>
      <c r="D64" s="99">
        <v>5</v>
      </c>
      <c r="E64" s="9"/>
      <c r="F64" s="53"/>
    </row>
    <row r="65" spans="2:6" x14ac:dyDescent="0.35">
      <c r="B65" s="98" t="s">
        <v>27</v>
      </c>
      <c r="C65" s="9"/>
      <c r="D65" s="99">
        <v>4</v>
      </c>
      <c r="E65" s="9"/>
      <c r="F65" s="53"/>
    </row>
    <row r="66" spans="2:6" x14ac:dyDescent="0.35">
      <c r="B66" s="98" t="s">
        <v>27</v>
      </c>
      <c r="C66" s="9"/>
      <c r="D66" s="99">
        <v>4</v>
      </c>
      <c r="E66" s="9"/>
      <c r="F66" s="53"/>
    </row>
    <row r="67" spans="2:6" x14ac:dyDescent="0.35">
      <c r="B67" s="98" t="s">
        <v>27</v>
      </c>
      <c r="C67" s="9"/>
      <c r="D67" s="99">
        <v>5</v>
      </c>
      <c r="E67" s="9"/>
      <c r="F67" s="53"/>
    </row>
    <row r="68" spans="2:6" x14ac:dyDescent="0.35">
      <c r="B68" s="98" t="s">
        <v>22</v>
      </c>
      <c r="C68" s="9"/>
      <c r="D68" s="99">
        <v>5</v>
      </c>
      <c r="E68" s="9"/>
      <c r="F68" s="53"/>
    </row>
    <row r="69" spans="2:6" x14ac:dyDescent="0.35">
      <c r="B69" s="98" t="s">
        <v>22</v>
      </c>
      <c r="C69" s="9"/>
      <c r="D69" s="99">
        <v>3</v>
      </c>
      <c r="E69" s="9"/>
      <c r="F69" s="53"/>
    </row>
    <row r="70" spans="2:6" x14ac:dyDescent="0.35">
      <c r="B70" s="98" t="s">
        <v>27</v>
      </c>
      <c r="C70" s="9"/>
      <c r="D70" s="99">
        <v>5</v>
      </c>
      <c r="E70" s="9"/>
      <c r="F70" s="53"/>
    </row>
    <row r="71" spans="2:6" x14ac:dyDescent="0.35">
      <c r="B71" s="98" t="s">
        <v>22</v>
      </c>
      <c r="C71" s="9"/>
      <c r="D71" s="99">
        <v>3</v>
      </c>
      <c r="E71" s="9"/>
      <c r="F71" s="53"/>
    </row>
    <row r="72" spans="2:6" x14ac:dyDescent="0.35">
      <c r="B72" s="98" t="s">
        <v>22</v>
      </c>
      <c r="C72" s="9"/>
      <c r="D72" s="99">
        <v>3</v>
      </c>
      <c r="E72" s="9"/>
      <c r="F72" s="53"/>
    </row>
    <row r="73" spans="2:6" x14ac:dyDescent="0.35">
      <c r="B73" s="98" t="s">
        <v>27</v>
      </c>
      <c r="C73" s="9"/>
      <c r="D73" s="99">
        <v>4</v>
      </c>
      <c r="E73" s="9"/>
      <c r="F73" s="53"/>
    </row>
    <row r="74" spans="2:6" x14ac:dyDescent="0.35">
      <c r="B74" s="98" t="s">
        <v>22</v>
      </c>
      <c r="D74" s="99">
        <v>5</v>
      </c>
    </row>
    <row r="75" spans="2:6" x14ac:dyDescent="0.35">
      <c r="B75" s="98" t="s">
        <v>27</v>
      </c>
      <c r="D75" s="99">
        <v>5</v>
      </c>
    </row>
  </sheetData>
  <conditionalFormatting sqref="B3:F3 C4:C73 E4:F73">
    <cfRule type="cellIs" dxfId="0" priority="2" operator="greaterThan">
      <formula>3</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7A807-4C1E-491E-B453-94B25902B7C9}">
  <sheetPr>
    <tabColor rgb="FF8EA9DB"/>
  </sheetPr>
  <dimension ref="A1:AX81"/>
  <sheetViews>
    <sheetView topLeftCell="B1" zoomScale="55" zoomScaleNormal="70" workbookViewId="0">
      <selection activeCell="E40" sqref="E40:I40"/>
    </sheetView>
  </sheetViews>
  <sheetFormatPr defaultColWidth="8.81640625" defaultRowHeight="14.5" x14ac:dyDescent="0.35"/>
  <cols>
    <col min="17" max="17" width="62.81640625" customWidth="1"/>
    <col min="33" max="33" width="8.54296875" customWidth="1"/>
    <col min="36" max="36" width="36.1796875" customWidth="1"/>
  </cols>
  <sheetData>
    <row r="1" spans="1:50" x14ac:dyDescent="0.35">
      <c r="A1" s="106" t="s">
        <v>225</v>
      </c>
      <c r="B1" s="106"/>
      <c r="C1" s="106"/>
      <c r="D1" s="106"/>
      <c r="E1" s="106"/>
      <c r="F1" s="106"/>
      <c r="G1" s="106"/>
      <c r="H1" s="106"/>
      <c r="I1" s="106"/>
      <c r="J1" s="105" t="s">
        <v>226</v>
      </c>
      <c r="K1" s="105"/>
      <c r="L1" s="105"/>
      <c r="M1" s="105"/>
      <c r="N1" s="105"/>
      <c r="O1" s="105"/>
      <c r="P1" s="105"/>
      <c r="Q1" s="101" t="s">
        <v>227</v>
      </c>
      <c r="R1" s="101"/>
      <c r="S1" s="101"/>
      <c r="T1" s="101"/>
      <c r="U1" s="101"/>
      <c r="V1" s="101"/>
      <c r="W1" s="107" t="s">
        <v>228</v>
      </c>
      <c r="X1" s="107"/>
      <c r="Y1" s="107"/>
      <c r="Z1" s="107"/>
      <c r="AA1" s="107"/>
      <c r="AB1" s="107"/>
      <c r="AC1" s="107"/>
      <c r="AD1" s="107"/>
      <c r="AE1" s="107"/>
      <c r="AF1" s="107"/>
      <c r="AG1" s="112" t="s">
        <v>229</v>
      </c>
      <c r="AH1" s="112"/>
      <c r="AI1" s="112"/>
    </row>
    <row r="2" spans="1:50" ht="14.5" customHeight="1" x14ac:dyDescent="0.35">
      <c r="A2" s="109" t="s">
        <v>0</v>
      </c>
      <c r="B2" s="109"/>
      <c r="C2" s="111" t="s">
        <v>1</v>
      </c>
      <c r="D2" s="111"/>
      <c r="E2" s="110" t="s">
        <v>230</v>
      </c>
      <c r="F2" s="110"/>
      <c r="G2" s="110"/>
      <c r="H2" s="110"/>
      <c r="I2" s="110"/>
      <c r="J2" s="110" t="s">
        <v>3</v>
      </c>
      <c r="K2" s="110"/>
      <c r="L2" s="110"/>
      <c r="M2" s="110"/>
      <c r="N2" s="110"/>
      <c r="O2" s="110"/>
      <c r="P2" s="110"/>
      <c r="Q2" s="113" t="s">
        <v>15</v>
      </c>
      <c r="R2" s="110" t="s">
        <v>4</v>
      </c>
      <c r="S2" s="110"/>
      <c r="T2" s="110"/>
      <c r="U2" s="110"/>
      <c r="V2" s="110"/>
      <c r="W2" s="108" t="s">
        <v>6</v>
      </c>
      <c r="X2" s="108"/>
      <c r="Y2" s="108"/>
      <c r="Z2" s="108"/>
      <c r="AA2" s="108"/>
      <c r="AB2" s="110" t="s">
        <v>12</v>
      </c>
      <c r="AC2" s="110"/>
      <c r="AD2" s="110"/>
      <c r="AE2" s="110" t="s">
        <v>13</v>
      </c>
      <c r="AF2" s="110"/>
      <c r="AG2" s="110" t="s">
        <v>11</v>
      </c>
      <c r="AH2" s="110"/>
      <c r="AI2" s="110"/>
      <c r="AJ2" s="2"/>
      <c r="AK2" s="2"/>
      <c r="AL2" s="2"/>
      <c r="AM2" s="1"/>
      <c r="AN2" s="1"/>
      <c r="AO2" s="1"/>
      <c r="AP2" s="1"/>
      <c r="AQ2" s="1"/>
    </row>
    <row r="3" spans="1:50" ht="65.5" customHeight="1" x14ac:dyDescent="0.35">
      <c r="A3" s="110"/>
      <c r="B3" s="110"/>
      <c r="C3" s="108"/>
      <c r="D3" s="108"/>
      <c r="E3" s="110"/>
      <c r="F3" s="110"/>
      <c r="G3" s="110"/>
      <c r="H3" s="110"/>
      <c r="I3" s="110"/>
      <c r="J3" s="110"/>
      <c r="K3" s="110"/>
      <c r="L3" s="110"/>
      <c r="M3" s="110"/>
      <c r="N3" s="110"/>
      <c r="O3" s="110"/>
      <c r="P3" s="110"/>
      <c r="Q3" s="113"/>
      <c r="R3" s="110"/>
      <c r="S3" s="110"/>
      <c r="T3" s="110"/>
      <c r="U3" s="110"/>
      <c r="V3" s="110"/>
      <c r="W3" s="108"/>
      <c r="X3" s="108"/>
      <c r="Y3" s="108"/>
      <c r="Z3" s="108"/>
      <c r="AA3" s="108"/>
      <c r="AB3" s="110"/>
      <c r="AC3" s="110"/>
      <c r="AD3" s="110"/>
      <c r="AE3" s="110"/>
      <c r="AF3" s="110"/>
      <c r="AG3" s="110"/>
      <c r="AH3" s="110"/>
      <c r="AI3" s="110"/>
      <c r="AJ3" s="2"/>
      <c r="AK3" s="1"/>
      <c r="AL3" s="1"/>
      <c r="AM3" s="1"/>
      <c r="AN3" s="1"/>
      <c r="AO3" s="1"/>
      <c r="AP3" s="1"/>
      <c r="AQ3" s="1"/>
      <c r="AT3" s="1"/>
      <c r="AU3" s="1"/>
      <c r="AV3" s="1"/>
      <c r="AW3" s="1"/>
      <c r="AX3" s="1"/>
    </row>
    <row r="4" spans="1:50" ht="13.5" customHeight="1" x14ac:dyDescent="0.35">
      <c r="A4" s="100">
        <v>20</v>
      </c>
      <c r="B4" s="100"/>
      <c r="C4" s="100" t="s">
        <v>16</v>
      </c>
      <c r="D4" s="100"/>
      <c r="E4" s="100" t="s">
        <v>231</v>
      </c>
      <c r="F4" s="100"/>
      <c r="G4" s="100"/>
      <c r="H4" s="100"/>
      <c r="I4" s="100"/>
      <c r="J4" s="100" t="s">
        <v>18</v>
      </c>
      <c r="K4" s="100"/>
      <c r="L4" s="100"/>
      <c r="M4" s="100"/>
      <c r="N4" s="100"/>
      <c r="O4" s="100"/>
      <c r="P4" s="100"/>
      <c r="Q4" s="14" t="s">
        <v>232</v>
      </c>
      <c r="R4" s="100" t="s">
        <v>19</v>
      </c>
      <c r="S4" s="100"/>
      <c r="T4" s="100"/>
      <c r="U4" s="100"/>
      <c r="V4" s="100"/>
      <c r="W4" s="100">
        <v>5</v>
      </c>
      <c r="X4" s="100"/>
      <c r="Y4" s="100"/>
      <c r="Z4" s="100"/>
      <c r="AA4" s="100"/>
      <c r="AB4" s="100" t="s">
        <v>21</v>
      </c>
      <c r="AC4" s="100"/>
      <c r="AD4" s="100"/>
      <c r="AE4" s="100" t="s">
        <v>22</v>
      </c>
      <c r="AF4" s="100"/>
      <c r="AG4" s="100">
        <v>3</v>
      </c>
      <c r="AH4" s="100"/>
      <c r="AI4" s="100"/>
      <c r="AJ4" s="2"/>
      <c r="AK4" s="1"/>
      <c r="AL4" s="1"/>
      <c r="AM4" s="1"/>
      <c r="AN4" s="1"/>
      <c r="AO4" s="1"/>
      <c r="AP4" s="1"/>
      <c r="AQ4" s="1"/>
      <c r="AT4" s="1"/>
      <c r="AU4" s="1"/>
      <c r="AV4" s="1"/>
      <c r="AW4" s="1"/>
      <c r="AX4" s="1"/>
    </row>
    <row r="5" spans="1:50" ht="13.5" customHeight="1" x14ac:dyDescent="0.35">
      <c r="A5" s="100">
        <v>17</v>
      </c>
      <c r="B5" s="100"/>
      <c r="C5" s="100" t="s">
        <v>16</v>
      </c>
      <c r="D5" s="100"/>
      <c r="E5" s="100" t="s">
        <v>233</v>
      </c>
      <c r="F5" s="100"/>
      <c r="G5" s="100"/>
      <c r="H5" s="100"/>
      <c r="I5" s="100"/>
      <c r="J5" s="100" t="s">
        <v>25</v>
      </c>
      <c r="K5" s="100"/>
      <c r="L5" s="100"/>
      <c r="M5" s="100"/>
      <c r="N5" s="100"/>
      <c r="O5" s="100"/>
      <c r="P5" s="100"/>
      <c r="Q5" s="14" t="s">
        <v>232</v>
      </c>
      <c r="R5" s="100" t="s">
        <v>26</v>
      </c>
      <c r="S5" s="100"/>
      <c r="T5" s="100"/>
      <c r="U5" s="100"/>
      <c r="V5" s="100"/>
      <c r="W5" s="100">
        <v>5</v>
      </c>
      <c r="X5" s="100"/>
      <c r="Y5" s="100"/>
      <c r="Z5" s="100"/>
      <c r="AA5" s="100"/>
      <c r="AB5" s="100" t="s">
        <v>21</v>
      </c>
      <c r="AC5" s="100"/>
      <c r="AD5" s="100"/>
      <c r="AE5" s="100" t="s">
        <v>27</v>
      </c>
      <c r="AF5" s="100"/>
      <c r="AG5" s="100">
        <v>3</v>
      </c>
      <c r="AH5" s="100"/>
      <c r="AI5" s="100"/>
      <c r="AJ5" s="1"/>
      <c r="AK5" s="1"/>
      <c r="AL5" s="1"/>
      <c r="AM5" s="1"/>
      <c r="AN5" s="1"/>
      <c r="AO5" s="1"/>
      <c r="AP5" s="1"/>
      <c r="AQ5" s="1"/>
      <c r="AT5" s="1"/>
      <c r="AU5" s="1"/>
      <c r="AV5" s="1"/>
      <c r="AW5" s="1"/>
      <c r="AX5" s="1"/>
    </row>
    <row r="6" spans="1:50" ht="13.5" customHeight="1" x14ac:dyDescent="0.35">
      <c r="A6" s="100">
        <v>19</v>
      </c>
      <c r="B6" s="100"/>
      <c r="C6" s="100" t="s">
        <v>16</v>
      </c>
      <c r="D6" s="100"/>
      <c r="E6" s="100" t="s">
        <v>231</v>
      </c>
      <c r="F6" s="100"/>
      <c r="G6" s="100"/>
      <c r="H6" s="100"/>
      <c r="I6" s="100"/>
      <c r="J6" s="100" t="s">
        <v>18</v>
      </c>
      <c r="K6" s="100"/>
      <c r="L6" s="100"/>
      <c r="M6" s="100"/>
      <c r="N6" s="100"/>
      <c r="O6" s="100"/>
      <c r="P6" s="100"/>
      <c r="Q6" s="15" t="s">
        <v>234</v>
      </c>
      <c r="R6" s="100" t="s">
        <v>30</v>
      </c>
      <c r="S6" s="100"/>
      <c r="T6" s="100"/>
      <c r="U6" s="100"/>
      <c r="V6" s="100"/>
      <c r="W6" s="100">
        <v>3</v>
      </c>
      <c r="X6" s="100"/>
      <c r="Y6" s="100"/>
      <c r="Z6" s="100"/>
      <c r="AA6" s="100"/>
      <c r="AB6" s="100" t="s">
        <v>31</v>
      </c>
      <c r="AC6" s="100"/>
      <c r="AD6" s="100"/>
      <c r="AE6" s="100" t="s">
        <v>27</v>
      </c>
      <c r="AF6" s="100"/>
      <c r="AG6" s="100">
        <v>4</v>
      </c>
      <c r="AH6" s="100"/>
      <c r="AI6" s="100"/>
      <c r="AJ6" s="1"/>
      <c r="AK6" s="1"/>
      <c r="AL6" s="1"/>
      <c r="AM6" s="1"/>
      <c r="AN6" s="1"/>
      <c r="AO6" s="1"/>
      <c r="AP6" s="1"/>
      <c r="AQ6" s="1"/>
      <c r="AT6" s="1"/>
      <c r="AU6" s="1"/>
      <c r="AV6" s="1"/>
      <c r="AW6" s="1"/>
      <c r="AX6" s="1"/>
    </row>
    <row r="7" spans="1:50" ht="13.5" customHeight="1" x14ac:dyDescent="0.35">
      <c r="A7" s="100">
        <v>17</v>
      </c>
      <c r="B7" s="100"/>
      <c r="C7" s="100" t="s">
        <v>33</v>
      </c>
      <c r="D7" s="100"/>
      <c r="E7" s="100" t="s">
        <v>233</v>
      </c>
      <c r="F7" s="100"/>
      <c r="G7" s="100"/>
      <c r="H7" s="100"/>
      <c r="I7" s="100"/>
      <c r="J7" s="100" t="s">
        <v>35</v>
      </c>
      <c r="K7" s="100"/>
      <c r="L7" s="100"/>
      <c r="M7" s="100"/>
      <c r="N7" s="100"/>
      <c r="O7" s="100"/>
      <c r="P7" s="100"/>
      <c r="Q7" s="15" t="s">
        <v>235</v>
      </c>
      <c r="R7" s="100" t="s">
        <v>36</v>
      </c>
      <c r="S7" s="100"/>
      <c r="T7" s="100"/>
      <c r="U7" s="100"/>
      <c r="V7" s="100"/>
      <c r="W7" s="100">
        <v>1</v>
      </c>
      <c r="X7" s="100"/>
      <c r="Y7" s="100"/>
      <c r="Z7" s="100"/>
      <c r="AA7" s="100"/>
      <c r="AB7" s="100" t="s">
        <v>37</v>
      </c>
      <c r="AC7" s="100"/>
      <c r="AD7" s="100"/>
      <c r="AE7" s="100" t="s">
        <v>27</v>
      </c>
      <c r="AF7" s="100"/>
      <c r="AG7" s="100">
        <v>1</v>
      </c>
      <c r="AH7" s="100"/>
      <c r="AI7" s="100"/>
      <c r="AJ7" s="1"/>
      <c r="AK7" s="1"/>
      <c r="AL7" s="1"/>
      <c r="AM7" s="1"/>
      <c r="AN7" s="1"/>
      <c r="AO7" s="1"/>
      <c r="AP7" s="1"/>
      <c r="AQ7" s="1"/>
      <c r="AT7" s="1"/>
      <c r="AU7" s="1"/>
      <c r="AV7" s="1"/>
      <c r="AW7" s="1"/>
      <c r="AX7" s="1"/>
    </row>
    <row r="8" spans="1:50" ht="13.5" customHeight="1" x14ac:dyDescent="0.35">
      <c r="A8" s="100">
        <v>17</v>
      </c>
      <c r="B8" s="100"/>
      <c r="C8" s="100" t="s">
        <v>33</v>
      </c>
      <c r="D8" s="100"/>
      <c r="E8" s="100" t="s">
        <v>236</v>
      </c>
      <c r="F8" s="100"/>
      <c r="G8" s="100"/>
      <c r="H8" s="100"/>
      <c r="I8" s="100"/>
      <c r="J8" s="100" t="s">
        <v>40</v>
      </c>
      <c r="K8" s="100"/>
      <c r="L8" s="100"/>
      <c r="M8" s="100"/>
      <c r="N8" s="100"/>
      <c r="O8" s="100"/>
      <c r="P8" s="100"/>
      <c r="Q8" s="15" t="s">
        <v>234</v>
      </c>
      <c r="R8" s="100" t="s">
        <v>41</v>
      </c>
      <c r="S8" s="100"/>
      <c r="T8" s="100"/>
      <c r="U8" s="100"/>
      <c r="V8" s="100"/>
      <c r="W8" s="100">
        <v>5</v>
      </c>
      <c r="X8" s="100"/>
      <c r="Y8" s="100"/>
      <c r="Z8" s="100"/>
      <c r="AA8" s="100"/>
      <c r="AB8" s="100" t="s">
        <v>37</v>
      </c>
      <c r="AC8" s="100"/>
      <c r="AD8" s="100"/>
      <c r="AE8" s="100" t="s">
        <v>27</v>
      </c>
      <c r="AF8" s="100"/>
      <c r="AG8" s="100">
        <v>2</v>
      </c>
      <c r="AH8" s="100"/>
      <c r="AI8" s="100"/>
      <c r="AJ8" s="1"/>
      <c r="AK8" s="1"/>
      <c r="AL8" s="1"/>
      <c r="AM8" s="1"/>
      <c r="AN8" s="1"/>
      <c r="AO8" s="1"/>
      <c r="AP8" s="1"/>
      <c r="AQ8" s="1"/>
      <c r="AT8" s="1"/>
      <c r="AU8" s="1"/>
      <c r="AV8" s="1"/>
      <c r="AW8" s="1"/>
      <c r="AX8" s="1"/>
    </row>
    <row r="9" spans="1:50" ht="13.5" customHeight="1" x14ac:dyDescent="0.35">
      <c r="A9" s="100">
        <v>18</v>
      </c>
      <c r="B9" s="100"/>
      <c r="C9" s="100" t="s">
        <v>33</v>
      </c>
      <c r="D9" s="100"/>
      <c r="E9" s="100" t="s">
        <v>233</v>
      </c>
      <c r="F9" s="100"/>
      <c r="G9" s="100"/>
      <c r="H9" s="100"/>
      <c r="I9" s="100"/>
      <c r="J9" s="100" t="s">
        <v>44</v>
      </c>
      <c r="K9" s="100"/>
      <c r="L9" s="100"/>
      <c r="M9" s="100"/>
      <c r="N9" s="100"/>
      <c r="O9" s="100"/>
      <c r="P9" s="100"/>
      <c r="Q9" s="15" t="s">
        <v>232</v>
      </c>
      <c r="R9" s="100" t="s">
        <v>45</v>
      </c>
      <c r="S9" s="100"/>
      <c r="T9" s="100"/>
      <c r="U9" s="100"/>
      <c r="V9" s="100"/>
      <c r="W9" s="100">
        <v>1</v>
      </c>
      <c r="X9" s="100"/>
      <c r="Y9" s="100"/>
      <c r="Z9" s="100"/>
      <c r="AA9" s="100"/>
      <c r="AB9" s="100" t="s">
        <v>31</v>
      </c>
      <c r="AC9" s="100"/>
      <c r="AD9" s="100"/>
      <c r="AE9" s="100" t="s">
        <v>27</v>
      </c>
      <c r="AF9" s="100"/>
      <c r="AG9" s="100">
        <v>1</v>
      </c>
      <c r="AH9" s="100"/>
      <c r="AI9" s="100"/>
      <c r="AJ9" s="1"/>
      <c r="AK9" s="1"/>
      <c r="AL9" s="1"/>
      <c r="AM9" s="1"/>
      <c r="AN9" s="1"/>
      <c r="AO9" s="1"/>
      <c r="AP9" s="1"/>
      <c r="AQ9" s="1"/>
      <c r="AT9" s="1"/>
      <c r="AU9" s="1"/>
      <c r="AV9" s="1"/>
      <c r="AW9" s="1"/>
      <c r="AX9" s="1"/>
    </row>
    <row r="10" spans="1:50" ht="13.5" customHeight="1" x14ac:dyDescent="0.35">
      <c r="A10" s="100">
        <v>17</v>
      </c>
      <c r="B10" s="100"/>
      <c r="C10" s="100" t="s">
        <v>33</v>
      </c>
      <c r="D10" s="100"/>
      <c r="E10" s="100" t="s">
        <v>237</v>
      </c>
      <c r="F10" s="100"/>
      <c r="G10" s="100"/>
      <c r="H10" s="100"/>
      <c r="I10" s="100"/>
      <c r="J10" s="100" t="s">
        <v>48</v>
      </c>
      <c r="K10" s="100"/>
      <c r="L10" s="100"/>
      <c r="M10" s="100"/>
      <c r="N10" s="100"/>
      <c r="O10" s="100"/>
      <c r="P10" s="100"/>
      <c r="Q10" s="14" t="s">
        <v>234</v>
      </c>
      <c r="R10" s="100" t="s">
        <v>49</v>
      </c>
      <c r="S10" s="100"/>
      <c r="T10" s="100"/>
      <c r="U10" s="100"/>
      <c r="V10" s="100"/>
      <c r="W10" s="100">
        <v>4</v>
      </c>
      <c r="X10" s="100"/>
      <c r="Y10" s="100"/>
      <c r="Z10" s="100"/>
      <c r="AA10" s="100"/>
      <c r="AB10" s="100" t="s">
        <v>50</v>
      </c>
      <c r="AC10" s="100"/>
      <c r="AD10" s="100"/>
      <c r="AE10" s="100" t="s">
        <v>22</v>
      </c>
      <c r="AF10" s="100"/>
      <c r="AG10" s="100">
        <v>5</v>
      </c>
      <c r="AH10" s="100"/>
      <c r="AI10" s="100"/>
      <c r="AJ10" s="2"/>
      <c r="AK10" s="1"/>
      <c r="AL10" s="1"/>
      <c r="AM10" s="1"/>
      <c r="AN10" s="1"/>
      <c r="AO10" s="1"/>
      <c r="AP10" s="1"/>
      <c r="AQ10" s="1"/>
      <c r="AT10" s="1"/>
      <c r="AU10" s="1"/>
      <c r="AV10" s="1"/>
      <c r="AW10" s="1"/>
      <c r="AX10" s="1"/>
    </row>
    <row r="11" spans="1:50" ht="13.5" customHeight="1" x14ac:dyDescent="0.35">
      <c r="A11" s="100">
        <v>17</v>
      </c>
      <c r="B11" s="100"/>
      <c r="C11" s="100" t="s">
        <v>16</v>
      </c>
      <c r="D11" s="100"/>
      <c r="E11" s="100" t="s">
        <v>237</v>
      </c>
      <c r="F11" s="100"/>
      <c r="G11" s="100"/>
      <c r="H11" s="100"/>
      <c r="I11" s="100"/>
      <c r="J11" s="100" t="s">
        <v>53</v>
      </c>
      <c r="K11" s="100"/>
      <c r="L11" s="100"/>
      <c r="M11" s="100"/>
      <c r="N11" s="100"/>
      <c r="O11" s="100"/>
      <c r="P11" s="100"/>
      <c r="Q11" s="15" t="s">
        <v>234</v>
      </c>
      <c r="R11" s="100" t="s">
        <v>54</v>
      </c>
      <c r="S11" s="100"/>
      <c r="T11" s="100"/>
      <c r="U11" s="100"/>
      <c r="V11" s="100"/>
      <c r="W11" s="100">
        <v>3</v>
      </c>
      <c r="X11" s="100"/>
      <c r="Y11" s="100"/>
      <c r="Z11" s="100"/>
      <c r="AA11" s="100"/>
      <c r="AB11" s="100" t="s">
        <v>31</v>
      </c>
      <c r="AC11" s="100"/>
      <c r="AD11" s="100"/>
      <c r="AE11" s="100" t="s">
        <v>22</v>
      </c>
      <c r="AF11" s="100"/>
      <c r="AG11" s="100">
        <v>5</v>
      </c>
      <c r="AH11" s="100"/>
      <c r="AI11" s="100"/>
      <c r="AJ11" s="1"/>
      <c r="AK11" s="1"/>
      <c r="AL11" s="1"/>
      <c r="AM11" s="1"/>
      <c r="AN11" s="1"/>
      <c r="AO11" s="1"/>
      <c r="AP11" s="1"/>
      <c r="AQ11" s="1"/>
      <c r="AT11" s="1"/>
      <c r="AU11" s="1"/>
      <c r="AV11" s="1"/>
      <c r="AW11" s="1"/>
      <c r="AX11" s="1"/>
    </row>
    <row r="12" spans="1:50" ht="13.5" customHeight="1" x14ac:dyDescent="0.35">
      <c r="A12" s="100">
        <v>17</v>
      </c>
      <c r="B12" s="100"/>
      <c r="C12" s="100" t="s">
        <v>16</v>
      </c>
      <c r="D12" s="100"/>
      <c r="E12" s="100" t="s">
        <v>231</v>
      </c>
      <c r="F12" s="100"/>
      <c r="G12" s="100"/>
      <c r="H12" s="100"/>
      <c r="I12" s="100"/>
      <c r="J12" s="100" t="s">
        <v>18</v>
      </c>
      <c r="K12" s="100"/>
      <c r="L12" s="100"/>
      <c r="M12" s="100"/>
      <c r="N12" s="100"/>
      <c r="O12" s="100"/>
      <c r="P12" s="100"/>
      <c r="Q12" s="15" t="s">
        <v>235</v>
      </c>
      <c r="R12" s="100" t="s">
        <v>57</v>
      </c>
      <c r="S12" s="100"/>
      <c r="T12" s="100"/>
      <c r="U12" s="100"/>
      <c r="V12" s="100"/>
      <c r="W12" s="100">
        <v>5</v>
      </c>
      <c r="X12" s="100"/>
      <c r="Y12" s="100"/>
      <c r="Z12" s="100"/>
      <c r="AA12" s="100"/>
      <c r="AB12" s="100" t="s">
        <v>37</v>
      </c>
      <c r="AC12" s="100"/>
      <c r="AD12" s="100"/>
      <c r="AE12" s="100" t="s">
        <v>22</v>
      </c>
      <c r="AF12" s="100"/>
      <c r="AG12" s="100">
        <v>4</v>
      </c>
      <c r="AH12" s="100"/>
      <c r="AI12" s="100"/>
      <c r="AJ12" s="1"/>
      <c r="AK12" s="1"/>
      <c r="AL12" s="1"/>
      <c r="AM12" s="1"/>
      <c r="AN12" s="1"/>
      <c r="AO12" s="1"/>
      <c r="AP12" s="1"/>
      <c r="AQ12" s="1"/>
      <c r="AT12" s="1"/>
      <c r="AU12" s="1"/>
      <c r="AV12" s="1"/>
      <c r="AW12" s="1"/>
      <c r="AX12" s="1"/>
    </row>
    <row r="13" spans="1:50" ht="13.5" customHeight="1" x14ac:dyDescent="0.35">
      <c r="A13" s="100">
        <v>17</v>
      </c>
      <c r="B13" s="100"/>
      <c r="C13" s="100" t="s">
        <v>16</v>
      </c>
      <c r="D13" s="100"/>
      <c r="E13" s="100" t="s">
        <v>231</v>
      </c>
      <c r="F13" s="100"/>
      <c r="G13" s="100"/>
      <c r="H13" s="100"/>
      <c r="I13" s="100"/>
      <c r="J13" s="100" t="s">
        <v>60</v>
      </c>
      <c r="K13" s="100"/>
      <c r="L13" s="100"/>
      <c r="M13" s="100"/>
      <c r="N13" s="100"/>
      <c r="O13" s="100"/>
      <c r="P13" s="100"/>
      <c r="Q13" s="14" t="s">
        <v>232</v>
      </c>
      <c r="R13" s="100" t="s">
        <v>61</v>
      </c>
      <c r="S13" s="100"/>
      <c r="T13" s="100"/>
      <c r="U13" s="100"/>
      <c r="V13" s="100"/>
      <c r="W13" s="100">
        <v>3</v>
      </c>
      <c r="X13" s="100"/>
      <c r="Y13" s="100"/>
      <c r="Z13" s="100"/>
      <c r="AA13" s="100"/>
      <c r="AB13" s="100" t="s">
        <v>37</v>
      </c>
      <c r="AC13" s="100"/>
      <c r="AD13" s="100"/>
      <c r="AE13" s="100" t="s">
        <v>22</v>
      </c>
      <c r="AF13" s="100"/>
      <c r="AG13" s="100">
        <v>3</v>
      </c>
      <c r="AH13" s="100"/>
      <c r="AI13" s="100"/>
      <c r="AJ13" s="2"/>
      <c r="AK13" s="1"/>
      <c r="AL13" s="1"/>
      <c r="AM13" s="1"/>
      <c r="AN13" s="1"/>
      <c r="AO13" s="1"/>
      <c r="AP13" s="1"/>
      <c r="AQ13" s="1"/>
      <c r="AT13" s="1"/>
      <c r="AU13" s="1"/>
      <c r="AV13" s="1"/>
      <c r="AW13" s="1"/>
      <c r="AX13" s="1"/>
    </row>
    <row r="14" spans="1:50" ht="13.5" customHeight="1" x14ac:dyDescent="0.35">
      <c r="A14" s="100">
        <v>17</v>
      </c>
      <c r="B14" s="100"/>
      <c r="C14" s="100" t="s">
        <v>33</v>
      </c>
      <c r="D14" s="100"/>
      <c r="E14" s="100" t="s">
        <v>233</v>
      </c>
      <c r="F14" s="100"/>
      <c r="G14" s="100"/>
      <c r="H14" s="100"/>
      <c r="I14" s="100"/>
      <c r="J14" s="100" t="s">
        <v>65</v>
      </c>
      <c r="K14" s="100"/>
      <c r="L14" s="100"/>
      <c r="M14" s="100"/>
      <c r="N14" s="100"/>
      <c r="O14" s="100"/>
      <c r="P14" s="100"/>
      <c r="Q14" s="15" t="s">
        <v>235</v>
      </c>
      <c r="R14" s="100"/>
      <c r="S14" s="100"/>
      <c r="T14" s="100"/>
      <c r="U14" s="100"/>
      <c r="V14" s="100"/>
      <c r="W14" s="100">
        <v>5</v>
      </c>
      <c r="X14" s="100"/>
      <c r="Y14" s="100"/>
      <c r="Z14" s="100"/>
      <c r="AA14" s="100"/>
      <c r="AB14" s="100" t="s">
        <v>31</v>
      </c>
      <c r="AC14" s="100"/>
      <c r="AD14" s="100"/>
      <c r="AE14" s="100" t="s">
        <v>27</v>
      </c>
      <c r="AF14" s="100"/>
      <c r="AG14" s="100">
        <v>3</v>
      </c>
      <c r="AH14" s="100"/>
      <c r="AI14" s="100"/>
      <c r="AJ14" s="1"/>
      <c r="AK14" s="1"/>
      <c r="AL14" s="1"/>
      <c r="AM14" s="1"/>
      <c r="AN14" s="1"/>
      <c r="AO14" s="1"/>
      <c r="AP14" s="1"/>
      <c r="AQ14" s="1"/>
      <c r="AT14" s="1"/>
      <c r="AU14" s="1"/>
      <c r="AV14" s="1"/>
      <c r="AW14" s="1"/>
      <c r="AX14" s="1"/>
    </row>
    <row r="15" spans="1:50" ht="13.5" customHeight="1" x14ac:dyDescent="0.35">
      <c r="A15" s="100">
        <v>18</v>
      </c>
      <c r="B15" s="100"/>
      <c r="C15" s="100" t="s">
        <v>16</v>
      </c>
      <c r="D15" s="100"/>
      <c r="E15" s="100" t="s">
        <v>233</v>
      </c>
      <c r="F15" s="100"/>
      <c r="G15" s="100"/>
      <c r="H15" s="100"/>
      <c r="I15" s="100"/>
      <c r="J15" s="100" t="s">
        <v>68</v>
      </c>
      <c r="K15" s="100"/>
      <c r="L15" s="100"/>
      <c r="M15" s="100"/>
      <c r="N15" s="100"/>
      <c r="O15" s="100"/>
      <c r="P15" s="100"/>
      <c r="Q15" s="17" t="s">
        <v>238</v>
      </c>
      <c r="R15" s="100" t="s">
        <v>69</v>
      </c>
      <c r="S15" s="100"/>
      <c r="T15" s="100"/>
      <c r="U15" s="100"/>
      <c r="V15" s="100"/>
      <c r="W15" s="100">
        <v>5</v>
      </c>
      <c r="X15" s="100"/>
      <c r="Y15" s="100"/>
      <c r="Z15" s="100"/>
      <c r="AA15" s="100"/>
      <c r="AB15" s="100" t="s">
        <v>31</v>
      </c>
      <c r="AC15" s="100"/>
      <c r="AD15" s="100"/>
      <c r="AE15" s="100" t="s">
        <v>27</v>
      </c>
      <c r="AF15" s="100"/>
      <c r="AG15" s="100">
        <v>2</v>
      </c>
      <c r="AH15" s="100"/>
      <c r="AI15" s="100"/>
      <c r="AJ15" s="2"/>
      <c r="AK15" s="1"/>
      <c r="AL15" s="1"/>
      <c r="AM15" s="1"/>
      <c r="AN15" s="1"/>
      <c r="AO15" s="1"/>
      <c r="AP15" s="1"/>
      <c r="AQ15" s="1"/>
      <c r="AT15" s="1"/>
      <c r="AU15" s="1"/>
      <c r="AV15" s="1"/>
      <c r="AW15" s="1"/>
      <c r="AX15" s="1"/>
    </row>
    <row r="16" spans="1:50" ht="13.5" customHeight="1" x14ac:dyDescent="0.35">
      <c r="A16" s="100">
        <v>17</v>
      </c>
      <c r="B16" s="100"/>
      <c r="C16" s="100" t="s">
        <v>16</v>
      </c>
      <c r="D16" s="100"/>
      <c r="E16" s="100" t="s">
        <v>231</v>
      </c>
      <c r="F16" s="100"/>
      <c r="G16" s="100"/>
      <c r="H16" s="100"/>
      <c r="I16" s="100"/>
      <c r="J16" s="100" t="s">
        <v>72</v>
      </c>
      <c r="K16" s="100"/>
      <c r="L16" s="100"/>
      <c r="M16" s="100"/>
      <c r="N16" s="100"/>
      <c r="O16" s="100"/>
      <c r="P16" s="100"/>
      <c r="Q16" s="15" t="s">
        <v>234</v>
      </c>
      <c r="R16" s="100" t="s">
        <v>73</v>
      </c>
      <c r="S16" s="100"/>
      <c r="T16" s="100"/>
      <c r="U16" s="100"/>
      <c r="V16" s="100"/>
      <c r="W16" s="100">
        <v>3</v>
      </c>
      <c r="X16" s="100"/>
      <c r="Y16" s="100"/>
      <c r="Z16" s="100"/>
      <c r="AA16" s="100"/>
      <c r="AB16" s="100" t="s">
        <v>37</v>
      </c>
      <c r="AC16" s="100"/>
      <c r="AD16" s="100"/>
      <c r="AE16" s="100" t="s">
        <v>27</v>
      </c>
      <c r="AF16" s="100"/>
      <c r="AG16" s="100">
        <v>4</v>
      </c>
      <c r="AH16" s="100"/>
      <c r="AI16" s="100"/>
      <c r="AJ16" s="1"/>
      <c r="AK16" s="1"/>
      <c r="AL16" s="1"/>
      <c r="AM16" s="1"/>
      <c r="AN16" s="1"/>
      <c r="AO16" s="1"/>
      <c r="AP16" s="1"/>
      <c r="AQ16" s="1"/>
      <c r="AT16" s="1"/>
      <c r="AU16" s="1"/>
      <c r="AV16" s="1"/>
      <c r="AW16" s="1"/>
      <c r="AX16" s="1"/>
    </row>
    <row r="17" spans="1:50" ht="13.5" customHeight="1" x14ac:dyDescent="0.35">
      <c r="A17" s="100">
        <v>17</v>
      </c>
      <c r="B17" s="100"/>
      <c r="C17" s="100" t="s">
        <v>33</v>
      </c>
      <c r="D17" s="100"/>
      <c r="E17" s="100" t="s">
        <v>231</v>
      </c>
      <c r="F17" s="100"/>
      <c r="G17" s="100"/>
      <c r="H17" s="100"/>
      <c r="I17" s="100"/>
      <c r="J17" s="100" t="s">
        <v>76</v>
      </c>
      <c r="K17" s="100"/>
      <c r="L17" s="100"/>
      <c r="M17" s="100"/>
      <c r="N17" s="100"/>
      <c r="O17" s="100"/>
      <c r="P17" s="100"/>
      <c r="Q17" s="14" t="s">
        <v>234</v>
      </c>
      <c r="R17" s="100" t="s">
        <v>77</v>
      </c>
      <c r="S17" s="100"/>
      <c r="T17" s="100"/>
      <c r="U17" s="100"/>
      <c r="V17" s="100"/>
      <c r="W17" s="100">
        <v>5</v>
      </c>
      <c r="X17" s="100"/>
      <c r="Y17" s="100"/>
      <c r="Z17" s="100"/>
      <c r="AA17" s="100"/>
      <c r="AB17" s="100" t="s">
        <v>21</v>
      </c>
      <c r="AC17" s="100"/>
      <c r="AD17" s="100"/>
      <c r="AE17" s="100" t="s">
        <v>22</v>
      </c>
      <c r="AF17" s="100"/>
      <c r="AG17" s="100">
        <v>3</v>
      </c>
      <c r="AH17" s="100"/>
      <c r="AI17" s="100"/>
      <c r="AJ17" s="2"/>
      <c r="AK17" s="1"/>
      <c r="AL17" s="1"/>
      <c r="AM17" s="1"/>
      <c r="AN17" s="1"/>
      <c r="AO17" s="1"/>
      <c r="AP17" s="1"/>
      <c r="AQ17" s="1"/>
      <c r="AT17" s="1"/>
      <c r="AU17" s="1"/>
      <c r="AV17" s="1"/>
      <c r="AW17" s="1"/>
      <c r="AX17" s="1"/>
    </row>
    <row r="18" spans="1:50" ht="13.5" customHeight="1" x14ac:dyDescent="0.35">
      <c r="A18" s="100">
        <v>19</v>
      </c>
      <c r="B18" s="100"/>
      <c r="C18" s="100" t="s">
        <v>16</v>
      </c>
      <c r="D18" s="100"/>
      <c r="E18" s="100" t="s">
        <v>237</v>
      </c>
      <c r="F18" s="100"/>
      <c r="G18" s="100"/>
      <c r="H18" s="100"/>
      <c r="I18" s="100"/>
      <c r="J18" s="100" t="s">
        <v>35</v>
      </c>
      <c r="K18" s="100"/>
      <c r="L18" s="100"/>
      <c r="M18" s="100"/>
      <c r="N18" s="100"/>
      <c r="O18" s="100"/>
      <c r="P18" s="100"/>
      <c r="Q18" s="14" t="s">
        <v>238</v>
      </c>
      <c r="R18" s="100" t="s">
        <v>80</v>
      </c>
      <c r="S18" s="100"/>
      <c r="T18" s="100"/>
      <c r="U18" s="100"/>
      <c r="V18" s="100"/>
      <c r="W18" s="100">
        <v>3</v>
      </c>
      <c r="X18" s="100"/>
      <c r="Y18" s="100"/>
      <c r="Z18" s="100"/>
      <c r="AA18" s="100"/>
      <c r="AB18" s="100" t="s">
        <v>21</v>
      </c>
      <c r="AC18" s="100"/>
      <c r="AD18" s="100"/>
      <c r="AE18" s="100" t="s">
        <v>22</v>
      </c>
      <c r="AF18" s="100"/>
      <c r="AG18" s="100">
        <v>4</v>
      </c>
      <c r="AH18" s="100"/>
      <c r="AI18" s="100"/>
      <c r="AJ18" s="2"/>
      <c r="AK18" s="1"/>
      <c r="AL18" s="1"/>
      <c r="AM18" s="1"/>
      <c r="AN18" s="1"/>
      <c r="AO18" s="1"/>
      <c r="AP18" s="1"/>
      <c r="AQ18" s="1"/>
      <c r="AT18" s="1"/>
      <c r="AU18" s="1"/>
      <c r="AV18" s="1"/>
      <c r="AW18" s="1"/>
      <c r="AX18" s="1"/>
    </row>
    <row r="19" spans="1:50" ht="13.5" customHeight="1" x14ac:dyDescent="0.35">
      <c r="A19" s="100">
        <v>18</v>
      </c>
      <c r="B19" s="100"/>
      <c r="C19" s="100" t="s">
        <v>33</v>
      </c>
      <c r="D19" s="100"/>
      <c r="E19" s="100" t="s">
        <v>233</v>
      </c>
      <c r="F19" s="100"/>
      <c r="G19" s="100"/>
      <c r="H19" s="100"/>
      <c r="I19" s="100"/>
      <c r="J19" s="100" t="s">
        <v>18</v>
      </c>
      <c r="K19" s="100"/>
      <c r="L19" s="100"/>
      <c r="M19" s="100"/>
      <c r="N19" s="100"/>
      <c r="O19" s="100"/>
      <c r="P19" s="100"/>
      <c r="Q19" s="15" t="s">
        <v>238</v>
      </c>
      <c r="R19" s="100" t="s">
        <v>83</v>
      </c>
      <c r="S19" s="100"/>
      <c r="T19" s="100"/>
      <c r="U19" s="100"/>
      <c r="V19" s="100"/>
      <c r="W19" s="100">
        <v>4</v>
      </c>
      <c r="X19" s="100"/>
      <c r="Y19" s="100"/>
      <c r="Z19" s="100"/>
      <c r="AA19" s="100"/>
      <c r="AB19" s="100" t="s">
        <v>21</v>
      </c>
      <c r="AC19" s="100"/>
      <c r="AD19" s="100"/>
      <c r="AE19" s="100" t="s">
        <v>22</v>
      </c>
      <c r="AF19" s="100"/>
      <c r="AG19" s="100">
        <v>3</v>
      </c>
      <c r="AH19" s="100"/>
      <c r="AI19" s="100"/>
      <c r="AJ19" s="1"/>
      <c r="AK19" s="1"/>
      <c r="AL19" s="1"/>
      <c r="AM19" s="1"/>
      <c r="AN19" s="1"/>
      <c r="AO19" s="1"/>
      <c r="AP19" s="1"/>
      <c r="AQ19" s="1"/>
      <c r="AT19" s="1"/>
      <c r="AU19" s="1"/>
      <c r="AV19" s="1"/>
      <c r="AW19" s="1"/>
      <c r="AX19" s="1"/>
    </row>
    <row r="20" spans="1:50" ht="11.25" customHeight="1" x14ac:dyDescent="0.35">
      <c r="A20" s="100">
        <v>17</v>
      </c>
      <c r="B20" s="100"/>
      <c r="C20" s="100" t="s">
        <v>33</v>
      </c>
      <c r="D20" s="100"/>
      <c r="E20" s="100" t="s">
        <v>233</v>
      </c>
      <c r="F20" s="100"/>
      <c r="G20" s="100"/>
      <c r="H20" s="100"/>
      <c r="I20" s="100"/>
      <c r="J20" s="100" t="s">
        <v>44</v>
      </c>
      <c r="K20" s="100"/>
      <c r="L20" s="100"/>
      <c r="M20" s="100"/>
      <c r="N20" s="100"/>
      <c r="O20" s="100"/>
      <c r="P20" s="100"/>
      <c r="Q20" s="14" t="s">
        <v>234</v>
      </c>
      <c r="R20" s="100" t="s">
        <v>86</v>
      </c>
      <c r="S20" s="100"/>
      <c r="T20" s="100"/>
      <c r="U20" s="100"/>
      <c r="V20" s="100"/>
      <c r="W20" s="100">
        <v>5</v>
      </c>
      <c r="X20" s="100"/>
      <c r="Y20" s="100"/>
      <c r="Z20" s="100"/>
      <c r="AA20" s="100"/>
      <c r="AB20" s="100" t="s">
        <v>21</v>
      </c>
      <c r="AC20" s="100"/>
      <c r="AD20" s="100"/>
      <c r="AE20" s="100" t="s">
        <v>22</v>
      </c>
      <c r="AF20" s="100"/>
      <c r="AG20" s="100">
        <v>4</v>
      </c>
      <c r="AH20" s="100"/>
      <c r="AI20" s="100"/>
      <c r="AJ20" s="2"/>
      <c r="AK20" s="1"/>
      <c r="AL20" s="1"/>
      <c r="AM20" s="1"/>
      <c r="AN20" s="1"/>
      <c r="AO20" s="1"/>
      <c r="AP20" s="1"/>
      <c r="AQ20" s="1"/>
      <c r="AT20" s="1"/>
      <c r="AU20" s="1"/>
      <c r="AV20" s="1"/>
      <c r="AW20" s="1"/>
      <c r="AX20" s="1"/>
    </row>
    <row r="21" spans="1:50" ht="27.75" customHeight="1" x14ac:dyDescent="0.35">
      <c r="A21" s="100">
        <v>17</v>
      </c>
      <c r="B21" s="100"/>
      <c r="C21" s="100" t="s">
        <v>16</v>
      </c>
      <c r="D21" s="100"/>
      <c r="E21" s="100" t="s">
        <v>237</v>
      </c>
      <c r="F21" s="100"/>
      <c r="G21" s="100"/>
      <c r="H21" s="100"/>
      <c r="I21" s="100"/>
      <c r="J21" s="100" t="s">
        <v>88</v>
      </c>
      <c r="K21" s="100"/>
      <c r="L21" s="100"/>
      <c r="M21" s="100"/>
      <c r="N21" s="100"/>
      <c r="O21" s="100"/>
      <c r="P21" s="100"/>
      <c r="Q21" s="15" t="s">
        <v>235</v>
      </c>
      <c r="R21" s="100" t="s">
        <v>89</v>
      </c>
      <c r="S21" s="100"/>
      <c r="T21" s="100"/>
      <c r="U21" s="100"/>
      <c r="V21" s="100"/>
      <c r="W21" s="100">
        <v>5</v>
      </c>
      <c r="X21" s="100"/>
      <c r="Y21" s="100"/>
      <c r="Z21" s="100"/>
      <c r="AA21" s="100"/>
      <c r="AB21" s="100" t="s">
        <v>37</v>
      </c>
      <c r="AC21" s="100"/>
      <c r="AD21" s="100"/>
      <c r="AE21" s="100" t="s">
        <v>22</v>
      </c>
      <c r="AF21" s="100"/>
      <c r="AG21" s="100">
        <v>4</v>
      </c>
      <c r="AH21" s="100"/>
      <c r="AI21" s="100"/>
      <c r="AJ21" s="1"/>
      <c r="AK21" s="1"/>
      <c r="AL21" s="1"/>
      <c r="AM21" s="1"/>
      <c r="AN21" s="1"/>
      <c r="AO21" s="1"/>
      <c r="AP21" s="1"/>
      <c r="AQ21" s="1"/>
      <c r="AT21" s="1"/>
      <c r="AU21" s="1"/>
      <c r="AV21" s="1"/>
      <c r="AW21" s="1"/>
      <c r="AX21" s="1"/>
    </row>
    <row r="22" spans="1:50" ht="14.15" customHeight="1" x14ac:dyDescent="0.35">
      <c r="A22" s="100">
        <v>21</v>
      </c>
      <c r="B22" s="100"/>
      <c r="C22" s="100" t="s">
        <v>33</v>
      </c>
      <c r="D22" s="100"/>
      <c r="E22" s="100" t="s">
        <v>237</v>
      </c>
      <c r="F22" s="100"/>
      <c r="G22" s="100"/>
      <c r="H22" s="100"/>
      <c r="I22" s="100"/>
      <c r="J22" s="100" t="s">
        <v>65</v>
      </c>
      <c r="K22" s="100"/>
      <c r="L22" s="100"/>
      <c r="M22" s="100"/>
      <c r="N22" s="100"/>
      <c r="O22" s="100"/>
      <c r="P22" s="100"/>
      <c r="Q22" s="15" t="s">
        <v>235</v>
      </c>
      <c r="R22" s="100" t="s">
        <v>91</v>
      </c>
      <c r="S22" s="100"/>
      <c r="T22" s="100"/>
      <c r="U22" s="100"/>
      <c r="V22" s="100"/>
      <c r="W22" s="100">
        <v>3</v>
      </c>
      <c r="X22" s="100"/>
      <c r="Y22" s="100"/>
      <c r="Z22" s="100"/>
      <c r="AA22" s="100"/>
      <c r="AB22" s="100" t="s">
        <v>31</v>
      </c>
      <c r="AC22" s="100"/>
      <c r="AD22" s="100"/>
      <c r="AE22" s="100" t="s">
        <v>27</v>
      </c>
      <c r="AF22" s="100"/>
      <c r="AG22" s="100">
        <v>4</v>
      </c>
      <c r="AH22" s="100"/>
      <c r="AI22" s="100"/>
      <c r="AJ22" s="1"/>
      <c r="AK22" s="1"/>
      <c r="AL22" s="1"/>
      <c r="AM22" s="1"/>
      <c r="AN22" s="1"/>
      <c r="AO22" s="1"/>
      <c r="AP22" s="1"/>
      <c r="AQ22" s="1"/>
      <c r="AT22" s="1"/>
      <c r="AU22" s="1"/>
      <c r="AV22" s="1"/>
      <c r="AW22" s="1"/>
      <c r="AX22" s="1"/>
    </row>
    <row r="23" spans="1:50" ht="14.15" customHeight="1" x14ac:dyDescent="0.35">
      <c r="A23" s="100">
        <v>17</v>
      </c>
      <c r="B23" s="100"/>
      <c r="C23" s="100" t="s">
        <v>16</v>
      </c>
      <c r="D23" s="100"/>
      <c r="E23" s="100" t="s">
        <v>239</v>
      </c>
      <c r="F23" s="100"/>
      <c r="G23" s="100"/>
      <c r="H23" s="100"/>
      <c r="I23" s="100"/>
      <c r="J23" s="100" t="s">
        <v>94</v>
      </c>
      <c r="K23" s="100"/>
      <c r="L23" s="100"/>
      <c r="M23" s="100"/>
      <c r="N23" s="100"/>
      <c r="O23" s="100"/>
      <c r="P23" s="100"/>
      <c r="Q23" s="15" t="s">
        <v>240</v>
      </c>
      <c r="R23" s="100" t="s">
        <v>95</v>
      </c>
      <c r="S23" s="100"/>
      <c r="T23" s="100"/>
      <c r="U23" s="100"/>
      <c r="V23" s="100"/>
      <c r="W23" s="100">
        <v>5</v>
      </c>
      <c r="X23" s="100"/>
      <c r="Y23" s="100"/>
      <c r="Z23" s="100"/>
      <c r="AA23" s="100"/>
      <c r="AB23" s="100" t="s">
        <v>96</v>
      </c>
      <c r="AC23" s="100"/>
      <c r="AD23" s="100"/>
      <c r="AE23" s="100" t="s">
        <v>27</v>
      </c>
      <c r="AF23" s="100"/>
      <c r="AG23" s="100">
        <v>5</v>
      </c>
      <c r="AH23" s="100"/>
      <c r="AI23" s="100"/>
      <c r="AJ23" s="1"/>
      <c r="AK23" s="1"/>
      <c r="AL23" s="1"/>
      <c r="AM23" s="1"/>
      <c r="AN23" s="1"/>
      <c r="AO23" s="1"/>
      <c r="AP23" s="1"/>
      <c r="AQ23" s="1"/>
      <c r="AT23" s="1"/>
      <c r="AU23" s="1"/>
      <c r="AV23" s="1"/>
      <c r="AW23" s="1"/>
      <c r="AX23" s="1"/>
    </row>
    <row r="24" spans="1:50" ht="16" customHeight="1" x14ac:dyDescent="0.35">
      <c r="A24" s="102">
        <v>18</v>
      </c>
      <c r="B24" s="103"/>
      <c r="C24" s="104" t="s">
        <v>16</v>
      </c>
      <c r="D24" s="102"/>
      <c r="E24" s="100" t="s">
        <v>237</v>
      </c>
      <c r="F24" s="100"/>
      <c r="G24" s="100"/>
      <c r="H24" s="100"/>
      <c r="I24" s="114"/>
      <c r="J24" s="104" t="s">
        <v>98</v>
      </c>
      <c r="K24" s="102"/>
      <c r="L24" s="102"/>
      <c r="M24" s="102"/>
      <c r="N24" s="102"/>
      <c r="O24" s="102"/>
      <c r="P24" s="102"/>
      <c r="Q24" s="16" t="s">
        <v>234</v>
      </c>
      <c r="R24" s="104" t="s">
        <v>95</v>
      </c>
      <c r="S24" s="102"/>
      <c r="T24" s="102"/>
      <c r="U24" s="102"/>
      <c r="V24" s="102"/>
      <c r="W24" s="104">
        <v>2</v>
      </c>
      <c r="X24" s="102"/>
      <c r="Y24" s="102"/>
      <c r="Z24" s="102"/>
      <c r="AA24" s="103"/>
      <c r="AB24" s="104" t="s">
        <v>99</v>
      </c>
      <c r="AC24" s="102"/>
      <c r="AD24" s="103"/>
      <c r="AE24" s="104" t="s">
        <v>27</v>
      </c>
      <c r="AF24" s="102"/>
      <c r="AG24" s="104">
        <v>1</v>
      </c>
      <c r="AH24" s="102"/>
      <c r="AI24" s="102"/>
      <c r="AJ24" s="9"/>
      <c r="AK24" s="9"/>
      <c r="AL24" s="9"/>
      <c r="AM24" s="9"/>
      <c r="AN24" s="9"/>
      <c r="AO24" s="9"/>
      <c r="AP24" s="9"/>
      <c r="AT24" s="65"/>
      <c r="AU24" s="9"/>
      <c r="AV24" s="9"/>
      <c r="AW24" s="9"/>
      <c r="AX24" s="9"/>
    </row>
    <row r="25" spans="1:50" ht="25.5" customHeight="1" x14ac:dyDescent="0.35">
      <c r="A25" s="102">
        <v>19</v>
      </c>
      <c r="B25" s="103"/>
      <c r="C25" s="104" t="s">
        <v>16</v>
      </c>
      <c r="D25" s="102"/>
      <c r="E25" s="100" t="s">
        <v>237</v>
      </c>
      <c r="F25" s="100"/>
      <c r="G25" s="100"/>
      <c r="H25" s="100"/>
      <c r="I25" s="114"/>
      <c r="J25" s="104" t="s">
        <v>102</v>
      </c>
      <c r="K25" s="102"/>
      <c r="L25" s="102"/>
      <c r="M25" s="102"/>
      <c r="N25" s="102"/>
      <c r="O25" s="102"/>
      <c r="P25" s="102"/>
      <c r="Q25" s="16" t="s">
        <v>235</v>
      </c>
      <c r="R25" s="104"/>
      <c r="S25" s="102"/>
      <c r="T25" s="102"/>
      <c r="U25" s="102"/>
      <c r="V25" s="102"/>
      <c r="W25" s="104">
        <v>3</v>
      </c>
      <c r="X25" s="102"/>
      <c r="Y25" s="102"/>
      <c r="Z25" s="102"/>
      <c r="AA25" s="103"/>
      <c r="AB25" s="104" t="s">
        <v>31</v>
      </c>
      <c r="AC25" s="102"/>
      <c r="AD25" s="103"/>
      <c r="AE25" s="104" t="s">
        <v>22</v>
      </c>
      <c r="AF25" s="102"/>
      <c r="AG25" s="104">
        <v>4</v>
      </c>
      <c r="AH25" s="102"/>
      <c r="AI25" s="102"/>
      <c r="AJ25" s="9"/>
      <c r="AK25" s="9"/>
      <c r="AL25" s="9"/>
      <c r="AM25" s="9"/>
      <c r="AN25" s="9"/>
      <c r="AO25" s="9"/>
      <c r="AP25" s="9"/>
      <c r="AT25" s="65"/>
      <c r="AU25" s="9"/>
      <c r="AV25" s="9"/>
      <c r="AW25" s="9"/>
      <c r="AX25" s="9"/>
    </row>
    <row r="26" spans="1:50" ht="25.5" customHeight="1" x14ac:dyDescent="0.35">
      <c r="A26" s="102">
        <v>17</v>
      </c>
      <c r="B26" s="103"/>
      <c r="C26" s="104" t="s">
        <v>16</v>
      </c>
      <c r="D26" s="102"/>
      <c r="E26" s="100" t="s">
        <v>237</v>
      </c>
      <c r="F26" s="100"/>
      <c r="G26" s="100"/>
      <c r="H26" s="100"/>
      <c r="I26" s="114"/>
      <c r="J26" s="104" t="s">
        <v>98</v>
      </c>
      <c r="K26" s="102"/>
      <c r="L26" s="102"/>
      <c r="M26" s="102"/>
      <c r="N26" s="102"/>
      <c r="O26" s="102"/>
      <c r="P26" s="102"/>
      <c r="Q26" s="16" t="s">
        <v>238</v>
      </c>
      <c r="R26" s="104" t="s">
        <v>104</v>
      </c>
      <c r="S26" s="102"/>
      <c r="T26" s="102"/>
      <c r="U26" s="102"/>
      <c r="V26" s="102"/>
      <c r="W26" s="104">
        <v>5</v>
      </c>
      <c r="X26" s="102"/>
      <c r="Y26" s="102"/>
      <c r="Z26" s="102"/>
      <c r="AA26" s="103"/>
      <c r="AB26" s="104" t="s">
        <v>21</v>
      </c>
      <c r="AC26" s="102"/>
      <c r="AD26" s="103"/>
      <c r="AE26" s="104" t="s">
        <v>22</v>
      </c>
      <c r="AF26" s="102"/>
      <c r="AG26" s="104">
        <v>5</v>
      </c>
      <c r="AH26" s="102"/>
      <c r="AI26" s="102"/>
      <c r="AJ26" s="9"/>
      <c r="AK26" s="9"/>
      <c r="AL26" s="9"/>
      <c r="AM26" s="9"/>
      <c r="AN26" s="9"/>
      <c r="AO26" s="9"/>
      <c r="AP26" s="9"/>
      <c r="AT26" s="65"/>
      <c r="AU26" s="9"/>
      <c r="AV26" s="9"/>
      <c r="AW26" s="9"/>
      <c r="AX26" s="9"/>
    </row>
    <row r="27" spans="1:50" ht="25.5" customHeight="1" x14ac:dyDescent="0.35">
      <c r="A27" s="102">
        <v>22</v>
      </c>
      <c r="B27" s="103"/>
      <c r="C27" s="104" t="s">
        <v>16</v>
      </c>
      <c r="D27" s="102"/>
      <c r="E27" s="100" t="s">
        <v>237</v>
      </c>
      <c r="F27" s="100"/>
      <c r="G27" s="100"/>
      <c r="H27" s="100"/>
      <c r="I27" s="114"/>
      <c r="J27" s="104" t="s">
        <v>107</v>
      </c>
      <c r="K27" s="102"/>
      <c r="L27" s="102"/>
      <c r="M27" s="102"/>
      <c r="N27" s="102"/>
      <c r="O27" s="102"/>
      <c r="P27" s="102"/>
      <c r="Q27" s="16" t="s">
        <v>232</v>
      </c>
      <c r="R27" s="104" t="s">
        <v>104</v>
      </c>
      <c r="S27" s="102"/>
      <c r="T27" s="102"/>
      <c r="U27" s="102"/>
      <c r="V27" s="102"/>
      <c r="W27" s="104">
        <v>5</v>
      </c>
      <c r="X27" s="102"/>
      <c r="Y27" s="102"/>
      <c r="Z27" s="102"/>
      <c r="AA27" s="103"/>
      <c r="AB27" s="104" t="s">
        <v>21</v>
      </c>
      <c r="AC27" s="102"/>
      <c r="AD27" s="103"/>
      <c r="AE27" s="104" t="s">
        <v>22</v>
      </c>
      <c r="AF27" s="102"/>
      <c r="AG27" s="104">
        <v>5</v>
      </c>
      <c r="AH27" s="102"/>
      <c r="AI27" s="102"/>
      <c r="AJ27" s="9"/>
      <c r="AK27" s="9"/>
      <c r="AL27" s="9"/>
      <c r="AM27" s="9"/>
      <c r="AN27" s="9"/>
      <c r="AO27" s="9"/>
      <c r="AP27" s="9"/>
      <c r="AT27" s="65"/>
      <c r="AU27" s="9"/>
      <c r="AV27" s="9"/>
      <c r="AW27" s="9"/>
      <c r="AX27" s="9"/>
    </row>
    <row r="28" spans="1:50" x14ac:dyDescent="0.35">
      <c r="A28" s="102">
        <v>21</v>
      </c>
      <c r="B28" s="103"/>
      <c r="C28" s="104" t="s">
        <v>33</v>
      </c>
      <c r="D28" s="102"/>
      <c r="E28" s="100" t="s">
        <v>233</v>
      </c>
      <c r="F28" s="100"/>
      <c r="G28" s="100"/>
      <c r="H28" s="100"/>
      <c r="I28" s="114"/>
      <c r="J28" s="104" t="s">
        <v>35</v>
      </c>
      <c r="K28" s="102"/>
      <c r="L28" s="102"/>
      <c r="M28" s="102"/>
      <c r="N28" s="102"/>
      <c r="O28" s="102"/>
      <c r="P28" s="102"/>
      <c r="Q28" s="14" t="s">
        <v>234</v>
      </c>
      <c r="R28" s="104" t="s">
        <v>110</v>
      </c>
      <c r="S28" s="102"/>
      <c r="T28" s="102"/>
      <c r="U28" s="102"/>
      <c r="V28" s="102"/>
      <c r="W28" s="104">
        <v>3</v>
      </c>
      <c r="X28" s="102"/>
      <c r="Y28" s="102"/>
      <c r="Z28" s="102"/>
      <c r="AA28" s="103"/>
      <c r="AB28" s="104" t="s">
        <v>111</v>
      </c>
      <c r="AC28" s="102"/>
      <c r="AD28" s="103"/>
      <c r="AE28" s="104" t="s">
        <v>27</v>
      </c>
      <c r="AF28" s="102"/>
      <c r="AG28" s="104">
        <v>4</v>
      </c>
      <c r="AH28" s="102"/>
      <c r="AI28" s="102"/>
      <c r="AJ28" s="18"/>
      <c r="AK28" s="18"/>
      <c r="AL28" s="18"/>
      <c r="AM28" s="18"/>
      <c r="AT28" s="65"/>
      <c r="AU28" s="9"/>
      <c r="AV28" s="9"/>
      <c r="AW28" s="9"/>
      <c r="AX28" s="9"/>
    </row>
    <row r="29" spans="1:50" ht="25.5" customHeight="1" x14ac:dyDescent="0.35">
      <c r="A29" s="102">
        <v>19</v>
      </c>
      <c r="B29" s="103"/>
      <c r="C29" s="104" t="s">
        <v>16</v>
      </c>
      <c r="D29" s="102"/>
      <c r="E29" s="100" t="s">
        <v>237</v>
      </c>
      <c r="F29" s="100"/>
      <c r="G29" s="100"/>
      <c r="H29" s="100"/>
      <c r="I29" s="114"/>
      <c r="J29" s="104" t="s">
        <v>18</v>
      </c>
      <c r="K29" s="102"/>
      <c r="L29" s="102"/>
      <c r="M29" s="102"/>
      <c r="N29" s="102"/>
      <c r="O29" s="102"/>
      <c r="P29" s="102"/>
      <c r="Q29" s="14" t="s">
        <v>238</v>
      </c>
      <c r="R29" s="104" t="s">
        <v>113</v>
      </c>
      <c r="S29" s="102"/>
      <c r="T29" s="102"/>
      <c r="U29" s="102"/>
      <c r="V29" s="102"/>
      <c r="W29" s="104">
        <v>5</v>
      </c>
      <c r="X29" s="102"/>
      <c r="Y29" s="102"/>
      <c r="Z29" s="102"/>
      <c r="AA29" s="103"/>
      <c r="AB29" s="104" t="s">
        <v>21</v>
      </c>
      <c r="AC29" s="102"/>
      <c r="AD29" s="103"/>
      <c r="AE29" s="104" t="s">
        <v>22</v>
      </c>
      <c r="AF29" s="102"/>
      <c r="AG29" s="104">
        <v>3</v>
      </c>
      <c r="AH29" s="102"/>
      <c r="AI29" s="102"/>
      <c r="AJ29" s="18"/>
      <c r="AK29" s="18"/>
      <c r="AL29" s="18"/>
      <c r="AM29" s="18"/>
      <c r="AT29" s="65"/>
      <c r="AU29" s="9"/>
      <c r="AV29" s="9"/>
      <c r="AW29" s="9"/>
      <c r="AX29" s="9"/>
    </row>
    <row r="30" spans="1:50" x14ac:dyDescent="0.35">
      <c r="A30" s="102">
        <v>17</v>
      </c>
      <c r="B30" s="103"/>
      <c r="C30" s="104" t="s">
        <v>33</v>
      </c>
      <c r="D30" s="102"/>
      <c r="E30" s="100" t="s">
        <v>233</v>
      </c>
      <c r="F30" s="100"/>
      <c r="G30" s="100"/>
      <c r="H30" s="100"/>
      <c r="I30" s="114"/>
      <c r="J30" s="104" t="s">
        <v>116</v>
      </c>
      <c r="K30" s="102"/>
      <c r="L30" s="102"/>
      <c r="M30" s="102"/>
      <c r="N30" s="102"/>
      <c r="O30" s="102"/>
      <c r="P30" s="102"/>
      <c r="Q30" s="14" t="s">
        <v>234</v>
      </c>
      <c r="R30" s="104" t="s">
        <v>117</v>
      </c>
      <c r="S30" s="102"/>
      <c r="T30" s="102"/>
      <c r="U30" s="102"/>
      <c r="V30" s="102"/>
      <c r="W30" s="104">
        <v>4</v>
      </c>
      <c r="X30" s="102"/>
      <c r="Y30" s="102"/>
      <c r="Z30" s="102"/>
      <c r="AA30" s="103"/>
      <c r="AB30" s="104" t="s">
        <v>118</v>
      </c>
      <c r="AC30" s="102"/>
      <c r="AD30" s="103"/>
      <c r="AE30" s="104" t="s">
        <v>27</v>
      </c>
      <c r="AF30" s="102"/>
      <c r="AG30" s="104">
        <v>4</v>
      </c>
      <c r="AH30" s="102"/>
      <c r="AI30" s="102"/>
      <c r="AJ30" s="18"/>
      <c r="AK30" s="18"/>
      <c r="AL30" s="18"/>
      <c r="AM30" s="18"/>
      <c r="AT30" s="65"/>
      <c r="AU30" s="9"/>
      <c r="AV30" s="9"/>
      <c r="AW30" s="9"/>
      <c r="AX30" s="9"/>
    </row>
    <row r="31" spans="1:50" x14ac:dyDescent="0.35">
      <c r="A31" s="102">
        <v>17</v>
      </c>
      <c r="B31" s="103"/>
      <c r="C31" s="104" t="s">
        <v>16</v>
      </c>
      <c r="D31" s="102"/>
      <c r="E31" s="100" t="s">
        <v>239</v>
      </c>
      <c r="F31" s="100"/>
      <c r="G31" s="100"/>
      <c r="H31" s="100"/>
      <c r="I31" s="114"/>
      <c r="J31" s="104" t="s">
        <v>121</v>
      </c>
      <c r="K31" s="102"/>
      <c r="L31" s="102"/>
      <c r="M31" s="102"/>
      <c r="N31" s="102"/>
      <c r="O31" s="102"/>
      <c r="P31" s="102"/>
      <c r="Q31" s="14" t="s">
        <v>234</v>
      </c>
      <c r="R31" s="104" t="s">
        <v>122</v>
      </c>
      <c r="S31" s="102"/>
      <c r="T31" s="102"/>
      <c r="U31" s="102"/>
      <c r="V31" s="102"/>
      <c r="W31" s="104">
        <v>2</v>
      </c>
      <c r="X31" s="102"/>
      <c r="Y31" s="102"/>
      <c r="Z31" s="102"/>
      <c r="AA31" s="103"/>
      <c r="AB31" s="104" t="s">
        <v>111</v>
      </c>
      <c r="AC31" s="102"/>
      <c r="AD31" s="103"/>
      <c r="AE31" s="104" t="s">
        <v>27</v>
      </c>
      <c r="AF31" s="102"/>
      <c r="AG31" s="104">
        <v>4</v>
      </c>
      <c r="AH31" s="102"/>
      <c r="AI31" s="102"/>
      <c r="AJ31" s="18"/>
      <c r="AK31" s="18"/>
      <c r="AL31" s="18"/>
      <c r="AM31" s="18"/>
      <c r="AT31" s="65"/>
      <c r="AU31" s="9"/>
      <c r="AV31" s="9"/>
      <c r="AW31" s="9"/>
      <c r="AX31" s="9"/>
    </row>
    <row r="32" spans="1:50" ht="25.5" customHeight="1" x14ac:dyDescent="0.35">
      <c r="A32" s="102">
        <v>21</v>
      </c>
      <c r="B32" s="103"/>
      <c r="C32" s="104" t="s">
        <v>16</v>
      </c>
      <c r="D32" s="102"/>
      <c r="E32" s="100" t="s">
        <v>237</v>
      </c>
      <c r="F32" s="100"/>
      <c r="G32" s="100"/>
      <c r="H32" s="100"/>
      <c r="I32" s="114"/>
      <c r="J32" s="104" t="s">
        <v>124</v>
      </c>
      <c r="K32" s="102"/>
      <c r="L32" s="102"/>
      <c r="M32" s="102"/>
      <c r="N32" s="102"/>
      <c r="O32" s="102"/>
      <c r="P32" s="102"/>
      <c r="Q32" s="14" t="s">
        <v>238</v>
      </c>
      <c r="R32" s="104" t="s">
        <v>125</v>
      </c>
      <c r="S32" s="102"/>
      <c r="T32" s="102"/>
      <c r="U32" s="102"/>
      <c r="V32" s="102"/>
      <c r="W32" s="104">
        <v>5</v>
      </c>
      <c r="X32" s="102"/>
      <c r="Y32" s="102"/>
      <c r="Z32" s="102"/>
      <c r="AA32" s="103"/>
      <c r="AB32" s="104" t="s">
        <v>126</v>
      </c>
      <c r="AC32" s="102"/>
      <c r="AD32" s="103"/>
      <c r="AE32" s="104" t="s">
        <v>22</v>
      </c>
      <c r="AF32" s="102"/>
      <c r="AG32" s="104">
        <v>5</v>
      </c>
      <c r="AH32" s="102"/>
      <c r="AI32" s="102"/>
      <c r="AJ32" s="18"/>
      <c r="AK32" s="18"/>
      <c r="AL32" s="18"/>
      <c r="AM32" s="18"/>
      <c r="AT32" s="65"/>
      <c r="AU32" s="9"/>
      <c r="AV32" s="9"/>
      <c r="AW32" s="9"/>
      <c r="AX32" s="9"/>
    </row>
    <row r="33" spans="1:50" ht="25.5" customHeight="1" x14ac:dyDescent="0.35">
      <c r="A33" s="102">
        <v>18</v>
      </c>
      <c r="B33" s="103"/>
      <c r="C33" s="104" t="s">
        <v>16</v>
      </c>
      <c r="D33" s="102"/>
      <c r="E33" s="100" t="s">
        <v>237</v>
      </c>
      <c r="F33" s="100"/>
      <c r="G33" s="100"/>
      <c r="H33" s="100"/>
      <c r="I33" s="114"/>
      <c r="J33" s="104" t="s">
        <v>60</v>
      </c>
      <c r="K33" s="102"/>
      <c r="L33" s="102"/>
      <c r="M33" s="102"/>
      <c r="N33" s="102"/>
      <c r="O33" s="102"/>
      <c r="P33" s="102"/>
      <c r="Q33" s="14" t="s">
        <v>235</v>
      </c>
      <c r="R33" s="104" t="s">
        <v>128</v>
      </c>
      <c r="S33" s="102"/>
      <c r="T33" s="102"/>
      <c r="U33" s="102"/>
      <c r="V33" s="102"/>
      <c r="W33" s="104">
        <v>1</v>
      </c>
      <c r="X33" s="102"/>
      <c r="Y33" s="102"/>
      <c r="Z33" s="102"/>
      <c r="AA33" s="103"/>
      <c r="AB33" s="104" t="s">
        <v>111</v>
      </c>
      <c r="AC33" s="102"/>
      <c r="AD33" s="103"/>
      <c r="AE33" s="104" t="s">
        <v>27</v>
      </c>
      <c r="AF33" s="102"/>
      <c r="AG33" s="104">
        <v>3</v>
      </c>
      <c r="AH33" s="102"/>
      <c r="AI33" s="102"/>
      <c r="AJ33" s="18"/>
      <c r="AK33" s="18"/>
      <c r="AL33" s="18"/>
      <c r="AM33" s="18"/>
      <c r="AT33" s="65"/>
      <c r="AU33" s="9"/>
      <c r="AV33" s="9"/>
      <c r="AW33" s="9"/>
      <c r="AX33" s="9"/>
    </row>
    <row r="34" spans="1:50" x14ac:dyDescent="0.35">
      <c r="A34" s="102">
        <v>16</v>
      </c>
      <c r="B34" s="103"/>
      <c r="C34" s="104" t="s">
        <v>16</v>
      </c>
      <c r="D34" s="102"/>
      <c r="E34" s="100" t="s">
        <v>231</v>
      </c>
      <c r="F34" s="100"/>
      <c r="G34" s="100"/>
      <c r="H34" s="100"/>
      <c r="I34" s="114"/>
      <c r="J34" s="104" t="s">
        <v>129</v>
      </c>
      <c r="K34" s="102"/>
      <c r="L34" s="102"/>
      <c r="M34" s="102"/>
      <c r="N34" s="102"/>
      <c r="O34" s="102"/>
      <c r="P34" s="102"/>
      <c r="Q34" s="14" t="s">
        <v>238</v>
      </c>
      <c r="R34" s="104" t="s">
        <v>130</v>
      </c>
      <c r="S34" s="102"/>
      <c r="T34" s="102"/>
      <c r="U34" s="102"/>
      <c r="V34" s="102"/>
      <c r="W34" s="104">
        <v>5</v>
      </c>
      <c r="X34" s="102"/>
      <c r="Y34" s="102"/>
      <c r="Z34" s="102"/>
      <c r="AA34" s="103"/>
      <c r="AB34" s="104" t="s">
        <v>126</v>
      </c>
      <c r="AC34" s="102"/>
      <c r="AD34" s="103"/>
      <c r="AE34" s="104" t="s">
        <v>22</v>
      </c>
      <c r="AF34" s="102"/>
      <c r="AG34" s="104">
        <v>3</v>
      </c>
      <c r="AH34" s="102"/>
      <c r="AI34" s="102"/>
      <c r="AJ34" s="18"/>
      <c r="AK34" s="18"/>
      <c r="AL34" s="18"/>
      <c r="AM34" s="18"/>
      <c r="AT34" s="65"/>
      <c r="AU34" s="9"/>
      <c r="AV34" s="9"/>
      <c r="AW34" s="9"/>
      <c r="AX34" s="9"/>
    </row>
    <row r="35" spans="1:50" ht="25.5" customHeight="1" x14ac:dyDescent="0.35">
      <c r="A35" s="102">
        <v>17</v>
      </c>
      <c r="B35" s="103"/>
      <c r="C35" s="104" t="s">
        <v>16</v>
      </c>
      <c r="D35" s="102"/>
      <c r="E35" s="100" t="s">
        <v>237</v>
      </c>
      <c r="F35" s="100"/>
      <c r="G35" s="100"/>
      <c r="H35" s="100"/>
      <c r="I35" s="114"/>
      <c r="J35" s="104" t="s">
        <v>132</v>
      </c>
      <c r="K35" s="102"/>
      <c r="L35" s="102"/>
      <c r="M35" s="102"/>
      <c r="N35" s="102"/>
      <c r="O35" s="102"/>
      <c r="P35" s="102"/>
      <c r="Q35" s="14" t="s">
        <v>238</v>
      </c>
      <c r="R35" s="104" t="s">
        <v>128</v>
      </c>
      <c r="S35" s="102"/>
      <c r="T35" s="102"/>
      <c r="U35" s="102"/>
      <c r="V35" s="102"/>
      <c r="W35" s="104">
        <v>2</v>
      </c>
      <c r="X35" s="102"/>
      <c r="Y35" s="102"/>
      <c r="Z35" s="102"/>
      <c r="AA35" s="103"/>
      <c r="AB35" s="104" t="s">
        <v>21</v>
      </c>
      <c r="AC35" s="102"/>
      <c r="AD35" s="103"/>
      <c r="AE35" s="104" t="s">
        <v>22</v>
      </c>
      <c r="AF35" s="102"/>
      <c r="AG35" s="104">
        <v>5</v>
      </c>
      <c r="AH35" s="102"/>
      <c r="AI35" s="102"/>
      <c r="AJ35" s="18"/>
      <c r="AK35" s="18"/>
      <c r="AL35" s="18"/>
      <c r="AM35" s="18"/>
      <c r="AT35" s="65"/>
      <c r="AU35" s="9"/>
      <c r="AV35" s="9"/>
      <c r="AW35" s="9"/>
      <c r="AX35" s="9"/>
    </row>
    <row r="36" spans="1:50" ht="25.5" customHeight="1" x14ac:dyDescent="0.35">
      <c r="A36" s="102">
        <v>20</v>
      </c>
      <c r="B36" s="103"/>
      <c r="C36" s="104" t="s">
        <v>33</v>
      </c>
      <c r="D36" s="102"/>
      <c r="E36" s="100" t="s">
        <v>241</v>
      </c>
      <c r="F36" s="100"/>
      <c r="G36" s="100"/>
      <c r="H36" s="100"/>
      <c r="I36" s="114"/>
      <c r="J36" s="104" t="s">
        <v>25</v>
      </c>
      <c r="K36" s="102"/>
      <c r="L36" s="102"/>
      <c r="M36" s="102"/>
      <c r="N36" s="102"/>
      <c r="O36" s="102"/>
      <c r="P36" s="102"/>
      <c r="Q36" s="14" t="s">
        <v>235</v>
      </c>
      <c r="R36" s="104" t="s">
        <v>134</v>
      </c>
      <c r="S36" s="102"/>
      <c r="T36" s="102"/>
      <c r="U36" s="102"/>
      <c r="V36" s="102"/>
      <c r="W36" s="104">
        <v>5</v>
      </c>
      <c r="X36" s="102"/>
      <c r="Y36" s="102"/>
      <c r="Z36" s="102"/>
      <c r="AA36" s="103"/>
      <c r="AB36" s="104" t="s">
        <v>126</v>
      </c>
      <c r="AC36" s="102"/>
      <c r="AD36" s="103"/>
      <c r="AE36" s="104" t="s">
        <v>22</v>
      </c>
      <c r="AF36" s="102"/>
      <c r="AG36" s="104">
        <v>4</v>
      </c>
      <c r="AH36" s="102"/>
      <c r="AI36" s="102"/>
      <c r="AJ36" s="18"/>
      <c r="AK36" s="18"/>
      <c r="AL36" s="18"/>
      <c r="AM36" s="18"/>
      <c r="AT36" s="65"/>
      <c r="AU36" s="9"/>
      <c r="AV36" s="9"/>
      <c r="AW36" s="9"/>
      <c r="AX36" s="9"/>
    </row>
    <row r="37" spans="1:50" x14ac:dyDescent="0.35">
      <c r="A37" s="102">
        <v>19</v>
      </c>
      <c r="B37" s="103"/>
      <c r="C37" s="104" t="s">
        <v>16</v>
      </c>
      <c r="D37" s="102"/>
      <c r="E37" s="100" t="s">
        <v>233</v>
      </c>
      <c r="F37" s="100"/>
      <c r="G37" s="100"/>
      <c r="H37" s="100"/>
      <c r="I37" s="114"/>
      <c r="J37" s="104" t="s">
        <v>136</v>
      </c>
      <c r="K37" s="102"/>
      <c r="L37" s="102"/>
      <c r="M37" s="102"/>
      <c r="N37" s="102"/>
      <c r="O37" s="102"/>
      <c r="P37" s="102"/>
      <c r="Q37" s="14" t="s">
        <v>238</v>
      </c>
      <c r="R37" s="104" t="s">
        <v>137</v>
      </c>
      <c r="S37" s="102"/>
      <c r="T37" s="102"/>
      <c r="U37" s="102"/>
      <c r="V37" s="102"/>
      <c r="W37" s="104">
        <v>5</v>
      </c>
      <c r="X37" s="102"/>
      <c r="Y37" s="102"/>
      <c r="Z37" s="102"/>
      <c r="AA37" s="103"/>
      <c r="AB37" s="104" t="s">
        <v>138</v>
      </c>
      <c r="AC37" s="102"/>
      <c r="AD37" s="103"/>
      <c r="AE37" s="104" t="s">
        <v>27</v>
      </c>
      <c r="AF37" s="102"/>
      <c r="AG37" s="104">
        <v>4</v>
      </c>
      <c r="AH37" s="102"/>
      <c r="AI37" s="102"/>
      <c r="AJ37" s="18"/>
      <c r="AK37" s="18"/>
      <c r="AL37" s="18"/>
      <c r="AM37" s="18"/>
      <c r="AT37" s="65"/>
      <c r="AU37" s="9"/>
      <c r="AV37" s="9"/>
      <c r="AW37" s="9"/>
      <c r="AX37" s="9"/>
    </row>
    <row r="38" spans="1:50" ht="25.5" customHeight="1" x14ac:dyDescent="0.35">
      <c r="A38" s="102">
        <v>18</v>
      </c>
      <c r="B38" s="103"/>
      <c r="C38" s="104" t="s">
        <v>16</v>
      </c>
      <c r="D38" s="102"/>
      <c r="E38" s="100" t="s">
        <v>237</v>
      </c>
      <c r="F38" s="100"/>
      <c r="G38" s="100"/>
      <c r="H38" s="100"/>
      <c r="I38" s="114"/>
      <c r="J38" s="104" t="s">
        <v>140</v>
      </c>
      <c r="K38" s="102"/>
      <c r="L38" s="102"/>
      <c r="M38" s="102"/>
      <c r="N38" s="102"/>
      <c r="O38" s="102"/>
      <c r="P38" s="102"/>
      <c r="Q38" s="14" t="s">
        <v>234</v>
      </c>
      <c r="R38" s="104" t="s">
        <v>141</v>
      </c>
      <c r="S38" s="102"/>
      <c r="T38" s="102"/>
      <c r="U38" s="102"/>
      <c r="V38" s="102"/>
      <c r="W38" s="104">
        <v>4</v>
      </c>
      <c r="X38" s="102"/>
      <c r="Y38" s="102"/>
      <c r="Z38" s="102"/>
      <c r="AA38" s="103"/>
      <c r="AB38" s="104" t="s">
        <v>142</v>
      </c>
      <c r="AC38" s="102"/>
      <c r="AD38" s="103"/>
      <c r="AE38" s="104" t="s">
        <v>22</v>
      </c>
      <c r="AF38" s="102"/>
      <c r="AG38" s="104">
        <v>2</v>
      </c>
      <c r="AH38" s="102"/>
      <c r="AI38" s="102"/>
      <c r="AJ38" s="18"/>
      <c r="AK38" s="18"/>
      <c r="AL38" s="18"/>
      <c r="AM38" s="18"/>
      <c r="AT38" s="65"/>
      <c r="AU38" s="9"/>
      <c r="AV38" s="9"/>
      <c r="AW38" s="9"/>
      <c r="AX38" s="9"/>
    </row>
    <row r="39" spans="1:50" ht="25.5" customHeight="1" x14ac:dyDescent="0.35">
      <c r="A39" s="102">
        <v>19</v>
      </c>
      <c r="B39" s="103"/>
      <c r="C39" s="104" t="s">
        <v>16</v>
      </c>
      <c r="D39" s="102"/>
      <c r="E39" s="100" t="s">
        <v>236</v>
      </c>
      <c r="F39" s="100"/>
      <c r="G39" s="100"/>
      <c r="H39" s="100"/>
      <c r="I39" s="114"/>
      <c r="J39" s="104" t="s">
        <v>145</v>
      </c>
      <c r="K39" s="102"/>
      <c r="L39" s="102"/>
      <c r="M39" s="102"/>
      <c r="N39" s="102"/>
      <c r="O39" s="102"/>
      <c r="P39" s="102"/>
      <c r="Q39" s="14" t="s">
        <v>235</v>
      </c>
      <c r="R39" s="104" t="s">
        <v>146</v>
      </c>
      <c r="S39" s="102"/>
      <c r="T39" s="102"/>
      <c r="U39" s="102"/>
      <c r="V39" s="102"/>
      <c r="W39" s="104">
        <v>5</v>
      </c>
      <c r="X39" s="102"/>
      <c r="Y39" s="102"/>
      <c r="Z39" s="102"/>
      <c r="AA39" s="103"/>
      <c r="AB39" s="104" t="s">
        <v>21</v>
      </c>
      <c r="AC39" s="102"/>
      <c r="AD39" s="103"/>
      <c r="AE39" s="104" t="s">
        <v>27</v>
      </c>
      <c r="AF39" s="102"/>
      <c r="AG39" s="104">
        <v>3</v>
      </c>
      <c r="AH39" s="102"/>
      <c r="AI39" s="102"/>
      <c r="AJ39" s="18"/>
      <c r="AK39" s="18"/>
      <c r="AL39" s="18"/>
      <c r="AM39" s="18"/>
      <c r="AT39" s="65"/>
      <c r="AU39" s="9"/>
      <c r="AV39" s="9"/>
      <c r="AW39" s="9"/>
      <c r="AX39" s="9"/>
    </row>
    <row r="40" spans="1:50" ht="25.5" customHeight="1" x14ac:dyDescent="0.35">
      <c r="A40" s="102">
        <v>21</v>
      </c>
      <c r="B40" s="103"/>
      <c r="C40" s="104" t="s">
        <v>33</v>
      </c>
      <c r="D40" s="102"/>
      <c r="E40" s="100" t="s">
        <v>237</v>
      </c>
      <c r="F40" s="100"/>
      <c r="G40" s="100"/>
      <c r="H40" s="100"/>
      <c r="I40" s="114"/>
      <c r="J40" s="104" t="s">
        <v>147</v>
      </c>
      <c r="K40" s="102"/>
      <c r="L40" s="102"/>
      <c r="M40" s="102"/>
      <c r="N40" s="102"/>
      <c r="O40" s="102"/>
      <c r="P40" s="102"/>
      <c r="Q40" s="14" t="s">
        <v>238</v>
      </c>
      <c r="R40" s="104" t="s">
        <v>148</v>
      </c>
      <c r="S40" s="102"/>
      <c r="T40" s="102"/>
      <c r="U40" s="102"/>
      <c r="V40" s="102"/>
      <c r="W40" s="104">
        <v>3</v>
      </c>
      <c r="X40" s="102"/>
      <c r="Y40" s="102"/>
      <c r="Z40" s="102"/>
      <c r="AA40" s="103"/>
      <c r="AB40" s="104" t="s">
        <v>149</v>
      </c>
      <c r="AC40" s="102"/>
      <c r="AD40" s="103"/>
      <c r="AE40" s="104" t="s">
        <v>22</v>
      </c>
      <c r="AF40" s="102"/>
      <c r="AG40" s="104">
        <v>2</v>
      </c>
      <c r="AH40" s="102"/>
      <c r="AI40" s="102"/>
      <c r="AJ40" s="18"/>
      <c r="AK40" s="18"/>
      <c r="AL40" s="18"/>
      <c r="AM40" s="18"/>
      <c r="AT40" s="65"/>
      <c r="AU40" s="9"/>
      <c r="AV40" s="9"/>
      <c r="AW40" s="9"/>
      <c r="AX40" s="9"/>
    </row>
    <row r="41" spans="1:50" ht="25.5" customHeight="1" x14ac:dyDescent="0.35">
      <c r="A41" s="102">
        <v>21</v>
      </c>
      <c r="B41" s="103"/>
      <c r="C41" s="104" t="s">
        <v>16</v>
      </c>
      <c r="D41" s="102"/>
      <c r="E41" s="100" t="s">
        <v>237</v>
      </c>
      <c r="F41" s="100"/>
      <c r="G41" s="100"/>
      <c r="H41" s="100"/>
      <c r="I41" s="114"/>
      <c r="J41" s="104" t="s">
        <v>116</v>
      </c>
      <c r="K41" s="102"/>
      <c r="L41" s="102"/>
      <c r="M41" s="102"/>
      <c r="N41" s="102"/>
      <c r="O41" s="102"/>
      <c r="P41" s="102"/>
      <c r="Q41" s="14" t="s">
        <v>234</v>
      </c>
      <c r="R41" s="104" t="s">
        <v>150</v>
      </c>
      <c r="S41" s="102"/>
      <c r="T41" s="102"/>
      <c r="U41" s="102"/>
      <c r="V41" s="102"/>
      <c r="W41" s="104">
        <v>4</v>
      </c>
      <c r="X41" s="102"/>
      <c r="Y41" s="102"/>
      <c r="Z41" s="102"/>
      <c r="AA41" s="103"/>
      <c r="AB41" s="104" t="s">
        <v>151</v>
      </c>
      <c r="AC41" s="102"/>
      <c r="AD41" s="103"/>
      <c r="AE41" s="104" t="s">
        <v>22</v>
      </c>
      <c r="AF41" s="102"/>
      <c r="AG41" s="104">
        <v>1</v>
      </c>
      <c r="AH41" s="102"/>
      <c r="AI41" s="102"/>
      <c r="AJ41" s="18"/>
      <c r="AK41" s="18"/>
      <c r="AL41" s="18"/>
      <c r="AM41" s="18"/>
      <c r="AT41" s="65"/>
      <c r="AU41" s="9"/>
      <c r="AV41" s="9"/>
      <c r="AW41" s="9"/>
      <c r="AX41" s="9"/>
    </row>
    <row r="42" spans="1:50" x14ac:dyDescent="0.35">
      <c r="A42" s="102">
        <v>17</v>
      </c>
      <c r="B42" s="103"/>
      <c r="C42" s="104" t="s">
        <v>16</v>
      </c>
      <c r="D42" s="102"/>
      <c r="E42" s="100" t="s">
        <v>242</v>
      </c>
      <c r="F42" s="100"/>
      <c r="G42" s="100"/>
      <c r="H42" s="100"/>
      <c r="I42" s="114"/>
      <c r="J42" s="104" t="s">
        <v>154</v>
      </c>
      <c r="K42" s="102"/>
      <c r="L42" s="102"/>
      <c r="M42" s="102"/>
      <c r="N42" s="102"/>
      <c r="O42" s="102"/>
      <c r="P42" s="102"/>
      <c r="Q42" s="14" t="s">
        <v>232</v>
      </c>
      <c r="R42" s="104" t="s">
        <v>104</v>
      </c>
      <c r="S42" s="102"/>
      <c r="T42" s="102"/>
      <c r="U42" s="102"/>
      <c r="V42" s="102"/>
      <c r="W42" s="104">
        <v>4</v>
      </c>
      <c r="X42" s="102"/>
      <c r="Y42" s="102"/>
      <c r="Z42" s="102"/>
      <c r="AA42" s="103"/>
      <c r="AB42" s="104" t="s">
        <v>37</v>
      </c>
      <c r="AC42" s="102"/>
      <c r="AD42" s="103"/>
      <c r="AE42" s="104" t="s">
        <v>27</v>
      </c>
      <c r="AF42" s="102"/>
      <c r="AG42" s="104">
        <v>4</v>
      </c>
      <c r="AH42" s="102"/>
      <c r="AI42" s="102"/>
      <c r="AJ42" s="18"/>
      <c r="AK42" s="18"/>
      <c r="AL42" s="18"/>
      <c r="AM42" s="18"/>
      <c r="AT42" s="65"/>
      <c r="AU42" s="9"/>
      <c r="AV42" s="9"/>
      <c r="AW42" s="9"/>
      <c r="AX42" s="9"/>
    </row>
    <row r="43" spans="1:50" x14ac:dyDescent="0.35">
      <c r="A43" s="102">
        <v>18</v>
      </c>
      <c r="B43" s="103"/>
      <c r="C43" s="104" t="s">
        <v>33</v>
      </c>
      <c r="D43" s="102"/>
      <c r="E43" s="100" t="s">
        <v>233</v>
      </c>
      <c r="F43" s="100"/>
      <c r="G43" s="100"/>
      <c r="H43" s="100"/>
      <c r="I43" s="114"/>
      <c r="J43" s="104" t="s">
        <v>157</v>
      </c>
      <c r="K43" s="102"/>
      <c r="L43" s="102"/>
      <c r="M43" s="102"/>
      <c r="N43" s="102"/>
      <c r="O43" s="102"/>
      <c r="P43" s="102"/>
      <c r="Q43" s="14" t="s">
        <v>238</v>
      </c>
      <c r="R43" s="104" t="s">
        <v>158</v>
      </c>
      <c r="S43" s="102"/>
      <c r="T43" s="102"/>
      <c r="U43" s="102"/>
      <c r="V43" s="102"/>
      <c r="W43" s="104">
        <v>5</v>
      </c>
      <c r="X43" s="102"/>
      <c r="Y43" s="102"/>
      <c r="Z43" s="102"/>
      <c r="AA43" s="103"/>
      <c r="AB43" s="104" t="s">
        <v>37</v>
      </c>
      <c r="AC43" s="102"/>
      <c r="AD43" s="103"/>
      <c r="AE43" s="104" t="s">
        <v>22</v>
      </c>
      <c r="AF43" s="102"/>
      <c r="AG43" s="104">
        <v>5</v>
      </c>
      <c r="AH43" s="102"/>
      <c r="AI43" s="102"/>
      <c r="AJ43" s="18"/>
      <c r="AK43" s="18"/>
      <c r="AL43" s="18"/>
      <c r="AM43" s="18"/>
      <c r="AT43" s="65"/>
      <c r="AU43" s="9"/>
      <c r="AV43" s="9"/>
      <c r="AW43" s="9"/>
      <c r="AX43" s="9"/>
    </row>
    <row r="44" spans="1:50" x14ac:dyDescent="0.35">
      <c r="A44" s="102">
        <v>17</v>
      </c>
      <c r="B44" s="103"/>
      <c r="C44" s="104" t="s">
        <v>16</v>
      </c>
      <c r="D44" s="102"/>
      <c r="E44" s="100" t="s">
        <v>231</v>
      </c>
      <c r="F44" s="100"/>
      <c r="G44" s="100"/>
      <c r="H44" s="100"/>
      <c r="I44" s="114"/>
      <c r="J44" s="104" t="s">
        <v>159</v>
      </c>
      <c r="K44" s="102"/>
      <c r="L44" s="102"/>
      <c r="M44" s="102"/>
      <c r="N44" s="102"/>
      <c r="O44" s="102"/>
      <c r="P44" s="102"/>
      <c r="Q44" s="14" t="s">
        <v>238</v>
      </c>
      <c r="R44" s="104" t="s">
        <v>160</v>
      </c>
      <c r="S44" s="102"/>
      <c r="T44" s="102"/>
      <c r="U44" s="102"/>
      <c r="V44" s="102"/>
      <c r="W44" s="104">
        <v>4</v>
      </c>
      <c r="X44" s="102"/>
      <c r="Y44" s="102"/>
      <c r="Z44" s="102"/>
      <c r="AA44" s="103"/>
      <c r="AB44" s="104" t="s">
        <v>37</v>
      </c>
      <c r="AC44" s="102"/>
      <c r="AD44" s="103"/>
      <c r="AE44" s="104" t="s">
        <v>22</v>
      </c>
      <c r="AF44" s="102"/>
      <c r="AG44" s="104">
        <v>5</v>
      </c>
      <c r="AH44" s="102"/>
      <c r="AI44" s="102"/>
      <c r="AJ44" s="18"/>
      <c r="AK44" s="18"/>
      <c r="AL44" s="18"/>
      <c r="AM44" s="18"/>
      <c r="AT44" s="65"/>
      <c r="AU44" s="9"/>
      <c r="AV44" s="9"/>
      <c r="AW44" s="9"/>
      <c r="AX44" s="9"/>
    </row>
    <row r="45" spans="1:50" ht="25.5" customHeight="1" x14ac:dyDescent="0.35">
      <c r="A45" s="102">
        <v>19</v>
      </c>
      <c r="B45" s="103"/>
      <c r="C45" s="104" t="s">
        <v>16</v>
      </c>
      <c r="D45" s="102"/>
      <c r="E45" s="100" t="s">
        <v>237</v>
      </c>
      <c r="F45" s="100"/>
      <c r="G45" s="100"/>
      <c r="H45" s="100"/>
      <c r="I45" s="114"/>
      <c r="J45" s="104" t="s">
        <v>162</v>
      </c>
      <c r="K45" s="102"/>
      <c r="L45" s="102"/>
      <c r="M45" s="102"/>
      <c r="N45" s="102"/>
      <c r="O45" s="102"/>
      <c r="P45" s="102"/>
      <c r="Q45" s="14" t="s">
        <v>240</v>
      </c>
      <c r="R45" s="104" t="s">
        <v>163</v>
      </c>
      <c r="S45" s="102"/>
      <c r="T45" s="102"/>
      <c r="U45" s="102"/>
      <c r="V45" s="102"/>
      <c r="W45" s="104">
        <v>5</v>
      </c>
      <c r="X45" s="102"/>
      <c r="Y45" s="102"/>
      <c r="Z45" s="102"/>
      <c r="AA45" s="103"/>
      <c r="AB45" s="104" t="s">
        <v>37</v>
      </c>
      <c r="AC45" s="102"/>
      <c r="AD45" s="103"/>
      <c r="AE45" s="104" t="s">
        <v>22</v>
      </c>
      <c r="AF45" s="102"/>
      <c r="AG45" s="104">
        <v>3</v>
      </c>
      <c r="AH45" s="102"/>
      <c r="AI45" s="102"/>
      <c r="AJ45" s="18"/>
      <c r="AK45" s="18"/>
      <c r="AL45" s="18"/>
      <c r="AM45" s="18"/>
      <c r="AT45" s="65"/>
      <c r="AU45" s="9"/>
      <c r="AV45" s="9"/>
      <c r="AW45" s="9"/>
      <c r="AX45" s="9"/>
    </row>
    <row r="46" spans="1:50" x14ac:dyDescent="0.35">
      <c r="A46" s="102">
        <v>22</v>
      </c>
      <c r="B46" s="103"/>
      <c r="C46" s="104" t="s">
        <v>33</v>
      </c>
      <c r="D46" s="102"/>
      <c r="E46" s="100" t="s">
        <v>233</v>
      </c>
      <c r="F46" s="100"/>
      <c r="G46" s="100"/>
      <c r="H46" s="100"/>
      <c r="I46" s="114"/>
      <c r="J46" s="104" t="s">
        <v>44</v>
      </c>
      <c r="K46" s="102"/>
      <c r="L46" s="102"/>
      <c r="M46" s="102"/>
      <c r="N46" s="102"/>
      <c r="O46" s="102"/>
      <c r="P46" s="102"/>
      <c r="Q46" s="14" t="s">
        <v>238</v>
      </c>
      <c r="R46" s="104" t="s">
        <v>104</v>
      </c>
      <c r="S46" s="102"/>
      <c r="T46" s="102"/>
      <c r="U46" s="102"/>
      <c r="V46" s="102"/>
      <c r="W46" s="104">
        <v>4</v>
      </c>
      <c r="X46" s="102"/>
      <c r="Y46" s="102"/>
      <c r="Z46" s="102"/>
      <c r="AA46" s="103"/>
      <c r="AB46" s="104" t="s">
        <v>151</v>
      </c>
      <c r="AC46" s="102"/>
      <c r="AD46" s="103"/>
      <c r="AE46" s="104" t="s">
        <v>22</v>
      </c>
      <c r="AF46" s="102"/>
      <c r="AG46" s="104">
        <v>5</v>
      </c>
      <c r="AH46" s="102"/>
      <c r="AI46" s="102"/>
      <c r="AJ46" s="18"/>
      <c r="AK46" s="18"/>
      <c r="AL46" s="18"/>
      <c r="AM46" s="18"/>
      <c r="AT46" s="65"/>
      <c r="AU46" s="9"/>
      <c r="AV46" s="9"/>
      <c r="AW46" s="9"/>
      <c r="AX46" s="9"/>
    </row>
    <row r="47" spans="1:50" ht="25.5" customHeight="1" x14ac:dyDescent="0.35">
      <c r="A47" s="102">
        <v>18</v>
      </c>
      <c r="B47" s="103"/>
      <c r="C47" s="104" t="s">
        <v>16</v>
      </c>
      <c r="D47" s="102"/>
      <c r="E47" s="100" t="s">
        <v>237</v>
      </c>
      <c r="F47" s="100"/>
      <c r="G47" s="100"/>
      <c r="H47" s="100"/>
      <c r="I47" s="114"/>
      <c r="J47" s="104" t="s">
        <v>65</v>
      </c>
      <c r="K47" s="102"/>
      <c r="L47" s="102"/>
      <c r="M47" s="102"/>
      <c r="N47" s="102"/>
      <c r="O47" s="102"/>
      <c r="P47" s="102"/>
      <c r="Q47" s="14" t="s">
        <v>232</v>
      </c>
      <c r="R47" s="104" t="s">
        <v>165</v>
      </c>
      <c r="S47" s="102"/>
      <c r="T47" s="102"/>
      <c r="U47" s="102"/>
      <c r="V47" s="102"/>
      <c r="W47" s="104">
        <v>5</v>
      </c>
      <c r="X47" s="102"/>
      <c r="Y47" s="102"/>
      <c r="Z47" s="102"/>
      <c r="AA47" s="103"/>
      <c r="AB47" s="104" t="s">
        <v>151</v>
      </c>
      <c r="AC47" s="102"/>
      <c r="AD47" s="103"/>
      <c r="AE47" s="104" t="s">
        <v>27</v>
      </c>
      <c r="AF47" s="102"/>
      <c r="AG47" s="104">
        <v>4</v>
      </c>
      <c r="AH47" s="102"/>
      <c r="AI47" s="102"/>
      <c r="AJ47" s="18"/>
      <c r="AK47" s="18"/>
      <c r="AL47" s="18"/>
      <c r="AM47" s="18"/>
      <c r="AT47" s="65"/>
      <c r="AU47" s="9"/>
      <c r="AV47" s="9"/>
      <c r="AW47" s="9"/>
      <c r="AX47" s="9"/>
    </row>
    <row r="48" spans="1:50" ht="25.5" customHeight="1" x14ac:dyDescent="0.35">
      <c r="A48" s="102">
        <v>17</v>
      </c>
      <c r="B48" s="103"/>
      <c r="C48" s="104" t="s">
        <v>16</v>
      </c>
      <c r="D48" s="102"/>
      <c r="E48" s="100" t="s">
        <v>243</v>
      </c>
      <c r="F48" s="100"/>
      <c r="G48" s="100"/>
      <c r="H48" s="100"/>
      <c r="I48" s="114"/>
      <c r="J48" s="104" t="s">
        <v>35</v>
      </c>
      <c r="K48" s="102"/>
      <c r="L48" s="102"/>
      <c r="M48" s="102"/>
      <c r="N48" s="102"/>
      <c r="O48" s="102"/>
      <c r="P48" s="102"/>
      <c r="Q48" s="14" t="s">
        <v>234</v>
      </c>
      <c r="R48" s="104" t="s">
        <v>86</v>
      </c>
      <c r="S48" s="102"/>
      <c r="T48" s="102"/>
      <c r="U48" s="102"/>
      <c r="V48" s="102"/>
      <c r="W48" s="104">
        <v>5</v>
      </c>
      <c r="X48" s="102"/>
      <c r="Y48" s="102"/>
      <c r="Z48" s="102"/>
      <c r="AA48" s="103"/>
      <c r="AB48" s="104" t="s">
        <v>168</v>
      </c>
      <c r="AC48" s="102"/>
      <c r="AD48" s="103"/>
      <c r="AE48" s="104" t="s">
        <v>22</v>
      </c>
      <c r="AF48" s="102"/>
      <c r="AG48" s="104">
        <v>5</v>
      </c>
      <c r="AH48" s="102"/>
      <c r="AI48" s="102"/>
      <c r="AJ48" s="18"/>
      <c r="AK48" s="18"/>
      <c r="AL48" s="18"/>
      <c r="AM48" s="18"/>
      <c r="AT48" s="65"/>
      <c r="AU48" s="9"/>
      <c r="AV48" s="9"/>
      <c r="AW48" s="9"/>
      <c r="AX48" s="9"/>
    </row>
    <row r="49" spans="1:50" ht="25.5" customHeight="1" x14ac:dyDescent="0.35">
      <c r="A49" s="102">
        <v>17</v>
      </c>
      <c r="B49" s="103"/>
      <c r="C49" s="104" t="s">
        <v>16</v>
      </c>
      <c r="D49" s="102"/>
      <c r="E49" s="100" t="s">
        <v>237</v>
      </c>
      <c r="F49" s="100"/>
      <c r="G49" s="100"/>
      <c r="H49" s="100"/>
      <c r="I49" s="114"/>
      <c r="J49" s="104" t="s">
        <v>170</v>
      </c>
      <c r="K49" s="102"/>
      <c r="L49" s="102"/>
      <c r="M49" s="102"/>
      <c r="N49" s="102"/>
      <c r="O49" s="102"/>
      <c r="P49" s="102"/>
      <c r="Q49" s="14" t="s">
        <v>234</v>
      </c>
      <c r="R49" s="104" t="s">
        <v>171</v>
      </c>
      <c r="S49" s="102"/>
      <c r="T49" s="102"/>
      <c r="U49" s="102"/>
      <c r="V49" s="102"/>
      <c r="W49" s="104">
        <v>2</v>
      </c>
      <c r="X49" s="102"/>
      <c r="Y49" s="102"/>
      <c r="Z49" s="102"/>
      <c r="AA49" s="103"/>
      <c r="AB49" s="104" t="s">
        <v>168</v>
      </c>
      <c r="AC49" s="102"/>
      <c r="AD49" s="103"/>
      <c r="AE49" s="104" t="s">
        <v>27</v>
      </c>
      <c r="AF49" s="102"/>
      <c r="AG49" s="104">
        <v>3</v>
      </c>
      <c r="AH49" s="102"/>
      <c r="AI49" s="102"/>
      <c r="AJ49" s="18"/>
      <c r="AK49" s="18"/>
      <c r="AL49" s="18"/>
      <c r="AM49" s="18"/>
      <c r="AT49" s="65"/>
      <c r="AU49" s="9"/>
      <c r="AV49" s="9"/>
      <c r="AW49" s="9"/>
      <c r="AX49" s="9"/>
    </row>
    <row r="50" spans="1:50" ht="25.5" customHeight="1" x14ac:dyDescent="0.35">
      <c r="A50" s="102">
        <v>18</v>
      </c>
      <c r="B50" s="103"/>
      <c r="C50" s="104" t="s">
        <v>33</v>
      </c>
      <c r="D50" s="102"/>
      <c r="E50" s="100" t="s">
        <v>237</v>
      </c>
      <c r="F50" s="100"/>
      <c r="G50" s="100"/>
      <c r="H50" s="100"/>
      <c r="I50" s="114"/>
      <c r="J50" s="104" t="s">
        <v>173</v>
      </c>
      <c r="K50" s="102"/>
      <c r="L50" s="102"/>
      <c r="M50" s="102"/>
      <c r="N50" s="102"/>
      <c r="O50" s="102"/>
      <c r="P50" s="102"/>
      <c r="Q50" s="14" t="s">
        <v>234</v>
      </c>
      <c r="R50" s="104" t="s">
        <v>174</v>
      </c>
      <c r="S50" s="102"/>
      <c r="T50" s="102"/>
      <c r="U50" s="102"/>
      <c r="V50" s="102"/>
      <c r="W50" s="104">
        <v>5</v>
      </c>
      <c r="X50" s="102"/>
      <c r="Y50" s="102"/>
      <c r="Z50" s="102"/>
      <c r="AA50" s="103"/>
      <c r="AB50" s="104" t="s">
        <v>168</v>
      </c>
      <c r="AC50" s="102"/>
      <c r="AD50" s="103"/>
      <c r="AE50" s="104" t="s">
        <v>22</v>
      </c>
      <c r="AF50" s="102"/>
      <c r="AG50" s="104">
        <v>4</v>
      </c>
      <c r="AH50" s="102"/>
      <c r="AI50" s="102"/>
      <c r="AJ50" s="18"/>
      <c r="AK50" s="18"/>
      <c r="AL50" s="18"/>
      <c r="AM50" s="18"/>
      <c r="AT50" s="65"/>
      <c r="AU50" s="9"/>
      <c r="AV50" s="9"/>
      <c r="AW50" s="9"/>
      <c r="AX50" s="9"/>
    </row>
    <row r="51" spans="1:50" ht="25.5" customHeight="1" x14ac:dyDescent="0.35">
      <c r="A51" s="102">
        <v>18</v>
      </c>
      <c r="B51" s="103"/>
      <c r="C51" s="104" t="s">
        <v>16</v>
      </c>
      <c r="D51" s="102"/>
      <c r="E51" s="100" t="s">
        <v>237</v>
      </c>
      <c r="F51" s="100"/>
      <c r="G51" s="100"/>
      <c r="H51" s="100"/>
      <c r="I51" s="114"/>
      <c r="J51" s="104" t="s">
        <v>177</v>
      </c>
      <c r="K51" s="102"/>
      <c r="L51" s="102"/>
      <c r="M51" s="102"/>
      <c r="N51" s="102"/>
      <c r="O51" s="102"/>
      <c r="P51" s="102"/>
      <c r="Q51" s="14" t="s">
        <v>234</v>
      </c>
      <c r="R51" s="104" t="s">
        <v>104</v>
      </c>
      <c r="S51" s="102"/>
      <c r="T51" s="102"/>
      <c r="U51" s="102"/>
      <c r="V51" s="102"/>
      <c r="W51" s="104">
        <v>3</v>
      </c>
      <c r="X51" s="102"/>
      <c r="Y51" s="102"/>
      <c r="Z51" s="102"/>
      <c r="AA51" s="103"/>
      <c r="AB51" s="104" t="s">
        <v>178</v>
      </c>
      <c r="AC51" s="102"/>
      <c r="AD51" s="103"/>
      <c r="AE51" s="104" t="s">
        <v>27</v>
      </c>
      <c r="AF51" s="102"/>
      <c r="AG51" s="104">
        <v>5</v>
      </c>
      <c r="AH51" s="102"/>
      <c r="AI51" s="102"/>
      <c r="AJ51" s="18"/>
      <c r="AK51" s="18"/>
      <c r="AL51" s="18"/>
      <c r="AM51" s="18"/>
      <c r="AT51" s="65"/>
      <c r="AU51" s="9"/>
      <c r="AV51" s="9"/>
      <c r="AW51" s="9"/>
      <c r="AX51" s="9"/>
    </row>
    <row r="52" spans="1:50" ht="25.5" customHeight="1" x14ac:dyDescent="0.35">
      <c r="A52" s="102">
        <v>18</v>
      </c>
      <c r="B52" s="103"/>
      <c r="C52" s="104" t="s">
        <v>16</v>
      </c>
      <c r="D52" s="102"/>
      <c r="E52" s="100" t="s">
        <v>237</v>
      </c>
      <c r="F52" s="100"/>
      <c r="G52" s="100"/>
      <c r="H52" s="100"/>
      <c r="I52" s="114"/>
      <c r="J52" s="104" t="s">
        <v>25</v>
      </c>
      <c r="K52" s="102"/>
      <c r="L52" s="102"/>
      <c r="M52" s="102"/>
      <c r="N52" s="102"/>
      <c r="O52" s="102"/>
      <c r="P52" s="102"/>
      <c r="Q52" s="14" t="s">
        <v>235</v>
      </c>
      <c r="R52" s="104" t="s">
        <v>104</v>
      </c>
      <c r="S52" s="102"/>
      <c r="T52" s="102"/>
      <c r="U52" s="102"/>
      <c r="V52" s="102"/>
      <c r="W52" s="104">
        <v>5</v>
      </c>
      <c r="X52" s="102"/>
      <c r="Y52" s="102"/>
      <c r="Z52" s="102"/>
      <c r="AA52" s="103"/>
      <c r="AB52" s="104" t="s">
        <v>180</v>
      </c>
      <c r="AC52" s="102"/>
      <c r="AD52" s="103"/>
      <c r="AE52" s="104" t="s">
        <v>22</v>
      </c>
      <c r="AF52" s="102"/>
      <c r="AG52" s="104">
        <v>2</v>
      </c>
      <c r="AH52" s="102"/>
      <c r="AI52" s="102"/>
      <c r="AJ52" s="18"/>
      <c r="AK52" s="18"/>
      <c r="AL52" s="18"/>
      <c r="AM52" s="18"/>
      <c r="AT52" s="65"/>
      <c r="AU52" s="9"/>
      <c r="AV52" s="9"/>
      <c r="AW52" s="9"/>
      <c r="AX52" s="9"/>
    </row>
    <row r="53" spans="1:50" x14ac:dyDescent="0.35">
      <c r="A53" s="102">
        <v>17</v>
      </c>
      <c r="B53" s="103"/>
      <c r="C53" s="104" t="s">
        <v>16</v>
      </c>
      <c r="D53" s="102"/>
      <c r="E53" s="100" t="s">
        <v>242</v>
      </c>
      <c r="F53" s="100"/>
      <c r="G53" s="100"/>
      <c r="H53" s="100"/>
      <c r="I53" s="114"/>
      <c r="J53" s="104" t="s">
        <v>159</v>
      </c>
      <c r="K53" s="102"/>
      <c r="L53" s="102"/>
      <c r="M53" s="102"/>
      <c r="N53" s="102"/>
      <c r="O53" s="102"/>
      <c r="P53" s="102"/>
      <c r="Q53" s="14" t="s">
        <v>234</v>
      </c>
      <c r="R53" s="104" t="s">
        <v>95</v>
      </c>
      <c r="S53" s="102"/>
      <c r="T53" s="102"/>
      <c r="U53" s="102"/>
      <c r="V53" s="102"/>
      <c r="W53" s="104">
        <v>5</v>
      </c>
      <c r="X53" s="102"/>
      <c r="Y53" s="102"/>
      <c r="Z53" s="102"/>
      <c r="AA53" s="103"/>
      <c r="AB53" s="104" t="s">
        <v>21</v>
      </c>
      <c r="AC53" s="102"/>
      <c r="AD53" s="103"/>
      <c r="AE53" s="104" t="s">
        <v>27</v>
      </c>
      <c r="AF53" s="102"/>
      <c r="AG53" s="104">
        <v>1</v>
      </c>
      <c r="AH53" s="102"/>
      <c r="AI53" s="102"/>
      <c r="AJ53" s="18"/>
      <c r="AK53" s="18"/>
      <c r="AL53" s="18"/>
      <c r="AM53" s="18"/>
      <c r="AT53" s="65"/>
      <c r="AU53" s="9"/>
      <c r="AV53" s="9"/>
      <c r="AW53" s="9"/>
      <c r="AX53" s="9"/>
    </row>
    <row r="54" spans="1:50" ht="25.5" customHeight="1" x14ac:dyDescent="0.35">
      <c r="A54" s="102">
        <v>17</v>
      </c>
      <c r="B54" s="103"/>
      <c r="C54" s="104" t="s">
        <v>33</v>
      </c>
      <c r="D54" s="102"/>
      <c r="E54" s="100" t="s">
        <v>237</v>
      </c>
      <c r="F54" s="100"/>
      <c r="G54" s="100"/>
      <c r="H54" s="100"/>
      <c r="I54" s="114"/>
      <c r="J54" s="104" t="s">
        <v>182</v>
      </c>
      <c r="K54" s="102"/>
      <c r="L54" s="102"/>
      <c r="M54" s="102"/>
      <c r="N54" s="102"/>
      <c r="O54" s="102"/>
      <c r="P54" s="102"/>
      <c r="Q54" s="14" t="s">
        <v>238</v>
      </c>
      <c r="R54" s="104" t="s">
        <v>183</v>
      </c>
      <c r="S54" s="102"/>
      <c r="T54" s="102"/>
      <c r="U54" s="102"/>
      <c r="V54" s="102"/>
      <c r="W54" s="104">
        <v>4</v>
      </c>
      <c r="X54" s="102"/>
      <c r="Y54" s="102"/>
      <c r="Z54" s="102"/>
      <c r="AA54" s="103"/>
      <c r="AB54" s="104" t="s">
        <v>21</v>
      </c>
      <c r="AC54" s="102"/>
      <c r="AD54" s="103"/>
      <c r="AE54" s="104" t="s">
        <v>22</v>
      </c>
      <c r="AF54" s="102"/>
      <c r="AG54" s="104">
        <v>3</v>
      </c>
      <c r="AH54" s="102"/>
      <c r="AI54" s="102"/>
      <c r="AJ54" s="18"/>
      <c r="AK54" s="18"/>
      <c r="AL54" s="18"/>
      <c r="AM54" s="18"/>
      <c r="AT54" s="65"/>
      <c r="AU54" s="9"/>
      <c r="AV54" s="9"/>
      <c r="AW54" s="9"/>
      <c r="AX54" s="9"/>
    </row>
    <row r="55" spans="1:50" x14ac:dyDescent="0.35">
      <c r="A55" s="102">
        <v>18</v>
      </c>
      <c r="B55" s="103"/>
      <c r="C55" s="104" t="s">
        <v>16</v>
      </c>
      <c r="D55" s="102"/>
      <c r="E55" s="100" t="s">
        <v>244</v>
      </c>
      <c r="F55" s="100"/>
      <c r="G55" s="100"/>
      <c r="H55" s="100"/>
      <c r="I55" s="114"/>
      <c r="J55" s="104" t="s">
        <v>162</v>
      </c>
      <c r="K55" s="102"/>
      <c r="L55" s="102"/>
      <c r="M55" s="102"/>
      <c r="N55" s="102"/>
      <c r="O55" s="102"/>
      <c r="P55" s="102"/>
      <c r="Q55" s="14" t="s">
        <v>240</v>
      </c>
      <c r="R55" s="104" t="s">
        <v>104</v>
      </c>
      <c r="S55" s="102"/>
      <c r="T55" s="102"/>
      <c r="U55" s="102"/>
      <c r="V55" s="102"/>
      <c r="W55" s="104">
        <v>3</v>
      </c>
      <c r="X55" s="102"/>
      <c r="Y55" s="102"/>
      <c r="Z55" s="102"/>
      <c r="AA55" s="103"/>
      <c r="AB55" s="104" t="s">
        <v>126</v>
      </c>
      <c r="AC55" s="102"/>
      <c r="AD55" s="103"/>
      <c r="AE55" s="104" t="s">
        <v>22</v>
      </c>
      <c r="AF55" s="102"/>
      <c r="AG55" s="104">
        <v>4</v>
      </c>
      <c r="AH55" s="102"/>
      <c r="AI55" s="102"/>
      <c r="AJ55" s="18"/>
      <c r="AK55" s="18"/>
      <c r="AL55" s="18"/>
      <c r="AM55" s="18"/>
      <c r="AT55" s="65"/>
      <c r="AU55" s="9"/>
      <c r="AV55" s="9"/>
      <c r="AW55" s="9"/>
      <c r="AX55" s="9"/>
    </row>
    <row r="56" spans="1:50" x14ac:dyDescent="0.35">
      <c r="A56" s="102">
        <v>17</v>
      </c>
      <c r="B56" s="103"/>
      <c r="C56" s="104" t="s">
        <v>16</v>
      </c>
      <c r="D56" s="102"/>
      <c r="E56" s="100" t="s">
        <v>242</v>
      </c>
      <c r="F56" s="100"/>
      <c r="G56" s="100"/>
      <c r="H56" s="100"/>
      <c r="I56" s="114"/>
      <c r="J56" s="104" t="s">
        <v>185</v>
      </c>
      <c r="K56" s="102"/>
      <c r="L56" s="102"/>
      <c r="M56" s="102"/>
      <c r="N56" s="102"/>
      <c r="O56" s="102"/>
      <c r="P56" s="102"/>
      <c r="Q56" s="14" t="s">
        <v>234</v>
      </c>
      <c r="R56" s="104" t="s">
        <v>186</v>
      </c>
      <c r="S56" s="102"/>
      <c r="T56" s="102"/>
      <c r="U56" s="102"/>
      <c r="V56" s="102"/>
      <c r="W56" s="104">
        <v>4</v>
      </c>
      <c r="X56" s="102"/>
      <c r="Y56" s="102"/>
      <c r="Z56" s="102"/>
      <c r="AA56" s="103"/>
      <c r="AB56" s="104" t="s">
        <v>118</v>
      </c>
      <c r="AC56" s="102"/>
      <c r="AD56" s="103"/>
      <c r="AE56" s="104" t="s">
        <v>27</v>
      </c>
      <c r="AF56" s="102"/>
      <c r="AG56" s="104">
        <v>2</v>
      </c>
      <c r="AH56" s="102"/>
      <c r="AI56" s="102"/>
      <c r="AJ56" s="18"/>
      <c r="AK56" s="18"/>
      <c r="AL56" s="18"/>
      <c r="AM56" s="18"/>
      <c r="AT56" s="65"/>
      <c r="AU56" s="9"/>
      <c r="AV56" s="9"/>
      <c r="AW56" s="9"/>
      <c r="AX56" s="9"/>
    </row>
    <row r="57" spans="1:50" ht="25.5" customHeight="1" x14ac:dyDescent="0.35">
      <c r="A57" s="102">
        <v>18</v>
      </c>
      <c r="B57" s="103"/>
      <c r="C57" s="104" t="s">
        <v>16</v>
      </c>
      <c r="D57" s="102"/>
      <c r="E57" s="100" t="s">
        <v>237</v>
      </c>
      <c r="F57" s="100"/>
      <c r="G57" s="100"/>
      <c r="H57" s="100"/>
      <c r="I57" s="114"/>
      <c r="J57" s="104" t="s">
        <v>102</v>
      </c>
      <c r="K57" s="102"/>
      <c r="L57" s="102"/>
      <c r="M57" s="102"/>
      <c r="N57" s="102"/>
      <c r="O57" s="102"/>
      <c r="P57" s="102"/>
      <c r="Q57" s="14" t="s">
        <v>234</v>
      </c>
      <c r="R57" s="104" t="s">
        <v>95</v>
      </c>
      <c r="S57" s="102"/>
      <c r="T57" s="102"/>
      <c r="U57" s="102"/>
      <c r="V57" s="102"/>
      <c r="W57" s="104">
        <v>5</v>
      </c>
      <c r="X57" s="102"/>
      <c r="Y57" s="102"/>
      <c r="Z57" s="102"/>
      <c r="AA57" s="103"/>
      <c r="AB57" s="104" t="s">
        <v>21</v>
      </c>
      <c r="AC57" s="102"/>
      <c r="AD57" s="103"/>
      <c r="AE57" s="104" t="s">
        <v>22</v>
      </c>
      <c r="AF57" s="102"/>
      <c r="AG57" s="104">
        <v>3</v>
      </c>
      <c r="AH57" s="102"/>
      <c r="AI57" s="102"/>
      <c r="AJ57" s="18"/>
      <c r="AK57" s="18"/>
      <c r="AL57" s="18"/>
      <c r="AM57" s="18"/>
      <c r="AT57" s="65"/>
      <c r="AU57" s="9"/>
      <c r="AV57" s="9"/>
      <c r="AW57" s="9"/>
      <c r="AX57" s="9"/>
    </row>
    <row r="58" spans="1:50" ht="25.5" customHeight="1" x14ac:dyDescent="0.35">
      <c r="A58" s="102">
        <v>19</v>
      </c>
      <c r="B58" s="103"/>
      <c r="C58" s="104" t="s">
        <v>33</v>
      </c>
      <c r="D58" s="102"/>
      <c r="E58" s="100" t="s">
        <v>237</v>
      </c>
      <c r="F58" s="100"/>
      <c r="G58" s="100"/>
      <c r="H58" s="100"/>
      <c r="I58" s="114"/>
      <c r="J58" s="104" t="s">
        <v>107</v>
      </c>
      <c r="K58" s="102"/>
      <c r="L58" s="102"/>
      <c r="M58" s="102"/>
      <c r="N58" s="102"/>
      <c r="O58" s="102"/>
      <c r="P58" s="102"/>
      <c r="Q58" s="14" t="s">
        <v>240</v>
      </c>
      <c r="R58" s="104" t="s">
        <v>104</v>
      </c>
      <c r="S58" s="102"/>
      <c r="T58" s="102"/>
      <c r="U58" s="102"/>
      <c r="V58" s="102"/>
      <c r="W58" s="104">
        <v>5</v>
      </c>
      <c r="X58" s="102"/>
      <c r="Y58" s="102"/>
      <c r="Z58" s="102"/>
      <c r="AA58" s="103"/>
      <c r="AB58" s="104" t="s">
        <v>21</v>
      </c>
      <c r="AC58" s="102"/>
      <c r="AD58" s="103"/>
      <c r="AE58" s="104" t="s">
        <v>27</v>
      </c>
      <c r="AF58" s="102"/>
      <c r="AG58" s="104">
        <v>1</v>
      </c>
      <c r="AH58" s="102"/>
      <c r="AI58" s="102"/>
      <c r="AJ58" s="18"/>
      <c r="AK58" s="18"/>
      <c r="AL58" s="18"/>
      <c r="AM58" s="18"/>
      <c r="AT58" s="65"/>
      <c r="AU58" s="9"/>
      <c r="AV58" s="9"/>
      <c r="AW58" s="9"/>
      <c r="AX58" s="9"/>
    </row>
    <row r="59" spans="1:50" ht="25.5" customHeight="1" x14ac:dyDescent="0.35">
      <c r="A59" s="102">
        <v>19</v>
      </c>
      <c r="B59" s="103"/>
      <c r="C59" s="104" t="s">
        <v>16</v>
      </c>
      <c r="D59" s="102"/>
      <c r="E59" s="100" t="s">
        <v>237</v>
      </c>
      <c r="F59" s="100"/>
      <c r="G59" s="100"/>
      <c r="H59" s="100"/>
      <c r="I59" s="114"/>
      <c r="J59" s="104" t="s">
        <v>140</v>
      </c>
      <c r="K59" s="102"/>
      <c r="L59" s="102"/>
      <c r="M59" s="102"/>
      <c r="N59" s="102"/>
      <c r="O59" s="102"/>
      <c r="P59" s="102"/>
      <c r="Q59" s="14" t="s">
        <v>234</v>
      </c>
      <c r="R59" s="104" t="s">
        <v>189</v>
      </c>
      <c r="S59" s="102"/>
      <c r="T59" s="102"/>
      <c r="U59" s="102"/>
      <c r="V59" s="102"/>
      <c r="W59" s="104">
        <v>3</v>
      </c>
      <c r="X59" s="102"/>
      <c r="Y59" s="102"/>
      <c r="Z59" s="102"/>
      <c r="AA59" s="103"/>
      <c r="AB59" s="104" t="s">
        <v>126</v>
      </c>
      <c r="AC59" s="102"/>
      <c r="AD59" s="103"/>
      <c r="AE59" s="104" t="s">
        <v>22</v>
      </c>
      <c r="AF59" s="102"/>
      <c r="AG59" s="104">
        <v>2</v>
      </c>
      <c r="AH59" s="102"/>
      <c r="AI59" s="102"/>
      <c r="AJ59" s="18"/>
      <c r="AK59" s="18"/>
      <c r="AL59" s="18"/>
      <c r="AM59" s="18"/>
      <c r="AT59" s="65"/>
      <c r="AU59" s="9"/>
      <c r="AV59" s="9"/>
      <c r="AW59" s="9"/>
      <c r="AX59" s="9"/>
    </row>
    <row r="60" spans="1:50" ht="25.5" customHeight="1" x14ac:dyDescent="0.35">
      <c r="A60" s="102">
        <v>18</v>
      </c>
      <c r="B60" s="103"/>
      <c r="C60" s="104" t="s">
        <v>33</v>
      </c>
      <c r="D60" s="102"/>
      <c r="E60" s="100" t="s">
        <v>237</v>
      </c>
      <c r="F60" s="100"/>
      <c r="G60" s="100"/>
      <c r="H60" s="100"/>
      <c r="I60" s="114"/>
      <c r="J60" s="104" t="s">
        <v>173</v>
      </c>
      <c r="K60" s="102"/>
      <c r="L60" s="102"/>
      <c r="M60" s="102"/>
      <c r="N60" s="102"/>
      <c r="O60" s="102"/>
      <c r="P60" s="102"/>
      <c r="Q60" s="14" t="s">
        <v>234</v>
      </c>
      <c r="R60" s="104" t="s">
        <v>86</v>
      </c>
      <c r="S60" s="102"/>
      <c r="T60" s="102"/>
      <c r="U60" s="102"/>
      <c r="V60" s="102"/>
      <c r="W60" s="104">
        <v>4</v>
      </c>
      <c r="X60" s="102"/>
      <c r="Y60" s="102"/>
      <c r="Z60" s="102"/>
      <c r="AA60" s="103"/>
      <c r="AB60" s="104" t="s">
        <v>21</v>
      </c>
      <c r="AC60" s="102"/>
      <c r="AD60" s="103"/>
      <c r="AE60" s="104" t="s">
        <v>27</v>
      </c>
      <c r="AF60" s="102"/>
      <c r="AG60" s="104">
        <v>2</v>
      </c>
      <c r="AH60" s="102"/>
      <c r="AI60" s="102"/>
      <c r="AJ60" s="18"/>
      <c r="AK60" s="18"/>
      <c r="AL60" s="18"/>
      <c r="AM60" s="18"/>
      <c r="AT60" s="65"/>
      <c r="AU60" s="9"/>
      <c r="AV60" s="9"/>
      <c r="AW60" s="9"/>
      <c r="AX60" s="9"/>
    </row>
    <row r="61" spans="1:50" ht="25.5" customHeight="1" x14ac:dyDescent="0.35">
      <c r="A61" s="102">
        <v>19</v>
      </c>
      <c r="B61" s="103"/>
      <c r="C61" s="104" t="s">
        <v>16</v>
      </c>
      <c r="D61" s="102"/>
      <c r="E61" s="100" t="s">
        <v>237</v>
      </c>
      <c r="F61" s="100"/>
      <c r="G61" s="100"/>
      <c r="H61" s="100"/>
      <c r="I61" s="114"/>
      <c r="J61" s="104" t="s">
        <v>190</v>
      </c>
      <c r="K61" s="102"/>
      <c r="L61" s="102"/>
      <c r="M61" s="102"/>
      <c r="N61" s="102"/>
      <c r="O61" s="102"/>
      <c r="P61" s="102"/>
      <c r="Q61" s="14" t="s">
        <v>232</v>
      </c>
      <c r="R61" s="104" t="s">
        <v>104</v>
      </c>
      <c r="S61" s="102"/>
      <c r="T61" s="102"/>
      <c r="U61" s="102"/>
      <c r="V61" s="102"/>
      <c r="W61" s="104">
        <v>5</v>
      </c>
      <c r="X61" s="102"/>
      <c r="Y61" s="102"/>
      <c r="Z61" s="102"/>
      <c r="AA61" s="103"/>
      <c r="AB61" s="104" t="s">
        <v>118</v>
      </c>
      <c r="AC61" s="102"/>
      <c r="AD61" s="103"/>
      <c r="AE61" s="104" t="s">
        <v>27</v>
      </c>
      <c r="AF61" s="102"/>
      <c r="AG61" s="104">
        <v>3</v>
      </c>
      <c r="AH61" s="102"/>
      <c r="AI61" s="102"/>
      <c r="AJ61" s="18"/>
      <c r="AK61" s="18"/>
      <c r="AL61" s="18"/>
      <c r="AM61" s="18"/>
      <c r="AT61" s="65"/>
      <c r="AU61" s="9"/>
      <c r="AV61" s="9"/>
      <c r="AW61" s="9"/>
      <c r="AX61" s="9"/>
    </row>
    <row r="62" spans="1:50" x14ac:dyDescent="0.35">
      <c r="A62" s="102">
        <v>17</v>
      </c>
      <c r="B62" s="103"/>
      <c r="C62" s="104" t="s">
        <v>16</v>
      </c>
      <c r="D62" s="102"/>
      <c r="E62" s="100" t="s">
        <v>242</v>
      </c>
      <c r="F62" s="100"/>
      <c r="G62" s="100"/>
      <c r="H62" s="100"/>
      <c r="I62" s="114"/>
      <c r="J62" s="104" t="s">
        <v>193</v>
      </c>
      <c r="K62" s="102"/>
      <c r="L62" s="102"/>
      <c r="M62" s="102"/>
      <c r="N62" s="102"/>
      <c r="O62" s="102"/>
      <c r="P62" s="102"/>
      <c r="Q62" s="14" t="s">
        <v>234</v>
      </c>
      <c r="R62" s="104" t="s">
        <v>194</v>
      </c>
      <c r="S62" s="102"/>
      <c r="T62" s="102"/>
      <c r="U62" s="102"/>
      <c r="V62" s="102"/>
      <c r="W62" s="104">
        <v>5</v>
      </c>
      <c r="X62" s="102"/>
      <c r="Y62" s="102"/>
      <c r="Z62" s="102"/>
      <c r="AA62" s="103"/>
      <c r="AB62" s="104" t="s">
        <v>151</v>
      </c>
      <c r="AC62" s="102"/>
      <c r="AD62" s="103"/>
      <c r="AE62" s="104" t="s">
        <v>22</v>
      </c>
      <c r="AF62" s="102"/>
      <c r="AG62" s="104">
        <v>1</v>
      </c>
      <c r="AH62" s="102"/>
      <c r="AI62" s="102"/>
      <c r="AJ62" s="18"/>
      <c r="AK62" s="18"/>
      <c r="AL62" s="18"/>
      <c r="AM62" s="18"/>
      <c r="AT62" s="65"/>
      <c r="AU62" s="9"/>
      <c r="AV62" s="9"/>
      <c r="AW62" s="9"/>
      <c r="AX62" s="9"/>
    </row>
    <row r="63" spans="1:50" ht="25.5" customHeight="1" x14ac:dyDescent="0.35">
      <c r="A63" s="102">
        <v>18</v>
      </c>
      <c r="B63" s="103"/>
      <c r="C63" s="104" t="s">
        <v>16</v>
      </c>
      <c r="D63" s="102"/>
      <c r="E63" s="100" t="s">
        <v>237</v>
      </c>
      <c r="F63" s="100"/>
      <c r="G63" s="100"/>
      <c r="H63" s="100"/>
      <c r="I63" s="114"/>
      <c r="J63" s="104" t="s">
        <v>197</v>
      </c>
      <c r="K63" s="102"/>
      <c r="L63" s="102"/>
      <c r="M63" s="102"/>
      <c r="N63" s="102"/>
      <c r="O63" s="102"/>
      <c r="P63" s="102"/>
      <c r="Q63" s="14" t="s">
        <v>238</v>
      </c>
      <c r="R63" s="104" t="s">
        <v>198</v>
      </c>
      <c r="S63" s="102"/>
      <c r="T63" s="102"/>
      <c r="U63" s="102"/>
      <c r="V63" s="102"/>
      <c r="W63" s="104">
        <v>5</v>
      </c>
      <c r="X63" s="102"/>
      <c r="Y63" s="102"/>
      <c r="Z63" s="102"/>
      <c r="AA63" s="103"/>
      <c r="AB63" s="104" t="s">
        <v>199</v>
      </c>
      <c r="AC63" s="102"/>
      <c r="AD63" s="103"/>
      <c r="AE63" s="104" t="s">
        <v>22</v>
      </c>
      <c r="AF63" s="102"/>
      <c r="AG63" s="104">
        <v>5</v>
      </c>
      <c r="AH63" s="102"/>
      <c r="AI63" s="102"/>
      <c r="AJ63" s="18"/>
      <c r="AK63" s="18"/>
      <c r="AL63" s="18"/>
      <c r="AM63" s="18"/>
      <c r="AT63" s="65"/>
      <c r="AU63" s="9"/>
      <c r="AV63" s="9"/>
      <c r="AW63" s="9"/>
      <c r="AX63" s="9"/>
    </row>
    <row r="64" spans="1:50" ht="25.5" customHeight="1" x14ac:dyDescent="0.35">
      <c r="A64" s="102">
        <v>20</v>
      </c>
      <c r="B64" s="103"/>
      <c r="C64" s="104" t="s">
        <v>16</v>
      </c>
      <c r="D64" s="102"/>
      <c r="E64" s="100" t="s">
        <v>241</v>
      </c>
      <c r="F64" s="100"/>
      <c r="G64" s="100"/>
      <c r="H64" s="100"/>
      <c r="I64" s="114"/>
      <c r="J64" s="104" t="s">
        <v>202</v>
      </c>
      <c r="K64" s="102"/>
      <c r="L64" s="102"/>
      <c r="M64" s="102"/>
      <c r="N64" s="102"/>
      <c r="O64" s="102"/>
      <c r="P64" s="102"/>
      <c r="Q64" s="14" t="s">
        <v>238</v>
      </c>
      <c r="R64" s="104" t="s">
        <v>203</v>
      </c>
      <c r="S64" s="102"/>
      <c r="T64" s="102"/>
      <c r="U64" s="102"/>
      <c r="V64" s="102"/>
      <c r="W64" s="104">
        <v>4</v>
      </c>
      <c r="X64" s="102"/>
      <c r="Y64" s="102"/>
      <c r="Z64" s="102"/>
      <c r="AA64" s="103"/>
      <c r="AB64" s="104" t="s">
        <v>151</v>
      </c>
      <c r="AC64" s="102"/>
      <c r="AD64" s="103"/>
      <c r="AE64" s="104" t="s">
        <v>27</v>
      </c>
      <c r="AF64" s="102"/>
      <c r="AG64" s="104">
        <v>2</v>
      </c>
      <c r="AH64" s="102"/>
      <c r="AI64" s="102"/>
      <c r="AJ64" s="18"/>
      <c r="AK64" s="18"/>
      <c r="AL64" s="18"/>
      <c r="AM64" s="18"/>
      <c r="AT64" s="65"/>
      <c r="AU64" s="9"/>
      <c r="AV64" s="9"/>
      <c r="AW64" s="9"/>
      <c r="AX64" s="9"/>
    </row>
    <row r="65" spans="1:50" ht="25.5" customHeight="1" x14ac:dyDescent="0.35">
      <c r="A65" s="102">
        <v>17</v>
      </c>
      <c r="B65" s="103"/>
      <c r="C65" s="104" t="s">
        <v>33</v>
      </c>
      <c r="D65" s="102"/>
      <c r="E65" s="100" t="s">
        <v>237</v>
      </c>
      <c r="F65" s="100"/>
      <c r="G65" s="100"/>
      <c r="H65" s="100"/>
      <c r="I65" s="114"/>
      <c r="J65" s="104" t="s">
        <v>18</v>
      </c>
      <c r="K65" s="102"/>
      <c r="L65" s="102"/>
      <c r="M65" s="102"/>
      <c r="N65" s="102"/>
      <c r="O65" s="102"/>
      <c r="P65" s="102"/>
      <c r="Q65" s="14" t="s">
        <v>234</v>
      </c>
      <c r="R65" s="104" t="s">
        <v>205</v>
      </c>
      <c r="S65" s="102"/>
      <c r="T65" s="102"/>
      <c r="U65" s="102"/>
      <c r="V65" s="102"/>
      <c r="W65" s="104">
        <v>4</v>
      </c>
      <c r="X65" s="102"/>
      <c r="Y65" s="102"/>
      <c r="Z65" s="102"/>
      <c r="AA65" s="103"/>
      <c r="AB65" s="104" t="s">
        <v>151</v>
      </c>
      <c r="AC65" s="102"/>
      <c r="AD65" s="103"/>
      <c r="AE65" s="104" t="s">
        <v>27</v>
      </c>
      <c r="AF65" s="102"/>
      <c r="AG65" s="104">
        <v>2</v>
      </c>
      <c r="AH65" s="102"/>
      <c r="AI65" s="102"/>
      <c r="AJ65" s="18"/>
      <c r="AK65" s="18"/>
      <c r="AL65" s="18"/>
      <c r="AM65" s="18"/>
      <c r="AT65" s="65"/>
      <c r="AU65" s="9"/>
      <c r="AV65" s="9"/>
      <c r="AW65" s="9"/>
      <c r="AX65" s="9"/>
    </row>
    <row r="66" spans="1:50" ht="25.5" customHeight="1" x14ac:dyDescent="0.35">
      <c r="A66" s="102">
        <v>19</v>
      </c>
      <c r="B66" s="103"/>
      <c r="C66" s="104" t="s">
        <v>33</v>
      </c>
      <c r="D66" s="102"/>
      <c r="E66" s="100" t="s">
        <v>237</v>
      </c>
      <c r="F66" s="100"/>
      <c r="G66" s="100"/>
      <c r="H66" s="100"/>
      <c r="I66" s="114"/>
      <c r="J66" s="104" t="s">
        <v>157</v>
      </c>
      <c r="K66" s="102"/>
      <c r="L66" s="102"/>
      <c r="M66" s="102"/>
      <c r="N66" s="102"/>
      <c r="O66" s="102"/>
      <c r="P66" s="102"/>
      <c r="Q66" s="14" t="s">
        <v>235</v>
      </c>
      <c r="R66" s="104" t="s">
        <v>207</v>
      </c>
      <c r="S66" s="102"/>
      <c r="T66" s="102"/>
      <c r="U66" s="102"/>
      <c r="V66" s="102"/>
      <c r="W66" s="104">
        <v>5</v>
      </c>
      <c r="X66" s="102"/>
      <c r="Y66" s="102"/>
      <c r="Z66" s="102"/>
      <c r="AA66" s="103"/>
      <c r="AB66" s="104" t="s">
        <v>138</v>
      </c>
      <c r="AC66" s="102"/>
      <c r="AD66" s="103"/>
      <c r="AE66" s="104" t="s">
        <v>27</v>
      </c>
      <c r="AF66" s="102"/>
      <c r="AG66" s="104">
        <v>3</v>
      </c>
      <c r="AH66" s="102"/>
      <c r="AI66" s="102"/>
      <c r="AJ66" s="18"/>
      <c r="AK66" s="18"/>
      <c r="AL66" s="18"/>
      <c r="AM66" s="18"/>
      <c r="AT66" s="65"/>
      <c r="AU66" s="9"/>
      <c r="AV66" s="9"/>
      <c r="AW66" s="9"/>
      <c r="AX66" s="9"/>
    </row>
    <row r="67" spans="1:50" x14ac:dyDescent="0.35">
      <c r="A67" s="102">
        <v>19</v>
      </c>
      <c r="B67" s="103"/>
      <c r="C67" s="104" t="s">
        <v>16</v>
      </c>
      <c r="D67" s="102"/>
      <c r="E67" s="100" t="s">
        <v>231</v>
      </c>
      <c r="F67" s="100"/>
      <c r="G67" s="100"/>
      <c r="H67" s="100"/>
      <c r="I67" s="114"/>
      <c r="J67" s="104" t="s">
        <v>210</v>
      </c>
      <c r="K67" s="102"/>
      <c r="L67" s="102"/>
      <c r="M67" s="102"/>
      <c r="N67" s="102"/>
      <c r="O67" s="102"/>
      <c r="P67" s="102"/>
      <c r="Q67" s="14" t="s">
        <v>238</v>
      </c>
      <c r="R67" s="104" t="s">
        <v>69</v>
      </c>
      <c r="S67" s="102"/>
      <c r="T67" s="102"/>
      <c r="U67" s="102"/>
      <c r="V67" s="102"/>
      <c r="W67" s="104">
        <v>5</v>
      </c>
      <c r="X67" s="102"/>
      <c r="Y67" s="102"/>
      <c r="Z67" s="102"/>
      <c r="AA67" s="103"/>
      <c r="AB67" s="104" t="s">
        <v>138</v>
      </c>
      <c r="AC67" s="102"/>
      <c r="AD67" s="103"/>
      <c r="AE67" s="104" t="s">
        <v>22</v>
      </c>
      <c r="AF67" s="102"/>
      <c r="AG67" s="104">
        <v>4</v>
      </c>
      <c r="AH67" s="102"/>
      <c r="AI67" s="102"/>
      <c r="AJ67" s="18"/>
      <c r="AK67" s="18"/>
      <c r="AL67" s="18"/>
      <c r="AM67" s="18"/>
      <c r="AT67" s="65"/>
      <c r="AU67" s="9"/>
      <c r="AV67" s="9"/>
      <c r="AW67" s="9"/>
      <c r="AX67" s="9"/>
    </row>
    <row r="68" spans="1:50" ht="25.5" customHeight="1" x14ac:dyDescent="0.35">
      <c r="A68" s="102">
        <v>21</v>
      </c>
      <c r="B68" s="103"/>
      <c r="C68" s="104" t="s">
        <v>16</v>
      </c>
      <c r="D68" s="102"/>
      <c r="E68" s="100" t="s">
        <v>237</v>
      </c>
      <c r="F68" s="100"/>
      <c r="G68" s="100"/>
      <c r="H68" s="100"/>
      <c r="I68" s="114"/>
      <c r="J68" s="104" t="s">
        <v>211</v>
      </c>
      <c r="K68" s="102"/>
      <c r="L68" s="102"/>
      <c r="M68" s="102"/>
      <c r="N68" s="102"/>
      <c r="O68" s="102"/>
      <c r="P68" s="102"/>
      <c r="Q68" s="14" t="s">
        <v>238</v>
      </c>
      <c r="R68" s="104" t="s">
        <v>212</v>
      </c>
      <c r="S68" s="102"/>
      <c r="T68" s="102"/>
      <c r="U68" s="102"/>
      <c r="V68" s="102"/>
      <c r="W68" s="104">
        <v>3</v>
      </c>
      <c r="X68" s="102"/>
      <c r="Y68" s="102"/>
      <c r="Z68" s="102"/>
      <c r="AA68" s="103"/>
      <c r="AB68" s="104" t="s">
        <v>213</v>
      </c>
      <c r="AC68" s="102"/>
      <c r="AD68" s="103"/>
      <c r="AE68" s="104" t="s">
        <v>22</v>
      </c>
      <c r="AF68" s="102"/>
      <c r="AG68" s="104">
        <v>2</v>
      </c>
      <c r="AH68" s="102"/>
      <c r="AI68" s="102"/>
      <c r="AJ68" s="18"/>
      <c r="AK68" s="18"/>
      <c r="AL68" s="18"/>
      <c r="AM68" s="18"/>
      <c r="AT68" s="65"/>
      <c r="AU68" s="9"/>
      <c r="AV68" s="9"/>
      <c r="AW68" s="9"/>
      <c r="AX68" s="9"/>
    </row>
    <row r="69" spans="1:50" x14ac:dyDescent="0.35">
      <c r="A69" s="102">
        <v>18</v>
      </c>
      <c r="B69" s="103"/>
      <c r="C69" s="104" t="s">
        <v>16</v>
      </c>
      <c r="D69" s="102"/>
      <c r="E69" s="100" t="s">
        <v>242</v>
      </c>
      <c r="F69" s="100"/>
      <c r="G69" s="100"/>
      <c r="H69" s="100"/>
      <c r="I69" s="114"/>
      <c r="J69" s="104" t="s">
        <v>18</v>
      </c>
      <c r="K69" s="102"/>
      <c r="L69" s="102"/>
      <c r="M69" s="102"/>
      <c r="N69" s="102"/>
      <c r="O69" s="102"/>
      <c r="P69" s="102"/>
      <c r="Q69" s="14" t="s">
        <v>235</v>
      </c>
      <c r="R69" s="104" t="s">
        <v>141</v>
      </c>
      <c r="S69" s="102"/>
      <c r="T69" s="102"/>
      <c r="U69" s="102"/>
      <c r="V69" s="102"/>
      <c r="W69" s="104">
        <v>5</v>
      </c>
      <c r="X69" s="102"/>
      <c r="Y69" s="102"/>
      <c r="Z69" s="102"/>
      <c r="AA69" s="103"/>
      <c r="AB69" s="104" t="s">
        <v>21</v>
      </c>
      <c r="AC69" s="102"/>
      <c r="AD69" s="103"/>
      <c r="AE69" s="104" t="s">
        <v>27</v>
      </c>
      <c r="AF69" s="102"/>
      <c r="AG69" s="104">
        <v>2</v>
      </c>
      <c r="AH69" s="102"/>
      <c r="AI69" s="102"/>
      <c r="AJ69" s="18"/>
      <c r="AK69" s="18"/>
      <c r="AL69" s="18"/>
      <c r="AM69" s="18"/>
      <c r="AT69" s="65"/>
      <c r="AU69" s="9"/>
      <c r="AV69" s="9"/>
      <c r="AW69" s="9"/>
      <c r="AX69" s="9"/>
    </row>
    <row r="70" spans="1:50" ht="25.5" customHeight="1" x14ac:dyDescent="0.35">
      <c r="A70" s="102">
        <v>18</v>
      </c>
      <c r="B70" s="103"/>
      <c r="C70" s="104" t="s">
        <v>33</v>
      </c>
      <c r="D70" s="102"/>
      <c r="E70" s="100" t="s">
        <v>237</v>
      </c>
      <c r="F70" s="100"/>
      <c r="G70" s="100"/>
      <c r="H70" s="100"/>
      <c r="I70" s="114"/>
      <c r="J70" s="104" t="s">
        <v>216</v>
      </c>
      <c r="K70" s="102"/>
      <c r="L70" s="102"/>
      <c r="M70" s="102"/>
      <c r="N70" s="102"/>
      <c r="O70" s="102"/>
      <c r="P70" s="102"/>
      <c r="Q70" s="14" t="s">
        <v>238</v>
      </c>
      <c r="R70" s="104" t="s">
        <v>217</v>
      </c>
      <c r="S70" s="102"/>
      <c r="T70" s="102"/>
      <c r="U70" s="102"/>
      <c r="V70" s="102"/>
      <c r="W70" s="104">
        <v>3</v>
      </c>
      <c r="X70" s="102"/>
      <c r="Y70" s="102"/>
      <c r="Z70" s="102"/>
      <c r="AA70" s="103"/>
      <c r="AB70" s="104" t="s">
        <v>21</v>
      </c>
      <c r="AC70" s="102"/>
      <c r="AD70" s="103"/>
      <c r="AE70" s="104" t="s">
        <v>22</v>
      </c>
      <c r="AF70" s="102"/>
      <c r="AG70" s="104">
        <v>3</v>
      </c>
      <c r="AH70" s="102"/>
      <c r="AI70" s="102"/>
      <c r="AJ70" s="18"/>
      <c r="AK70" s="18"/>
      <c r="AL70" s="18"/>
      <c r="AM70" s="18"/>
      <c r="AT70" s="65"/>
      <c r="AU70" s="9"/>
      <c r="AV70" s="9"/>
      <c r="AW70" s="9"/>
      <c r="AX70" s="9"/>
    </row>
    <row r="71" spans="1:50" ht="25.5" customHeight="1" x14ac:dyDescent="0.35">
      <c r="A71" s="102">
        <v>19</v>
      </c>
      <c r="B71" s="103"/>
      <c r="C71" s="104" t="s">
        <v>16</v>
      </c>
      <c r="D71" s="102"/>
      <c r="E71" s="100" t="s">
        <v>241</v>
      </c>
      <c r="F71" s="100"/>
      <c r="G71" s="100"/>
      <c r="H71" s="100"/>
      <c r="I71" s="114"/>
      <c r="J71" s="104" t="s">
        <v>145</v>
      </c>
      <c r="K71" s="102"/>
      <c r="L71" s="102"/>
      <c r="M71" s="102"/>
      <c r="N71" s="102"/>
      <c r="O71" s="102"/>
      <c r="P71" s="102"/>
      <c r="Q71" s="14" t="s">
        <v>240</v>
      </c>
      <c r="R71" s="104" t="s">
        <v>219</v>
      </c>
      <c r="S71" s="102"/>
      <c r="T71" s="102"/>
      <c r="U71" s="102"/>
      <c r="V71" s="102"/>
      <c r="W71" s="104">
        <v>3</v>
      </c>
      <c r="X71" s="102"/>
      <c r="Y71" s="102"/>
      <c r="Z71" s="102"/>
      <c r="AA71" s="103"/>
      <c r="AB71" s="104" t="s">
        <v>149</v>
      </c>
      <c r="AC71" s="102"/>
      <c r="AD71" s="103"/>
      <c r="AE71" s="104" t="s">
        <v>22</v>
      </c>
      <c r="AF71" s="102"/>
      <c r="AG71" s="104">
        <v>3</v>
      </c>
      <c r="AH71" s="102"/>
      <c r="AI71" s="102"/>
      <c r="AJ71" s="18"/>
      <c r="AK71" s="18"/>
      <c r="AL71" s="18"/>
      <c r="AM71" s="18"/>
      <c r="AT71" s="65"/>
      <c r="AU71" s="9"/>
      <c r="AV71" s="9"/>
      <c r="AW71" s="9"/>
      <c r="AX71" s="9"/>
    </row>
    <row r="72" spans="1:50" ht="25.5" customHeight="1" x14ac:dyDescent="0.35">
      <c r="A72" s="102">
        <v>22</v>
      </c>
      <c r="B72" s="103"/>
      <c r="C72" s="104" t="s">
        <v>16</v>
      </c>
      <c r="D72" s="102"/>
      <c r="E72" s="100" t="s">
        <v>241</v>
      </c>
      <c r="F72" s="100"/>
      <c r="G72" s="100"/>
      <c r="H72" s="100"/>
      <c r="I72" s="114"/>
      <c r="J72" s="104" t="s">
        <v>157</v>
      </c>
      <c r="K72" s="102"/>
      <c r="L72" s="102"/>
      <c r="M72" s="102"/>
      <c r="N72" s="102"/>
      <c r="O72" s="102"/>
      <c r="P72" s="102"/>
      <c r="Q72" s="14" t="s">
        <v>235</v>
      </c>
      <c r="R72" s="104" t="s">
        <v>221</v>
      </c>
      <c r="S72" s="102"/>
      <c r="T72" s="102"/>
      <c r="U72" s="102"/>
      <c r="V72" s="102"/>
      <c r="W72" s="104">
        <v>4</v>
      </c>
      <c r="X72" s="102"/>
      <c r="Y72" s="102"/>
      <c r="Z72" s="102"/>
      <c r="AA72" s="103"/>
      <c r="AB72" s="104" t="s">
        <v>21</v>
      </c>
      <c r="AC72" s="102"/>
      <c r="AD72" s="103"/>
      <c r="AE72" s="104" t="s">
        <v>27</v>
      </c>
      <c r="AF72" s="102"/>
      <c r="AG72" s="104">
        <v>1</v>
      </c>
      <c r="AH72" s="102"/>
      <c r="AI72" s="102"/>
      <c r="AJ72" s="18"/>
      <c r="AK72" s="18"/>
      <c r="AL72" s="18"/>
      <c r="AM72" s="18"/>
      <c r="AT72" s="65"/>
      <c r="AU72" s="9"/>
      <c r="AV72" s="9"/>
      <c r="AW72" s="9"/>
      <c r="AX72" s="9"/>
    </row>
    <row r="73" spans="1:50" ht="25.5" customHeight="1" x14ac:dyDescent="0.35">
      <c r="A73" s="102">
        <v>23</v>
      </c>
      <c r="B73" s="103"/>
      <c r="C73" s="104" t="s">
        <v>33</v>
      </c>
      <c r="D73" s="102"/>
      <c r="E73" s="100" t="s">
        <v>241</v>
      </c>
      <c r="F73" s="100"/>
      <c r="G73" s="100"/>
      <c r="H73" s="100"/>
      <c r="I73" s="114"/>
      <c r="J73" s="104" t="s">
        <v>145</v>
      </c>
      <c r="K73" s="102"/>
      <c r="L73" s="102"/>
      <c r="M73" s="102"/>
      <c r="N73" s="102"/>
      <c r="O73" s="102"/>
      <c r="P73" s="102"/>
      <c r="Q73" s="14" t="s">
        <v>234</v>
      </c>
      <c r="R73" s="104" t="s">
        <v>186</v>
      </c>
      <c r="S73" s="102"/>
      <c r="T73" s="102"/>
      <c r="U73" s="102"/>
      <c r="V73" s="102"/>
      <c r="W73" s="104">
        <v>5</v>
      </c>
      <c r="X73" s="102"/>
      <c r="Y73" s="102"/>
      <c r="Z73" s="102"/>
      <c r="AA73" s="103"/>
      <c r="AB73" s="104" t="s">
        <v>21</v>
      </c>
      <c r="AC73" s="102"/>
      <c r="AD73" s="103"/>
      <c r="AE73" s="104" t="s">
        <v>22</v>
      </c>
      <c r="AF73" s="102"/>
      <c r="AG73" s="104">
        <v>5</v>
      </c>
      <c r="AH73" s="102"/>
      <c r="AI73" s="102"/>
      <c r="AJ73" s="18"/>
      <c r="AK73" s="18"/>
      <c r="AL73" s="18"/>
      <c r="AM73" s="18"/>
      <c r="AT73" s="65"/>
      <c r="AU73" s="9"/>
      <c r="AV73" s="9"/>
      <c r="AW73" s="9"/>
      <c r="AX73" s="9"/>
    </row>
    <row r="74" spans="1:50" ht="25.5" customHeight="1" x14ac:dyDescent="0.35">
      <c r="A74" s="102">
        <v>22</v>
      </c>
      <c r="B74" s="103"/>
      <c r="C74" s="104" t="s">
        <v>16</v>
      </c>
      <c r="D74" s="102"/>
      <c r="E74" s="100" t="s">
        <v>237</v>
      </c>
      <c r="F74" s="100"/>
      <c r="G74" s="100"/>
      <c r="H74" s="100"/>
      <c r="I74" s="114"/>
      <c r="J74" s="104" t="s">
        <v>222</v>
      </c>
      <c r="K74" s="102"/>
      <c r="L74" s="102"/>
      <c r="M74" s="102"/>
      <c r="N74" s="102"/>
      <c r="O74" s="102"/>
      <c r="P74" s="102"/>
      <c r="Q74" s="14" t="s">
        <v>234</v>
      </c>
      <c r="R74" s="104" t="s">
        <v>223</v>
      </c>
      <c r="S74" s="102"/>
      <c r="T74" s="102"/>
      <c r="U74" s="102"/>
      <c r="V74" s="102"/>
      <c r="W74" s="104">
        <v>5</v>
      </c>
      <c r="X74" s="102"/>
      <c r="Y74" s="102"/>
      <c r="Z74" s="102"/>
      <c r="AA74" s="103"/>
      <c r="AB74" s="104" t="s">
        <v>126</v>
      </c>
      <c r="AC74" s="102"/>
      <c r="AD74" s="103"/>
      <c r="AE74" s="104" t="s">
        <v>27</v>
      </c>
      <c r="AF74" s="102"/>
      <c r="AG74" s="104">
        <v>2</v>
      </c>
      <c r="AH74" s="102"/>
      <c r="AI74" s="102"/>
      <c r="AJ74" s="18"/>
      <c r="AK74" s="18"/>
      <c r="AL74" s="18"/>
      <c r="AM74" s="18"/>
      <c r="AT74" s="65"/>
      <c r="AU74" s="9"/>
      <c r="AV74" s="9"/>
      <c r="AW74" s="9"/>
      <c r="AX74" s="9"/>
    </row>
    <row r="75" spans="1:50" x14ac:dyDescent="0.3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3"/>
    </row>
    <row r="80" spans="1:50" x14ac:dyDescent="0.35">
      <c r="AJ80" s="1"/>
    </row>
    <row r="81" spans="36:36" x14ac:dyDescent="0.35">
      <c r="AJ81" s="1"/>
    </row>
  </sheetData>
  <mergeCells count="654">
    <mergeCell ref="E69:I69"/>
    <mergeCell ref="E70:I70"/>
    <mergeCell ref="E71:I71"/>
    <mergeCell ref="E72:I72"/>
    <mergeCell ref="E73:I73"/>
    <mergeCell ref="E74:I74"/>
    <mergeCell ref="E60:I60"/>
    <mergeCell ref="E61:I61"/>
    <mergeCell ref="E62:I62"/>
    <mergeCell ref="E63:I63"/>
    <mergeCell ref="E64:I64"/>
    <mergeCell ref="E65:I65"/>
    <mergeCell ref="E66:I66"/>
    <mergeCell ref="E67:I67"/>
    <mergeCell ref="E68:I68"/>
    <mergeCell ref="E51:I51"/>
    <mergeCell ref="E52:I52"/>
    <mergeCell ref="E53:I53"/>
    <mergeCell ref="E54:I54"/>
    <mergeCell ref="E55:I55"/>
    <mergeCell ref="E56:I56"/>
    <mergeCell ref="E57:I57"/>
    <mergeCell ref="E58:I58"/>
    <mergeCell ref="E59:I59"/>
    <mergeCell ref="E42:I42"/>
    <mergeCell ref="E43:I43"/>
    <mergeCell ref="E44:I44"/>
    <mergeCell ref="E45:I45"/>
    <mergeCell ref="E46:I46"/>
    <mergeCell ref="E47:I47"/>
    <mergeCell ref="E48:I48"/>
    <mergeCell ref="E49:I49"/>
    <mergeCell ref="E50:I50"/>
    <mergeCell ref="E33:I33"/>
    <mergeCell ref="E34:I34"/>
    <mergeCell ref="E35:I35"/>
    <mergeCell ref="E36:I36"/>
    <mergeCell ref="E37:I37"/>
    <mergeCell ref="E38:I38"/>
    <mergeCell ref="E39:I39"/>
    <mergeCell ref="E40:I40"/>
    <mergeCell ref="E41:I41"/>
    <mergeCell ref="E24:I24"/>
    <mergeCell ref="E25:I25"/>
    <mergeCell ref="E26:I26"/>
    <mergeCell ref="E27:I27"/>
    <mergeCell ref="E28:I28"/>
    <mergeCell ref="E29:I29"/>
    <mergeCell ref="E30:I30"/>
    <mergeCell ref="E31:I31"/>
    <mergeCell ref="E32:I32"/>
    <mergeCell ref="Q2:Q3"/>
    <mergeCell ref="E16:I16"/>
    <mergeCell ref="E17:I17"/>
    <mergeCell ref="E18:I18"/>
    <mergeCell ref="E19:I19"/>
    <mergeCell ref="E20:I20"/>
    <mergeCell ref="E21:I21"/>
    <mergeCell ref="E22:I22"/>
    <mergeCell ref="E23:I23"/>
    <mergeCell ref="J16:P16"/>
    <mergeCell ref="E10:I10"/>
    <mergeCell ref="E11:I11"/>
    <mergeCell ref="E12:I12"/>
    <mergeCell ref="E13:I13"/>
    <mergeCell ref="E14:I14"/>
    <mergeCell ref="E15:I15"/>
    <mergeCell ref="J5:P5"/>
    <mergeCell ref="J6:P6"/>
    <mergeCell ref="J7:P7"/>
    <mergeCell ref="E4:I4"/>
    <mergeCell ref="E5:I5"/>
    <mergeCell ref="E6:I6"/>
    <mergeCell ref="E7:I7"/>
    <mergeCell ref="E8:I8"/>
    <mergeCell ref="AG71:AI71"/>
    <mergeCell ref="AG72:AI72"/>
    <mergeCell ref="AG73:AI73"/>
    <mergeCell ref="AG74:AI74"/>
    <mergeCell ref="AG2:AI3"/>
    <mergeCell ref="AG1:AI1"/>
    <mergeCell ref="AG57:AI57"/>
    <mergeCell ref="AG58:AI58"/>
    <mergeCell ref="AG59:AI59"/>
    <mergeCell ref="AG60:AI60"/>
    <mergeCell ref="AG61:AI61"/>
    <mergeCell ref="AG62:AI62"/>
    <mergeCell ref="AG45:AI45"/>
    <mergeCell ref="AG46:AI46"/>
    <mergeCell ref="AG47:AI47"/>
    <mergeCell ref="AG48:AI48"/>
    <mergeCell ref="AG49:AI49"/>
    <mergeCell ref="AG50:AI50"/>
    <mergeCell ref="AG35:AI35"/>
    <mergeCell ref="AG36:AI36"/>
    <mergeCell ref="AG37:AI37"/>
    <mergeCell ref="AG38:AI38"/>
    <mergeCell ref="AG39:AI39"/>
    <mergeCell ref="AG40:AI40"/>
    <mergeCell ref="AG23:AI23"/>
    <mergeCell ref="AG24:AI24"/>
    <mergeCell ref="AG25:AI25"/>
    <mergeCell ref="AG26:AI26"/>
    <mergeCell ref="AG27:AI27"/>
    <mergeCell ref="AG28:AI28"/>
    <mergeCell ref="AG15:AI15"/>
    <mergeCell ref="AG16:AI16"/>
    <mergeCell ref="AG17:AI17"/>
    <mergeCell ref="AG18:AI18"/>
    <mergeCell ref="AG19:AI19"/>
    <mergeCell ref="AG20:AI20"/>
    <mergeCell ref="AG5:AI5"/>
    <mergeCell ref="AG6:AI6"/>
    <mergeCell ref="AG7:AI7"/>
    <mergeCell ref="AG8:AI8"/>
    <mergeCell ref="AG9:AI9"/>
    <mergeCell ref="AG10:AI10"/>
    <mergeCell ref="AG67:AI67"/>
    <mergeCell ref="AG68:AI68"/>
    <mergeCell ref="AG69:AI69"/>
    <mergeCell ref="AG51:AI51"/>
    <mergeCell ref="AG52:AI52"/>
    <mergeCell ref="AG41:AI41"/>
    <mergeCell ref="AG42:AI42"/>
    <mergeCell ref="AG43:AI43"/>
    <mergeCell ref="AG44:AI44"/>
    <mergeCell ref="AG31:AI31"/>
    <mergeCell ref="AG32:AI32"/>
    <mergeCell ref="AG33:AI33"/>
    <mergeCell ref="AG34:AI34"/>
    <mergeCell ref="AG29:AI29"/>
    <mergeCell ref="AG30:AI30"/>
    <mergeCell ref="AG21:AI21"/>
    <mergeCell ref="AG22:AI22"/>
    <mergeCell ref="AG11:AI11"/>
    <mergeCell ref="AG70:AI70"/>
    <mergeCell ref="AG63:AI63"/>
    <mergeCell ref="AG64:AI64"/>
    <mergeCell ref="AG65:AI65"/>
    <mergeCell ref="AG66:AI66"/>
    <mergeCell ref="AG53:AI53"/>
    <mergeCell ref="AG54:AI54"/>
    <mergeCell ref="AG55:AI55"/>
    <mergeCell ref="AG56:AI56"/>
    <mergeCell ref="AG12:AI12"/>
    <mergeCell ref="AG13:AI13"/>
    <mergeCell ref="AG14:AI14"/>
    <mergeCell ref="AB2:AD3"/>
    <mergeCell ref="AE2:AF3"/>
    <mergeCell ref="AG4:AI4"/>
    <mergeCell ref="AE69:AF69"/>
    <mergeCell ref="AE70:AF70"/>
    <mergeCell ref="AE71:AF71"/>
    <mergeCell ref="AE57:AF57"/>
    <mergeCell ref="AE58:AF58"/>
    <mergeCell ref="AE59:AF59"/>
    <mergeCell ref="AE60:AF60"/>
    <mergeCell ref="AE61:AF61"/>
    <mergeCell ref="AE62:AF62"/>
    <mergeCell ref="AE51:AF51"/>
    <mergeCell ref="AE52:AF52"/>
    <mergeCell ref="AE53:AF53"/>
    <mergeCell ref="AE54:AF54"/>
    <mergeCell ref="AE55:AF55"/>
    <mergeCell ref="AE56:AF56"/>
    <mergeCell ref="AE45:AF45"/>
    <mergeCell ref="AE46:AF46"/>
    <mergeCell ref="AE47:AF47"/>
    <mergeCell ref="AE72:AF72"/>
    <mergeCell ref="AE73:AF73"/>
    <mergeCell ref="AE74:AF74"/>
    <mergeCell ref="AE63:AF63"/>
    <mergeCell ref="AE64:AF64"/>
    <mergeCell ref="AE65:AF65"/>
    <mergeCell ref="AE66:AF66"/>
    <mergeCell ref="AE67:AF67"/>
    <mergeCell ref="AE68:AF68"/>
    <mergeCell ref="AE48:AF48"/>
    <mergeCell ref="AE49:AF49"/>
    <mergeCell ref="AE50:AF50"/>
    <mergeCell ref="AE39:AF39"/>
    <mergeCell ref="AE40:AF40"/>
    <mergeCell ref="AE41:AF41"/>
    <mergeCell ref="AE42:AF42"/>
    <mergeCell ref="AE43:AF43"/>
    <mergeCell ref="AE44:AF44"/>
    <mergeCell ref="AE33:AF33"/>
    <mergeCell ref="AE34:AF34"/>
    <mergeCell ref="AE35:AF35"/>
    <mergeCell ref="AE36:AF36"/>
    <mergeCell ref="AE37:AF37"/>
    <mergeCell ref="AE38:AF38"/>
    <mergeCell ref="AE27:AF27"/>
    <mergeCell ref="AE28:AF28"/>
    <mergeCell ref="AE29:AF29"/>
    <mergeCell ref="AE30:AF30"/>
    <mergeCell ref="AE31:AF31"/>
    <mergeCell ref="AE32:AF32"/>
    <mergeCell ref="AE21:AF21"/>
    <mergeCell ref="AE22:AF22"/>
    <mergeCell ref="AE23:AF23"/>
    <mergeCell ref="AE24:AF24"/>
    <mergeCell ref="AE25:AF25"/>
    <mergeCell ref="AE26:AF26"/>
    <mergeCell ref="AE15:AF15"/>
    <mergeCell ref="AE16:AF16"/>
    <mergeCell ref="AE17:AF17"/>
    <mergeCell ref="AE18:AF18"/>
    <mergeCell ref="AE19:AF19"/>
    <mergeCell ref="AE20:AF20"/>
    <mergeCell ref="AE9:AF9"/>
    <mergeCell ref="AE10:AF10"/>
    <mergeCell ref="AE11:AF11"/>
    <mergeCell ref="AE12:AF12"/>
    <mergeCell ref="AE13:AF13"/>
    <mergeCell ref="AE14:AF14"/>
    <mergeCell ref="AE4:AF4"/>
    <mergeCell ref="AE5:AF5"/>
    <mergeCell ref="AE6:AF6"/>
    <mergeCell ref="AE7:AF7"/>
    <mergeCell ref="AE8:AF8"/>
    <mergeCell ref="AB73:AD73"/>
    <mergeCell ref="AB74:AD74"/>
    <mergeCell ref="AB63:AD63"/>
    <mergeCell ref="AB64:AD64"/>
    <mergeCell ref="AB65:AD65"/>
    <mergeCell ref="AB66:AD66"/>
    <mergeCell ref="AB61:AD61"/>
    <mergeCell ref="AB62:AD62"/>
    <mergeCell ref="AB51:AD51"/>
    <mergeCell ref="AB52:AD52"/>
    <mergeCell ref="AB53:AD53"/>
    <mergeCell ref="AB54:AD54"/>
    <mergeCell ref="AB67:AD67"/>
    <mergeCell ref="AB68:AD68"/>
    <mergeCell ref="AB69:AD69"/>
    <mergeCell ref="AB70:AD70"/>
    <mergeCell ref="AB71:AD71"/>
    <mergeCell ref="AB72:AD72"/>
    <mergeCell ref="AB55:AD55"/>
    <mergeCell ref="AB56:AD56"/>
    <mergeCell ref="AB57:AD57"/>
    <mergeCell ref="AB58:AD58"/>
    <mergeCell ref="AB59:AD59"/>
    <mergeCell ref="AB60:AD60"/>
    <mergeCell ref="AB49:AD49"/>
    <mergeCell ref="AB50:AD50"/>
    <mergeCell ref="AB39:AD39"/>
    <mergeCell ref="AB40:AD40"/>
    <mergeCell ref="AB41:AD41"/>
    <mergeCell ref="AB42:AD42"/>
    <mergeCell ref="AB37:AD37"/>
    <mergeCell ref="AB38:AD38"/>
    <mergeCell ref="AB27:AD27"/>
    <mergeCell ref="AB28:AD28"/>
    <mergeCell ref="AB29:AD29"/>
    <mergeCell ref="AB30:AD30"/>
    <mergeCell ref="AB43:AD43"/>
    <mergeCell ref="AB44:AD44"/>
    <mergeCell ref="AB45:AD45"/>
    <mergeCell ref="AB46:AD46"/>
    <mergeCell ref="AB47:AD47"/>
    <mergeCell ref="AB48:AD48"/>
    <mergeCell ref="AB31:AD31"/>
    <mergeCell ref="AB32:AD32"/>
    <mergeCell ref="AB33:AD33"/>
    <mergeCell ref="AB34:AD34"/>
    <mergeCell ref="AB35:AD35"/>
    <mergeCell ref="AB36:AD36"/>
    <mergeCell ref="AB25:AD25"/>
    <mergeCell ref="AB26:AD26"/>
    <mergeCell ref="AB15:AD15"/>
    <mergeCell ref="AB16:AD16"/>
    <mergeCell ref="AB17:AD17"/>
    <mergeCell ref="AB18:AD18"/>
    <mergeCell ref="AB13:AD13"/>
    <mergeCell ref="AB14:AD14"/>
    <mergeCell ref="AB4:AD4"/>
    <mergeCell ref="AB5:AD5"/>
    <mergeCell ref="AB6:AD6"/>
    <mergeCell ref="AB19:AD19"/>
    <mergeCell ref="AB20:AD20"/>
    <mergeCell ref="AB21:AD21"/>
    <mergeCell ref="AB22:AD22"/>
    <mergeCell ref="AB23:AD23"/>
    <mergeCell ref="AB24:AD24"/>
    <mergeCell ref="AB7:AD7"/>
    <mergeCell ref="AB8:AD8"/>
    <mergeCell ref="AB9:AD9"/>
    <mergeCell ref="AB10:AD10"/>
    <mergeCell ref="AB11:AD11"/>
    <mergeCell ref="AB12:AD12"/>
    <mergeCell ref="W74:AA74"/>
    <mergeCell ref="W2:AA3"/>
    <mergeCell ref="A2:B3"/>
    <mergeCell ref="C2:D3"/>
    <mergeCell ref="E2:I3"/>
    <mergeCell ref="J2:P3"/>
    <mergeCell ref="R2:V3"/>
    <mergeCell ref="W68:AA68"/>
    <mergeCell ref="W69:AA69"/>
    <mergeCell ref="W70:AA70"/>
    <mergeCell ref="W71:AA71"/>
    <mergeCell ref="W72:AA72"/>
    <mergeCell ref="W73:AA73"/>
    <mergeCell ref="W62:AA62"/>
    <mergeCell ref="W63:AA63"/>
    <mergeCell ref="W64:AA64"/>
    <mergeCell ref="W65:AA65"/>
    <mergeCell ref="W66:AA66"/>
    <mergeCell ref="W67:AA67"/>
    <mergeCell ref="W56:AA56"/>
    <mergeCell ref="W57:AA57"/>
    <mergeCell ref="W58:AA58"/>
    <mergeCell ref="W59:AA59"/>
    <mergeCell ref="W60:AA60"/>
    <mergeCell ref="W61:AA61"/>
    <mergeCell ref="W50:AA50"/>
    <mergeCell ref="W51:AA51"/>
    <mergeCell ref="W52:AA52"/>
    <mergeCell ref="W53:AA53"/>
    <mergeCell ref="W54:AA54"/>
    <mergeCell ref="W55:AA55"/>
    <mergeCell ref="W44:AA44"/>
    <mergeCell ref="W45:AA45"/>
    <mergeCell ref="W46:AA46"/>
    <mergeCell ref="W47:AA47"/>
    <mergeCell ref="W48:AA48"/>
    <mergeCell ref="W49:AA49"/>
    <mergeCell ref="W38:AA38"/>
    <mergeCell ref="W39:AA39"/>
    <mergeCell ref="W40:AA40"/>
    <mergeCell ref="W41:AA41"/>
    <mergeCell ref="W42:AA42"/>
    <mergeCell ref="W43:AA43"/>
    <mergeCell ref="W32:AA32"/>
    <mergeCell ref="W33:AA33"/>
    <mergeCell ref="W34:AA34"/>
    <mergeCell ref="W35:AA35"/>
    <mergeCell ref="W36:AA36"/>
    <mergeCell ref="W37:AA37"/>
    <mergeCell ref="W26:AA26"/>
    <mergeCell ref="W27:AA27"/>
    <mergeCell ref="W28:AA28"/>
    <mergeCell ref="W29:AA29"/>
    <mergeCell ref="W30:AA30"/>
    <mergeCell ref="W31:AA31"/>
    <mergeCell ref="W20:AA20"/>
    <mergeCell ref="W21:AA21"/>
    <mergeCell ref="W22:AA22"/>
    <mergeCell ref="W23:AA23"/>
    <mergeCell ref="W24:AA24"/>
    <mergeCell ref="W25:AA25"/>
    <mergeCell ref="W15:AA15"/>
    <mergeCell ref="W16:AA16"/>
    <mergeCell ref="W17:AA17"/>
    <mergeCell ref="W18:AA18"/>
    <mergeCell ref="W19:AA19"/>
    <mergeCell ref="W8:AA8"/>
    <mergeCell ref="W9:AA9"/>
    <mergeCell ref="W10:AA10"/>
    <mergeCell ref="W11:AA11"/>
    <mergeCell ref="W12:AA12"/>
    <mergeCell ref="W13:AA13"/>
    <mergeCell ref="W4:AA4"/>
    <mergeCell ref="W5:AA5"/>
    <mergeCell ref="W6:AA6"/>
    <mergeCell ref="W7:AA7"/>
    <mergeCell ref="J1:P1"/>
    <mergeCell ref="A1:I1"/>
    <mergeCell ref="W1:AF1"/>
    <mergeCell ref="R69:V69"/>
    <mergeCell ref="R57:V57"/>
    <mergeCell ref="R58:V58"/>
    <mergeCell ref="R59:V59"/>
    <mergeCell ref="R60:V60"/>
    <mergeCell ref="R61:V61"/>
    <mergeCell ref="R62:V62"/>
    <mergeCell ref="R51:V51"/>
    <mergeCell ref="R52:V52"/>
    <mergeCell ref="R53:V53"/>
    <mergeCell ref="R54:V54"/>
    <mergeCell ref="R55:V55"/>
    <mergeCell ref="R56:V56"/>
    <mergeCell ref="R45:V45"/>
    <mergeCell ref="R46:V46"/>
    <mergeCell ref="R47:V47"/>
    <mergeCell ref="W14:AA14"/>
    <mergeCell ref="R70:V70"/>
    <mergeCell ref="R71:V71"/>
    <mergeCell ref="R72:V72"/>
    <mergeCell ref="R73:V73"/>
    <mergeCell ref="R74:V74"/>
    <mergeCell ref="R63:V63"/>
    <mergeCell ref="R64:V64"/>
    <mergeCell ref="R65:V65"/>
    <mergeCell ref="R66:V66"/>
    <mergeCell ref="R67:V67"/>
    <mergeCell ref="R68:V68"/>
    <mergeCell ref="R48:V48"/>
    <mergeCell ref="R49:V49"/>
    <mergeCell ref="R50:V50"/>
    <mergeCell ref="R39:V39"/>
    <mergeCell ref="R40:V40"/>
    <mergeCell ref="R41:V41"/>
    <mergeCell ref="R42:V42"/>
    <mergeCell ref="R43:V43"/>
    <mergeCell ref="R44:V44"/>
    <mergeCell ref="R33:V33"/>
    <mergeCell ref="R34:V34"/>
    <mergeCell ref="R35:V35"/>
    <mergeCell ref="R36:V36"/>
    <mergeCell ref="R37:V37"/>
    <mergeCell ref="R38:V38"/>
    <mergeCell ref="R27:V27"/>
    <mergeCell ref="R28:V28"/>
    <mergeCell ref="R29:V29"/>
    <mergeCell ref="R30:V30"/>
    <mergeCell ref="R31:V31"/>
    <mergeCell ref="R32:V32"/>
    <mergeCell ref="R21:V21"/>
    <mergeCell ref="R22:V22"/>
    <mergeCell ref="R23:V23"/>
    <mergeCell ref="R24:V24"/>
    <mergeCell ref="R25:V25"/>
    <mergeCell ref="R26:V26"/>
    <mergeCell ref="R15:V15"/>
    <mergeCell ref="R16:V16"/>
    <mergeCell ref="R17:V17"/>
    <mergeCell ref="R18:V18"/>
    <mergeCell ref="R19:V19"/>
    <mergeCell ref="R20:V20"/>
    <mergeCell ref="R9:V9"/>
    <mergeCell ref="R10:V10"/>
    <mergeCell ref="R11:V11"/>
    <mergeCell ref="R12:V12"/>
    <mergeCell ref="R13:V13"/>
    <mergeCell ref="R14:V14"/>
    <mergeCell ref="R4:V4"/>
    <mergeCell ref="R5:V5"/>
    <mergeCell ref="R6:V6"/>
    <mergeCell ref="R7:V7"/>
    <mergeCell ref="R8:V8"/>
    <mergeCell ref="J69:P69"/>
    <mergeCell ref="J70:P70"/>
    <mergeCell ref="J71:P71"/>
    <mergeCell ref="J72:P72"/>
    <mergeCell ref="J73:P73"/>
    <mergeCell ref="J74:P74"/>
    <mergeCell ref="J57:P57"/>
    <mergeCell ref="J58:P58"/>
    <mergeCell ref="J59:P59"/>
    <mergeCell ref="J60:P60"/>
    <mergeCell ref="J61:P61"/>
    <mergeCell ref="J62:P62"/>
    <mergeCell ref="J65:P65"/>
    <mergeCell ref="J66:P66"/>
    <mergeCell ref="J67:P67"/>
    <mergeCell ref="J68:P68"/>
    <mergeCell ref="J63:P63"/>
    <mergeCell ref="J64:P64"/>
    <mergeCell ref="J53:P53"/>
    <mergeCell ref="J54:P54"/>
    <mergeCell ref="J55:P55"/>
    <mergeCell ref="J56:P56"/>
    <mergeCell ref="J43:P43"/>
    <mergeCell ref="J50:P50"/>
    <mergeCell ref="J8:P8"/>
    <mergeCell ref="J9:P9"/>
    <mergeCell ref="J10:P10"/>
    <mergeCell ref="J11:P11"/>
    <mergeCell ref="J12:P12"/>
    <mergeCell ref="J13:P13"/>
    <mergeCell ref="J14:P14"/>
    <mergeCell ref="J47:P47"/>
    <mergeCell ref="J48:P48"/>
    <mergeCell ref="J33:P33"/>
    <mergeCell ref="J34:P34"/>
    <mergeCell ref="J35:P35"/>
    <mergeCell ref="J36:P36"/>
    <mergeCell ref="J37:P37"/>
    <mergeCell ref="J38:P38"/>
    <mergeCell ref="J29:P29"/>
    <mergeCell ref="J30:P30"/>
    <mergeCell ref="J31:P31"/>
    <mergeCell ref="J51:P51"/>
    <mergeCell ref="J52:P52"/>
    <mergeCell ref="J17:P17"/>
    <mergeCell ref="J18:P18"/>
    <mergeCell ref="J19:P19"/>
    <mergeCell ref="J20:P20"/>
    <mergeCell ref="J21:P21"/>
    <mergeCell ref="J22:P22"/>
    <mergeCell ref="J23:P23"/>
    <mergeCell ref="J24:P24"/>
    <mergeCell ref="J44:P44"/>
    <mergeCell ref="J45:P45"/>
    <mergeCell ref="J46:P46"/>
    <mergeCell ref="J39:P39"/>
    <mergeCell ref="J40:P40"/>
    <mergeCell ref="J41:P41"/>
    <mergeCell ref="J42:P42"/>
    <mergeCell ref="J49:P49"/>
    <mergeCell ref="J32:P32"/>
    <mergeCell ref="J25:P25"/>
    <mergeCell ref="J26:P26"/>
    <mergeCell ref="J27:P27"/>
    <mergeCell ref="J28:P28"/>
    <mergeCell ref="C70:D70"/>
    <mergeCell ref="C71:D71"/>
    <mergeCell ref="C72:D72"/>
    <mergeCell ref="C73:D73"/>
    <mergeCell ref="C74:D74"/>
    <mergeCell ref="C63:D63"/>
    <mergeCell ref="C64:D64"/>
    <mergeCell ref="C65:D65"/>
    <mergeCell ref="C66:D66"/>
    <mergeCell ref="C67:D67"/>
    <mergeCell ref="C68:D68"/>
    <mergeCell ref="C69:D69"/>
    <mergeCell ref="C59:D59"/>
    <mergeCell ref="C60:D60"/>
    <mergeCell ref="C61:D61"/>
    <mergeCell ref="C62:D62"/>
    <mergeCell ref="C39:D39"/>
    <mergeCell ref="C40:D40"/>
    <mergeCell ref="C41:D41"/>
    <mergeCell ref="C42:D42"/>
    <mergeCell ref="C43:D43"/>
    <mergeCell ref="C44:D44"/>
    <mergeCell ref="C55:D55"/>
    <mergeCell ref="C56:D56"/>
    <mergeCell ref="C45:D45"/>
    <mergeCell ref="C46:D46"/>
    <mergeCell ref="C47:D47"/>
    <mergeCell ref="C48:D48"/>
    <mergeCell ref="C51:D51"/>
    <mergeCell ref="C52:D52"/>
    <mergeCell ref="C53:D53"/>
    <mergeCell ref="C54:D54"/>
    <mergeCell ref="C49:D49"/>
    <mergeCell ref="C50:D50"/>
    <mergeCell ref="C23:D23"/>
    <mergeCell ref="C24:D24"/>
    <mergeCell ref="C25:D25"/>
    <mergeCell ref="C26:D26"/>
    <mergeCell ref="A29:B29"/>
    <mergeCell ref="A30:B30"/>
    <mergeCell ref="A31:B31"/>
    <mergeCell ref="C57:D57"/>
    <mergeCell ref="C58:D58"/>
    <mergeCell ref="C33:D33"/>
    <mergeCell ref="C34:D34"/>
    <mergeCell ref="C35:D35"/>
    <mergeCell ref="C36:D36"/>
    <mergeCell ref="C37:D37"/>
    <mergeCell ref="C38:D38"/>
    <mergeCell ref="C27:D27"/>
    <mergeCell ref="C28:D28"/>
    <mergeCell ref="C29:D29"/>
    <mergeCell ref="C30:D30"/>
    <mergeCell ref="C31:D31"/>
    <mergeCell ref="C32:D32"/>
    <mergeCell ref="A32:B32"/>
    <mergeCell ref="A33:B33"/>
    <mergeCell ref="A34:B34"/>
    <mergeCell ref="A23:B23"/>
    <mergeCell ref="A24:B24"/>
    <mergeCell ref="A25:B25"/>
    <mergeCell ref="A26:B26"/>
    <mergeCell ref="A27:B27"/>
    <mergeCell ref="A28:B28"/>
    <mergeCell ref="A44:B44"/>
    <mergeCell ref="A45:B45"/>
    <mergeCell ref="A46:B46"/>
    <mergeCell ref="A35:B35"/>
    <mergeCell ref="A36:B36"/>
    <mergeCell ref="A37:B37"/>
    <mergeCell ref="A38:B38"/>
    <mergeCell ref="A39:B39"/>
    <mergeCell ref="A40:B40"/>
    <mergeCell ref="A41:B41"/>
    <mergeCell ref="A42:B42"/>
    <mergeCell ref="A43:B43"/>
    <mergeCell ref="A71:B71"/>
    <mergeCell ref="A72:B72"/>
    <mergeCell ref="A73:B73"/>
    <mergeCell ref="A47:B47"/>
    <mergeCell ref="A48:B48"/>
    <mergeCell ref="A49:B49"/>
    <mergeCell ref="A50:B50"/>
    <mergeCell ref="A51:B51"/>
    <mergeCell ref="A52:B52"/>
    <mergeCell ref="A74:B74"/>
    <mergeCell ref="C4:D4"/>
    <mergeCell ref="C5:D5"/>
    <mergeCell ref="C6:D6"/>
    <mergeCell ref="C7:D7"/>
    <mergeCell ref="C8:D8"/>
    <mergeCell ref="A65:B65"/>
    <mergeCell ref="A66:B66"/>
    <mergeCell ref="A67:B67"/>
    <mergeCell ref="A68:B68"/>
    <mergeCell ref="A69:B69"/>
    <mergeCell ref="A70:B70"/>
    <mergeCell ref="A59:B59"/>
    <mergeCell ref="A60:B60"/>
    <mergeCell ref="A61:B61"/>
    <mergeCell ref="A62:B62"/>
    <mergeCell ref="A63:B63"/>
    <mergeCell ref="A64:B64"/>
    <mergeCell ref="A53:B53"/>
    <mergeCell ref="A54:B54"/>
    <mergeCell ref="A55:B55"/>
    <mergeCell ref="A56:B56"/>
    <mergeCell ref="A57:B57"/>
    <mergeCell ref="A58:B58"/>
    <mergeCell ref="Q1:V1"/>
    <mergeCell ref="A11:B11"/>
    <mergeCell ref="A12:B12"/>
    <mergeCell ref="A13:B13"/>
    <mergeCell ref="A14:B14"/>
    <mergeCell ref="A15:B15"/>
    <mergeCell ref="A16:B16"/>
    <mergeCell ref="A4:B4"/>
    <mergeCell ref="A5:B5"/>
    <mergeCell ref="A6:B6"/>
    <mergeCell ref="A7:B7"/>
    <mergeCell ref="A8:B8"/>
    <mergeCell ref="A9:B9"/>
    <mergeCell ref="A10:B10"/>
    <mergeCell ref="C9:D9"/>
    <mergeCell ref="C10:D10"/>
    <mergeCell ref="C11:D11"/>
    <mergeCell ref="C12:D12"/>
    <mergeCell ref="C13:D13"/>
    <mergeCell ref="C14:D14"/>
    <mergeCell ref="J4:P4"/>
    <mergeCell ref="C15:D15"/>
    <mergeCell ref="C16:D16"/>
    <mergeCell ref="J15:P15"/>
    <mergeCell ref="E9:I9"/>
    <mergeCell ref="A20:B20"/>
    <mergeCell ref="A21:B21"/>
    <mergeCell ref="A22:B22"/>
    <mergeCell ref="C17:D17"/>
    <mergeCell ref="C18:D18"/>
    <mergeCell ref="C19:D19"/>
    <mergeCell ref="C20:D20"/>
    <mergeCell ref="A17:B17"/>
    <mergeCell ref="A18:B18"/>
    <mergeCell ref="A19:B19"/>
    <mergeCell ref="C21:D21"/>
    <mergeCell ref="C22:D22"/>
  </mergeCells>
  <phoneticPr fontId="4" type="noConversion"/>
  <conditionalFormatting sqref="J4:J74">
    <cfRule type="containsText" dxfId="31" priority="1" operator="containsText" text="H&amp;M">
      <formula>NOT(ISERROR(SEARCH("H&amp;M",J4)))</formula>
    </cfRule>
  </conditionalFormatting>
  <conditionalFormatting sqref="J2:P3 Q4:Q26 Q28:Q33 Q36:Q74">
    <cfRule type="containsText" dxfId="30" priority="28" operator="containsText" text="H&amp;M">
      <formula>NOT(ISERROR(SEARCH("H&amp;M",J2)))</formula>
    </cfRule>
  </conditionalFormatting>
  <conditionalFormatting sqref="R4:V74">
    <cfRule type="containsText" dxfId="24" priority="23" operator="containsText" text="Trends, TikTok, ig">
      <formula>NOT(ISERROR(SEARCH("Trends, TikTok, ig",R4)))</formula>
    </cfRule>
  </conditionalFormatting>
  <conditionalFormatting sqref="W4:AA74">
    <cfRule type="cellIs" dxfId="23" priority="30" operator="greaterThan">
      <formula>3</formula>
    </cfRule>
  </conditionalFormatting>
  <conditionalFormatting sqref="AB4:AD74">
    <cfRule type="cellIs" dxfId="22" priority="29" operator="between">
      <formula>20</formula>
      <formula>40</formula>
    </cfRule>
  </conditionalFormatting>
  <conditionalFormatting sqref="AE2 AE4:AF74">
    <cfRule type="containsText" dxfId="21" priority="31" operator="containsText" text="No">
      <formula>NOT(ISERROR(SEARCH("No",AE2)))</formula>
    </cfRule>
    <cfRule type="containsText" dxfId="20" priority="33" operator="containsText" text="No">
      <formula>NOT(ISERROR(SEARCH("No",AE2)))</formula>
    </cfRule>
  </conditionalFormatting>
  <conditionalFormatting sqref="AE2 AE4:AF1048576">
    <cfRule type="containsText" dxfId="19" priority="32" operator="containsText" text="No">
      <formula>NOT(ISERROR(SEARCH("No",AE2)))</formula>
    </cfRule>
  </conditionalFormatting>
  <conditionalFormatting sqref="AG4:AI74">
    <cfRule type="cellIs" dxfId="18" priority="26" operator="greaterThan">
      <formula>3</formula>
    </cfRule>
  </conditionalFormatting>
  <conditionalFormatting sqref="AT4:AX74">
    <cfRule type="containsText" dxfId="17" priority="24" operator="containsText" text="Trends, TikTok, ig">
      <formula>NOT(ISERROR(SEARCH("Trends, TikTok, ig",AT4)))</formula>
    </cfRule>
  </conditionalFormatting>
  <dataValidations count="2">
    <dataValidation type="whole" allowBlank="1" showInputMessage="1" showErrorMessage="1" sqref="A4:B117" xr:uid="{DAC2D8DC-31AE-4DB4-BA9B-C04FE2EBC591}">
      <formula1>10</formula1>
      <formula2>100</formula2>
    </dataValidation>
    <dataValidation type="whole" allowBlank="1" showInputMessage="1" showErrorMessage="1" sqref="W4:AA110 AG4:AI110" xr:uid="{FD767EE2-EA2F-40F0-931F-074E27634182}">
      <formula1>1</formula1>
      <formula2>5</formula2>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beginsWith" priority="9" operator="beginsWith" id="{9361EAA5-851C-4804-9DEC-AF8244BA35E7}">
            <xm:f>LEFT(E2,LEN($E$5))=$E$5</xm:f>
            <xm:f>$E$5</xm:f>
            <x14:dxf>
              <fill>
                <patternFill>
                  <bgColor theme="9" tint="0.59996337778862885"/>
                </patternFill>
              </fill>
            </x14:dxf>
          </x14:cfRule>
          <x14:cfRule type="endsWith" priority="10" operator="endsWith" id="{B9B781A4-93CB-4B81-ABF8-77CDB39072AA}">
            <xm:f>RIGHT(E2,LEN($E$71))=$E$71</xm:f>
            <xm:f>$E$71</xm:f>
            <x14:dxf>
              <fill>
                <patternFill>
                  <bgColor rgb="FFFF99FF"/>
                </patternFill>
              </fill>
            </x14:dxf>
          </x14:cfRule>
          <xm:sqref>E4:E74 E2:I3</xm:sqref>
        </x14:conditionalFormatting>
        <x14:conditionalFormatting xmlns:xm="http://schemas.microsoft.com/office/excel/2006/main">
          <x14:cfRule type="containsText" priority="4" operator="containsText" id="{E5D80E74-0068-4512-BCC4-3DD1BC2677A5}">
            <xm:f>NOT(ISERROR(SEARCH($E$36,E4)))</xm:f>
            <xm:f>$E$36</xm:f>
            <x14:dxf>
              <fill>
                <patternFill>
                  <bgColor rgb="FFFFCCFF"/>
                </patternFill>
              </fill>
            </x14:dxf>
          </x14:cfRule>
          <x14:cfRule type="containsText" priority="5" operator="containsText" id="{B0CCFDB5-7EA7-4CEE-802B-8A43B57D63F5}">
            <xm:f>NOT(ISERROR(SEARCH($E$8,E4)))</xm:f>
            <xm:f>$E$8</xm:f>
            <x14:dxf>
              <fill>
                <patternFill>
                  <bgColor rgb="FFFFCC99"/>
                </patternFill>
              </fill>
            </x14:dxf>
          </x14:cfRule>
          <x14:cfRule type="containsText" priority="6" operator="containsText" id="{2345300B-304D-4D61-9801-571AE4176BD0}">
            <xm:f>NOT(ISERROR(SEARCH($E$10,E4)))</xm:f>
            <xm:f>$E$10</xm:f>
            <x14:dxf>
              <fill>
                <patternFill>
                  <bgColor rgb="FFCCFFFF"/>
                </patternFill>
              </fill>
            </x14:dxf>
          </x14:cfRule>
          <x14:cfRule type="containsText" priority="7" operator="containsText" id="{93E11FBD-624B-4403-BAEB-4697EEBA4767}">
            <xm:f>NOT(ISERROR(SEARCH($E$23,E4)))</xm:f>
            <xm:f>$E$23</xm:f>
            <x14:dxf>
              <fill>
                <patternFill>
                  <bgColor rgb="FFFF9999"/>
                </patternFill>
              </fill>
            </x14:dxf>
          </x14:cfRule>
          <x14:cfRule type="endsWith" priority="8" operator="endsWith" id="{5AC1F089-504C-4C82-AED1-92B915C98D73}">
            <xm:f>RIGHT(E4,LEN($E$67))=$E$67</xm:f>
            <xm:f>$E$67</xm:f>
            <x14:dxf>
              <fill>
                <patternFill>
                  <bgColor rgb="FFFFCCFF"/>
                </patternFill>
              </fill>
            </x14:dxf>
          </x14:cfRule>
          <xm:sqref>E4:E74</xm:sqref>
        </x14:conditionalFormatting>
        <x14:conditionalFormatting xmlns:xm="http://schemas.microsoft.com/office/excel/2006/main">
          <x14:cfRule type="containsText" priority="12" operator="containsText" id="{DB9E82C0-7981-4527-9CD9-28E44C91F434}">
            <xm:f>NOT(ISERROR(SEARCH($Q$39,Q4)))</xm:f>
            <xm:f>$Q$39</xm:f>
            <x14:dxf>
              <fill>
                <patternFill>
                  <bgColor theme="0" tint="-0.14996795556505021"/>
                </patternFill>
              </fill>
            </x14:dxf>
          </x14:cfRule>
          <x14:cfRule type="containsText" priority="13" operator="containsText" id="{9AD7AE21-A731-4B10-9D1B-81399110E864}">
            <xm:f>NOT(ISERROR(SEARCH($Q$23,Q4)))</xm:f>
            <xm:f>$Q$23</xm:f>
            <x14:dxf>
              <fill>
                <patternFill>
                  <bgColor rgb="FFCCCCFF"/>
                </patternFill>
              </fill>
            </x14:dxf>
          </x14:cfRule>
          <x14:cfRule type="containsText" priority="14" operator="containsText" id="{C16940CB-2AB7-4FE3-9BAE-55B7C0DCD435}">
            <xm:f>NOT(ISERROR(SEARCH($Q$15,Q4)))</xm:f>
            <xm:f>$Q$15</xm:f>
            <x14:dxf>
              <fill>
                <patternFill>
                  <bgColor theme="5" tint="0.39994506668294322"/>
                </patternFill>
              </fill>
            </x14:dxf>
          </x14:cfRule>
          <x14:cfRule type="containsText" priority="16" operator="containsText" id="{A11E118C-FAC3-40B8-9A0E-D2911AC9C3B6}">
            <xm:f>NOT(ISERROR(SEARCH($Q$8,Q4)))</xm:f>
            <xm:f>$Q$8</xm:f>
            <x14:dxf>
              <font>
                <color auto="1"/>
              </font>
              <fill>
                <patternFill>
                  <bgColor rgb="FFFFEB9C"/>
                </patternFill>
              </fill>
            </x14:dxf>
          </x14:cfRule>
          <x14:cfRule type="containsText" priority="17" operator="containsText" id="{86F1904A-A2E1-4EEE-BBC5-74E61D5053D0}">
            <xm:f>NOT(ISERROR(SEARCH($Q$5,Q4)))</xm:f>
            <xm:f>$Q$5</xm:f>
            <x14:dxf>
              <font>
                <color auto="1"/>
              </font>
              <fill>
                <patternFill>
                  <bgColor rgb="FFFFC7CE"/>
                </patternFill>
              </fill>
            </x14:dxf>
          </x14:cfRule>
          <xm:sqref>Q4:Q74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910CF-417A-459E-8AB6-43FEE2D90435}">
  <sheetPr>
    <tabColor rgb="FFFFD966"/>
  </sheetPr>
  <dimension ref="A9:BC96"/>
  <sheetViews>
    <sheetView zoomScale="42" zoomScaleNormal="56" workbookViewId="0">
      <selection activeCell="AH19" sqref="AH19"/>
    </sheetView>
  </sheetViews>
  <sheetFormatPr defaultColWidth="8.81640625" defaultRowHeight="14.5" x14ac:dyDescent="0.35"/>
  <cols>
    <col min="1" max="1" width="8.81640625" customWidth="1"/>
    <col min="3" max="3" width="14.81640625" customWidth="1"/>
    <col min="4" max="4" width="18.1796875" customWidth="1"/>
    <col min="5" max="5" width="17.1796875" customWidth="1"/>
    <col min="6" max="6" width="11" customWidth="1"/>
    <col min="7" max="7" width="13" customWidth="1"/>
    <col min="8" max="8" width="12.81640625" customWidth="1"/>
    <col min="9" max="9" width="13.81640625" customWidth="1"/>
    <col min="11" max="11" width="12.7265625" bestFit="1" customWidth="1"/>
    <col min="12" max="12" width="4.08984375" bestFit="1" customWidth="1"/>
    <col min="13" max="13" width="10.1796875" customWidth="1"/>
    <col min="14" max="14" width="8.453125" customWidth="1"/>
    <col min="15" max="15" width="12.81640625" customWidth="1"/>
  </cols>
  <sheetData>
    <row r="9" spans="1:42" ht="15" thickBot="1" x14ac:dyDescent="0.4"/>
    <row r="10" spans="1:42" ht="15.5" thickTop="1" thickBot="1" x14ac:dyDescent="0.4">
      <c r="D10" s="120" t="s">
        <v>245</v>
      </c>
      <c r="E10" s="120"/>
      <c r="F10" s="120"/>
      <c r="G10" s="120"/>
      <c r="J10" s="120" t="s">
        <v>246</v>
      </c>
      <c r="K10" s="120"/>
      <c r="L10" s="120"/>
      <c r="M10" s="120"/>
      <c r="N10" s="120"/>
      <c r="O10" s="120"/>
      <c r="P10" s="120"/>
      <c r="U10" s="122" t="s">
        <v>247</v>
      </c>
      <c r="V10" s="122"/>
      <c r="W10" s="122"/>
      <c r="X10" s="122"/>
      <c r="Y10" s="122"/>
      <c r="Z10" s="122"/>
    </row>
    <row r="11" spans="1:42" ht="15" thickTop="1" x14ac:dyDescent="0.35">
      <c r="D11" t="s">
        <v>248</v>
      </c>
      <c r="E11" s="3" t="s">
        <v>249</v>
      </c>
      <c r="F11" t="s">
        <v>250</v>
      </c>
      <c r="G11" t="s">
        <v>251</v>
      </c>
      <c r="J11" t="s">
        <v>252</v>
      </c>
      <c r="K11" t="s">
        <v>253</v>
      </c>
      <c r="L11" t="s">
        <v>254</v>
      </c>
      <c r="M11" t="s">
        <v>255</v>
      </c>
      <c r="N11" t="s">
        <v>256</v>
      </c>
      <c r="O11" t="s">
        <v>257</v>
      </c>
      <c r="P11" t="s">
        <v>258</v>
      </c>
      <c r="U11" s="121"/>
      <c r="V11" s="121"/>
      <c r="W11" s="121"/>
    </row>
    <row r="12" spans="1:42" x14ac:dyDescent="0.35">
      <c r="A12" s="3"/>
      <c r="D12">
        <v>2020</v>
      </c>
      <c r="E12">
        <v>187031</v>
      </c>
      <c r="F12">
        <v>3099</v>
      </c>
      <c r="G12">
        <v>54623</v>
      </c>
      <c r="J12" s="20">
        <v>2017</v>
      </c>
      <c r="K12" s="21">
        <v>4288</v>
      </c>
      <c r="L12" s="21">
        <v>231</v>
      </c>
      <c r="M12" s="21">
        <v>33</v>
      </c>
      <c r="N12" s="21">
        <v>119</v>
      </c>
      <c r="O12" s="21">
        <v>0</v>
      </c>
      <c r="P12" s="22">
        <v>60</v>
      </c>
      <c r="U12" t="s">
        <v>252</v>
      </c>
      <c r="V12" t="s">
        <v>259</v>
      </c>
      <c r="W12" t="s">
        <v>260</v>
      </c>
      <c r="AC12" t="s">
        <v>261</v>
      </c>
      <c r="AD12" t="s">
        <v>262</v>
      </c>
      <c r="AE12" t="s">
        <v>259</v>
      </c>
      <c r="AF12" t="s">
        <v>260</v>
      </c>
      <c r="AG12" t="s">
        <v>263</v>
      </c>
    </row>
    <row r="13" spans="1:42" x14ac:dyDescent="0.35">
      <c r="D13">
        <v>2019</v>
      </c>
      <c r="E13">
        <v>232755</v>
      </c>
      <c r="F13">
        <v>17346</v>
      </c>
      <c r="G13">
        <v>57069</v>
      </c>
      <c r="J13" s="23">
        <v>2018</v>
      </c>
      <c r="K13" s="24">
        <v>4433</v>
      </c>
      <c r="L13" s="24">
        <v>270</v>
      </c>
      <c r="M13" s="24">
        <v>38</v>
      </c>
      <c r="N13" s="24">
        <v>127</v>
      </c>
      <c r="O13" s="24">
        <v>8</v>
      </c>
      <c r="P13" s="25">
        <v>70</v>
      </c>
      <c r="U13">
        <v>2020</v>
      </c>
      <c r="V13" t="s">
        <v>264</v>
      </c>
      <c r="W13">
        <v>466</v>
      </c>
      <c r="AC13">
        <v>8.1999999999999993</v>
      </c>
      <c r="AD13">
        <v>3</v>
      </c>
      <c r="AE13" t="s">
        <v>264</v>
      </c>
      <c r="AF13">
        <f>SUMIFS($W$13:$W$36,$V$13:$V$36,DataPrepTable[[#This Row],[Region]],$U$13:$U$36,$AH$19)</f>
        <v>899</v>
      </c>
      <c r="AG13" t="str">
        <f>IF(DataPrepTable[[#This Row],[Sales]]=MAX($AF$13:$AF$18),DataPrepTable[[#This Row],[Sales]],"")</f>
        <v/>
      </c>
    </row>
    <row r="14" spans="1:42" x14ac:dyDescent="0.35">
      <c r="D14">
        <v>2018</v>
      </c>
      <c r="E14">
        <v>210400</v>
      </c>
      <c r="F14">
        <v>15493</v>
      </c>
      <c r="G14">
        <v>58546</v>
      </c>
      <c r="J14" s="20">
        <v>2019</v>
      </c>
      <c r="K14" s="21">
        <v>4492</v>
      </c>
      <c r="L14" s="21">
        <v>291</v>
      </c>
      <c r="M14" s="21">
        <v>54</v>
      </c>
      <c r="N14" s="21">
        <v>130</v>
      </c>
      <c r="O14" s="21">
        <v>11</v>
      </c>
      <c r="P14" s="22">
        <v>71</v>
      </c>
      <c r="U14">
        <v>2020</v>
      </c>
      <c r="V14" t="s">
        <v>265</v>
      </c>
      <c r="W14">
        <v>1341</v>
      </c>
      <c r="AC14">
        <v>3</v>
      </c>
      <c r="AD14">
        <v>3</v>
      </c>
      <c r="AE14" t="s">
        <v>265</v>
      </c>
      <c r="AF14">
        <f>SUMIFS($W$13:$W$36,$V$13:$V$36,DataPrepTable[[#This Row],[Region]],$U$13:$U$36,$AH$19)</f>
        <v>1619</v>
      </c>
      <c r="AG14" t="str">
        <f>IF(DataPrepTable[[#This Row],[Sales]]=MAX($AF$13:$AF$18),DataPrepTable[[#This Row],[Sales]],"")</f>
        <v/>
      </c>
    </row>
    <row r="15" spans="1:42" x14ac:dyDescent="0.35">
      <c r="D15">
        <v>2017</v>
      </c>
      <c r="E15">
        <v>200004</v>
      </c>
      <c r="J15" s="23">
        <v>2020</v>
      </c>
      <c r="K15" s="24">
        <v>4429</v>
      </c>
      <c r="L15" s="24">
        <v>291</v>
      </c>
      <c r="M15" s="24">
        <v>57</v>
      </c>
      <c r="N15" s="24">
        <v>123</v>
      </c>
      <c r="O15" s="24">
        <v>17</v>
      </c>
      <c r="P15" s="25">
        <v>74</v>
      </c>
      <c r="U15">
        <v>2020</v>
      </c>
      <c r="V15" t="s">
        <v>266</v>
      </c>
      <c r="W15">
        <v>11486</v>
      </c>
      <c r="AC15">
        <v>4.5999999999999996</v>
      </c>
      <c r="AD15">
        <v>7.5</v>
      </c>
      <c r="AE15" t="s">
        <v>266</v>
      </c>
      <c r="AF15">
        <f>SUMIFS($W$13:$W$36,$V$13:$V$36,DataPrepTable[[#This Row],[Region]],$U$13:$U$36,$AH$19)</f>
        <v>12622</v>
      </c>
      <c r="AG15" t="str">
        <f>IF(DataPrepTable[[#This Row],[Sales]]=MAX($AF$13:$AF$18),DataPrepTable[[#This Row],[Sales]],"")</f>
        <v/>
      </c>
      <c r="AL15" t="s">
        <v>267</v>
      </c>
      <c r="AM15" t="s">
        <v>262</v>
      </c>
      <c r="AN15" t="s">
        <v>259</v>
      </c>
      <c r="AO15" t="s">
        <v>260</v>
      </c>
      <c r="AP15" t="s">
        <v>263</v>
      </c>
    </row>
    <row r="16" spans="1:42" x14ac:dyDescent="0.35">
      <c r="D16">
        <v>2016</v>
      </c>
      <c r="E16">
        <v>192267</v>
      </c>
      <c r="U16">
        <v>2020</v>
      </c>
      <c r="V16" t="s">
        <v>268</v>
      </c>
      <c r="W16">
        <v>2036</v>
      </c>
      <c r="AC16">
        <v>8.6</v>
      </c>
      <c r="AD16">
        <v>2</v>
      </c>
      <c r="AE16" t="s">
        <v>268</v>
      </c>
      <c r="AF16">
        <f>SUMIFS($W$13:$W$36,$V$13:$V$36,DataPrepTable[[#This Row],[Region]],$U$13:$U$36,$AH$19)</f>
        <v>2621</v>
      </c>
      <c r="AG16" t="str">
        <f>IF(DataPrepTable[[#This Row],[Sales]]=MAX($AF$13:$AF$18),DataPrepTable[[#This Row],[Sales]],"")</f>
        <v/>
      </c>
      <c r="AL16">
        <v>8.1999999999999993</v>
      </c>
      <c r="AM16">
        <v>3</v>
      </c>
      <c r="AN16" t="s">
        <v>264</v>
      </c>
      <c r="AO16">
        <f>SUMIFS($W$13:$W$36,$V$13:$V$36,DataPrepTable[[#This Row],[Region]],$U$13:$U$36,$AH$22)</f>
        <v>0</v>
      </c>
      <c r="AP16" t="str">
        <f>IF(DataPrepTable[[#This Row],[Sales]]=MAX($AF$13:$AF$18),DataPrepTable[[#This Row],[Sales]],"")</f>
        <v/>
      </c>
    </row>
    <row r="17" spans="10:42" ht="17.149999999999999" customHeight="1" x14ac:dyDescent="0.35">
      <c r="U17">
        <v>2020</v>
      </c>
      <c r="V17" t="s">
        <v>269</v>
      </c>
      <c r="W17">
        <v>9748</v>
      </c>
      <c r="AC17">
        <v>8</v>
      </c>
      <c r="AD17">
        <v>7</v>
      </c>
      <c r="AE17" t="s">
        <v>269</v>
      </c>
      <c r="AF17">
        <f>SUMIFS($W$13:$W$36,$V$13:$V$36,DataPrepTable[[#This Row],[Region]],$U$13:$U$36,$AH$19)</f>
        <v>13658</v>
      </c>
      <c r="AG17" t="str">
        <f>IF(DataPrepTable[[#This Row],[Sales]]=MAX($AF$13:$AF$18),DataPrepTable[[#This Row],[Sales]],"")</f>
        <v/>
      </c>
      <c r="AL17">
        <v>3</v>
      </c>
      <c r="AM17">
        <v>3</v>
      </c>
      <c r="AN17" t="s">
        <v>265</v>
      </c>
      <c r="AO17">
        <f>SUMIFS($W$13:$W$36,$V$13:$V$36,DataPrepTable[[#This Row],[Region]],$U$13:$U$36,$AH$22)</f>
        <v>0</v>
      </c>
      <c r="AP17" t="str">
        <f>IF(DataPrepTable[[#This Row],[Sales]]=MAX($AF$13:$AF$18),DataPrepTable[[#This Row],[Sales]],"")</f>
        <v/>
      </c>
    </row>
    <row r="18" spans="10:42" x14ac:dyDescent="0.35">
      <c r="J18" s="27" t="s">
        <v>270</v>
      </c>
      <c r="K18" s="28"/>
      <c r="L18" s="28"/>
      <c r="M18" s="28"/>
      <c r="N18" s="28"/>
      <c r="O18" s="28"/>
      <c r="P18" s="29"/>
      <c r="U18">
        <v>2020</v>
      </c>
      <c r="V18" t="s">
        <v>271</v>
      </c>
      <c r="W18">
        <v>20802</v>
      </c>
      <c r="AC18">
        <v>1.6</v>
      </c>
      <c r="AD18">
        <v>6.9</v>
      </c>
      <c r="AE18" t="s">
        <v>271</v>
      </c>
      <c r="AF18">
        <f>SUMIFS($W$13:$W$36,$V$13:$V$36,DataPrepTable[[#This Row],[Region]],$U$13:$U$36,$AH$19)</f>
        <v>27807</v>
      </c>
      <c r="AG18">
        <f>IF(DataPrepTable[[#This Row],[Sales]]=MAX($AF$13:$AF$18),DataPrepTable[[#This Row],[Sales]],"")</f>
        <v>27807</v>
      </c>
      <c r="AL18">
        <v>4.5999999999999996</v>
      </c>
      <c r="AM18">
        <v>7.5</v>
      </c>
      <c r="AN18" t="s">
        <v>266</v>
      </c>
      <c r="AO18">
        <f>SUMIFS($W$13:$W$36,$V$13:$V$36,DataPrepTable[[#This Row],[Region]],$U$13:$U$36,$AH$22)</f>
        <v>0</v>
      </c>
      <c r="AP18">
        <f>IF(DataPrepTable[[#This Row],[Sales]]=MAX($AF$13:$AF$18),DataPrepTable[[#This Row],[Sales]],"")</f>
        <v>27807</v>
      </c>
    </row>
    <row r="19" spans="10:42" ht="15.5" x14ac:dyDescent="0.35">
      <c r="U19">
        <v>2019</v>
      </c>
      <c r="V19" t="s">
        <v>264</v>
      </c>
      <c r="W19">
        <v>822</v>
      </c>
      <c r="AF19" s="118" t="s">
        <v>272</v>
      </c>
      <c r="AG19" s="118"/>
      <c r="AH19" s="19">
        <v>2017</v>
      </c>
      <c r="AL19">
        <v>8.6</v>
      </c>
      <c r="AM19">
        <v>2</v>
      </c>
      <c r="AN19" t="s">
        <v>268</v>
      </c>
      <c r="AO19">
        <f>SUMIFS($W$13:$W$36,$V$13:$V$36,DataPrepTable[[#This Row],[Region]],$U$13:$U$36,$AH$22)</f>
        <v>0</v>
      </c>
      <c r="AP19" t="e">
        <f>IF(DataPrepTable[[#This Row],[Sales]]=MAX($AF$13:$AF$18),DataPrepTable[[#This Row],[Sales]],"")</f>
        <v>#VALUE!</v>
      </c>
    </row>
    <row r="20" spans="10:42" x14ac:dyDescent="0.35">
      <c r="U20">
        <v>2019</v>
      </c>
      <c r="V20" t="s">
        <v>265</v>
      </c>
      <c r="W20">
        <v>1789</v>
      </c>
      <c r="AL20">
        <v>8</v>
      </c>
      <c r="AM20">
        <v>7</v>
      </c>
      <c r="AN20" t="s">
        <v>269</v>
      </c>
      <c r="AO20">
        <f>SUMIFS($W$13:$W$36,$V$13:$V$36,DataPrepTable[[#This Row],[Region]],$U$13:$U$36,$AH$22)</f>
        <v>0</v>
      </c>
      <c r="AP20" t="e">
        <f>IF(DataPrepTable[[#This Row],[Sales]]=MAX($AF$13:$AF$18),DataPrepTable[[#This Row],[Sales]],"")</f>
        <v>#VALUE!</v>
      </c>
    </row>
    <row r="21" spans="10:42" x14ac:dyDescent="0.35">
      <c r="U21">
        <v>2019</v>
      </c>
      <c r="V21" t="s">
        <v>266</v>
      </c>
      <c r="W21">
        <v>14897</v>
      </c>
      <c r="AL21">
        <v>1.6</v>
      </c>
      <c r="AM21">
        <v>6.9</v>
      </c>
      <c r="AN21" t="s">
        <v>271</v>
      </c>
      <c r="AO21">
        <f>SUMIFS($W$13:$W$36,$V$13:$V$36,DataPrepTable[[#This Row],[Region]],$U$13:$U$36,$AH$22)</f>
        <v>0</v>
      </c>
      <c r="AP21" t="e">
        <f>IF(DataPrepTable[[#This Row],[Sales]]=MAX($AF$13:$AF$18),DataPrepTable[[#This Row],[Sales]],"")</f>
        <v>#VALUE!</v>
      </c>
    </row>
    <row r="22" spans="10:42" x14ac:dyDescent="0.35">
      <c r="U22">
        <v>2019</v>
      </c>
      <c r="V22" t="s">
        <v>268</v>
      </c>
      <c r="W22">
        <v>2539</v>
      </c>
    </row>
    <row r="23" spans="10:42" x14ac:dyDescent="0.35">
      <c r="U23">
        <v>2019</v>
      </c>
      <c r="V23" t="s">
        <v>269</v>
      </c>
      <c r="W23">
        <v>12059</v>
      </c>
    </row>
    <row r="24" spans="10:42" x14ac:dyDescent="0.35">
      <c r="U24">
        <v>2019</v>
      </c>
      <c r="V24" t="s">
        <v>271</v>
      </c>
      <c r="W24">
        <v>29976</v>
      </c>
    </row>
    <row r="25" spans="10:42" x14ac:dyDescent="0.35">
      <c r="U25">
        <v>2018</v>
      </c>
      <c r="V25" t="s">
        <v>264</v>
      </c>
      <c r="W25">
        <v>822</v>
      </c>
    </row>
    <row r="26" spans="10:42" x14ac:dyDescent="0.35">
      <c r="U26">
        <v>2018</v>
      </c>
      <c r="V26" t="s">
        <v>265</v>
      </c>
      <c r="W26">
        <v>1610</v>
      </c>
    </row>
    <row r="27" spans="10:42" x14ac:dyDescent="0.35">
      <c r="U27">
        <v>2018</v>
      </c>
      <c r="V27" t="s">
        <v>266</v>
      </c>
      <c r="W27">
        <v>14897</v>
      </c>
    </row>
    <row r="28" spans="10:42" x14ac:dyDescent="0.35">
      <c r="U28">
        <v>2018</v>
      </c>
      <c r="V28" t="s">
        <v>268</v>
      </c>
      <c r="W28">
        <v>2283</v>
      </c>
    </row>
    <row r="29" spans="10:42" x14ac:dyDescent="0.35">
      <c r="U29">
        <v>2018</v>
      </c>
      <c r="V29" t="s">
        <v>269</v>
      </c>
      <c r="W29">
        <v>10743</v>
      </c>
    </row>
    <row r="30" spans="10:42" x14ac:dyDescent="0.35">
      <c r="U30">
        <v>2018</v>
      </c>
      <c r="V30" t="s">
        <v>271</v>
      </c>
      <c r="W30">
        <v>24798</v>
      </c>
    </row>
    <row r="31" spans="10:42" x14ac:dyDescent="0.35">
      <c r="U31">
        <v>2017</v>
      </c>
      <c r="V31" t="s">
        <v>264</v>
      </c>
      <c r="W31">
        <v>899</v>
      </c>
    </row>
    <row r="32" spans="10:42" x14ac:dyDescent="0.35">
      <c r="U32">
        <v>2017</v>
      </c>
      <c r="V32" t="s">
        <v>265</v>
      </c>
      <c r="W32">
        <v>1619</v>
      </c>
    </row>
    <row r="33" spans="4:23" x14ac:dyDescent="0.35">
      <c r="U33">
        <v>2017</v>
      </c>
      <c r="V33" t="s">
        <v>266</v>
      </c>
      <c r="W33">
        <v>12622</v>
      </c>
    </row>
    <row r="34" spans="4:23" x14ac:dyDescent="0.35">
      <c r="U34">
        <v>2017</v>
      </c>
      <c r="V34" t="s">
        <v>268</v>
      </c>
      <c r="W34">
        <v>2621</v>
      </c>
    </row>
    <row r="35" spans="4:23" x14ac:dyDescent="0.35">
      <c r="U35">
        <v>2017</v>
      </c>
      <c r="V35" t="s">
        <v>269</v>
      </c>
      <c r="W35">
        <v>13658</v>
      </c>
    </row>
    <row r="36" spans="4:23" x14ac:dyDescent="0.35">
      <c r="U36">
        <v>2017</v>
      </c>
      <c r="V36" t="s">
        <v>271</v>
      </c>
      <c r="W36">
        <v>27807</v>
      </c>
    </row>
    <row r="46" spans="4:23" x14ac:dyDescent="0.35">
      <c r="D46" s="115" t="s">
        <v>273</v>
      </c>
      <c r="E46" s="115"/>
      <c r="F46" s="115"/>
      <c r="G46" s="115"/>
    </row>
    <row r="47" spans="4:23" ht="43.5" x14ac:dyDescent="0.35">
      <c r="D47" s="37" t="s">
        <v>252</v>
      </c>
      <c r="E47" s="37" t="s">
        <v>274</v>
      </c>
      <c r="F47" s="38" t="s">
        <v>275</v>
      </c>
      <c r="G47" s="37" t="s">
        <v>276</v>
      </c>
    </row>
    <row r="48" spans="4:23" hidden="1" x14ac:dyDescent="0.35">
      <c r="D48" s="39">
        <v>2017</v>
      </c>
      <c r="E48" s="39">
        <v>50816</v>
      </c>
      <c r="F48" s="40">
        <v>55746</v>
      </c>
      <c r="G48" s="40">
        <v>106562</v>
      </c>
    </row>
    <row r="49" spans="4:27" hidden="1" x14ac:dyDescent="0.35"/>
    <row r="50" spans="4:27" hidden="1" x14ac:dyDescent="0.35"/>
    <row r="51" spans="4:27" hidden="1" x14ac:dyDescent="0.35"/>
    <row r="52" spans="4:27" hidden="1" x14ac:dyDescent="0.35"/>
    <row r="53" spans="4:27" hidden="1" x14ac:dyDescent="0.35"/>
    <row r="54" spans="4:27" hidden="1" x14ac:dyDescent="0.35"/>
    <row r="55" spans="4:27" hidden="1" x14ac:dyDescent="0.35"/>
    <row r="57" spans="4:27" ht="15" thickBot="1" x14ac:dyDescent="0.4"/>
    <row r="58" spans="4:27" ht="43.5" x14ac:dyDescent="0.35">
      <c r="D58" s="37" t="s">
        <v>252</v>
      </c>
      <c r="E58" s="37" t="s">
        <v>274</v>
      </c>
      <c r="F58" s="38" t="s">
        <v>275</v>
      </c>
      <c r="G58" s="37" t="s">
        <v>276</v>
      </c>
      <c r="I58" s="116" t="s">
        <v>277</v>
      </c>
      <c r="J58" s="117"/>
    </row>
    <row r="59" spans="4:27" x14ac:dyDescent="0.35">
      <c r="D59" s="39">
        <v>2017</v>
      </c>
      <c r="E59" s="39">
        <v>56144.000000499997</v>
      </c>
      <c r="F59" s="40">
        <v>61074.000000499997</v>
      </c>
      <c r="G59" s="40">
        <f>SUM($E$59,$F$59)</f>
        <v>117218.00000099999</v>
      </c>
      <c r="I59" s="94">
        <f>ROUND(J59*110%,0)</f>
        <v>117218</v>
      </c>
      <c r="J59" s="40">
        <v>106562</v>
      </c>
    </row>
    <row r="61" spans="4:27" x14ac:dyDescent="0.35">
      <c r="AA61" s="3"/>
    </row>
    <row r="62" spans="4:27" ht="43.5" x14ac:dyDescent="0.35">
      <c r="D62" s="37" t="s">
        <v>252</v>
      </c>
      <c r="E62" s="37" t="s">
        <v>274</v>
      </c>
      <c r="F62" s="38" t="s">
        <v>275</v>
      </c>
      <c r="G62" s="37" t="s">
        <v>276</v>
      </c>
    </row>
    <row r="63" spans="4:27" x14ac:dyDescent="0.35">
      <c r="D63" s="39">
        <v>2018</v>
      </c>
      <c r="E63" s="39">
        <v>50816</v>
      </c>
      <c r="F63" s="40">
        <v>149184</v>
      </c>
      <c r="G63" s="40">
        <f>SUM(F63,E63)</f>
        <v>200000</v>
      </c>
    </row>
    <row r="72" spans="54:55" x14ac:dyDescent="0.35">
      <c r="BB72" s="119"/>
      <c r="BC72" s="119"/>
    </row>
    <row r="90" spans="11:14" x14ac:dyDescent="0.35">
      <c r="N90" t="s">
        <v>278</v>
      </c>
    </row>
    <row r="91" spans="11:14" x14ac:dyDescent="0.35">
      <c r="K91" s="5" t="s">
        <v>279</v>
      </c>
      <c r="L91" t="s">
        <v>280</v>
      </c>
      <c r="N91" t="s">
        <v>258</v>
      </c>
    </row>
    <row r="92" spans="11:14" x14ac:dyDescent="0.35">
      <c r="K92" s="4" t="s">
        <v>281</v>
      </c>
      <c r="L92" s="8">
        <v>119</v>
      </c>
      <c r="N92" t="s">
        <v>256</v>
      </c>
    </row>
    <row r="93" spans="11:14" x14ac:dyDescent="0.35">
      <c r="K93" s="4" t="s">
        <v>282</v>
      </c>
      <c r="L93" s="8">
        <v>127</v>
      </c>
      <c r="N93" t="s">
        <v>257</v>
      </c>
    </row>
    <row r="94" spans="11:14" x14ac:dyDescent="0.35">
      <c r="K94" s="4" t="s">
        <v>283</v>
      </c>
      <c r="L94" s="8">
        <v>130</v>
      </c>
      <c r="N94" t="s">
        <v>255</v>
      </c>
    </row>
    <row r="95" spans="11:14" x14ac:dyDescent="0.35">
      <c r="K95" s="4" t="s">
        <v>284</v>
      </c>
      <c r="L95" s="8">
        <v>123</v>
      </c>
      <c r="N95" t="s">
        <v>253</v>
      </c>
    </row>
    <row r="96" spans="11:14" x14ac:dyDescent="0.35">
      <c r="K96" s="4" t="s">
        <v>285</v>
      </c>
      <c r="L96" s="8">
        <v>499</v>
      </c>
      <c r="N96" t="s">
        <v>254</v>
      </c>
    </row>
  </sheetData>
  <mergeCells count="8">
    <mergeCell ref="D46:G46"/>
    <mergeCell ref="I58:J58"/>
    <mergeCell ref="AF19:AG19"/>
    <mergeCell ref="BB72:BC72"/>
    <mergeCell ref="D10:G10"/>
    <mergeCell ref="J10:P10"/>
    <mergeCell ref="U11:W11"/>
    <mergeCell ref="U10:Z10"/>
  </mergeCells>
  <conditionalFormatting sqref="W13:W36">
    <cfRule type="dataBar" priority="2">
      <dataBar>
        <cfvo type="min"/>
        <cfvo type="max"/>
        <color rgb="FF638EC6"/>
      </dataBar>
      <extLst>
        <ext xmlns:x14="http://schemas.microsoft.com/office/spreadsheetml/2009/9/main" uri="{B025F937-C7B1-47D3-B67F-A62EFF666E3E}">
          <x14:id>{0819FC32-0277-4B2A-90A0-B512ECF55A76}</x14:id>
        </ext>
      </extLst>
    </cfRule>
  </conditionalFormatting>
  <conditionalFormatting sqref="AS63:AS86">
    <cfRule type="dataBar" priority="1">
      <dataBar>
        <cfvo type="min"/>
        <cfvo type="max"/>
        <color rgb="FF638EC6"/>
      </dataBar>
      <extLst>
        <ext xmlns:x14="http://schemas.microsoft.com/office/spreadsheetml/2009/9/main" uri="{B025F937-C7B1-47D3-B67F-A62EFF666E3E}">
          <x14:id>{5A86A903-9EA7-4DDF-A258-F9EA8F596538}</x14:id>
        </ext>
      </extLst>
    </cfRule>
  </conditionalFormatting>
  <dataValidations count="1">
    <dataValidation type="list" allowBlank="1" showInputMessage="1" showErrorMessage="1" sqref="AH19 BD72" xr:uid="{08E27303-A30A-46AD-9B84-F1F26F4B60F6}">
      <formula1>"2020,2019,2018,2017"</formula1>
    </dataValidation>
  </dataValidations>
  <pageMargins left="0.7" right="0.7" top="0.75" bottom="0.75" header="0.3" footer="0.3"/>
  <pageSetup orientation="portrait" r:id="rId2"/>
  <drawing r:id="rId3"/>
  <tableParts count="6">
    <tablePart r:id="rId4"/>
    <tablePart r:id="rId5"/>
    <tablePart r:id="rId6"/>
    <tablePart r:id="rId7"/>
    <tablePart r:id="rId8"/>
    <tablePart r:id="rId9"/>
  </tableParts>
  <extLst>
    <ext xmlns:x14="http://schemas.microsoft.com/office/spreadsheetml/2009/9/main" uri="{78C0D931-6437-407d-A8EE-F0AAD7539E65}">
      <x14:conditionalFormattings>
        <x14:conditionalFormatting xmlns:xm="http://schemas.microsoft.com/office/excel/2006/main">
          <x14:cfRule type="dataBar" id="{0819FC32-0277-4B2A-90A0-B512ECF55A76}">
            <x14:dataBar minLength="0" maxLength="100" gradient="0">
              <x14:cfvo type="autoMin"/>
              <x14:cfvo type="autoMax"/>
              <x14:negativeFillColor rgb="FFFF0000"/>
              <x14:axisColor rgb="FF000000"/>
            </x14:dataBar>
          </x14:cfRule>
          <xm:sqref>W13:W36</xm:sqref>
        </x14:conditionalFormatting>
        <x14:conditionalFormatting xmlns:xm="http://schemas.microsoft.com/office/excel/2006/main">
          <x14:cfRule type="dataBar" id="{5A86A903-9EA7-4DDF-A258-F9EA8F596538}">
            <x14:dataBar minLength="0" maxLength="100" gradient="0">
              <x14:cfvo type="autoMin"/>
              <x14:cfvo type="autoMax"/>
              <x14:negativeFillColor rgb="FFFF0000"/>
              <x14:axisColor rgb="FF000000"/>
            </x14:dataBar>
          </x14:cfRule>
          <xm:sqref>AS63:AS86</xm:sqref>
        </x14:conditionalFormatting>
      </x14:conditionalFormattings>
    </ext>
    <ext xmlns:x14="http://schemas.microsoft.com/office/spreadsheetml/2009/9/main" uri="{05C60535-1F16-4fd2-B633-F4F36F0B64E0}">
      <x14:sparklineGroups xmlns:xm="http://schemas.microsoft.com/office/excel/2006/main">
        <x14:sparklineGroup displayEmptyCellsAs="gap" xr2:uid="{EE210C51-518E-486A-908E-C241B938CAA0}">
          <x14:colorSeries rgb="FF376092"/>
          <x14:colorNegative rgb="FFD00000"/>
          <x14:colorAxis rgb="FF000000"/>
          <x14:colorMarkers rgb="FFD00000"/>
          <x14:colorFirst rgb="FFD00000"/>
          <x14:colorLast rgb="FFD00000"/>
          <x14:colorHigh rgb="FFD00000"/>
          <x14:colorLow rgb="FFD00000"/>
          <x14:sparklines>
            <x14:sparkline>
              <xm:f>'More about H&amp;M'!K12:K15</xm:f>
              <xm:sqref>K18</xm:sqref>
            </x14:sparkline>
          </x14:sparklines>
        </x14:sparklineGroup>
        <x14:sparklineGroup displayEmptyCellsAs="gap" xr2:uid="{FE731E94-C3CB-4F7C-A2E9-9D27B9B5ED1E}">
          <x14:colorSeries rgb="FF376092"/>
          <x14:colorNegative rgb="FFD00000"/>
          <x14:colorAxis rgb="FF000000"/>
          <x14:colorMarkers rgb="FFD00000"/>
          <x14:colorFirst rgb="FFD00000"/>
          <x14:colorLast rgb="FFD00000"/>
          <x14:colorHigh rgb="FFD00000"/>
          <x14:colorLow rgb="FFD00000"/>
          <x14:sparklines>
            <x14:sparkline>
              <xm:f>'More about H&amp;M'!L12:L15</xm:f>
              <xm:sqref>L18</xm:sqref>
            </x14:sparkline>
          </x14:sparklines>
        </x14:sparklineGroup>
        <x14:sparklineGroup displayEmptyCellsAs="gap" xr2:uid="{85FF1455-BC79-4698-B3E3-C9467F37CC79}">
          <x14:colorSeries rgb="FF376092"/>
          <x14:colorNegative rgb="FFD00000"/>
          <x14:colorAxis rgb="FF000000"/>
          <x14:colorMarkers rgb="FFD00000"/>
          <x14:colorFirst rgb="FFD00000"/>
          <x14:colorLast rgb="FFD00000"/>
          <x14:colorHigh rgb="FFD00000"/>
          <x14:colorLow rgb="FFD00000"/>
          <x14:sparklines>
            <x14:sparkline>
              <xm:f>'More about H&amp;M'!M12:M15</xm:f>
              <xm:sqref>M18</xm:sqref>
            </x14:sparkline>
          </x14:sparklines>
        </x14:sparklineGroup>
        <x14:sparklineGroup displayEmptyCellsAs="gap" xr2:uid="{1E7010E5-78D2-46F0-B9D1-F92F62BED0E3}">
          <x14:colorSeries rgb="FF376092"/>
          <x14:colorNegative rgb="FFD00000"/>
          <x14:colorAxis rgb="FF000000"/>
          <x14:colorMarkers rgb="FFD00000"/>
          <x14:colorFirst rgb="FFD00000"/>
          <x14:colorLast rgb="FFD00000"/>
          <x14:colorHigh rgb="FFD00000"/>
          <x14:colorLow rgb="FFD00000"/>
          <x14:sparklines>
            <x14:sparkline>
              <xm:f>'More about H&amp;M'!N12:N15</xm:f>
              <xm:sqref>N18</xm:sqref>
            </x14:sparkline>
          </x14:sparklines>
        </x14:sparklineGroup>
        <x14:sparklineGroup displayEmptyCellsAs="gap" xr2:uid="{68D05851-008A-4EF9-B783-7622ED29FCAA}">
          <x14:colorSeries rgb="FF376092"/>
          <x14:colorNegative rgb="FFD00000"/>
          <x14:colorAxis rgb="FF000000"/>
          <x14:colorMarkers rgb="FFD00000"/>
          <x14:colorFirst rgb="FFD00000"/>
          <x14:colorLast rgb="FFD00000"/>
          <x14:colorHigh rgb="FFD00000"/>
          <x14:colorLow rgb="FFD00000"/>
          <x14:sparklines>
            <x14:sparkline>
              <xm:f>'More about H&amp;M'!O12:O15</xm:f>
              <xm:sqref>O18</xm:sqref>
            </x14:sparkline>
          </x14:sparklines>
        </x14:sparklineGroup>
        <x14:sparklineGroup displayEmptyCellsAs="gap" xr2:uid="{3B361D3C-EE64-4772-BBB3-5CA16B925EDA}">
          <x14:colorSeries rgb="FF376092"/>
          <x14:colorNegative rgb="FFD00000"/>
          <x14:colorAxis rgb="FF000000"/>
          <x14:colorMarkers rgb="FFD00000"/>
          <x14:colorFirst rgb="FFD00000"/>
          <x14:colorLast rgb="FFD00000"/>
          <x14:colorHigh rgb="FFD00000"/>
          <x14:colorLow rgb="FFD00000"/>
          <x14:sparklines>
            <x14:sparkline>
              <xm:f>'More about H&amp;M'!P12:P15</xm:f>
              <xm:sqref>P18</xm:sqref>
            </x14:sparkline>
          </x14:sparklines>
        </x14:sparklineGroup>
        <x14:sparklineGroup displayEmptyCellsAs="gap" xr2:uid="{CAAA641E-0970-4908-95F5-41C6944E4F9B}">
          <x14:colorSeries rgb="FF376092"/>
          <x14:colorNegative rgb="FFD00000"/>
          <x14:colorAxis rgb="FF000000"/>
          <x14:colorMarkers rgb="FFD00000"/>
          <x14:colorFirst rgb="FFD00000"/>
          <x14:colorLast rgb="FFD00000"/>
          <x14:colorHigh rgb="FFD00000"/>
          <x14:colorLow rgb="FFD00000"/>
          <x14:sparklines>
            <x14:sparkline>
              <xm:f>'More about H&amp;M'!AL62:AL65</xm:f>
              <xm:sqref>AL68</xm:sqref>
            </x14:sparkline>
          </x14:sparklines>
        </x14:sparklineGroup>
        <x14:sparklineGroup displayEmptyCellsAs="gap" xr2:uid="{BCF48FFF-2BB4-4BB2-B05C-705891C52A66}">
          <x14:colorSeries rgb="FF376092"/>
          <x14:colorNegative rgb="FFD00000"/>
          <x14:colorAxis rgb="FF000000"/>
          <x14:colorMarkers rgb="FFD00000"/>
          <x14:colorFirst rgb="FFD00000"/>
          <x14:colorLast rgb="FFD00000"/>
          <x14:colorHigh rgb="FFD00000"/>
          <x14:colorLow rgb="FFD00000"/>
          <x14:sparklines>
            <x14:sparkline>
              <xm:f>'More about H&amp;M'!AK62:AK65</xm:f>
              <xm:sqref>AK68</xm:sqref>
            </x14:sparkline>
          </x14:sparklines>
        </x14:sparklineGroup>
        <x14:sparklineGroup displayEmptyCellsAs="gap" xr2:uid="{D5A78298-86C0-4267-BC7A-5265FACF3A7F}">
          <x14:colorSeries rgb="FF376092"/>
          <x14:colorNegative rgb="FFD00000"/>
          <x14:colorAxis rgb="FF000000"/>
          <x14:colorMarkers rgb="FFD00000"/>
          <x14:colorFirst rgb="FFD00000"/>
          <x14:colorLast rgb="FFD00000"/>
          <x14:colorHigh rgb="FFD00000"/>
          <x14:colorLow rgb="FFD00000"/>
          <x14:sparklines>
            <x14:sparkline>
              <xm:f>'More about H&amp;M'!AJ62:AJ65</xm:f>
              <xm:sqref>AJ68</xm:sqref>
            </x14:sparkline>
          </x14:sparklines>
        </x14:sparklineGroup>
        <x14:sparklineGroup displayEmptyCellsAs="gap" xr2:uid="{8D31536C-4C73-4E4B-9FB5-E1016A42F216}">
          <x14:colorSeries rgb="FF376092"/>
          <x14:colorNegative rgb="FFD00000"/>
          <x14:colorAxis rgb="FF000000"/>
          <x14:colorMarkers rgb="FFD00000"/>
          <x14:colorFirst rgb="FFD00000"/>
          <x14:colorLast rgb="FFD00000"/>
          <x14:colorHigh rgb="FFD00000"/>
          <x14:colorLow rgb="FFD00000"/>
          <x14:sparklines>
            <x14:sparkline>
              <xm:f>'More about H&amp;M'!AI62:AI65</xm:f>
              <xm:sqref>AI68</xm:sqref>
            </x14:sparkline>
          </x14:sparklines>
        </x14:sparklineGroup>
        <x14:sparklineGroup displayEmptyCellsAs="gap" xr2:uid="{AE2CF22F-5D59-4D8A-A802-EC08CC55615B}">
          <x14:colorSeries rgb="FF376092"/>
          <x14:colorNegative rgb="FFD00000"/>
          <x14:colorAxis rgb="FF000000"/>
          <x14:colorMarkers rgb="FFD00000"/>
          <x14:colorFirst rgb="FFD00000"/>
          <x14:colorLast rgb="FFD00000"/>
          <x14:colorHigh rgb="FFD00000"/>
          <x14:colorLow rgb="FFD00000"/>
          <x14:sparklines>
            <x14:sparkline>
              <xm:f>'More about H&amp;M'!AH62:AH65</xm:f>
              <xm:sqref>AH68</xm:sqref>
            </x14:sparkline>
          </x14:sparklines>
        </x14:sparklineGroup>
        <x14:sparklineGroup displayEmptyCellsAs="gap" xr2:uid="{858A9E40-DEA2-4948-8A68-FE3CCCDDD88A}">
          <x14:colorSeries rgb="FF376092"/>
          <x14:colorNegative rgb="FFD00000"/>
          <x14:colorAxis rgb="FF000000"/>
          <x14:colorMarkers rgb="FFD00000"/>
          <x14:colorFirst rgb="FFD00000"/>
          <x14:colorLast rgb="FFD00000"/>
          <x14:colorHigh rgb="FFD00000"/>
          <x14:colorLow rgb="FFD00000"/>
          <x14:sparklines>
            <x14:sparkline>
              <xm:f>'More about H&amp;M'!AG62:AG65</xm:f>
              <xm:sqref>AG68</xm:sqref>
            </x14:sparkline>
          </x14:sparklines>
        </x14:sparklineGroup>
      </x14:sparklineGroups>
    </ex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5FD0C-1009-4809-9284-78A0D5503258}">
  <sheetPr>
    <tabColor rgb="FFBF8F00"/>
  </sheetPr>
  <dimension ref="A2:P85"/>
  <sheetViews>
    <sheetView zoomScale="55" zoomScaleNormal="70" workbookViewId="0">
      <selection activeCell="D8" sqref="D8"/>
    </sheetView>
  </sheetViews>
  <sheetFormatPr defaultColWidth="8.81640625" defaultRowHeight="14.5" x14ac:dyDescent="0.35"/>
  <cols>
    <col min="1" max="1" width="13.453125" customWidth="1"/>
    <col min="2" max="2" width="14.453125" customWidth="1"/>
    <col min="3" max="3" width="13.81640625" customWidth="1"/>
    <col min="4" max="4" width="12.453125" customWidth="1"/>
    <col min="5" max="5" width="14.81640625" customWidth="1"/>
  </cols>
  <sheetData>
    <row r="2" spans="1:16" x14ac:dyDescent="0.35">
      <c r="A2" s="13"/>
      <c r="B2" s="13"/>
    </row>
    <row r="3" spans="1:16" x14ac:dyDescent="0.35">
      <c r="A3" s="10"/>
      <c r="B3" s="10"/>
      <c r="D3" s="10"/>
      <c r="E3" s="10"/>
    </row>
    <row r="4" spans="1:16" x14ac:dyDescent="0.35">
      <c r="A4" s="10"/>
      <c r="B4" s="10"/>
      <c r="D4" s="13"/>
      <c r="E4" s="13"/>
    </row>
    <row r="5" spans="1:16" x14ac:dyDescent="0.35">
      <c r="A5" s="13"/>
      <c r="D5" s="11" t="s">
        <v>279</v>
      </c>
      <c r="E5" s="11" t="s">
        <v>286</v>
      </c>
      <c r="L5" s="43"/>
      <c r="M5" s="45" t="s">
        <v>287</v>
      </c>
      <c r="N5" s="45" t="s">
        <v>288</v>
      </c>
    </row>
    <row r="6" spans="1:16" x14ac:dyDescent="0.35">
      <c r="A6" s="1"/>
      <c r="D6" s="10" t="s">
        <v>16</v>
      </c>
      <c r="E6" s="10">
        <v>48</v>
      </c>
      <c r="L6" s="46">
        <v>16</v>
      </c>
      <c r="M6" s="44">
        <f>COUNTIFS('H&amp;M Survey Response'!A9:A79,'H&amp;M Survey Response'!A39,'H&amp;M Survey Response'!B9:B79,'H&amp;M Survey Response'!B79)</f>
        <v>1</v>
      </c>
      <c r="N6" s="44">
        <f>COUNTIFS('H&amp;M Survey Response'!A9:A79,'H&amp;M Survey Response'!A39,'H&amp;M Survey Response'!B9:B79,'H&amp;M Survey Response'!B78)</f>
        <v>0</v>
      </c>
    </row>
    <row r="7" spans="1:16" x14ac:dyDescent="0.35">
      <c r="A7" s="1"/>
      <c r="D7" s="10" t="s">
        <v>33</v>
      </c>
      <c r="E7" s="10">
        <v>23</v>
      </c>
      <c r="L7" s="46">
        <v>17</v>
      </c>
      <c r="M7" s="44">
        <f>COUNTIFS('H&amp;M Survey Response'!A9:A79,'H&amp;M Survey Response'!A61,'H&amp;M Survey Response'!B9:B79,'H&amp;M Survey Response'!B79)</f>
        <v>17</v>
      </c>
      <c r="N7" s="44">
        <f>COUNTIFS('H&amp;M Survey Response'!A9:A79,'H&amp;M Survey Response'!A70,'H&amp;M Survey Response'!B9:B79,'H&amp;M Survey Response'!B78)</f>
        <v>9</v>
      </c>
    </row>
    <row r="8" spans="1:16" x14ac:dyDescent="0.35">
      <c r="A8" s="1"/>
      <c r="D8" s="12" t="s">
        <v>285</v>
      </c>
      <c r="E8" s="12">
        <v>71</v>
      </c>
      <c r="L8" s="46">
        <v>18</v>
      </c>
      <c r="M8" s="44">
        <f>COUNTIFS('H&amp;M Survey Response'!A9:A79,'H&amp;M Survey Response'!A75,'H&amp;M Survey Response'!B9:B79,'H&amp;M Survey Response'!B79)</f>
        <v>11</v>
      </c>
      <c r="N8" s="44">
        <f>COUNTIFS('H&amp;M Survey Response'!A9:A79,'H&amp;M Survey Response'!A75,'H&amp;M Survey Response'!B9:B79,'H&amp;M Survey Response'!B78)</f>
        <v>6</v>
      </c>
      <c r="O8" s="42"/>
      <c r="P8" s="42"/>
    </row>
    <row r="9" spans="1:16" x14ac:dyDescent="0.35">
      <c r="A9" s="1"/>
      <c r="L9" s="46">
        <v>19</v>
      </c>
      <c r="M9" s="44">
        <f>COUNTIFS('H&amp;M Survey Response'!A9:A79,'H&amp;M Survey Response'!A72,'H&amp;M Survey Response'!B9:B79,'H&amp;M Survey Response'!B79)</f>
        <v>11</v>
      </c>
      <c r="N9" s="44">
        <f>COUNTIFS('H&amp;M Survey Response'!A9:A79,'H&amp;M Survey Response'!A76,'H&amp;M Survey Response'!B9:B79,'H&amp;M Survey Response'!B78)</f>
        <v>2</v>
      </c>
    </row>
    <row r="10" spans="1:16" x14ac:dyDescent="0.35">
      <c r="A10" s="1"/>
      <c r="L10" s="46">
        <v>20</v>
      </c>
      <c r="M10" s="44">
        <f>COUNTIFS('H&amp;M Survey Response'!A9:A79,'H&amp;M Survey Response'!A9,'H&amp;M Survey Response'!B9:B79,'H&amp;M Survey Response'!B79)</f>
        <v>2</v>
      </c>
      <c r="N10" s="44">
        <f>COUNTIFS('H&amp;M Survey Response'!A9:A79,'H&amp;M Survey Response'!A9,'H&amp;M Survey Response'!B9:B79,'H&amp;M Survey Response'!B78)</f>
        <v>1</v>
      </c>
    </row>
    <row r="11" spans="1:16" x14ac:dyDescent="0.35">
      <c r="A11" s="1"/>
      <c r="L11" s="46">
        <v>21</v>
      </c>
      <c r="M11" s="44">
        <f>COUNTIFS('H&amp;M Survey Response'!A9:A79,'H&amp;M Survey Response'!A46,'H&amp;M Survey Response'!B9:B79,'H&amp;M Survey Response'!B79)</f>
        <v>3</v>
      </c>
      <c r="N11" s="44">
        <f>COUNTIFS('H&amp;M Survey Response'!A9:A79,'H&amp;M Survey Response'!A73,'H&amp;M Survey Response'!B9:B79,'H&amp;M Survey Response'!B78)</f>
        <v>3</v>
      </c>
    </row>
    <row r="12" spans="1:16" x14ac:dyDescent="0.35">
      <c r="A12" s="1"/>
      <c r="B12" s="1"/>
      <c r="L12" s="46">
        <v>22</v>
      </c>
      <c r="M12" s="44">
        <f>COUNTIFS('H&amp;M Survey Response'!A9:A79,'H&amp;M Survey Response'!A79,'H&amp;M Survey Response'!B9:B79,'H&amp;M Survey Response'!B79)</f>
        <v>3</v>
      </c>
      <c r="N12" s="44">
        <f>COUNTIFS('H&amp;M Survey Response'!A9:A79,'H&amp;M Survey Response'!A79,'H&amp;M Survey Response'!B9:B79,'H&amp;M Survey Response'!B78)</f>
        <v>1</v>
      </c>
    </row>
    <row r="13" spans="1:16" x14ac:dyDescent="0.35">
      <c r="A13" s="1"/>
      <c r="B13" s="1"/>
      <c r="L13" s="46">
        <v>23</v>
      </c>
      <c r="M13" s="44">
        <f>COUNTIFS('H&amp;M Survey Response'!A9:A79,'H&amp;M Survey Response'!A78,'H&amp;M Survey Response'!B9:B79,'H&amp;M Survey Response'!B9)</f>
        <v>0</v>
      </c>
      <c r="N13" s="44">
        <f>COUNTIFS('H&amp;M Survey Response'!A9:A79,'H&amp;M Survey Response'!A78,'H&amp;M Survey Response'!B9:B79,'H&amp;M Survey Response'!B12)</f>
        <v>1</v>
      </c>
    </row>
    <row r="14" spans="1:16" x14ac:dyDescent="0.35">
      <c r="A14" s="1"/>
      <c r="B14" s="1"/>
      <c r="L14" s="47" t="s">
        <v>289</v>
      </c>
      <c r="M14" s="48">
        <f>SUM(M6:M13)</f>
        <v>48</v>
      </c>
      <c r="N14" s="48">
        <f>SUM(N6:N13)</f>
        <v>23</v>
      </c>
    </row>
    <row r="15" spans="1:16" x14ac:dyDescent="0.35">
      <c r="A15" s="1"/>
      <c r="B15" s="1"/>
      <c r="N15" s="41"/>
    </row>
    <row r="16" spans="1:16" x14ac:dyDescent="0.35">
      <c r="A16" s="1"/>
      <c r="B16" s="1"/>
      <c r="N16" s="41"/>
    </row>
    <row r="17" spans="1:14" x14ac:dyDescent="0.35">
      <c r="A17" s="1"/>
      <c r="B17" s="1"/>
      <c r="N17" s="41"/>
    </row>
    <row r="18" spans="1:14" x14ac:dyDescent="0.35">
      <c r="A18" s="1"/>
      <c r="B18" s="1"/>
    </row>
    <row r="19" spans="1:14" x14ac:dyDescent="0.35">
      <c r="A19" s="1"/>
      <c r="B19" s="1"/>
    </row>
    <row r="20" spans="1:14" x14ac:dyDescent="0.35">
      <c r="A20" s="1"/>
      <c r="B20" s="1"/>
    </row>
    <row r="21" spans="1:14" x14ac:dyDescent="0.35">
      <c r="A21" s="1"/>
      <c r="B21" s="1"/>
    </row>
    <row r="22" spans="1:14" x14ac:dyDescent="0.35">
      <c r="A22" s="1"/>
      <c r="B22" s="1"/>
    </row>
    <row r="23" spans="1:14" x14ac:dyDescent="0.35">
      <c r="A23" s="1"/>
      <c r="B23" s="1"/>
    </row>
    <row r="24" spans="1:14" x14ac:dyDescent="0.35">
      <c r="A24" s="1"/>
      <c r="B24" s="1"/>
    </row>
    <row r="25" spans="1:14" x14ac:dyDescent="0.35">
      <c r="A25" s="1"/>
      <c r="B25" s="1"/>
    </row>
    <row r="26" spans="1:14" x14ac:dyDescent="0.35">
      <c r="A26" s="1"/>
      <c r="B26" s="1"/>
    </row>
    <row r="27" spans="1:14" x14ac:dyDescent="0.35">
      <c r="A27" s="1"/>
      <c r="B27" s="1"/>
    </row>
    <row r="28" spans="1:14" x14ac:dyDescent="0.35">
      <c r="A28" s="1"/>
      <c r="B28" s="1"/>
    </row>
    <row r="29" spans="1:14" x14ac:dyDescent="0.35">
      <c r="A29" s="1"/>
      <c r="B29" s="1"/>
    </row>
    <row r="30" spans="1:14" x14ac:dyDescent="0.35">
      <c r="A30" s="1"/>
      <c r="B30" s="1"/>
    </row>
    <row r="31" spans="1:14" x14ac:dyDescent="0.35">
      <c r="A31" s="1"/>
      <c r="B31" s="1"/>
    </row>
    <row r="32" spans="1:14" x14ac:dyDescent="0.35">
      <c r="A32" s="1"/>
      <c r="B32" s="1"/>
    </row>
    <row r="33" spans="1:2" x14ac:dyDescent="0.35">
      <c r="A33" s="1"/>
      <c r="B33" s="1"/>
    </row>
    <row r="34" spans="1:2" x14ac:dyDescent="0.35">
      <c r="A34" s="1"/>
      <c r="B34" s="1"/>
    </row>
    <row r="35" spans="1:2" x14ac:dyDescent="0.35">
      <c r="A35" s="1"/>
      <c r="B35" s="1"/>
    </row>
    <row r="36" spans="1:2" x14ac:dyDescent="0.35">
      <c r="A36" s="1"/>
      <c r="B36" s="1"/>
    </row>
    <row r="37" spans="1:2" x14ac:dyDescent="0.35">
      <c r="A37" s="1"/>
      <c r="B37" s="1"/>
    </row>
    <row r="38" spans="1:2" x14ac:dyDescent="0.35">
      <c r="A38" s="1"/>
      <c r="B38" s="1"/>
    </row>
    <row r="39" spans="1:2" x14ac:dyDescent="0.35">
      <c r="A39" s="1"/>
      <c r="B39" s="1"/>
    </row>
    <row r="40" spans="1:2" x14ac:dyDescent="0.35">
      <c r="A40" s="1"/>
      <c r="B40" s="1"/>
    </row>
    <row r="41" spans="1:2" x14ac:dyDescent="0.35">
      <c r="A41" s="1"/>
      <c r="B41" s="1"/>
    </row>
    <row r="42" spans="1:2" x14ac:dyDescent="0.35">
      <c r="A42" s="1"/>
      <c r="B42" s="1"/>
    </row>
    <row r="43" spans="1:2" x14ac:dyDescent="0.35">
      <c r="A43" s="1"/>
      <c r="B43" s="1"/>
    </row>
    <row r="44" spans="1:2" x14ac:dyDescent="0.35">
      <c r="A44" s="1"/>
      <c r="B44" s="1"/>
    </row>
    <row r="45" spans="1:2" x14ac:dyDescent="0.35">
      <c r="A45" s="1"/>
      <c r="B45" s="1"/>
    </row>
    <row r="46" spans="1:2" x14ac:dyDescent="0.35">
      <c r="A46" s="1"/>
      <c r="B46" s="1"/>
    </row>
    <row r="47" spans="1:2" x14ac:dyDescent="0.35">
      <c r="A47" s="1"/>
      <c r="B47" s="1"/>
    </row>
    <row r="48" spans="1:2" x14ac:dyDescent="0.35">
      <c r="A48" s="1"/>
      <c r="B48" s="1"/>
    </row>
    <row r="49" spans="1:2" x14ac:dyDescent="0.35">
      <c r="A49" s="1"/>
      <c r="B49" s="1"/>
    </row>
    <row r="50" spans="1:2" x14ac:dyDescent="0.35">
      <c r="A50" s="1"/>
      <c r="B50" s="1"/>
    </row>
    <row r="51" spans="1:2" x14ac:dyDescent="0.35">
      <c r="A51" s="1"/>
      <c r="B51" s="1"/>
    </row>
    <row r="52" spans="1:2" x14ac:dyDescent="0.35">
      <c r="A52" s="1"/>
      <c r="B52" s="1"/>
    </row>
    <row r="53" spans="1:2" x14ac:dyDescent="0.35">
      <c r="A53" s="1"/>
      <c r="B53" s="1"/>
    </row>
    <row r="54" spans="1:2" x14ac:dyDescent="0.35">
      <c r="A54" s="1"/>
      <c r="B54" s="1"/>
    </row>
    <row r="55" spans="1:2" x14ac:dyDescent="0.35">
      <c r="A55" s="1"/>
      <c r="B55" s="1"/>
    </row>
    <row r="56" spans="1:2" x14ac:dyDescent="0.35">
      <c r="A56" s="1"/>
      <c r="B56" s="1"/>
    </row>
    <row r="57" spans="1:2" x14ac:dyDescent="0.35">
      <c r="A57" s="1"/>
      <c r="B57" s="1"/>
    </row>
    <row r="58" spans="1:2" x14ac:dyDescent="0.35">
      <c r="A58" s="1"/>
      <c r="B58" s="1"/>
    </row>
    <row r="59" spans="1:2" x14ac:dyDescent="0.35">
      <c r="A59" s="1"/>
      <c r="B59" s="1"/>
    </row>
    <row r="60" spans="1:2" x14ac:dyDescent="0.35">
      <c r="A60" s="1"/>
      <c r="B60" s="1"/>
    </row>
    <row r="61" spans="1:2" x14ac:dyDescent="0.35">
      <c r="A61" s="1"/>
      <c r="B61" s="1"/>
    </row>
    <row r="62" spans="1:2" x14ac:dyDescent="0.35">
      <c r="A62" s="1"/>
      <c r="B62" s="1"/>
    </row>
    <row r="63" spans="1:2" x14ac:dyDescent="0.35">
      <c r="A63" s="1"/>
      <c r="B63" s="1"/>
    </row>
    <row r="64" spans="1:2" x14ac:dyDescent="0.35">
      <c r="A64" s="1"/>
      <c r="B64" s="1"/>
    </row>
    <row r="65" spans="1:2" x14ac:dyDescent="0.35">
      <c r="A65" s="1"/>
      <c r="B65" s="1"/>
    </row>
    <row r="66" spans="1:2" x14ac:dyDescent="0.35">
      <c r="A66" s="1"/>
      <c r="B66" s="1"/>
    </row>
    <row r="67" spans="1:2" x14ac:dyDescent="0.35">
      <c r="A67" s="1"/>
      <c r="B67" s="1"/>
    </row>
    <row r="68" spans="1:2" x14ac:dyDescent="0.35">
      <c r="A68" s="1"/>
      <c r="B68" s="1"/>
    </row>
    <row r="69" spans="1:2" x14ac:dyDescent="0.35">
      <c r="A69" s="1"/>
      <c r="B69" s="1"/>
    </row>
    <row r="70" spans="1:2" x14ac:dyDescent="0.35">
      <c r="A70" s="1"/>
      <c r="B70" s="1"/>
    </row>
    <row r="71" spans="1:2" x14ac:dyDescent="0.35">
      <c r="A71" s="1"/>
      <c r="B71" s="1"/>
    </row>
    <row r="72" spans="1:2" x14ac:dyDescent="0.35">
      <c r="A72" s="1"/>
      <c r="B72" s="1"/>
    </row>
    <row r="73" spans="1:2" x14ac:dyDescent="0.35">
      <c r="A73" s="1"/>
      <c r="B73" s="1"/>
    </row>
    <row r="74" spans="1:2" x14ac:dyDescent="0.35">
      <c r="A74" s="1"/>
      <c r="B74" s="1"/>
    </row>
    <row r="75" spans="1:2" x14ac:dyDescent="0.35">
      <c r="A75" s="1"/>
      <c r="B75" s="1"/>
    </row>
    <row r="76" spans="1:2" x14ac:dyDescent="0.35">
      <c r="A76" s="1"/>
      <c r="B76" s="1"/>
    </row>
    <row r="77" spans="1:2" x14ac:dyDescent="0.35">
      <c r="A77" s="1"/>
      <c r="B77" s="1"/>
    </row>
    <row r="78" spans="1:2" x14ac:dyDescent="0.35">
      <c r="A78" s="1"/>
      <c r="B78" s="1"/>
    </row>
    <row r="79" spans="1:2" x14ac:dyDescent="0.35">
      <c r="A79" s="1"/>
      <c r="B79" s="1"/>
    </row>
    <row r="80" spans="1:2" x14ac:dyDescent="0.35">
      <c r="A80" s="1"/>
      <c r="B80" s="1"/>
    </row>
    <row r="81" spans="1:2" x14ac:dyDescent="0.35">
      <c r="A81" s="1"/>
      <c r="B81" s="1"/>
    </row>
    <row r="82" spans="1:2" x14ac:dyDescent="0.35">
      <c r="B82" s="1"/>
    </row>
    <row r="83" spans="1:2" x14ac:dyDescent="0.35">
      <c r="B83" s="1"/>
    </row>
    <row r="84" spans="1:2" x14ac:dyDescent="0.35">
      <c r="B84" s="1"/>
    </row>
    <row r="85" spans="1:2" x14ac:dyDescent="0.35">
      <c r="B85"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2E1F8-EC1F-4D7B-982B-4F808A8931A5}">
  <sheetPr>
    <tabColor rgb="FFFFFF00"/>
  </sheetPr>
  <dimension ref="B3:Q78"/>
  <sheetViews>
    <sheetView topLeftCell="F1" zoomScale="45" zoomScaleNormal="10" workbookViewId="0">
      <selection activeCell="AB56" sqref="AB56"/>
    </sheetView>
  </sheetViews>
  <sheetFormatPr defaultColWidth="8.81640625" defaultRowHeight="14.5" x14ac:dyDescent="0.35"/>
  <cols>
    <col min="2" max="2" width="29.453125" style="3" bestFit="1" customWidth="1"/>
    <col min="6" max="6" width="41.453125" customWidth="1"/>
    <col min="14" max="14" width="17.1796875" customWidth="1"/>
    <col min="15" max="15" width="35.81640625" customWidth="1"/>
    <col min="17" max="17" width="35" customWidth="1"/>
    <col min="18" max="18" width="16.54296875" customWidth="1"/>
  </cols>
  <sheetData>
    <row r="3" spans="2:17" x14ac:dyDescent="0.35">
      <c r="B3" s="15"/>
    </row>
    <row r="4" spans="2:17" x14ac:dyDescent="0.35">
      <c r="B4" s="15"/>
    </row>
    <row r="5" spans="2:17" x14ac:dyDescent="0.35">
      <c r="B5" s="15"/>
    </row>
    <row r="6" spans="2:17" ht="25.5" customHeight="1" x14ac:dyDescent="0.35">
      <c r="B6" s="60" t="s">
        <v>2</v>
      </c>
      <c r="F6" s="63" t="s">
        <v>230</v>
      </c>
      <c r="H6" s="61"/>
      <c r="I6" s="61"/>
      <c r="J6" s="61"/>
      <c r="N6" s="76"/>
      <c r="O6" s="77" t="s">
        <v>230</v>
      </c>
      <c r="Q6" s="75"/>
    </row>
    <row r="7" spans="2:17" x14ac:dyDescent="0.35">
      <c r="B7" s="58" t="s">
        <v>17</v>
      </c>
      <c r="F7" s="58" t="s">
        <v>231</v>
      </c>
      <c r="G7" s="61"/>
      <c r="H7" s="61"/>
      <c r="I7" s="62"/>
      <c r="J7" s="61"/>
      <c r="N7" s="79" t="s">
        <v>233</v>
      </c>
      <c r="O7" s="78">
        <v>17</v>
      </c>
      <c r="Q7" s="75"/>
    </row>
    <row r="8" spans="2:17" x14ac:dyDescent="0.35">
      <c r="B8" s="58" t="s">
        <v>24</v>
      </c>
      <c r="F8" s="58" t="s">
        <v>233</v>
      </c>
      <c r="N8" s="79" t="s">
        <v>290</v>
      </c>
      <c r="O8" s="78">
        <v>34</v>
      </c>
      <c r="Q8" s="75"/>
    </row>
    <row r="9" spans="2:17" x14ac:dyDescent="0.35">
      <c r="B9" s="58" t="s">
        <v>29</v>
      </c>
      <c r="F9" s="58" t="s">
        <v>231</v>
      </c>
      <c r="N9" s="79" t="s">
        <v>241</v>
      </c>
      <c r="O9" s="78">
        <v>14</v>
      </c>
      <c r="Q9" s="75"/>
    </row>
    <row r="10" spans="2:17" x14ac:dyDescent="0.35">
      <c r="B10" s="58" t="s">
        <v>34</v>
      </c>
      <c r="F10" s="58" t="s">
        <v>233</v>
      </c>
      <c r="N10" s="79" t="s">
        <v>236</v>
      </c>
      <c r="O10" s="78">
        <v>3</v>
      </c>
      <c r="Q10" s="75"/>
    </row>
    <row r="11" spans="2:17" x14ac:dyDescent="0.35">
      <c r="B11" s="58" t="s">
        <v>39</v>
      </c>
      <c r="F11" s="58" t="s">
        <v>236</v>
      </c>
      <c r="N11" s="79" t="s">
        <v>239</v>
      </c>
      <c r="O11" s="78">
        <v>3</v>
      </c>
      <c r="Q11" s="75"/>
    </row>
    <row r="12" spans="2:17" x14ac:dyDescent="0.35">
      <c r="B12" s="58" t="s">
        <v>43</v>
      </c>
      <c r="F12" s="58" t="s">
        <v>233</v>
      </c>
      <c r="Q12" s="75"/>
    </row>
    <row r="13" spans="2:17" x14ac:dyDescent="0.35">
      <c r="B13" s="58" t="s">
        <v>47</v>
      </c>
      <c r="F13" s="58" t="s">
        <v>237</v>
      </c>
      <c r="Q13" s="75"/>
    </row>
    <row r="14" spans="2:17" x14ac:dyDescent="0.35">
      <c r="B14" s="58" t="s">
        <v>52</v>
      </c>
      <c r="F14" s="58" t="s">
        <v>237</v>
      </c>
      <c r="Q14" s="75"/>
    </row>
    <row r="15" spans="2:17" ht="26" x14ac:dyDescent="0.35">
      <c r="B15" s="58" t="s">
        <v>56</v>
      </c>
      <c r="F15" s="58" t="s">
        <v>231</v>
      </c>
      <c r="Q15" s="75"/>
    </row>
    <row r="16" spans="2:17" ht="26" x14ac:dyDescent="0.35">
      <c r="B16" s="58" t="s">
        <v>59</v>
      </c>
      <c r="F16" s="58" t="s">
        <v>231</v>
      </c>
      <c r="Q16" s="75"/>
    </row>
    <row r="17" spans="2:17" ht="26" x14ac:dyDescent="0.35">
      <c r="B17" s="58" t="s">
        <v>64</v>
      </c>
      <c r="F17" s="58" t="s">
        <v>233</v>
      </c>
      <c r="Q17" s="75"/>
    </row>
    <row r="18" spans="2:17" x14ac:dyDescent="0.35">
      <c r="B18" s="58" t="s">
        <v>67</v>
      </c>
      <c r="F18" s="58" t="s">
        <v>233</v>
      </c>
      <c r="Q18" s="75"/>
    </row>
    <row r="19" spans="2:17" x14ac:dyDescent="0.35">
      <c r="B19" s="58" t="s">
        <v>71</v>
      </c>
      <c r="F19" s="58" t="s">
        <v>231</v>
      </c>
      <c r="Q19" s="75"/>
    </row>
    <row r="20" spans="2:17" x14ac:dyDescent="0.35">
      <c r="B20" s="58" t="s">
        <v>75</v>
      </c>
      <c r="F20" s="58" t="s">
        <v>231</v>
      </c>
      <c r="Q20" s="75"/>
    </row>
    <row r="21" spans="2:17" x14ac:dyDescent="0.35">
      <c r="B21" s="58" t="s">
        <v>79</v>
      </c>
      <c r="F21" s="58" t="s">
        <v>237</v>
      </c>
      <c r="Q21" s="75"/>
    </row>
    <row r="22" spans="2:17" x14ac:dyDescent="0.35">
      <c r="B22" s="58" t="s">
        <v>82</v>
      </c>
      <c r="F22" s="58" t="s">
        <v>233</v>
      </c>
      <c r="Q22" s="75"/>
    </row>
    <row r="23" spans="2:17" x14ac:dyDescent="0.35">
      <c r="B23" s="58" t="s">
        <v>85</v>
      </c>
      <c r="F23" s="58" t="s">
        <v>233</v>
      </c>
      <c r="Q23" s="75"/>
    </row>
    <row r="24" spans="2:17" x14ac:dyDescent="0.35">
      <c r="B24" s="58" t="s">
        <v>79</v>
      </c>
      <c r="F24" s="58" t="s">
        <v>237</v>
      </c>
      <c r="Q24" s="75"/>
    </row>
    <row r="25" spans="2:17" x14ac:dyDescent="0.35">
      <c r="B25" s="58" t="s">
        <v>90</v>
      </c>
      <c r="F25" s="58" t="s">
        <v>237</v>
      </c>
      <c r="Q25" s="75"/>
    </row>
    <row r="26" spans="2:17" x14ac:dyDescent="0.35">
      <c r="B26" s="58" t="s">
        <v>93</v>
      </c>
      <c r="F26" s="58" t="s">
        <v>239</v>
      </c>
      <c r="Q26" s="75"/>
    </row>
    <row r="27" spans="2:17" x14ac:dyDescent="0.35">
      <c r="B27" s="59" t="s">
        <v>47</v>
      </c>
      <c r="F27" s="58" t="s">
        <v>237</v>
      </c>
      <c r="Q27" s="75"/>
    </row>
    <row r="28" spans="2:17" x14ac:dyDescent="0.35">
      <c r="B28" s="59" t="s">
        <v>101</v>
      </c>
      <c r="F28" s="58" t="s">
        <v>237</v>
      </c>
      <c r="Q28" s="75"/>
    </row>
    <row r="29" spans="2:17" x14ac:dyDescent="0.35">
      <c r="B29" s="59" t="s">
        <v>103</v>
      </c>
      <c r="F29" s="58" t="s">
        <v>237</v>
      </c>
      <c r="Q29" s="75"/>
    </row>
    <row r="30" spans="2:17" x14ac:dyDescent="0.35">
      <c r="B30" s="59" t="s">
        <v>106</v>
      </c>
      <c r="F30" s="58" t="s">
        <v>237</v>
      </c>
      <c r="Q30" s="75"/>
    </row>
    <row r="31" spans="2:17" x14ac:dyDescent="0.35">
      <c r="B31" s="59" t="s">
        <v>109</v>
      </c>
      <c r="F31" s="58" t="s">
        <v>233</v>
      </c>
      <c r="Q31" s="75"/>
    </row>
    <row r="32" spans="2:17" x14ac:dyDescent="0.35">
      <c r="B32" s="59" t="s">
        <v>47</v>
      </c>
      <c r="F32" s="58" t="s">
        <v>237</v>
      </c>
      <c r="Q32" s="75"/>
    </row>
    <row r="33" spans="2:17" x14ac:dyDescent="0.35">
      <c r="B33" s="59" t="s">
        <v>85</v>
      </c>
      <c r="F33" s="58" t="s">
        <v>233</v>
      </c>
      <c r="Q33" s="75"/>
    </row>
    <row r="34" spans="2:17" x14ac:dyDescent="0.35">
      <c r="B34" s="59" t="s">
        <v>120</v>
      </c>
      <c r="F34" s="58" t="s">
        <v>239</v>
      </c>
      <c r="Q34" s="75"/>
    </row>
    <row r="35" spans="2:17" x14ac:dyDescent="0.35">
      <c r="B35" s="59" t="s">
        <v>106</v>
      </c>
      <c r="F35" s="58" t="s">
        <v>237</v>
      </c>
      <c r="Q35" s="75"/>
    </row>
    <row r="36" spans="2:17" x14ac:dyDescent="0.35">
      <c r="B36" s="59" t="s">
        <v>106</v>
      </c>
      <c r="F36" s="58" t="s">
        <v>237</v>
      </c>
      <c r="Q36" s="75"/>
    </row>
    <row r="37" spans="2:17" x14ac:dyDescent="0.35">
      <c r="B37" s="59" t="s">
        <v>17</v>
      </c>
      <c r="F37" s="58" t="s">
        <v>231</v>
      </c>
      <c r="Q37" s="75"/>
    </row>
    <row r="38" spans="2:17" x14ac:dyDescent="0.35">
      <c r="B38" s="59" t="s">
        <v>106</v>
      </c>
      <c r="F38" s="58" t="s">
        <v>237</v>
      </c>
      <c r="Q38" s="75"/>
    </row>
    <row r="39" spans="2:17" x14ac:dyDescent="0.35">
      <c r="B39" s="59" t="s">
        <v>17</v>
      </c>
      <c r="F39" s="58" t="s">
        <v>241</v>
      </c>
      <c r="Q39" s="75"/>
    </row>
    <row r="40" spans="2:17" x14ac:dyDescent="0.35">
      <c r="B40" s="59" t="s">
        <v>135</v>
      </c>
      <c r="F40" s="58" t="s">
        <v>233</v>
      </c>
      <c r="Q40" s="75"/>
    </row>
    <row r="41" spans="2:17" x14ac:dyDescent="0.35">
      <c r="B41" s="59" t="s">
        <v>106</v>
      </c>
      <c r="F41" s="58" t="s">
        <v>237</v>
      </c>
      <c r="Q41" s="75"/>
    </row>
    <row r="42" spans="2:17" x14ac:dyDescent="0.35">
      <c r="B42" s="59" t="s">
        <v>144</v>
      </c>
      <c r="F42" s="58" t="s">
        <v>236</v>
      </c>
      <c r="Q42" s="75"/>
    </row>
    <row r="43" spans="2:17" x14ac:dyDescent="0.35">
      <c r="B43" s="59" t="s">
        <v>106</v>
      </c>
      <c r="F43" s="58" t="s">
        <v>237</v>
      </c>
      <c r="Q43" s="75"/>
    </row>
    <row r="44" spans="2:17" x14ac:dyDescent="0.35">
      <c r="B44" s="59" t="s">
        <v>106</v>
      </c>
      <c r="F44" s="58" t="s">
        <v>237</v>
      </c>
      <c r="Q44" s="75"/>
    </row>
    <row r="45" spans="2:17" x14ac:dyDescent="0.35">
      <c r="B45" s="59" t="s">
        <v>153</v>
      </c>
      <c r="F45" s="58" t="s">
        <v>242</v>
      </c>
      <c r="Q45" s="75"/>
    </row>
    <row r="46" spans="2:17" x14ac:dyDescent="0.35">
      <c r="B46" s="59" t="s">
        <v>156</v>
      </c>
      <c r="F46" s="58" t="s">
        <v>233</v>
      </c>
      <c r="Q46" s="75"/>
    </row>
    <row r="47" spans="2:17" x14ac:dyDescent="0.35">
      <c r="B47" s="59" t="s">
        <v>17</v>
      </c>
      <c r="F47" s="58" t="s">
        <v>231</v>
      </c>
      <c r="Q47" s="75"/>
    </row>
    <row r="48" spans="2:17" x14ac:dyDescent="0.35">
      <c r="B48" s="59" t="s">
        <v>106</v>
      </c>
      <c r="F48" s="58" t="s">
        <v>237</v>
      </c>
      <c r="Q48" s="75"/>
    </row>
    <row r="49" spans="2:17" x14ac:dyDescent="0.35">
      <c r="B49" s="59" t="s">
        <v>67</v>
      </c>
      <c r="F49" s="58" t="s">
        <v>233</v>
      </c>
      <c r="Q49" s="75"/>
    </row>
    <row r="50" spans="2:17" x14ac:dyDescent="0.35">
      <c r="B50" s="59" t="s">
        <v>106</v>
      </c>
      <c r="F50" s="58" t="s">
        <v>237</v>
      </c>
      <c r="Q50" s="75"/>
    </row>
    <row r="51" spans="2:17" x14ac:dyDescent="0.35">
      <c r="B51" s="59" t="s">
        <v>167</v>
      </c>
      <c r="F51" s="58" t="s">
        <v>243</v>
      </c>
      <c r="Q51" s="75"/>
    </row>
    <row r="52" spans="2:17" x14ac:dyDescent="0.35">
      <c r="B52" s="59" t="s">
        <v>106</v>
      </c>
      <c r="F52" s="58" t="s">
        <v>237</v>
      </c>
      <c r="Q52" s="75"/>
    </row>
    <row r="53" spans="2:17" x14ac:dyDescent="0.35">
      <c r="B53" s="59" t="s">
        <v>106</v>
      </c>
      <c r="F53" s="58" t="s">
        <v>237</v>
      </c>
      <c r="Q53" s="75"/>
    </row>
    <row r="54" spans="2:17" x14ac:dyDescent="0.35">
      <c r="B54" s="59" t="s">
        <v>176</v>
      </c>
      <c r="F54" s="58" t="s">
        <v>237</v>
      </c>
      <c r="Q54" s="75"/>
    </row>
    <row r="55" spans="2:17" x14ac:dyDescent="0.35">
      <c r="B55" s="59" t="s">
        <v>106</v>
      </c>
      <c r="F55" s="58" t="s">
        <v>237</v>
      </c>
      <c r="Q55" s="75"/>
    </row>
    <row r="56" spans="2:17" x14ac:dyDescent="0.35">
      <c r="B56" s="59" t="s">
        <v>67</v>
      </c>
      <c r="F56" s="58" t="s">
        <v>242</v>
      </c>
      <c r="Q56" s="75"/>
    </row>
    <row r="57" spans="2:17" x14ac:dyDescent="0.35">
      <c r="B57" s="59" t="s">
        <v>106</v>
      </c>
      <c r="F57" s="58" t="s">
        <v>237</v>
      </c>
      <c r="Q57" s="75"/>
    </row>
    <row r="58" spans="2:17" x14ac:dyDescent="0.35">
      <c r="B58" s="59" t="s">
        <v>39</v>
      </c>
      <c r="F58" s="58" t="s">
        <v>244</v>
      </c>
      <c r="Q58" s="75"/>
    </row>
    <row r="59" spans="2:17" x14ac:dyDescent="0.35">
      <c r="B59" s="59" t="s">
        <v>82</v>
      </c>
      <c r="F59" s="58" t="s">
        <v>242</v>
      </c>
      <c r="Q59" s="75"/>
    </row>
    <row r="60" spans="2:17" x14ac:dyDescent="0.35">
      <c r="B60" s="59" t="s">
        <v>106</v>
      </c>
      <c r="F60" s="58" t="s">
        <v>237</v>
      </c>
      <c r="Q60" s="75"/>
    </row>
    <row r="61" spans="2:17" x14ac:dyDescent="0.35">
      <c r="B61" s="59" t="s">
        <v>47</v>
      </c>
      <c r="F61" s="58" t="s">
        <v>237</v>
      </c>
      <c r="Q61" s="75"/>
    </row>
    <row r="62" spans="2:17" x14ac:dyDescent="0.35">
      <c r="B62" s="59" t="s">
        <v>106</v>
      </c>
      <c r="F62" s="58" t="s">
        <v>237</v>
      </c>
      <c r="Q62" s="75"/>
    </row>
    <row r="63" spans="2:17" x14ac:dyDescent="0.35">
      <c r="B63" s="59" t="s">
        <v>90</v>
      </c>
      <c r="F63" s="58" t="s">
        <v>237</v>
      </c>
      <c r="Q63" s="75"/>
    </row>
    <row r="64" spans="2:17" x14ac:dyDescent="0.35">
      <c r="B64" s="59" t="s">
        <v>106</v>
      </c>
      <c r="F64" s="58" t="s">
        <v>237</v>
      </c>
      <c r="Q64" s="75"/>
    </row>
    <row r="65" spans="2:17" x14ac:dyDescent="0.35">
      <c r="B65" s="59" t="s">
        <v>192</v>
      </c>
      <c r="F65" s="58" t="s">
        <v>242</v>
      </c>
      <c r="Q65" s="75"/>
    </row>
    <row r="66" spans="2:17" x14ac:dyDescent="0.35">
      <c r="B66" s="59" t="s">
        <v>196</v>
      </c>
      <c r="F66" s="58" t="s">
        <v>237</v>
      </c>
      <c r="Q66" s="75"/>
    </row>
    <row r="67" spans="2:17" x14ac:dyDescent="0.35">
      <c r="B67" s="59" t="s">
        <v>201</v>
      </c>
      <c r="F67" s="58" t="s">
        <v>241</v>
      </c>
      <c r="Q67" s="75"/>
    </row>
    <row r="68" spans="2:17" x14ac:dyDescent="0.35">
      <c r="B68" s="59" t="s">
        <v>47</v>
      </c>
      <c r="F68" s="58" t="s">
        <v>237</v>
      </c>
      <c r="Q68" s="75"/>
    </row>
    <row r="69" spans="2:17" x14ac:dyDescent="0.35">
      <c r="B69" s="59" t="s">
        <v>106</v>
      </c>
      <c r="F69" s="58" t="s">
        <v>237</v>
      </c>
      <c r="Q69" s="75"/>
    </row>
    <row r="70" spans="2:17" x14ac:dyDescent="0.35">
      <c r="B70" s="59" t="s">
        <v>209</v>
      </c>
      <c r="F70" s="58" t="s">
        <v>231</v>
      </c>
      <c r="Q70" s="75"/>
    </row>
    <row r="71" spans="2:17" x14ac:dyDescent="0.35">
      <c r="B71" s="59" t="s">
        <v>106</v>
      </c>
      <c r="F71" s="58" t="s">
        <v>237</v>
      </c>
      <c r="Q71" s="75"/>
    </row>
    <row r="72" spans="2:17" x14ac:dyDescent="0.35">
      <c r="B72" s="59" t="s">
        <v>215</v>
      </c>
      <c r="F72" s="58" t="s">
        <v>242</v>
      </c>
      <c r="Q72" s="75"/>
    </row>
    <row r="73" spans="2:17" x14ac:dyDescent="0.35">
      <c r="B73" s="59" t="s">
        <v>106</v>
      </c>
      <c r="F73" s="58" t="s">
        <v>237</v>
      </c>
      <c r="Q73" s="75"/>
    </row>
    <row r="74" spans="2:17" x14ac:dyDescent="0.35">
      <c r="B74" s="59" t="s">
        <v>218</v>
      </c>
      <c r="F74" s="58" t="s">
        <v>241</v>
      </c>
      <c r="Q74" s="75"/>
    </row>
    <row r="75" spans="2:17" x14ac:dyDescent="0.35">
      <c r="B75" s="59" t="s">
        <v>29</v>
      </c>
      <c r="F75" s="58" t="s">
        <v>241</v>
      </c>
      <c r="Q75" s="75"/>
    </row>
    <row r="76" spans="2:17" x14ac:dyDescent="0.35">
      <c r="B76" s="59" t="s">
        <v>209</v>
      </c>
      <c r="F76" s="58" t="s">
        <v>241</v>
      </c>
      <c r="Q76" s="75"/>
    </row>
    <row r="77" spans="2:17" x14ac:dyDescent="0.35">
      <c r="B77" s="59" t="s">
        <v>106</v>
      </c>
      <c r="F77" s="58" t="s">
        <v>237</v>
      </c>
      <c r="Q77" s="75"/>
    </row>
    <row r="78" spans="2:17" ht="15" customHeight="1" x14ac:dyDescent="0.35">
      <c r="Q78" s="75"/>
    </row>
  </sheetData>
  <conditionalFormatting sqref="F6:F77">
    <cfRule type="endsWith" dxfId="14" priority="17" operator="endsWith" text="Moderate">
      <formula>RIGHT(F6,LEN("Moderate"))="Moderate"</formula>
    </cfRule>
  </conditionalFormatting>
  <conditionalFormatting sqref="O6">
    <cfRule type="endsWith" dxfId="8" priority="10" operator="endsWith" text="Moderate">
      <formula>RIGHT(O6,LEN("Moderate"))="Moderate"</formula>
    </cfRule>
  </conditionalFormatting>
  <pageMargins left="0.7" right="0.7" top="0.75" bottom="0.75" header="0.3" footer="0.3"/>
  <pageSetup orientation="portrait" horizontalDpi="0" verticalDpi="0" r:id="rId1"/>
  <drawing r:id="rId2"/>
  <extLst>
    <ext xmlns:x14="http://schemas.microsoft.com/office/spreadsheetml/2009/9/main" uri="{78C0D931-6437-407d-A8EE-F0AAD7539E65}">
      <x14:conditionalFormattings>
        <x14:conditionalFormatting xmlns:xm="http://schemas.microsoft.com/office/excel/2006/main">
          <x14:cfRule type="containsText" priority="20" operator="containsText" id="{B9A0FE24-FA54-4455-A162-9DD7E2DBD4C6}">
            <xm:f>NOT(ISERROR(SEARCH($F$64,F6)))</xm:f>
            <xm:f>$F$64</xm:f>
            <x14:dxf>
              <font>
                <color rgb="FF9C0006"/>
              </font>
              <fill>
                <patternFill>
                  <bgColor rgb="FFFFC7CE"/>
                </patternFill>
              </fill>
            </x14:dxf>
          </x14:cfRule>
          <xm:sqref>F6</xm:sqref>
        </x14:conditionalFormatting>
        <x14:conditionalFormatting xmlns:xm="http://schemas.microsoft.com/office/excel/2006/main">
          <x14:cfRule type="endsWith" priority="12" operator="endsWith" id="{6715E7DE-5AD1-40F3-B488-8639F2575A26}">
            <xm:f>RIGHT(F6,LEN($F$76))=$F$76</xm:f>
            <xm:f>$F$76</xm:f>
            <x14:dxf>
              <fill>
                <patternFill>
                  <bgColor theme="7" tint="0.39994506668294322"/>
                </patternFill>
              </fill>
            </x14:dxf>
          </x14:cfRule>
          <xm:sqref>F6:F77</xm:sqref>
        </x14:conditionalFormatting>
        <x14:conditionalFormatting xmlns:xm="http://schemas.microsoft.com/office/excel/2006/main">
          <x14:cfRule type="containsText" priority="13" operator="containsText" id="{D2DCC4E0-65D5-4F56-A37B-104091E4F950}">
            <xm:f>NOT(ISERROR(SEARCH($F$13,F7)))</xm:f>
            <xm:f>$F$13</xm:f>
            <x14:dxf>
              <fill>
                <patternFill>
                  <bgColor theme="5" tint="0.39994506668294322"/>
                </patternFill>
              </fill>
            </x14:dxf>
          </x14:cfRule>
          <x14:cfRule type="beginsWith" priority="14" operator="beginsWith" id="{DE6EC042-5F41-42CC-A8E1-DAD878964876}">
            <xm:f>LEFT(F7,LEN($F$49))=$F$49</xm:f>
            <xm:f>$F$49</xm:f>
            <x14:dxf>
              <fill>
                <patternFill>
                  <bgColor rgb="FFFF7C80"/>
                </patternFill>
              </fill>
            </x14:dxf>
          </x14:cfRule>
          <x14:cfRule type="beginsWith" priority="15" operator="beginsWith" id="{183823B3-276B-4D19-8AE2-E3E425D9DEF4}">
            <xm:f>LEFT(F7,LEN($F$26))=$F$26</xm:f>
            <xm:f>$F$26</xm:f>
            <x14:dxf>
              <fill>
                <patternFill>
                  <bgColor theme="8" tint="0.39994506668294322"/>
                </patternFill>
              </fill>
            </x14:dxf>
          </x14:cfRule>
          <x14:cfRule type="containsText" priority="16" operator="containsText" id="{D822B40F-9D1A-49D4-B78F-192B43858F29}">
            <xm:f>NOT(ISERROR(SEARCH($F$11,F7)))</xm:f>
            <xm:f>$F$11</xm:f>
            <x14:dxf>
              <fill>
                <patternFill>
                  <bgColor theme="9" tint="0.39994506668294322"/>
                </patternFill>
              </fill>
            </x14:dxf>
          </x14:cfRule>
          <xm:sqref>F7:F77</xm:sqref>
        </x14:conditionalFormatting>
        <x14:conditionalFormatting xmlns:xm="http://schemas.microsoft.com/office/excel/2006/main">
          <x14:cfRule type="endsWith" priority="9" operator="endsWith" id="{831B6856-837E-4173-9071-7B8F5C73EA7F}">
            <xm:f>RIGHT(O6,LEN($F$76))=$F$76</xm:f>
            <xm:f>$F$76</xm:f>
            <x14:dxf>
              <fill>
                <patternFill>
                  <bgColor theme="7" tint="0.39994506668294322"/>
                </patternFill>
              </fill>
            </x14:dxf>
          </x14:cfRule>
          <x14:cfRule type="containsText" priority="11" operator="containsText" id="{D8379EE4-43E5-40FC-AB33-8725DF08AD75}">
            <xm:f>NOT(ISERROR(SEARCH($F$64,O6)))</xm:f>
            <xm:f>$F$64</xm:f>
            <x14:dxf>
              <font>
                <color rgb="FF9C0006"/>
              </font>
              <fill>
                <patternFill>
                  <bgColor rgb="FFFFC7CE"/>
                </patternFill>
              </fill>
            </x14:dxf>
          </x14:cfRule>
          <xm:sqref>O6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51AD9-BB09-41FC-97D6-00EA606EE7F3}">
  <sheetPr>
    <tabColor rgb="FFFFFF00"/>
  </sheetPr>
  <dimension ref="B5:T81"/>
  <sheetViews>
    <sheetView topLeftCell="H15" zoomScale="70" zoomScaleNormal="10" workbookViewId="0">
      <selection activeCell="K19" sqref="K19"/>
    </sheetView>
  </sheetViews>
  <sheetFormatPr defaultColWidth="8.81640625" defaultRowHeight="14.5" x14ac:dyDescent="0.35"/>
  <cols>
    <col min="8" max="8" width="32.453125" bestFit="1" customWidth="1"/>
    <col min="11" max="11" width="16.81640625" customWidth="1"/>
    <col min="14" max="14" width="12.453125" bestFit="1" customWidth="1"/>
    <col min="15" max="15" width="13.453125" bestFit="1" customWidth="1"/>
    <col min="17" max="17" width="12.453125" bestFit="1" customWidth="1"/>
    <col min="18" max="18" width="14.453125" customWidth="1"/>
    <col min="20" max="20" width="12.453125" bestFit="1" customWidth="1"/>
    <col min="21" max="21" width="12.1796875" bestFit="1" customWidth="1"/>
  </cols>
  <sheetData>
    <row r="5" spans="2:20" ht="15" customHeight="1" x14ac:dyDescent="0.35">
      <c r="B5" s="123" t="s">
        <v>291</v>
      </c>
      <c r="C5" s="123"/>
      <c r="D5" s="123"/>
      <c r="E5" s="123"/>
      <c r="F5" s="123"/>
      <c r="K5" s="74"/>
      <c r="L5" s="74"/>
      <c r="Q5" s="5" t="s">
        <v>279</v>
      </c>
      <c r="R5" t="s">
        <v>292</v>
      </c>
    </row>
    <row r="6" spans="2:20" x14ac:dyDescent="0.35">
      <c r="B6" s="123"/>
      <c r="C6" s="123"/>
      <c r="D6" s="123"/>
      <c r="E6" s="123"/>
      <c r="F6" s="123"/>
      <c r="K6" s="72" t="s">
        <v>293</v>
      </c>
      <c r="L6" s="74"/>
      <c r="Q6" s="4" t="s">
        <v>160</v>
      </c>
      <c r="R6">
        <v>30</v>
      </c>
    </row>
    <row r="7" spans="2:20" x14ac:dyDescent="0.35">
      <c r="B7" s="100" t="s">
        <v>19</v>
      </c>
      <c r="C7" s="100"/>
      <c r="D7" s="100"/>
      <c r="E7" s="100"/>
      <c r="F7" s="100"/>
      <c r="K7" s="3" t="s">
        <v>294</v>
      </c>
      <c r="Q7" s="4" t="s">
        <v>295</v>
      </c>
      <c r="R7">
        <v>29</v>
      </c>
    </row>
    <row r="8" spans="2:20" x14ac:dyDescent="0.35">
      <c r="B8" s="100" t="s">
        <v>26</v>
      </c>
      <c r="C8" s="100"/>
      <c r="D8" s="100"/>
      <c r="E8" s="100"/>
      <c r="F8" s="100"/>
      <c r="K8" s="3" t="s">
        <v>294</v>
      </c>
      <c r="Q8" s="4" t="s">
        <v>294</v>
      </c>
      <c r="R8">
        <v>8</v>
      </c>
    </row>
    <row r="9" spans="2:20" x14ac:dyDescent="0.35">
      <c r="B9" s="100" t="s">
        <v>30</v>
      </c>
      <c r="C9" s="100"/>
      <c r="D9" s="100"/>
      <c r="E9" s="100"/>
      <c r="F9" s="100"/>
      <c r="K9" s="3" t="s">
        <v>69</v>
      </c>
      <c r="Q9" s="4" t="s">
        <v>69</v>
      </c>
      <c r="R9">
        <v>8</v>
      </c>
    </row>
    <row r="10" spans="2:20" x14ac:dyDescent="0.35">
      <c r="B10" s="100" t="s">
        <v>36</v>
      </c>
      <c r="C10" s="100"/>
      <c r="D10" s="100"/>
      <c r="E10" s="100"/>
      <c r="F10" s="100"/>
      <c r="K10" s="3" t="s">
        <v>295</v>
      </c>
      <c r="Q10" s="4" t="s">
        <v>285</v>
      </c>
      <c r="R10">
        <v>75</v>
      </c>
    </row>
    <row r="11" spans="2:20" x14ac:dyDescent="0.35">
      <c r="B11" s="100" t="s">
        <v>41</v>
      </c>
      <c r="C11" s="100"/>
      <c r="D11" s="100"/>
      <c r="E11" s="100"/>
      <c r="F11" s="100"/>
      <c r="K11" s="3" t="s">
        <v>160</v>
      </c>
    </row>
    <row r="12" spans="2:20" x14ac:dyDescent="0.35">
      <c r="B12" s="100" t="s">
        <v>45</v>
      </c>
      <c r="C12" s="100"/>
      <c r="D12" s="100"/>
      <c r="E12" s="100"/>
      <c r="F12" s="100"/>
      <c r="K12" s="3" t="s">
        <v>295</v>
      </c>
    </row>
    <row r="13" spans="2:20" x14ac:dyDescent="0.35">
      <c r="B13" s="100" t="s">
        <v>49</v>
      </c>
      <c r="C13" s="100"/>
      <c r="D13" s="100"/>
      <c r="E13" s="100"/>
      <c r="F13" s="100"/>
      <c r="K13" s="3" t="s">
        <v>69</v>
      </c>
    </row>
    <row r="14" spans="2:20" x14ac:dyDescent="0.35">
      <c r="B14" s="100" t="s">
        <v>54</v>
      </c>
      <c r="C14" s="100"/>
      <c r="D14" s="100"/>
      <c r="E14" s="100"/>
      <c r="F14" s="100"/>
      <c r="K14" s="3" t="s">
        <v>294</v>
      </c>
    </row>
    <row r="15" spans="2:20" x14ac:dyDescent="0.35">
      <c r="B15" s="100" t="s">
        <v>57</v>
      </c>
      <c r="C15" s="100"/>
      <c r="D15" s="100"/>
      <c r="E15" s="100"/>
      <c r="F15" s="100"/>
      <c r="K15" s="3" t="s">
        <v>294</v>
      </c>
    </row>
    <row r="16" spans="2:20" x14ac:dyDescent="0.35">
      <c r="B16" s="100" t="s">
        <v>61</v>
      </c>
      <c r="C16" s="100"/>
      <c r="D16" s="100"/>
      <c r="E16" s="100"/>
      <c r="F16" s="100"/>
      <c r="K16" s="3" t="s">
        <v>160</v>
      </c>
      <c r="O16" s="86"/>
      <c r="P16" s="86"/>
      <c r="Q16" s="86"/>
      <c r="R16" s="86"/>
      <c r="S16" s="86"/>
      <c r="T16" s="86"/>
    </row>
    <row r="17" spans="2:20" x14ac:dyDescent="0.35">
      <c r="B17" s="100"/>
      <c r="C17" s="100"/>
      <c r="D17" s="100"/>
      <c r="E17" s="100"/>
      <c r="F17" s="100"/>
      <c r="K17" s="3" t="s">
        <v>295</v>
      </c>
      <c r="O17" s="86"/>
      <c r="P17" s="86"/>
      <c r="Q17" s="86"/>
      <c r="R17" s="86"/>
      <c r="S17" s="86"/>
      <c r="T17" s="86"/>
    </row>
    <row r="18" spans="2:20" x14ac:dyDescent="0.35">
      <c r="B18" s="100" t="s">
        <v>69</v>
      </c>
      <c r="C18" s="100"/>
      <c r="D18" s="100"/>
      <c r="E18" s="100"/>
      <c r="F18" s="100"/>
      <c r="K18" s="3" t="s">
        <v>69</v>
      </c>
      <c r="M18" s="92"/>
      <c r="N18" s="92"/>
      <c r="O18" s="93"/>
      <c r="P18" s="93"/>
      <c r="Q18" s="93"/>
      <c r="R18" s="93"/>
      <c r="S18" s="93"/>
      <c r="T18" s="93"/>
    </row>
    <row r="19" spans="2:20" x14ac:dyDescent="0.35">
      <c r="B19" s="100" t="s">
        <v>73</v>
      </c>
      <c r="C19" s="100"/>
      <c r="D19" s="100"/>
      <c r="E19" s="100"/>
      <c r="F19" s="100"/>
      <c r="K19" s="3" t="s">
        <v>295</v>
      </c>
      <c r="M19" s="92"/>
      <c r="N19" s="92"/>
      <c r="O19" s="93"/>
      <c r="P19" s="93"/>
      <c r="Q19" s="93"/>
      <c r="R19" s="93"/>
      <c r="S19" s="93"/>
      <c r="T19" s="93"/>
    </row>
    <row r="20" spans="2:20" x14ac:dyDescent="0.35">
      <c r="B20" s="100" t="s">
        <v>77</v>
      </c>
      <c r="C20" s="100"/>
      <c r="D20" s="100"/>
      <c r="E20" s="100"/>
      <c r="F20" s="100"/>
      <c r="K20" s="3" t="s">
        <v>69</v>
      </c>
      <c r="M20" s="92"/>
      <c r="N20" s="92"/>
      <c r="O20" s="93"/>
      <c r="P20" s="93"/>
      <c r="Q20" s="93"/>
      <c r="R20" s="93"/>
      <c r="S20" s="93"/>
      <c r="T20" s="93"/>
    </row>
    <row r="21" spans="2:20" x14ac:dyDescent="0.35">
      <c r="B21" s="100" t="s">
        <v>80</v>
      </c>
      <c r="C21" s="100"/>
      <c r="D21" s="100"/>
      <c r="E21" s="100"/>
      <c r="F21" s="100"/>
      <c r="K21" s="3" t="s">
        <v>295</v>
      </c>
      <c r="M21" s="92"/>
      <c r="N21" s="92"/>
      <c r="O21" s="93"/>
      <c r="P21" s="93"/>
      <c r="Q21" s="93"/>
      <c r="R21" s="93"/>
      <c r="S21" s="93"/>
      <c r="T21" s="93"/>
    </row>
    <row r="22" spans="2:20" x14ac:dyDescent="0.35">
      <c r="B22" s="100" t="s">
        <v>83</v>
      </c>
      <c r="C22" s="100"/>
      <c r="D22" s="100"/>
      <c r="E22" s="100"/>
      <c r="F22" s="100"/>
      <c r="K22" s="3" t="s">
        <v>160</v>
      </c>
      <c r="M22" s="92"/>
      <c r="N22" s="92"/>
      <c r="O22" s="93"/>
      <c r="P22" s="93"/>
      <c r="Q22" s="93"/>
      <c r="R22" s="93"/>
      <c r="S22" s="93"/>
      <c r="T22" s="93"/>
    </row>
    <row r="23" spans="2:20" x14ac:dyDescent="0.35">
      <c r="B23" s="100" t="s">
        <v>86</v>
      </c>
      <c r="C23" s="100"/>
      <c r="D23" s="100"/>
      <c r="E23" s="100"/>
      <c r="F23" s="100"/>
      <c r="K23" s="3" t="s">
        <v>295</v>
      </c>
      <c r="M23" s="92"/>
      <c r="N23" s="92"/>
      <c r="O23" s="93"/>
      <c r="P23" s="93"/>
      <c r="Q23" s="93"/>
      <c r="R23" s="93"/>
      <c r="S23" s="93"/>
      <c r="T23" s="93"/>
    </row>
    <row r="24" spans="2:20" x14ac:dyDescent="0.35">
      <c r="B24" s="100" t="s">
        <v>89</v>
      </c>
      <c r="C24" s="100"/>
      <c r="D24" s="100"/>
      <c r="E24" s="100"/>
      <c r="F24" s="100"/>
      <c r="K24" s="3" t="s">
        <v>160</v>
      </c>
      <c r="M24" s="92"/>
      <c r="N24" s="92"/>
      <c r="O24" s="93"/>
      <c r="P24" s="93"/>
      <c r="Q24" s="93"/>
      <c r="R24" s="93"/>
      <c r="S24" s="93"/>
      <c r="T24" s="93"/>
    </row>
    <row r="25" spans="2:20" x14ac:dyDescent="0.35">
      <c r="B25" s="100" t="s">
        <v>91</v>
      </c>
      <c r="C25" s="100"/>
      <c r="D25" s="100"/>
      <c r="E25" s="100"/>
      <c r="F25" s="100"/>
      <c r="K25" s="3" t="s">
        <v>294</v>
      </c>
      <c r="M25" s="92"/>
      <c r="N25" s="92"/>
      <c r="O25" s="93"/>
      <c r="P25" s="93"/>
      <c r="Q25" s="93"/>
      <c r="R25" s="93"/>
      <c r="S25" s="93"/>
      <c r="T25" s="93"/>
    </row>
    <row r="26" spans="2:20" x14ac:dyDescent="0.35">
      <c r="B26" s="100" t="s">
        <v>95</v>
      </c>
      <c r="C26" s="100"/>
      <c r="D26" s="100"/>
      <c r="E26" s="100"/>
      <c r="F26" s="100"/>
      <c r="K26" s="3" t="s">
        <v>295</v>
      </c>
      <c r="M26" s="92"/>
      <c r="N26" s="92"/>
      <c r="O26" s="93"/>
      <c r="P26" s="93"/>
      <c r="Q26" s="93"/>
      <c r="R26" s="93"/>
      <c r="S26" s="93"/>
      <c r="T26" s="93"/>
    </row>
    <row r="27" spans="2:20" x14ac:dyDescent="0.35">
      <c r="B27" s="104" t="s">
        <v>95</v>
      </c>
      <c r="C27" s="102"/>
      <c r="D27" s="102"/>
      <c r="E27" s="102"/>
      <c r="F27" s="102"/>
      <c r="K27" s="3" t="s">
        <v>160</v>
      </c>
      <c r="M27" s="92"/>
      <c r="N27" s="92"/>
      <c r="O27" s="93"/>
      <c r="P27" s="93"/>
      <c r="Q27" s="93"/>
      <c r="R27" s="93"/>
      <c r="S27" s="93"/>
      <c r="T27" s="93"/>
    </row>
    <row r="28" spans="2:20" x14ac:dyDescent="0.35">
      <c r="B28" s="104"/>
      <c r="C28" s="102"/>
      <c r="D28" s="102"/>
      <c r="E28" s="102"/>
      <c r="F28" s="102"/>
      <c r="K28" s="3" t="s">
        <v>295</v>
      </c>
      <c r="M28" s="92"/>
      <c r="N28" s="92"/>
      <c r="O28" s="93"/>
      <c r="P28" s="93"/>
      <c r="Q28" s="93"/>
      <c r="R28" s="93"/>
      <c r="S28" s="93"/>
      <c r="T28" s="93"/>
    </row>
    <row r="29" spans="2:20" x14ac:dyDescent="0.35">
      <c r="B29" s="104" t="s">
        <v>104</v>
      </c>
      <c r="C29" s="102"/>
      <c r="D29" s="102"/>
      <c r="E29" s="102"/>
      <c r="F29" s="102"/>
      <c r="K29" s="3" t="s">
        <v>295</v>
      </c>
      <c r="M29" s="92"/>
      <c r="N29" s="92"/>
      <c r="O29" s="93"/>
      <c r="P29" s="93"/>
      <c r="Q29" s="93"/>
      <c r="R29" s="93"/>
      <c r="S29" s="93"/>
      <c r="T29" s="93"/>
    </row>
    <row r="30" spans="2:20" x14ac:dyDescent="0.35">
      <c r="B30" s="104" t="s">
        <v>104</v>
      </c>
      <c r="C30" s="102"/>
      <c r="D30" s="102"/>
      <c r="E30" s="102"/>
      <c r="F30" s="102"/>
      <c r="K30" s="3" t="s">
        <v>295</v>
      </c>
      <c r="M30" s="92"/>
      <c r="N30" s="92"/>
      <c r="O30" s="93"/>
      <c r="P30" s="93"/>
      <c r="Q30" s="93"/>
      <c r="R30" s="93"/>
      <c r="S30" s="93"/>
      <c r="T30" s="93"/>
    </row>
    <row r="31" spans="2:20" x14ac:dyDescent="0.35">
      <c r="B31" s="104" t="s">
        <v>110</v>
      </c>
      <c r="C31" s="102"/>
      <c r="D31" s="102"/>
      <c r="E31" s="102"/>
      <c r="F31" s="102"/>
      <c r="K31" s="3" t="s">
        <v>160</v>
      </c>
      <c r="M31" s="92"/>
      <c r="N31" s="92"/>
      <c r="O31" s="93"/>
      <c r="P31" s="93"/>
      <c r="Q31" s="93"/>
      <c r="R31" s="93"/>
      <c r="S31" s="93"/>
      <c r="T31" s="93"/>
    </row>
    <row r="32" spans="2:20" x14ac:dyDescent="0.35">
      <c r="B32" s="104" t="s">
        <v>113</v>
      </c>
      <c r="C32" s="102"/>
      <c r="D32" s="102"/>
      <c r="E32" s="102"/>
      <c r="F32" s="102"/>
      <c r="K32" s="3" t="s">
        <v>160</v>
      </c>
      <c r="M32" s="92"/>
      <c r="N32" s="92"/>
      <c r="O32" s="93"/>
      <c r="P32" s="93"/>
      <c r="Q32" s="93"/>
      <c r="R32" s="93"/>
      <c r="S32" s="93"/>
      <c r="T32" s="93"/>
    </row>
    <row r="33" spans="2:20" x14ac:dyDescent="0.35">
      <c r="B33" s="104" t="s">
        <v>117</v>
      </c>
      <c r="C33" s="102"/>
      <c r="D33" s="102"/>
      <c r="E33" s="102"/>
      <c r="F33" s="102"/>
      <c r="K33" s="3" t="s">
        <v>160</v>
      </c>
      <c r="M33" s="92"/>
      <c r="N33" s="92"/>
      <c r="O33" s="93"/>
      <c r="P33" s="93"/>
      <c r="Q33" s="93"/>
      <c r="R33" s="93"/>
      <c r="S33" s="93"/>
      <c r="T33" s="93"/>
    </row>
    <row r="34" spans="2:20" x14ac:dyDescent="0.35">
      <c r="B34" s="104" t="s">
        <v>122</v>
      </c>
      <c r="C34" s="102"/>
      <c r="D34" s="102"/>
      <c r="E34" s="102"/>
      <c r="F34" s="102"/>
      <c r="K34" s="3" t="s">
        <v>160</v>
      </c>
      <c r="M34" s="92"/>
      <c r="N34" s="92"/>
      <c r="O34" s="93"/>
      <c r="P34" s="93"/>
      <c r="Q34" s="93"/>
      <c r="R34" s="93"/>
      <c r="S34" s="93"/>
      <c r="T34" s="93"/>
    </row>
    <row r="35" spans="2:20" x14ac:dyDescent="0.35">
      <c r="B35" s="104" t="s">
        <v>125</v>
      </c>
      <c r="C35" s="102"/>
      <c r="D35" s="102"/>
      <c r="E35" s="102"/>
      <c r="F35" s="102"/>
      <c r="K35" s="3" t="s">
        <v>295</v>
      </c>
      <c r="M35" s="92"/>
      <c r="N35" s="92"/>
      <c r="O35" s="92"/>
      <c r="P35" s="92"/>
      <c r="Q35" s="92"/>
      <c r="R35" s="92"/>
      <c r="S35" s="92"/>
      <c r="T35" s="92"/>
    </row>
    <row r="36" spans="2:20" x14ac:dyDescent="0.35">
      <c r="B36" s="104" t="s">
        <v>128</v>
      </c>
      <c r="C36" s="102"/>
      <c r="D36" s="102"/>
      <c r="E36" s="102"/>
      <c r="F36" s="102"/>
      <c r="K36" s="3" t="s">
        <v>295</v>
      </c>
      <c r="M36" s="92"/>
      <c r="N36" s="92"/>
      <c r="O36" s="92"/>
      <c r="P36" s="92"/>
      <c r="Q36" s="92"/>
      <c r="R36" s="92"/>
      <c r="S36" s="92"/>
      <c r="T36" s="92"/>
    </row>
    <row r="37" spans="2:20" x14ac:dyDescent="0.35">
      <c r="B37" s="104" t="s">
        <v>130</v>
      </c>
      <c r="C37" s="102"/>
      <c r="D37" s="102"/>
      <c r="E37" s="102"/>
      <c r="F37" s="102"/>
      <c r="K37" s="3" t="s">
        <v>295</v>
      </c>
      <c r="M37" s="92"/>
      <c r="N37" s="92"/>
      <c r="O37" s="92"/>
      <c r="P37" s="92"/>
      <c r="Q37" s="92"/>
      <c r="R37" s="92"/>
      <c r="S37" s="92"/>
      <c r="T37" s="92"/>
    </row>
    <row r="38" spans="2:20" x14ac:dyDescent="0.35">
      <c r="B38" s="104" t="s">
        <v>128</v>
      </c>
      <c r="C38" s="102"/>
      <c r="D38" s="102"/>
      <c r="E38" s="102"/>
      <c r="F38" s="102"/>
      <c r="K38" s="3" t="s">
        <v>295</v>
      </c>
      <c r="M38" s="92"/>
      <c r="N38" s="92"/>
      <c r="O38" s="92"/>
      <c r="P38" s="92"/>
      <c r="Q38" s="92"/>
      <c r="R38" s="92"/>
      <c r="S38" s="92"/>
      <c r="T38" s="92"/>
    </row>
    <row r="39" spans="2:20" x14ac:dyDescent="0.35">
      <c r="B39" s="104" t="s">
        <v>134</v>
      </c>
      <c r="C39" s="102"/>
      <c r="D39" s="102"/>
      <c r="E39" s="102"/>
      <c r="F39" s="102"/>
      <c r="K39" s="3" t="s">
        <v>295</v>
      </c>
      <c r="M39" s="92"/>
      <c r="N39" s="92"/>
      <c r="O39" s="92"/>
      <c r="P39" s="92"/>
      <c r="Q39" s="92"/>
      <c r="R39" s="92"/>
      <c r="S39" s="92"/>
      <c r="T39" s="92"/>
    </row>
    <row r="40" spans="2:20" x14ac:dyDescent="0.35">
      <c r="B40" s="104" t="s">
        <v>137</v>
      </c>
      <c r="C40" s="102"/>
      <c r="D40" s="102"/>
      <c r="E40" s="102"/>
      <c r="F40" s="102"/>
      <c r="K40" s="3" t="s">
        <v>160</v>
      </c>
      <c r="M40" s="92"/>
      <c r="N40" s="92"/>
      <c r="O40" s="92"/>
      <c r="P40" s="92"/>
      <c r="Q40" s="92"/>
      <c r="R40" s="92"/>
      <c r="S40" s="92"/>
      <c r="T40" s="92"/>
    </row>
    <row r="41" spans="2:20" x14ac:dyDescent="0.35">
      <c r="B41" s="104" t="s">
        <v>141</v>
      </c>
      <c r="C41" s="102"/>
      <c r="D41" s="102"/>
      <c r="E41" s="102"/>
      <c r="F41" s="102"/>
      <c r="K41" s="3" t="s">
        <v>295</v>
      </c>
      <c r="M41" s="92"/>
      <c r="N41" s="92"/>
      <c r="O41" s="92"/>
      <c r="P41" s="92"/>
      <c r="Q41" s="92"/>
      <c r="R41" s="92"/>
      <c r="S41" s="92"/>
      <c r="T41" s="92"/>
    </row>
    <row r="42" spans="2:20" x14ac:dyDescent="0.35">
      <c r="B42" s="104" t="s">
        <v>146</v>
      </c>
      <c r="C42" s="102"/>
      <c r="D42" s="102"/>
      <c r="E42" s="102"/>
      <c r="F42" s="102"/>
      <c r="K42" s="3" t="s">
        <v>295</v>
      </c>
    </row>
    <row r="43" spans="2:20" x14ac:dyDescent="0.35">
      <c r="B43" s="104" t="s">
        <v>148</v>
      </c>
      <c r="C43" s="102"/>
      <c r="D43" s="102"/>
      <c r="E43" s="102"/>
      <c r="F43" s="102"/>
      <c r="K43" s="3" t="s">
        <v>69</v>
      </c>
    </row>
    <row r="44" spans="2:20" x14ac:dyDescent="0.35">
      <c r="B44" s="104" t="s">
        <v>150</v>
      </c>
      <c r="C44" s="102"/>
      <c r="D44" s="102"/>
      <c r="E44" s="102"/>
      <c r="F44" s="102"/>
      <c r="K44" s="3" t="s">
        <v>295</v>
      </c>
    </row>
    <row r="45" spans="2:20" x14ac:dyDescent="0.35">
      <c r="B45" s="104" t="s">
        <v>104</v>
      </c>
      <c r="C45" s="102"/>
      <c r="D45" s="102"/>
      <c r="E45" s="102"/>
      <c r="F45" s="102"/>
      <c r="K45" s="3" t="s">
        <v>160</v>
      </c>
    </row>
    <row r="46" spans="2:20" x14ac:dyDescent="0.35">
      <c r="B46" s="104" t="s">
        <v>158</v>
      </c>
      <c r="C46" s="102"/>
      <c r="D46" s="102"/>
      <c r="E46" s="102"/>
      <c r="F46" s="102"/>
      <c r="K46" s="3" t="s">
        <v>160</v>
      </c>
    </row>
    <row r="47" spans="2:20" x14ac:dyDescent="0.35">
      <c r="B47" s="104" t="s">
        <v>160</v>
      </c>
      <c r="C47" s="102"/>
      <c r="D47" s="102"/>
      <c r="E47" s="102"/>
      <c r="F47" s="102"/>
      <c r="K47" s="3" t="s">
        <v>160</v>
      </c>
    </row>
    <row r="48" spans="2:20" x14ac:dyDescent="0.35">
      <c r="B48" s="104" t="s">
        <v>163</v>
      </c>
      <c r="C48" s="102"/>
      <c r="D48" s="102"/>
      <c r="E48" s="102"/>
      <c r="F48" s="102"/>
      <c r="K48" s="3" t="s">
        <v>160</v>
      </c>
    </row>
    <row r="49" spans="2:11" x14ac:dyDescent="0.35">
      <c r="B49" s="104" t="s">
        <v>104</v>
      </c>
      <c r="C49" s="102"/>
      <c r="D49" s="102"/>
      <c r="E49" s="102"/>
      <c r="F49" s="102"/>
      <c r="K49" s="3" t="s">
        <v>294</v>
      </c>
    </row>
    <row r="50" spans="2:11" x14ac:dyDescent="0.35">
      <c r="B50" s="104" t="s">
        <v>165</v>
      </c>
      <c r="C50" s="102"/>
      <c r="D50" s="102"/>
      <c r="E50" s="102"/>
      <c r="F50" s="102"/>
      <c r="K50" s="3" t="s">
        <v>160</v>
      </c>
    </row>
    <row r="51" spans="2:11" x14ac:dyDescent="0.35">
      <c r="B51" s="104" t="s">
        <v>86</v>
      </c>
      <c r="C51" s="102"/>
      <c r="D51" s="102"/>
      <c r="E51" s="102"/>
      <c r="F51" s="102"/>
      <c r="K51" s="3" t="s">
        <v>160</v>
      </c>
    </row>
    <row r="52" spans="2:11" x14ac:dyDescent="0.35">
      <c r="B52" s="104" t="s">
        <v>171</v>
      </c>
      <c r="C52" s="102"/>
      <c r="D52" s="102"/>
      <c r="E52" s="102"/>
      <c r="F52" s="102"/>
      <c r="K52" s="3" t="s">
        <v>160</v>
      </c>
    </row>
    <row r="53" spans="2:11" x14ac:dyDescent="0.35">
      <c r="B53" s="104" t="s">
        <v>174</v>
      </c>
      <c r="C53" s="102"/>
      <c r="D53" s="102"/>
      <c r="E53" s="102"/>
      <c r="F53" s="102"/>
      <c r="K53" s="3" t="s">
        <v>160</v>
      </c>
    </row>
    <row r="54" spans="2:11" x14ac:dyDescent="0.35">
      <c r="B54" s="104" t="s">
        <v>104</v>
      </c>
      <c r="C54" s="102"/>
      <c r="D54" s="102"/>
      <c r="E54" s="102"/>
      <c r="F54" s="102"/>
      <c r="K54" s="3" t="s">
        <v>160</v>
      </c>
    </row>
    <row r="55" spans="2:11" x14ac:dyDescent="0.35">
      <c r="B55" s="104" t="s">
        <v>104</v>
      </c>
      <c r="C55" s="102"/>
      <c r="D55" s="102"/>
      <c r="E55" s="102"/>
      <c r="F55" s="102"/>
      <c r="K55" s="3" t="s">
        <v>160</v>
      </c>
    </row>
    <row r="56" spans="2:11" x14ac:dyDescent="0.35">
      <c r="B56" s="104" t="s">
        <v>95</v>
      </c>
      <c r="C56" s="102"/>
      <c r="D56" s="102"/>
      <c r="E56" s="102"/>
      <c r="F56" s="102"/>
      <c r="K56" s="3" t="s">
        <v>160</v>
      </c>
    </row>
    <row r="57" spans="2:11" x14ac:dyDescent="0.35">
      <c r="B57" s="104" t="s">
        <v>183</v>
      </c>
      <c r="C57" s="102"/>
      <c r="D57" s="102"/>
      <c r="E57" s="102"/>
      <c r="F57" s="102"/>
      <c r="K57" s="3" t="s">
        <v>295</v>
      </c>
    </row>
    <row r="58" spans="2:11" x14ac:dyDescent="0.35">
      <c r="B58" s="104" t="s">
        <v>104</v>
      </c>
      <c r="C58" s="102"/>
      <c r="D58" s="102"/>
      <c r="E58" s="102"/>
      <c r="F58" s="102"/>
      <c r="K58" s="3" t="s">
        <v>294</v>
      </c>
    </row>
    <row r="59" spans="2:11" x14ac:dyDescent="0.35">
      <c r="B59" s="104" t="s">
        <v>186</v>
      </c>
      <c r="C59" s="102"/>
      <c r="D59" s="102"/>
      <c r="E59" s="102"/>
      <c r="F59" s="102"/>
      <c r="K59" s="3" t="s">
        <v>160</v>
      </c>
    </row>
    <row r="60" spans="2:11" x14ac:dyDescent="0.35">
      <c r="B60" s="104" t="s">
        <v>95</v>
      </c>
      <c r="C60" s="102"/>
      <c r="D60" s="102"/>
      <c r="E60" s="102"/>
      <c r="F60" s="102"/>
      <c r="K60" s="3" t="s">
        <v>295</v>
      </c>
    </row>
    <row r="61" spans="2:11" x14ac:dyDescent="0.35">
      <c r="B61" s="104" t="s">
        <v>104</v>
      </c>
      <c r="C61" s="102"/>
      <c r="D61" s="102"/>
      <c r="E61" s="102"/>
      <c r="F61" s="102"/>
      <c r="K61" s="3" t="s">
        <v>160</v>
      </c>
    </row>
    <row r="62" spans="2:11" x14ac:dyDescent="0.35">
      <c r="B62" s="104" t="s">
        <v>189</v>
      </c>
      <c r="C62" s="102"/>
      <c r="D62" s="102"/>
      <c r="E62" s="102"/>
      <c r="F62" s="102"/>
      <c r="K62" s="3" t="s">
        <v>160</v>
      </c>
    </row>
    <row r="63" spans="2:11" x14ac:dyDescent="0.35">
      <c r="B63" s="104" t="s">
        <v>86</v>
      </c>
      <c r="C63" s="102"/>
      <c r="D63" s="102"/>
      <c r="E63" s="102"/>
      <c r="F63" s="102"/>
      <c r="K63" s="3" t="s">
        <v>295</v>
      </c>
    </row>
    <row r="64" spans="2:11" x14ac:dyDescent="0.35">
      <c r="B64" s="104" t="s">
        <v>104</v>
      </c>
      <c r="C64" s="102"/>
      <c r="D64" s="102"/>
      <c r="E64" s="102"/>
      <c r="F64" s="102"/>
      <c r="K64" s="3" t="s">
        <v>160</v>
      </c>
    </row>
    <row r="65" spans="2:11" x14ac:dyDescent="0.35">
      <c r="B65" s="104" t="s">
        <v>194</v>
      </c>
      <c r="C65" s="102"/>
      <c r="D65" s="102"/>
      <c r="E65" s="102"/>
      <c r="F65" s="102"/>
      <c r="K65" s="3" t="s">
        <v>160</v>
      </c>
    </row>
    <row r="66" spans="2:11" x14ac:dyDescent="0.35">
      <c r="B66" s="104" t="s">
        <v>198</v>
      </c>
      <c r="C66" s="102"/>
      <c r="D66" s="102"/>
      <c r="E66" s="102"/>
      <c r="F66" s="102"/>
      <c r="K66" s="3" t="s">
        <v>294</v>
      </c>
    </row>
    <row r="67" spans="2:11" x14ac:dyDescent="0.35">
      <c r="B67" s="104" t="s">
        <v>203</v>
      </c>
      <c r="C67" s="102"/>
      <c r="D67" s="102"/>
      <c r="E67" s="102"/>
      <c r="F67" s="102"/>
      <c r="K67" s="3" t="s">
        <v>295</v>
      </c>
    </row>
    <row r="68" spans="2:11" x14ac:dyDescent="0.35">
      <c r="B68" s="104" t="s">
        <v>205</v>
      </c>
      <c r="C68" s="102"/>
      <c r="D68" s="102"/>
      <c r="E68" s="102"/>
      <c r="F68" s="102"/>
      <c r="K68" s="3" t="s">
        <v>69</v>
      </c>
    </row>
    <row r="69" spans="2:11" x14ac:dyDescent="0.35">
      <c r="B69" s="104" t="s">
        <v>207</v>
      </c>
      <c r="C69" s="102"/>
      <c r="D69" s="102"/>
      <c r="E69" s="102"/>
      <c r="F69" s="102"/>
      <c r="K69" s="3" t="s">
        <v>295</v>
      </c>
    </row>
    <row r="70" spans="2:11" x14ac:dyDescent="0.35">
      <c r="B70" s="104" t="s">
        <v>69</v>
      </c>
      <c r="C70" s="102"/>
      <c r="D70" s="102"/>
      <c r="E70" s="102"/>
      <c r="F70" s="102"/>
      <c r="K70" s="3" t="s">
        <v>295</v>
      </c>
    </row>
    <row r="71" spans="2:11" x14ac:dyDescent="0.35">
      <c r="B71" s="104" t="s">
        <v>212</v>
      </c>
      <c r="C71" s="102"/>
      <c r="D71" s="102"/>
      <c r="E71" s="102"/>
      <c r="F71" s="102"/>
      <c r="K71" s="3" t="s">
        <v>160</v>
      </c>
    </row>
    <row r="72" spans="2:11" x14ac:dyDescent="0.35">
      <c r="B72" s="104" t="s">
        <v>141</v>
      </c>
      <c r="C72" s="102"/>
      <c r="D72" s="102"/>
      <c r="E72" s="102"/>
      <c r="F72" s="102"/>
      <c r="K72" s="3" t="s">
        <v>69</v>
      </c>
    </row>
    <row r="73" spans="2:11" x14ac:dyDescent="0.35">
      <c r="B73" s="104" t="s">
        <v>217</v>
      </c>
      <c r="C73" s="102"/>
      <c r="D73" s="102"/>
      <c r="E73" s="102"/>
      <c r="F73" s="102"/>
      <c r="K73" s="3" t="s">
        <v>69</v>
      </c>
    </row>
    <row r="74" spans="2:11" x14ac:dyDescent="0.35">
      <c r="B74" s="104" t="s">
        <v>219</v>
      </c>
      <c r="C74" s="102"/>
      <c r="D74" s="102"/>
      <c r="E74" s="102"/>
      <c r="F74" s="102"/>
      <c r="K74" s="3" t="s">
        <v>295</v>
      </c>
    </row>
    <row r="75" spans="2:11" x14ac:dyDescent="0.35">
      <c r="B75" s="104" t="s">
        <v>221</v>
      </c>
      <c r="C75" s="102"/>
      <c r="D75" s="102"/>
      <c r="E75" s="102"/>
      <c r="F75" s="102"/>
      <c r="K75" s="3" t="s">
        <v>160</v>
      </c>
    </row>
    <row r="76" spans="2:11" x14ac:dyDescent="0.35">
      <c r="B76" s="104" t="s">
        <v>186</v>
      </c>
      <c r="C76" s="102"/>
      <c r="D76" s="102"/>
      <c r="E76" s="102"/>
      <c r="F76" s="102"/>
      <c r="K76" s="3" t="s">
        <v>295</v>
      </c>
    </row>
    <row r="77" spans="2:11" x14ac:dyDescent="0.35">
      <c r="B77" s="104" t="s">
        <v>223</v>
      </c>
      <c r="C77" s="102"/>
      <c r="D77" s="102"/>
      <c r="E77" s="102"/>
      <c r="F77" s="102"/>
      <c r="K77" s="3" t="s">
        <v>160</v>
      </c>
    </row>
    <row r="78" spans="2:11" x14ac:dyDescent="0.35">
      <c r="K78" s="3" t="s">
        <v>295</v>
      </c>
    </row>
    <row r="79" spans="2:11" x14ac:dyDescent="0.35">
      <c r="K79" s="3" t="s">
        <v>295</v>
      </c>
    </row>
    <row r="80" spans="2:11" x14ac:dyDescent="0.35">
      <c r="K80" s="3" t="s">
        <v>160</v>
      </c>
    </row>
    <row r="81" spans="11:11" x14ac:dyDescent="0.35">
      <c r="K81" s="3" t="s">
        <v>295</v>
      </c>
    </row>
  </sheetData>
  <mergeCells count="72">
    <mergeCell ref="B17:F17"/>
    <mergeCell ref="B5:F6"/>
    <mergeCell ref="B7:F7"/>
    <mergeCell ref="B8:F8"/>
    <mergeCell ref="B9:F9"/>
    <mergeCell ref="B10:F10"/>
    <mergeCell ref="B11:F11"/>
    <mergeCell ref="B12:F12"/>
    <mergeCell ref="B13:F13"/>
    <mergeCell ref="B14:F14"/>
    <mergeCell ref="B15:F15"/>
    <mergeCell ref="B16:F16"/>
    <mergeCell ref="B29:F29"/>
    <mergeCell ref="B18:F18"/>
    <mergeCell ref="B19:F19"/>
    <mergeCell ref="B20:F20"/>
    <mergeCell ref="B21:F21"/>
    <mergeCell ref="B22:F22"/>
    <mergeCell ref="B23:F23"/>
    <mergeCell ref="B24:F24"/>
    <mergeCell ref="B25:F25"/>
    <mergeCell ref="B26:F26"/>
    <mergeCell ref="B27:F27"/>
    <mergeCell ref="B28:F28"/>
    <mergeCell ref="B52:F52"/>
    <mergeCell ref="B41:F41"/>
    <mergeCell ref="B30:F30"/>
    <mergeCell ref="B31:F31"/>
    <mergeCell ref="B32:F32"/>
    <mergeCell ref="B33:F33"/>
    <mergeCell ref="B34:F34"/>
    <mergeCell ref="B35:F35"/>
    <mergeCell ref="B36:F36"/>
    <mergeCell ref="B37:F37"/>
    <mergeCell ref="B38:F38"/>
    <mergeCell ref="B39:F39"/>
    <mergeCell ref="B40:F40"/>
    <mergeCell ref="B47:F47"/>
    <mergeCell ref="B48:F48"/>
    <mergeCell ref="B49:F49"/>
    <mergeCell ref="B50:F50"/>
    <mergeCell ref="B51:F51"/>
    <mergeCell ref="B42:F42"/>
    <mergeCell ref="B43:F43"/>
    <mergeCell ref="B44:F44"/>
    <mergeCell ref="B45:F45"/>
    <mergeCell ref="B46:F46"/>
    <mergeCell ref="B53:F53"/>
    <mergeCell ref="B56:F56"/>
    <mergeCell ref="B57:F57"/>
    <mergeCell ref="B58:F58"/>
    <mergeCell ref="B59:F59"/>
    <mergeCell ref="B65:F65"/>
    <mergeCell ref="B54:F54"/>
    <mergeCell ref="B55:F55"/>
    <mergeCell ref="B61:F61"/>
    <mergeCell ref="B62:F62"/>
    <mergeCell ref="B63:F63"/>
    <mergeCell ref="B64:F64"/>
    <mergeCell ref="B60:F60"/>
    <mergeCell ref="B77:F77"/>
    <mergeCell ref="B66:F66"/>
    <mergeCell ref="B67:F67"/>
    <mergeCell ref="B68:F68"/>
    <mergeCell ref="B69:F69"/>
    <mergeCell ref="B70:F70"/>
    <mergeCell ref="B71:F71"/>
    <mergeCell ref="B72:F72"/>
    <mergeCell ref="B73:F73"/>
    <mergeCell ref="B74:F74"/>
    <mergeCell ref="B75:F75"/>
    <mergeCell ref="B76:F76"/>
  </mergeCells>
  <phoneticPr fontId="4" type="noConversion"/>
  <conditionalFormatting sqref="B7:F77">
    <cfRule type="containsText" dxfId="6" priority="1" operator="containsText" text="&quot;&quot;">
      <formula>NOT(ISERROR(SEARCH("""""",B7)))</formula>
    </cfRule>
    <cfRule type="containsText" dxfId="5" priority="3" operator="containsText" text="Trends, TikTok, ig">
      <formula>NOT(ISERROR(SEARCH("Trends, TikTok, ig",B7)))</formula>
    </cfRule>
  </conditionalFormatting>
  <conditionalFormatting sqref="L24">
    <cfRule type="containsText" dxfId="4" priority="2" operator="containsText" text="&quot;&quot;">
      <formula>NOT(ISERROR(SEARCH("""""",L24)))</formula>
    </cfRule>
  </conditionalFormatting>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7AA30-FBDC-4921-B7FE-81E0F05FE369}">
  <sheetPr>
    <tabColor rgb="FFFFFF00"/>
  </sheetPr>
  <dimension ref="A8:R36"/>
  <sheetViews>
    <sheetView topLeftCell="A11" zoomScale="57" workbookViewId="0">
      <selection activeCell="H11" sqref="H11"/>
    </sheetView>
  </sheetViews>
  <sheetFormatPr defaultColWidth="8.81640625" defaultRowHeight="14.5" x14ac:dyDescent="0.35"/>
  <cols>
    <col min="1" max="1" width="6.453125" customWidth="1"/>
    <col min="2" max="2" width="6.453125" bestFit="1" customWidth="1"/>
    <col min="4" max="4" width="10.1796875" bestFit="1" customWidth="1"/>
    <col min="5" max="5" width="10.453125" customWidth="1"/>
    <col min="6" max="6" width="12.1796875" customWidth="1"/>
    <col min="9" max="9" width="15" customWidth="1"/>
    <col min="10" max="10" width="10.453125" bestFit="1" customWidth="1"/>
    <col min="15" max="15" width="11.1796875" customWidth="1"/>
  </cols>
  <sheetData>
    <row r="8" spans="1:18" ht="20.25" customHeight="1" x14ac:dyDescent="0.35">
      <c r="A8" s="3"/>
      <c r="B8" s="3"/>
      <c r="C8" s="3"/>
      <c r="D8" s="3"/>
      <c r="E8" s="3"/>
      <c r="F8" s="3"/>
      <c r="G8" s="3"/>
      <c r="H8" s="3"/>
    </row>
    <row r="9" spans="1:18" x14ac:dyDescent="0.35">
      <c r="A9" s="3"/>
      <c r="B9" s="3"/>
      <c r="C9" s="3"/>
      <c r="D9" s="3"/>
      <c r="E9" s="3"/>
      <c r="F9" s="3"/>
      <c r="G9" s="3"/>
      <c r="H9" s="3"/>
      <c r="I9" t="s">
        <v>296</v>
      </c>
      <c r="J9" s="66" t="s">
        <v>252</v>
      </c>
      <c r="K9" s="67" t="s">
        <v>253</v>
      </c>
      <c r="L9" s="67" t="s">
        <v>18</v>
      </c>
      <c r="M9" s="68" t="s">
        <v>157</v>
      </c>
      <c r="O9" s="66" t="s">
        <v>252</v>
      </c>
      <c r="P9" s="67" t="s">
        <v>253</v>
      </c>
      <c r="Q9" s="67" t="s">
        <v>18</v>
      </c>
      <c r="R9" s="68" t="s">
        <v>157</v>
      </c>
    </row>
    <row r="10" spans="1:18" x14ac:dyDescent="0.35">
      <c r="A10" s="3"/>
      <c r="B10" s="3"/>
      <c r="C10" s="3"/>
      <c r="D10" s="3"/>
      <c r="E10" s="3"/>
      <c r="F10" s="3"/>
      <c r="G10" s="3"/>
      <c r="H10" s="3"/>
      <c r="J10" s="69">
        <v>2020</v>
      </c>
      <c r="K10" s="70">
        <v>1.8</v>
      </c>
      <c r="L10" s="70">
        <v>10</v>
      </c>
      <c r="M10" s="71">
        <v>1.4</v>
      </c>
      <c r="O10" s="69">
        <v>2019</v>
      </c>
      <c r="P10" s="70">
        <v>2.2999999999999998</v>
      </c>
      <c r="Q10" s="70">
        <v>3.2</v>
      </c>
      <c r="R10" s="71">
        <v>1.9</v>
      </c>
    </row>
    <row r="11" spans="1:18" x14ac:dyDescent="0.35">
      <c r="A11" s="3"/>
      <c r="B11" s="3"/>
      <c r="C11" s="3"/>
      <c r="D11" s="3"/>
      <c r="E11" s="3"/>
      <c r="F11" s="3"/>
      <c r="G11" s="3"/>
      <c r="H11" s="3"/>
      <c r="K11" s="8"/>
      <c r="L11" s="8"/>
      <c r="M11" s="8"/>
    </row>
    <row r="12" spans="1:18" x14ac:dyDescent="0.35">
      <c r="A12" s="3"/>
      <c r="B12" s="3"/>
      <c r="C12" s="3"/>
      <c r="D12" s="3"/>
      <c r="E12" s="3"/>
      <c r="F12" s="3"/>
      <c r="G12" s="3"/>
      <c r="H12" s="3"/>
    </row>
    <row r="13" spans="1:18" x14ac:dyDescent="0.35">
      <c r="A13" s="3"/>
      <c r="B13" s="3"/>
      <c r="C13" s="3"/>
      <c r="D13" s="3"/>
      <c r="E13" s="3"/>
      <c r="F13" s="3"/>
      <c r="G13" s="3"/>
      <c r="H13" s="3"/>
    </row>
    <row r="14" spans="1:18" x14ac:dyDescent="0.35">
      <c r="A14" s="3"/>
      <c r="B14" s="3"/>
      <c r="C14" s="3"/>
      <c r="D14" s="3"/>
      <c r="E14" s="3"/>
      <c r="F14" s="3"/>
      <c r="G14" s="3"/>
      <c r="H14" s="3"/>
    </row>
    <row r="15" spans="1:18" x14ac:dyDescent="0.35">
      <c r="A15" s="3"/>
      <c r="B15" s="3"/>
      <c r="C15" s="3"/>
      <c r="D15" s="3"/>
      <c r="E15" s="3"/>
      <c r="F15" s="3"/>
      <c r="G15" s="3"/>
      <c r="H15" s="3"/>
    </row>
    <row r="19" spans="2:14" x14ac:dyDescent="0.35">
      <c r="B19" s="6"/>
      <c r="I19" s="7"/>
    </row>
    <row r="26" spans="2:14" x14ac:dyDescent="0.35">
      <c r="I26" s="86"/>
      <c r="J26" s="86"/>
      <c r="K26" s="86"/>
      <c r="L26" s="86"/>
      <c r="M26" s="86"/>
      <c r="N26" s="86"/>
    </row>
    <row r="27" spans="2:14" x14ac:dyDescent="0.35">
      <c r="I27" s="86"/>
      <c r="J27" s="86"/>
      <c r="K27" s="86"/>
      <c r="L27" s="86"/>
      <c r="M27" s="86"/>
      <c r="N27" s="86"/>
    </row>
    <row r="28" spans="2:14" x14ac:dyDescent="0.35">
      <c r="I28" s="86"/>
      <c r="J28" s="86"/>
      <c r="K28" s="86"/>
      <c r="L28" s="86"/>
      <c r="M28" s="86"/>
      <c r="N28" s="86"/>
    </row>
    <row r="29" spans="2:14" x14ac:dyDescent="0.35">
      <c r="I29" s="86"/>
      <c r="J29" s="86"/>
      <c r="K29" s="86"/>
      <c r="L29" s="86"/>
      <c r="M29" s="86"/>
      <c r="N29" s="86"/>
    </row>
    <row r="34" spans="11:13" x14ac:dyDescent="0.35">
      <c r="K34" s="8"/>
      <c r="L34" s="8"/>
      <c r="M34" s="8"/>
    </row>
    <row r="35" spans="11:13" x14ac:dyDescent="0.35">
      <c r="K35" s="8"/>
      <c r="L35" s="8"/>
      <c r="M35" s="8"/>
    </row>
    <row r="36" spans="11:13" x14ac:dyDescent="0.35">
      <c r="K36" s="8"/>
      <c r="L36" s="8"/>
      <c r="M36" s="8"/>
    </row>
  </sheetData>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63607-1F3F-4988-AFCF-D619979A73CA}">
  <sheetPr>
    <tabColor rgb="FFC00000"/>
  </sheetPr>
  <dimension ref="C5:AA122"/>
  <sheetViews>
    <sheetView topLeftCell="M1" zoomScale="75" zoomScaleNormal="55" workbookViewId="0">
      <selection activeCell="O16" sqref="O16"/>
    </sheetView>
  </sheetViews>
  <sheetFormatPr defaultColWidth="8.81640625" defaultRowHeight="14.5" x14ac:dyDescent="0.35"/>
  <cols>
    <col min="14" max="14" width="39.453125" customWidth="1"/>
    <col min="16" max="16" width="13.81640625" customWidth="1"/>
    <col min="17" max="17" width="9.453125" customWidth="1"/>
    <col min="18" max="18" width="9" customWidth="1"/>
    <col min="19" max="19" width="10.453125" customWidth="1"/>
  </cols>
  <sheetData>
    <row r="5" spans="3:27" ht="15.5" x14ac:dyDescent="0.35">
      <c r="N5" s="36" t="s">
        <v>297</v>
      </c>
      <c r="O5" s="19" t="s">
        <v>253</v>
      </c>
      <c r="P5" s="19" t="s">
        <v>25</v>
      </c>
      <c r="Q5" s="19" t="s">
        <v>18</v>
      </c>
    </row>
    <row r="6" spans="3:27" ht="15.5" x14ac:dyDescent="0.35">
      <c r="N6" s="36"/>
      <c r="O6" s="19"/>
      <c r="P6" s="19"/>
      <c r="Q6" s="19"/>
    </row>
    <row r="7" spans="3:27" ht="14.5" customHeight="1" x14ac:dyDescent="0.35">
      <c r="C7" s="64"/>
      <c r="D7" s="64"/>
      <c r="E7" s="64"/>
      <c r="F7" s="64"/>
      <c r="G7" s="64"/>
      <c r="H7" s="64"/>
      <c r="I7" s="64"/>
      <c r="N7" s="1" t="s">
        <v>18</v>
      </c>
      <c r="O7" t="str">
        <f t="shared" ref="O7:O38" si="0">IF(ISNUMBER(SEARCH($O$5,N7)),"H&amp;M","")</f>
        <v/>
      </c>
      <c r="P7" t="str">
        <f t="shared" ref="P7:P38" si="1">IF(ISNUMBER(SEARCH($P$5,N7)),"Cotton On","")</f>
        <v/>
      </c>
      <c r="Q7" t="str">
        <f t="shared" ref="Q7:Q38" si="2">IF(ISNUMBER(SEARCH($Q$5,N7)),"Shein","")</f>
        <v>Shein</v>
      </c>
    </row>
    <row r="8" spans="3:27" x14ac:dyDescent="0.35">
      <c r="C8" s="64"/>
      <c r="D8" s="64"/>
      <c r="E8" s="64"/>
      <c r="F8" s="64"/>
      <c r="G8" s="64"/>
      <c r="H8" s="64"/>
      <c r="I8" s="64"/>
      <c r="N8" s="1" t="s">
        <v>25</v>
      </c>
      <c r="O8" t="str">
        <f t="shared" si="0"/>
        <v/>
      </c>
      <c r="P8" t="str">
        <f t="shared" si="1"/>
        <v>Cotton On</v>
      </c>
      <c r="Q8" t="str">
        <f t="shared" si="2"/>
        <v/>
      </c>
    </row>
    <row r="9" spans="3:27" x14ac:dyDescent="0.35">
      <c r="C9" s="1"/>
      <c r="D9" s="1"/>
      <c r="E9" s="1"/>
      <c r="F9" s="1"/>
      <c r="G9" s="1"/>
      <c r="H9" s="1"/>
      <c r="I9" s="1"/>
      <c r="N9" s="1" t="s">
        <v>18</v>
      </c>
      <c r="O9" t="str">
        <f t="shared" si="0"/>
        <v/>
      </c>
      <c r="P9" t="str">
        <f t="shared" si="1"/>
        <v/>
      </c>
      <c r="Q9" t="str">
        <f t="shared" si="2"/>
        <v>Shein</v>
      </c>
    </row>
    <row r="10" spans="3:27" ht="14.5" customHeight="1" x14ac:dyDescent="0.35">
      <c r="C10" s="1"/>
      <c r="D10" s="1"/>
      <c r="E10" s="1"/>
      <c r="F10" s="1"/>
      <c r="G10" s="1"/>
      <c r="H10" s="1"/>
      <c r="I10" s="1"/>
      <c r="N10" s="1" t="s">
        <v>35</v>
      </c>
      <c r="O10" t="str">
        <f t="shared" si="0"/>
        <v>H&amp;M</v>
      </c>
      <c r="P10" t="str">
        <f t="shared" si="1"/>
        <v>Cotton On</v>
      </c>
      <c r="Q10" t="str">
        <f t="shared" si="2"/>
        <v/>
      </c>
      <c r="Z10" t="s">
        <v>298</v>
      </c>
      <c r="AA10" t="s">
        <v>299</v>
      </c>
    </row>
    <row r="11" spans="3:27" x14ac:dyDescent="0.35">
      <c r="C11" s="1"/>
      <c r="D11" s="1"/>
      <c r="E11" s="1"/>
      <c r="F11" s="1"/>
      <c r="G11" s="1"/>
      <c r="H11" s="1"/>
      <c r="I11" s="1"/>
      <c r="N11" s="1" t="s">
        <v>40</v>
      </c>
      <c r="O11" t="str">
        <f t="shared" si="0"/>
        <v/>
      </c>
      <c r="P11" t="str">
        <f t="shared" si="1"/>
        <v/>
      </c>
      <c r="Q11" t="str">
        <f t="shared" si="2"/>
        <v>Shein</v>
      </c>
      <c r="Z11">
        <f>COUNTIF(O7:O77,O5)</f>
        <v>13</v>
      </c>
      <c r="AA11" t="s">
        <v>253</v>
      </c>
    </row>
    <row r="12" spans="3:27" x14ac:dyDescent="0.35">
      <c r="C12" s="1"/>
      <c r="D12" s="1"/>
      <c r="E12" s="1"/>
      <c r="F12" s="1"/>
      <c r="G12" s="1"/>
      <c r="H12" s="1"/>
      <c r="I12" s="1"/>
      <c r="N12" s="1" t="s">
        <v>44</v>
      </c>
      <c r="O12" t="str">
        <f t="shared" si="0"/>
        <v/>
      </c>
      <c r="P12" t="str">
        <f t="shared" si="1"/>
        <v/>
      </c>
      <c r="Q12" t="str">
        <f t="shared" si="2"/>
        <v/>
      </c>
      <c r="Z12">
        <f>COUNTIF(P7:P77,P5)</f>
        <v>24</v>
      </c>
      <c r="AA12" t="s">
        <v>25</v>
      </c>
    </row>
    <row r="13" spans="3:27" ht="14.5" customHeight="1" x14ac:dyDescent="0.35">
      <c r="C13" s="1"/>
      <c r="D13" s="1"/>
      <c r="E13" s="1"/>
      <c r="F13" s="1"/>
      <c r="G13" s="1"/>
      <c r="H13" s="1"/>
      <c r="I13" s="1"/>
      <c r="N13" s="1" t="s">
        <v>48</v>
      </c>
      <c r="O13" t="str">
        <f t="shared" si="0"/>
        <v/>
      </c>
      <c r="P13" t="str">
        <f t="shared" si="1"/>
        <v>Cotton On</v>
      </c>
      <c r="Q13" t="str">
        <f t="shared" si="2"/>
        <v>Shein</v>
      </c>
      <c r="Z13">
        <f>COUNTIF(Q7:Q77,Q5)</f>
        <v>31</v>
      </c>
      <c r="AA13" t="s">
        <v>18</v>
      </c>
    </row>
    <row r="14" spans="3:27" x14ac:dyDescent="0.35">
      <c r="C14" s="1"/>
      <c r="D14" s="1"/>
      <c r="E14" s="1"/>
      <c r="F14" s="1"/>
      <c r="G14" s="1"/>
      <c r="H14" s="1"/>
      <c r="I14" s="1"/>
      <c r="N14" s="1" t="s">
        <v>53</v>
      </c>
      <c r="O14" t="str">
        <f t="shared" si="0"/>
        <v/>
      </c>
      <c r="P14" t="str">
        <f t="shared" si="1"/>
        <v/>
      </c>
      <c r="Q14" t="str">
        <f t="shared" si="2"/>
        <v>Shein</v>
      </c>
    </row>
    <row r="15" spans="3:27" ht="14.5" customHeight="1" x14ac:dyDescent="0.35">
      <c r="C15" s="1"/>
      <c r="D15" s="1"/>
      <c r="E15" s="1"/>
      <c r="F15" s="1"/>
      <c r="G15" s="1"/>
      <c r="H15" s="1"/>
      <c r="I15" s="1"/>
      <c r="N15" s="1" t="s">
        <v>18</v>
      </c>
      <c r="O15" t="str">
        <f t="shared" si="0"/>
        <v/>
      </c>
      <c r="P15" t="str">
        <f t="shared" si="1"/>
        <v/>
      </c>
      <c r="Q15" t="str">
        <f t="shared" si="2"/>
        <v>Shein</v>
      </c>
    </row>
    <row r="16" spans="3:27" ht="14.5" customHeight="1" x14ac:dyDescent="0.35">
      <c r="C16" s="1"/>
      <c r="D16" s="1"/>
      <c r="E16" s="1"/>
      <c r="F16" s="1"/>
      <c r="G16" s="1"/>
      <c r="H16" s="1"/>
      <c r="I16" s="1"/>
      <c r="N16" s="1" t="s">
        <v>60</v>
      </c>
      <c r="O16" t="str">
        <f t="shared" si="0"/>
        <v/>
      </c>
      <c r="P16" t="str">
        <f t="shared" si="1"/>
        <v>Cotton On</v>
      </c>
      <c r="Q16" t="str">
        <f t="shared" si="2"/>
        <v>Shein</v>
      </c>
    </row>
    <row r="17" spans="3:17" x14ac:dyDescent="0.35">
      <c r="C17" s="1"/>
      <c r="D17" s="1"/>
      <c r="E17" s="1"/>
      <c r="F17" s="1"/>
      <c r="G17" s="1"/>
      <c r="H17" s="1"/>
      <c r="I17" s="1"/>
      <c r="N17" s="1" t="s">
        <v>65</v>
      </c>
      <c r="O17" t="str">
        <f t="shared" si="0"/>
        <v>H&amp;M</v>
      </c>
      <c r="P17" t="str">
        <f t="shared" si="1"/>
        <v/>
      </c>
      <c r="Q17" t="str">
        <f t="shared" si="2"/>
        <v/>
      </c>
    </row>
    <row r="18" spans="3:17" ht="14.5" customHeight="1" x14ac:dyDescent="0.35">
      <c r="C18" s="1"/>
      <c r="D18" s="1"/>
      <c r="E18" s="1"/>
      <c r="F18" s="1"/>
      <c r="G18" s="1"/>
      <c r="H18" s="1"/>
      <c r="I18" s="1"/>
      <c r="N18" s="1" t="s">
        <v>68</v>
      </c>
      <c r="O18" t="str">
        <f t="shared" si="0"/>
        <v/>
      </c>
      <c r="P18" t="str">
        <f t="shared" si="1"/>
        <v/>
      </c>
      <c r="Q18" t="str">
        <f t="shared" si="2"/>
        <v>Shein</v>
      </c>
    </row>
    <row r="19" spans="3:17" x14ac:dyDescent="0.35">
      <c r="C19" s="1"/>
      <c r="D19" s="1"/>
      <c r="E19" s="1"/>
      <c r="F19" s="1"/>
      <c r="G19" s="1"/>
      <c r="H19" s="1"/>
      <c r="I19" s="1"/>
      <c r="N19" s="1" t="s">
        <v>72</v>
      </c>
      <c r="O19" t="str">
        <f t="shared" si="0"/>
        <v/>
      </c>
      <c r="P19" t="str">
        <f t="shared" si="1"/>
        <v/>
      </c>
      <c r="Q19" t="str">
        <f t="shared" si="2"/>
        <v>Shein</v>
      </c>
    </row>
    <row r="20" spans="3:17" ht="14.5" customHeight="1" x14ac:dyDescent="0.35">
      <c r="C20" s="1"/>
      <c r="D20" s="1"/>
      <c r="E20" s="1"/>
      <c r="F20" s="1"/>
      <c r="G20" s="1"/>
      <c r="H20" s="1"/>
      <c r="I20" s="1"/>
      <c r="N20" s="1" t="s">
        <v>76</v>
      </c>
      <c r="O20" t="str">
        <f t="shared" si="0"/>
        <v/>
      </c>
      <c r="P20" t="str">
        <f t="shared" si="1"/>
        <v/>
      </c>
      <c r="Q20" t="str">
        <f t="shared" si="2"/>
        <v/>
      </c>
    </row>
    <row r="21" spans="3:17" ht="14.5" customHeight="1" x14ac:dyDescent="0.35">
      <c r="C21" s="1"/>
      <c r="D21" s="1"/>
      <c r="E21" s="1"/>
      <c r="F21" s="1"/>
      <c r="G21" s="1"/>
      <c r="H21" s="1"/>
      <c r="I21" s="1"/>
      <c r="N21" s="1" t="s">
        <v>35</v>
      </c>
      <c r="O21" t="str">
        <f t="shared" si="0"/>
        <v>H&amp;M</v>
      </c>
      <c r="P21" t="str">
        <f t="shared" si="1"/>
        <v>Cotton On</v>
      </c>
      <c r="Q21" t="str">
        <f t="shared" si="2"/>
        <v/>
      </c>
    </row>
    <row r="22" spans="3:17" x14ac:dyDescent="0.35">
      <c r="C22" s="1"/>
      <c r="D22" s="1"/>
      <c r="E22" s="1"/>
      <c r="F22" s="1"/>
      <c r="G22" s="1"/>
      <c r="H22" s="1"/>
      <c r="I22" s="1"/>
      <c r="N22" s="1" t="s">
        <v>18</v>
      </c>
      <c r="O22" t="str">
        <f t="shared" si="0"/>
        <v/>
      </c>
      <c r="P22" t="str">
        <f t="shared" si="1"/>
        <v/>
      </c>
      <c r="Q22" t="str">
        <f t="shared" si="2"/>
        <v>Shein</v>
      </c>
    </row>
    <row r="23" spans="3:17" x14ac:dyDescent="0.35">
      <c r="C23" s="1"/>
      <c r="D23" s="1"/>
      <c r="E23" s="1"/>
      <c r="F23" s="1"/>
      <c r="G23" s="1"/>
      <c r="H23" s="1"/>
      <c r="I23" s="1"/>
      <c r="N23" s="1" t="s">
        <v>44</v>
      </c>
      <c r="O23" t="str">
        <f t="shared" si="0"/>
        <v/>
      </c>
      <c r="P23" t="str">
        <f t="shared" si="1"/>
        <v/>
      </c>
      <c r="Q23" t="str">
        <f t="shared" si="2"/>
        <v/>
      </c>
    </row>
    <row r="24" spans="3:17" ht="14.5" customHeight="1" x14ac:dyDescent="0.35">
      <c r="C24" s="1"/>
      <c r="D24" s="1"/>
      <c r="E24" s="1"/>
      <c r="F24" s="1"/>
      <c r="G24" s="1"/>
      <c r="H24" s="1"/>
      <c r="I24" s="1"/>
      <c r="N24" s="1" t="s">
        <v>88</v>
      </c>
      <c r="O24" t="str">
        <f t="shared" si="0"/>
        <v/>
      </c>
      <c r="P24" t="str">
        <f t="shared" si="1"/>
        <v/>
      </c>
      <c r="Q24" t="str">
        <f t="shared" si="2"/>
        <v>Shein</v>
      </c>
    </row>
    <row r="25" spans="3:17" x14ac:dyDescent="0.35">
      <c r="C25" s="1"/>
      <c r="D25" s="1"/>
      <c r="E25" s="1"/>
      <c r="F25" s="1"/>
      <c r="G25" s="1"/>
      <c r="H25" s="1"/>
      <c r="I25" s="1"/>
      <c r="N25" s="1" t="s">
        <v>65</v>
      </c>
      <c r="O25" t="str">
        <f t="shared" si="0"/>
        <v>H&amp;M</v>
      </c>
      <c r="P25" t="str">
        <f t="shared" si="1"/>
        <v/>
      </c>
      <c r="Q25" t="str">
        <f t="shared" si="2"/>
        <v/>
      </c>
    </row>
    <row r="26" spans="3:17" ht="14.5" customHeight="1" x14ac:dyDescent="0.35">
      <c r="C26" s="1"/>
      <c r="D26" s="1"/>
      <c r="E26" s="1"/>
      <c r="F26" s="1"/>
      <c r="G26" s="1"/>
      <c r="H26" s="1"/>
      <c r="I26" s="1"/>
      <c r="N26" s="1" t="s">
        <v>94</v>
      </c>
      <c r="O26" t="str">
        <f t="shared" si="0"/>
        <v>H&amp;M</v>
      </c>
      <c r="P26" t="str">
        <f t="shared" si="1"/>
        <v>Cotton On</v>
      </c>
      <c r="Q26" t="str">
        <f t="shared" si="2"/>
        <v>Shein</v>
      </c>
    </row>
    <row r="27" spans="3:17" x14ac:dyDescent="0.35">
      <c r="C27" s="1"/>
      <c r="D27" s="1"/>
      <c r="E27" s="1"/>
      <c r="F27" s="1"/>
      <c r="G27" s="1"/>
      <c r="H27" s="1"/>
      <c r="I27" s="1"/>
      <c r="N27" s="65" t="s">
        <v>98</v>
      </c>
      <c r="O27" t="str">
        <f t="shared" si="0"/>
        <v>H&amp;M</v>
      </c>
      <c r="P27" t="str">
        <f t="shared" si="1"/>
        <v>Cotton On</v>
      </c>
      <c r="Q27" t="str">
        <f t="shared" si="2"/>
        <v/>
      </c>
    </row>
    <row r="28" spans="3:17" x14ac:dyDescent="0.35">
      <c r="C28" s="1"/>
      <c r="D28" s="1"/>
      <c r="E28" s="1"/>
      <c r="F28" s="1"/>
      <c r="G28" s="1"/>
      <c r="H28" s="1"/>
      <c r="I28" s="1"/>
      <c r="N28" s="65" t="s">
        <v>102</v>
      </c>
      <c r="O28" t="str">
        <f t="shared" si="0"/>
        <v>H&amp;M</v>
      </c>
      <c r="P28" t="str">
        <f t="shared" si="1"/>
        <v/>
      </c>
      <c r="Q28" t="str">
        <f t="shared" si="2"/>
        <v/>
      </c>
    </row>
    <row r="29" spans="3:17" x14ac:dyDescent="0.35">
      <c r="C29" s="65"/>
      <c r="D29" s="9"/>
      <c r="E29" s="9"/>
      <c r="F29" s="9"/>
      <c r="G29" s="9"/>
      <c r="H29" s="9"/>
      <c r="I29" s="9"/>
      <c r="N29" s="65" t="s">
        <v>98</v>
      </c>
      <c r="O29" t="str">
        <f t="shared" si="0"/>
        <v>H&amp;M</v>
      </c>
      <c r="P29" t="str">
        <f t="shared" si="1"/>
        <v>Cotton On</v>
      </c>
      <c r="Q29" t="str">
        <f t="shared" si="2"/>
        <v/>
      </c>
    </row>
    <row r="30" spans="3:17" x14ac:dyDescent="0.35">
      <c r="C30" s="65"/>
      <c r="D30" s="9"/>
      <c r="E30" s="9"/>
      <c r="F30" s="9"/>
      <c r="G30" s="9"/>
      <c r="H30" s="9"/>
      <c r="I30" s="9"/>
      <c r="N30" s="65" t="s">
        <v>107</v>
      </c>
      <c r="O30" t="str">
        <f t="shared" si="0"/>
        <v/>
      </c>
      <c r="P30" t="str">
        <f t="shared" si="1"/>
        <v/>
      </c>
      <c r="Q30" t="str">
        <f t="shared" si="2"/>
        <v/>
      </c>
    </row>
    <row r="31" spans="3:17" x14ac:dyDescent="0.35">
      <c r="C31" s="65"/>
      <c r="D31" s="9"/>
      <c r="E31" s="9"/>
      <c r="F31" s="9"/>
      <c r="G31" s="9"/>
      <c r="H31" s="9"/>
      <c r="I31" s="9"/>
      <c r="N31" s="65" t="s">
        <v>35</v>
      </c>
      <c r="O31" t="str">
        <f t="shared" si="0"/>
        <v>H&amp;M</v>
      </c>
      <c r="P31" t="str">
        <f t="shared" si="1"/>
        <v>Cotton On</v>
      </c>
      <c r="Q31" t="str">
        <f t="shared" si="2"/>
        <v/>
      </c>
    </row>
    <row r="32" spans="3:17" x14ac:dyDescent="0.35">
      <c r="C32" s="65"/>
      <c r="D32" s="9"/>
      <c r="E32" s="9"/>
      <c r="F32" s="9"/>
      <c r="G32" s="9"/>
      <c r="H32" s="9"/>
      <c r="I32" s="9"/>
      <c r="N32" s="65" t="s">
        <v>18</v>
      </c>
      <c r="O32" t="str">
        <f t="shared" si="0"/>
        <v/>
      </c>
      <c r="P32" t="str">
        <f t="shared" si="1"/>
        <v/>
      </c>
      <c r="Q32" t="str">
        <f t="shared" si="2"/>
        <v>Shein</v>
      </c>
    </row>
    <row r="33" spans="3:17" x14ac:dyDescent="0.35">
      <c r="C33" s="65"/>
      <c r="D33" s="9"/>
      <c r="E33" s="9"/>
      <c r="F33" s="9"/>
      <c r="G33" s="9"/>
      <c r="H33" s="9"/>
      <c r="I33" s="9"/>
      <c r="N33" s="65" t="s">
        <v>116</v>
      </c>
      <c r="O33" t="str">
        <f t="shared" si="0"/>
        <v/>
      </c>
      <c r="P33" t="str">
        <f t="shared" si="1"/>
        <v/>
      </c>
      <c r="Q33" t="str">
        <f t="shared" si="2"/>
        <v/>
      </c>
    </row>
    <row r="34" spans="3:17" x14ac:dyDescent="0.35">
      <c r="C34" s="65"/>
      <c r="D34" s="9"/>
      <c r="E34" s="9"/>
      <c r="F34" s="9"/>
      <c r="G34" s="9"/>
      <c r="H34" s="9"/>
      <c r="I34" s="9"/>
      <c r="N34" s="65" t="s">
        <v>121</v>
      </c>
      <c r="O34" t="str">
        <f t="shared" si="0"/>
        <v/>
      </c>
      <c r="P34" t="str">
        <f t="shared" si="1"/>
        <v/>
      </c>
      <c r="Q34" t="str">
        <f t="shared" si="2"/>
        <v/>
      </c>
    </row>
    <row r="35" spans="3:17" x14ac:dyDescent="0.35">
      <c r="C35" s="65"/>
      <c r="D35" s="9"/>
      <c r="E35" s="9"/>
      <c r="F35" s="9"/>
      <c r="G35" s="9"/>
      <c r="H35" s="9"/>
      <c r="I35" s="9"/>
      <c r="N35" s="65" t="s">
        <v>124</v>
      </c>
      <c r="O35" t="str">
        <f t="shared" si="0"/>
        <v/>
      </c>
      <c r="P35" t="str">
        <f t="shared" si="1"/>
        <v/>
      </c>
      <c r="Q35" t="str">
        <f t="shared" si="2"/>
        <v/>
      </c>
    </row>
    <row r="36" spans="3:17" x14ac:dyDescent="0.35">
      <c r="C36" s="65"/>
      <c r="D36" s="9"/>
      <c r="E36" s="9"/>
      <c r="F36" s="9"/>
      <c r="G36" s="9"/>
      <c r="H36" s="9"/>
      <c r="I36" s="9"/>
      <c r="N36" s="65" t="s">
        <v>60</v>
      </c>
      <c r="O36" t="str">
        <f t="shared" si="0"/>
        <v/>
      </c>
      <c r="P36" t="str">
        <f t="shared" si="1"/>
        <v>Cotton On</v>
      </c>
      <c r="Q36" t="str">
        <f t="shared" si="2"/>
        <v>Shein</v>
      </c>
    </row>
    <row r="37" spans="3:17" x14ac:dyDescent="0.35">
      <c r="C37" s="65"/>
      <c r="D37" s="9"/>
      <c r="E37" s="9"/>
      <c r="F37" s="9"/>
      <c r="G37" s="9"/>
      <c r="H37" s="9"/>
      <c r="I37" s="9"/>
      <c r="N37" s="65" t="s">
        <v>129</v>
      </c>
      <c r="O37" t="str">
        <f t="shared" si="0"/>
        <v/>
      </c>
      <c r="P37" t="str">
        <f t="shared" si="1"/>
        <v/>
      </c>
      <c r="Q37" t="str">
        <f t="shared" si="2"/>
        <v>Shein</v>
      </c>
    </row>
    <row r="38" spans="3:17" x14ac:dyDescent="0.35">
      <c r="C38" s="65"/>
      <c r="D38" s="9"/>
      <c r="E38" s="9"/>
      <c r="F38" s="9"/>
      <c r="G38" s="9"/>
      <c r="H38" s="9"/>
      <c r="I38" s="9"/>
      <c r="N38" s="65" t="s">
        <v>132</v>
      </c>
      <c r="O38" t="str">
        <f t="shared" si="0"/>
        <v/>
      </c>
      <c r="P38" t="str">
        <f t="shared" si="1"/>
        <v/>
      </c>
      <c r="Q38" t="str">
        <f t="shared" si="2"/>
        <v>Shein</v>
      </c>
    </row>
    <row r="39" spans="3:17" x14ac:dyDescent="0.35">
      <c r="C39" s="65"/>
      <c r="D39" s="9"/>
      <c r="E39" s="9"/>
      <c r="F39" s="9"/>
      <c r="G39" s="9"/>
      <c r="H39" s="9"/>
      <c r="I39" s="9"/>
      <c r="N39" s="65" t="s">
        <v>25</v>
      </c>
      <c r="O39" t="str">
        <f t="shared" ref="O39:O70" si="3">IF(ISNUMBER(SEARCH($O$5,N39)),"H&amp;M","")</f>
        <v/>
      </c>
      <c r="P39" t="str">
        <f t="shared" ref="P39:P70" si="4">IF(ISNUMBER(SEARCH($P$5,N39)),"Cotton On","")</f>
        <v>Cotton On</v>
      </c>
      <c r="Q39" t="str">
        <f t="shared" ref="Q39:Q70" si="5">IF(ISNUMBER(SEARCH($Q$5,N39)),"Shein","")</f>
        <v/>
      </c>
    </row>
    <row r="40" spans="3:17" x14ac:dyDescent="0.35">
      <c r="C40" s="65"/>
      <c r="D40" s="9"/>
      <c r="E40" s="9"/>
      <c r="F40" s="9"/>
      <c r="G40" s="9"/>
      <c r="H40" s="9"/>
      <c r="I40" s="9"/>
      <c r="N40" s="65" t="s">
        <v>136</v>
      </c>
      <c r="O40" t="str">
        <f t="shared" si="3"/>
        <v/>
      </c>
      <c r="P40" t="str">
        <f t="shared" si="4"/>
        <v>Cotton On</v>
      </c>
      <c r="Q40" t="str">
        <f t="shared" si="5"/>
        <v>Shein</v>
      </c>
    </row>
    <row r="41" spans="3:17" x14ac:dyDescent="0.35">
      <c r="C41" s="65"/>
      <c r="D41" s="9"/>
      <c r="E41" s="9"/>
      <c r="F41" s="9"/>
      <c r="G41" s="9"/>
      <c r="H41" s="9"/>
      <c r="I41" s="9"/>
      <c r="N41" s="65" t="s">
        <v>140</v>
      </c>
      <c r="O41" t="str">
        <f t="shared" si="3"/>
        <v/>
      </c>
      <c r="P41" t="str">
        <f t="shared" si="4"/>
        <v>Cotton On</v>
      </c>
      <c r="Q41" t="str">
        <f t="shared" si="5"/>
        <v/>
      </c>
    </row>
    <row r="42" spans="3:17" x14ac:dyDescent="0.35">
      <c r="C42" s="65"/>
      <c r="D42" s="9"/>
      <c r="E42" s="9"/>
      <c r="F42" s="9"/>
      <c r="G42" s="9"/>
      <c r="H42" s="9"/>
      <c r="I42" s="9"/>
      <c r="N42" s="65" t="s">
        <v>145</v>
      </c>
      <c r="O42" t="str">
        <f t="shared" si="3"/>
        <v/>
      </c>
      <c r="P42" t="str">
        <f t="shared" si="4"/>
        <v/>
      </c>
      <c r="Q42" t="str">
        <f t="shared" si="5"/>
        <v>Shein</v>
      </c>
    </row>
    <row r="43" spans="3:17" x14ac:dyDescent="0.35">
      <c r="C43" s="65"/>
      <c r="D43" s="9"/>
      <c r="E43" s="9"/>
      <c r="F43" s="9"/>
      <c r="G43" s="9"/>
      <c r="H43" s="9"/>
      <c r="I43" s="9"/>
      <c r="N43" s="65" t="s">
        <v>147</v>
      </c>
      <c r="O43" t="str">
        <f t="shared" si="3"/>
        <v/>
      </c>
      <c r="P43" t="str">
        <f t="shared" si="4"/>
        <v/>
      </c>
      <c r="Q43" t="str">
        <f t="shared" si="5"/>
        <v/>
      </c>
    </row>
    <row r="44" spans="3:17" x14ac:dyDescent="0.35">
      <c r="C44" s="65"/>
      <c r="D44" s="9"/>
      <c r="E44" s="9"/>
      <c r="F44" s="9"/>
      <c r="G44" s="9"/>
      <c r="H44" s="9"/>
      <c r="I44" s="9"/>
      <c r="N44" s="65" t="s">
        <v>116</v>
      </c>
      <c r="O44" t="str">
        <f t="shared" si="3"/>
        <v/>
      </c>
      <c r="P44" t="str">
        <f t="shared" si="4"/>
        <v/>
      </c>
      <c r="Q44" t="str">
        <f t="shared" si="5"/>
        <v/>
      </c>
    </row>
    <row r="45" spans="3:17" x14ac:dyDescent="0.35">
      <c r="C45" s="65"/>
      <c r="D45" s="9"/>
      <c r="E45" s="9"/>
      <c r="F45" s="9"/>
      <c r="G45" s="9"/>
      <c r="H45" s="9"/>
      <c r="I45" s="9"/>
      <c r="N45" s="65" t="s">
        <v>154</v>
      </c>
      <c r="O45" t="str">
        <f t="shared" si="3"/>
        <v/>
      </c>
      <c r="P45" t="str">
        <f t="shared" si="4"/>
        <v/>
      </c>
      <c r="Q45" t="str">
        <f t="shared" si="5"/>
        <v>Shein</v>
      </c>
    </row>
    <row r="46" spans="3:17" x14ac:dyDescent="0.35">
      <c r="C46" s="65"/>
      <c r="D46" s="9"/>
      <c r="E46" s="9"/>
      <c r="F46" s="9"/>
      <c r="G46" s="9"/>
      <c r="H46" s="9"/>
      <c r="I46" s="9"/>
      <c r="N46" s="65" t="s">
        <v>157</v>
      </c>
      <c r="O46" t="str">
        <f t="shared" si="3"/>
        <v/>
      </c>
      <c r="P46" t="str">
        <f t="shared" si="4"/>
        <v/>
      </c>
      <c r="Q46" t="str">
        <f t="shared" si="5"/>
        <v/>
      </c>
    </row>
    <row r="47" spans="3:17" x14ac:dyDescent="0.35">
      <c r="C47" s="65"/>
      <c r="D47" s="9"/>
      <c r="E47" s="9"/>
      <c r="F47" s="9"/>
      <c r="G47" s="9"/>
      <c r="H47" s="9"/>
      <c r="I47" s="9"/>
      <c r="N47" s="65" t="s">
        <v>159</v>
      </c>
      <c r="O47" t="str">
        <f t="shared" si="3"/>
        <v/>
      </c>
      <c r="P47" t="str">
        <f t="shared" si="4"/>
        <v>Cotton On</v>
      </c>
      <c r="Q47" t="str">
        <f t="shared" si="5"/>
        <v/>
      </c>
    </row>
    <row r="48" spans="3:17" x14ac:dyDescent="0.35">
      <c r="C48" s="65"/>
      <c r="D48" s="9"/>
      <c r="E48" s="9"/>
      <c r="F48" s="9"/>
      <c r="G48" s="9"/>
      <c r="H48" s="9"/>
      <c r="I48" s="9"/>
      <c r="N48" s="65" t="s">
        <v>162</v>
      </c>
      <c r="O48" t="str">
        <f t="shared" si="3"/>
        <v/>
      </c>
      <c r="P48" t="str">
        <f t="shared" si="4"/>
        <v/>
      </c>
      <c r="Q48" t="str">
        <f t="shared" si="5"/>
        <v>Shein</v>
      </c>
    </row>
    <row r="49" spans="3:17" x14ac:dyDescent="0.35">
      <c r="C49" s="65"/>
      <c r="D49" s="9"/>
      <c r="E49" s="9"/>
      <c r="F49" s="9"/>
      <c r="G49" s="9"/>
      <c r="H49" s="9"/>
      <c r="I49" s="9"/>
      <c r="N49" s="65" t="s">
        <v>44</v>
      </c>
      <c r="O49" t="str">
        <f t="shared" si="3"/>
        <v/>
      </c>
      <c r="P49" t="str">
        <f t="shared" si="4"/>
        <v/>
      </c>
      <c r="Q49" t="str">
        <f t="shared" si="5"/>
        <v/>
      </c>
    </row>
    <row r="50" spans="3:17" x14ac:dyDescent="0.35">
      <c r="C50" s="65"/>
      <c r="D50" s="9"/>
      <c r="E50" s="9"/>
      <c r="F50" s="9"/>
      <c r="G50" s="9"/>
      <c r="H50" s="9"/>
      <c r="I50" s="9"/>
      <c r="N50" s="65" t="s">
        <v>65</v>
      </c>
      <c r="O50" t="str">
        <f t="shared" si="3"/>
        <v>H&amp;M</v>
      </c>
      <c r="P50" t="str">
        <f t="shared" si="4"/>
        <v/>
      </c>
      <c r="Q50" t="str">
        <f t="shared" si="5"/>
        <v/>
      </c>
    </row>
    <row r="51" spans="3:17" x14ac:dyDescent="0.35">
      <c r="C51" s="65"/>
      <c r="D51" s="9"/>
      <c r="E51" s="9"/>
      <c r="F51" s="9"/>
      <c r="G51" s="9"/>
      <c r="H51" s="9"/>
      <c r="I51" s="9"/>
      <c r="N51" s="65" t="s">
        <v>35</v>
      </c>
      <c r="O51" t="str">
        <f t="shared" si="3"/>
        <v>H&amp;M</v>
      </c>
      <c r="P51" t="str">
        <f t="shared" si="4"/>
        <v>Cotton On</v>
      </c>
      <c r="Q51" t="str">
        <f t="shared" si="5"/>
        <v/>
      </c>
    </row>
    <row r="52" spans="3:17" x14ac:dyDescent="0.35">
      <c r="C52" s="65"/>
      <c r="D52" s="9"/>
      <c r="E52" s="9"/>
      <c r="F52" s="9"/>
      <c r="G52" s="9"/>
      <c r="H52" s="9"/>
      <c r="I52" s="9"/>
      <c r="N52" s="65" t="s">
        <v>170</v>
      </c>
      <c r="O52" t="str">
        <f t="shared" si="3"/>
        <v/>
      </c>
      <c r="P52" t="str">
        <f t="shared" si="4"/>
        <v/>
      </c>
      <c r="Q52" t="str">
        <f t="shared" si="5"/>
        <v/>
      </c>
    </row>
    <row r="53" spans="3:17" x14ac:dyDescent="0.35">
      <c r="C53" s="65"/>
      <c r="D53" s="9"/>
      <c r="E53" s="9"/>
      <c r="F53" s="9"/>
      <c r="G53" s="9"/>
      <c r="H53" s="9"/>
      <c r="I53" s="9"/>
      <c r="N53" s="65" t="s">
        <v>173</v>
      </c>
      <c r="O53" t="str">
        <f t="shared" si="3"/>
        <v/>
      </c>
      <c r="P53" t="str">
        <f t="shared" si="4"/>
        <v/>
      </c>
      <c r="Q53" t="str">
        <f t="shared" si="5"/>
        <v/>
      </c>
    </row>
    <row r="54" spans="3:17" x14ac:dyDescent="0.35">
      <c r="C54" s="65"/>
      <c r="D54" s="9"/>
      <c r="E54" s="9"/>
      <c r="F54" s="9"/>
      <c r="G54" s="9"/>
      <c r="H54" s="9"/>
      <c r="I54" s="9"/>
      <c r="N54" s="65" t="s">
        <v>177</v>
      </c>
      <c r="O54" t="str">
        <f t="shared" si="3"/>
        <v/>
      </c>
      <c r="P54" t="str">
        <f t="shared" si="4"/>
        <v/>
      </c>
      <c r="Q54" t="str">
        <f t="shared" si="5"/>
        <v>Shein</v>
      </c>
    </row>
    <row r="55" spans="3:17" x14ac:dyDescent="0.35">
      <c r="C55" s="65"/>
      <c r="D55" s="9"/>
      <c r="E55" s="9"/>
      <c r="F55" s="9"/>
      <c r="G55" s="9"/>
      <c r="H55" s="9"/>
      <c r="I55" s="9"/>
      <c r="N55" s="65" t="s">
        <v>25</v>
      </c>
      <c r="O55" t="str">
        <f t="shared" si="3"/>
        <v/>
      </c>
      <c r="P55" t="str">
        <f t="shared" si="4"/>
        <v>Cotton On</v>
      </c>
      <c r="Q55" t="str">
        <f t="shared" si="5"/>
        <v/>
      </c>
    </row>
    <row r="56" spans="3:17" x14ac:dyDescent="0.35">
      <c r="C56" s="65"/>
      <c r="D56" s="9"/>
      <c r="E56" s="9"/>
      <c r="F56" s="9"/>
      <c r="G56" s="9"/>
      <c r="H56" s="9"/>
      <c r="I56" s="9"/>
      <c r="N56" s="65" t="s">
        <v>159</v>
      </c>
      <c r="O56" t="str">
        <f t="shared" si="3"/>
        <v/>
      </c>
      <c r="P56" t="str">
        <f t="shared" si="4"/>
        <v>Cotton On</v>
      </c>
      <c r="Q56" t="str">
        <f t="shared" si="5"/>
        <v/>
      </c>
    </row>
    <row r="57" spans="3:17" x14ac:dyDescent="0.35">
      <c r="C57" s="65"/>
      <c r="D57" s="9"/>
      <c r="E57" s="9"/>
      <c r="F57" s="9"/>
      <c r="G57" s="9"/>
      <c r="H57" s="9"/>
      <c r="I57" s="9"/>
      <c r="N57" s="65" t="s">
        <v>182</v>
      </c>
      <c r="O57" t="str">
        <f t="shared" si="3"/>
        <v/>
      </c>
      <c r="P57" t="str">
        <f t="shared" si="4"/>
        <v>Cotton On</v>
      </c>
      <c r="Q57" t="str">
        <f t="shared" si="5"/>
        <v/>
      </c>
    </row>
    <row r="58" spans="3:17" x14ac:dyDescent="0.35">
      <c r="C58" s="65"/>
      <c r="D58" s="9"/>
      <c r="E58" s="9"/>
      <c r="F58" s="9"/>
      <c r="G58" s="9"/>
      <c r="H58" s="9"/>
      <c r="I58" s="9"/>
      <c r="N58" s="65" t="s">
        <v>162</v>
      </c>
      <c r="O58" t="str">
        <f t="shared" si="3"/>
        <v/>
      </c>
      <c r="P58" t="str">
        <f t="shared" si="4"/>
        <v/>
      </c>
      <c r="Q58" t="str">
        <f t="shared" si="5"/>
        <v>Shein</v>
      </c>
    </row>
    <row r="59" spans="3:17" x14ac:dyDescent="0.35">
      <c r="C59" s="65"/>
      <c r="D59" s="9"/>
      <c r="E59" s="9"/>
      <c r="F59" s="9"/>
      <c r="G59" s="9"/>
      <c r="H59" s="9"/>
      <c r="I59" s="9"/>
      <c r="N59" s="65" t="s">
        <v>185</v>
      </c>
      <c r="O59" t="str">
        <f t="shared" si="3"/>
        <v/>
      </c>
      <c r="P59" t="str">
        <f t="shared" si="4"/>
        <v>Cotton On</v>
      </c>
      <c r="Q59" t="str">
        <f t="shared" si="5"/>
        <v>Shein</v>
      </c>
    </row>
    <row r="60" spans="3:17" x14ac:dyDescent="0.35">
      <c r="C60" s="65"/>
      <c r="D60" s="9"/>
      <c r="E60" s="9"/>
      <c r="F60" s="9"/>
      <c r="G60" s="9"/>
      <c r="H60" s="9"/>
      <c r="I60" s="9"/>
      <c r="N60" s="65" t="s">
        <v>102</v>
      </c>
      <c r="O60" t="str">
        <f t="shared" si="3"/>
        <v>H&amp;M</v>
      </c>
      <c r="P60" t="str">
        <f t="shared" si="4"/>
        <v/>
      </c>
      <c r="Q60" t="str">
        <f t="shared" si="5"/>
        <v/>
      </c>
    </row>
    <row r="61" spans="3:17" x14ac:dyDescent="0.35">
      <c r="C61" s="65"/>
      <c r="D61" s="9"/>
      <c r="E61" s="9"/>
      <c r="F61" s="9"/>
      <c r="G61" s="9"/>
      <c r="H61" s="9"/>
      <c r="I61" s="9"/>
      <c r="N61" s="65" t="s">
        <v>107</v>
      </c>
      <c r="O61" t="str">
        <f t="shared" si="3"/>
        <v/>
      </c>
      <c r="P61" t="str">
        <f t="shared" si="4"/>
        <v/>
      </c>
      <c r="Q61" t="str">
        <f t="shared" si="5"/>
        <v/>
      </c>
    </row>
    <row r="62" spans="3:17" x14ac:dyDescent="0.35">
      <c r="C62" s="65"/>
      <c r="D62" s="9"/>
      <c r="E62" s="9"/>
      <c r="F62" s="9"/>
      <c r="G62" s="9"/>
      <c r="H62" s="9"/>
      <c r="I62" s="9"/>
      <c r="N62" s="65" t="s">
        <v>140</v>
      </c>
      <c r="O62" t="str">
        <f t="shared" si="3"/>
        <v/>
      </c>
      <c r="P62" t="str">
        <f t="shared" si="4"/>
        <v>Cotton On</v>
      </c>
      <c r="Q62" t="str">
        <f t="shared" si="5"/>
        <v/>
      </c>
    </row>
    <row r="63" spans="3:17" x14ac:dyDescent="0.35">
      <c r="C63" s="65"/>
      <c r="D63" s="9"/>
      <c r="E63" s="9"/>
      <c r="F63" s="9"/>
      <c r="G63" s="9"/>
      <c r="H63" s="9"/>
      <c r="I63" s="9"/>
      <c r="N63" s="65" t="s">
        <v>173</v>
      </c>
      <c r="O63" t="str">
        <f t="shared" si="3"/>
        <v/>
      </c>
      <c r="P63" t="str">
        <f t="shared" si="4"/>
        <v/>
      </c>
      <c r="Q63" t="str">
        <f t="shared" si="5"/>
        <v/>
      </c>
    </row>
    <row r="64" spans="3:17" x14ac:dyDescent="0.35">
      <c r="C64" s="65"/>
      <c r="D64" s="9"/>
      <c r="E64" s="9"/>
      <c r="F64" s="9"/>
      <c r="G64" s="9"/>
      <c r="H64" s="9"/>
      <c r="I64" s="9"/>
      <c r="N64" s="65" t="s">
        <v>190</v>
      </c>
      <c r="O64" t="str">
        <f t="shared" si="3"/>
        <v/>
      </c>
      <c r="P64" t="str">
        <f t="shared" si="4"/>
        <v/>
      </c>
      <c r="Q64" t="str">
        <f t="shared" si="5"/>
        <v>Shein</v>
      </c>
    </row>
    <row r="65" spans="3:17" x14ac:dyDescent="0.35">
      <c r="C65" s="65"/>
      <c r="D65" s="9"/>
      <c r="E65" s="9"/>
      <c r="F65" s="9"/>
      <c r="G65" s="9"/>
      <c r="H65" s="9"/>
      <c r="I65" s="9"/>
      <c r="N65" s="65" t="s">
        <v>193</v>
      </c>
      <c r="O65" t="str">
        <f t="shared" si="3"/>
        <v/>
      </c>
      <c r="P65" t="str">
        <f t="shared" si="4"/>
        <v/>
      </c>
      <c r="Q65" t="str">
        <f t="shared" si="5"/>
        <v>Shein</v>
      </c>
    </row>
    <row r="66" spans="3:17" x14ac:dyDescent="0.35">
      <c r="C66" s="65"/>
      <c r="D66" s="9"/>
      <c r="E66" s="9"/>
      <c r="F66" s="9"/>
      <c r="G66" s="9"/>
      <c r="H66" s="9"/>
      <c r="I66" s="9"/>
      <c r="N66" s="65" t="s">
        <v>197</v>
      </c>
      <c r="O66" t="str">
        <f t="shared" si="3"/>
        <v/>
      </c>
      <c r="P66" t="str">
        <f t="shared" si="4"/>
        <v>Cotton On</v>
      </c>
      <c r="Q66" t="str">
        <f t="shared" si="5"/>
        <v/>
      </c>
    </row>
    <row r="67" spans="3:17" x14ac:dyDescent="0.35">
      <c r="C67" s="65"/>
      <c r="D67" s="9"/>
      <c r="E67" s="9"/>
      <c r="F67" s="9"/>
      <c r="G67" s="9"/>
      <c r="H67" s="9"/>
      <c r="I67" s="9"/>
      <c r="N67" s="65" t="s">
        <v>202</v>
      </c>
      <c r="O67" t="str">
        <f t="shared" si="3"/>
        <v/>
      </c>
      <c r="P67" t="str">
        <f t="shared" si="4"/>
        <v/>
      </c>
      <c r="Q67" t="str">
        <f t="shared" si="5"/>
        <v/>
      </c>
    </row>
    <row r="68" spans="3:17" x14ac:dyDescent="0.35">
      <c r="C68" s="65"/>
      <c r="D68" s="9"/>
      <c r="E68" s="9"/>
      <c r="F68" s="9"/>
      <c r="G68" s="9"/>
      <c r="H68" s="9"/>
      <c r="I68" s="9"/>
      <c r="N68" s="65" t="s">
        <v>18</v>
      </c>
      <c r="O68" t="str">
        <f t="shared" si="3"/>
        <v/>
      </c>
      <c r="P68" t="str">
        <f t="shared" si="4"/>
        <v/>
      </c>
      <c r="Q68" t="str">
        <f t="shared" si="5"/>
        <v>Shein</v>
      </c>
    </row>
    <row r="69" spans="3:17" x14ac:dyDescent="0.35">
      <c r="C69" s="65"/>
      <c r="D69" s="9"/>
      <c r="E69" s="9"/>
      <c r="F69" s="9"/>
      <c r="G69" s="9"/>
      <c r="H69" s="9"/>
      <c r="I69" s="9"/>
      <c r="N69" s="65" t="s">
        <v>157</v>
      </c>
      <c r="O69" t="str">
        <f t="shared" si="3"/>
        <v/>
      </c>
      <c r="P69" t="str">
        <f t="shared" si="4"/>
        <v/>
      </c>
      <c r="Q69" t="str">
        <f t="shared" si="5"/>
        <v/>
      </c>
    </row>
    <row r="70" spans="3:17" x14ac:dyDescent="0.35">
      <c r="C70" s="65"/>
      <c r="D70" s="9"/>
      <c r="E70" s="9"/>
      <c r="F70" s="9"/>
      <c r="G70" s="9"/>
      <c r="H70" s="9"/>
      <c r="I70" s="9"/>
      <c r="N70" s="65" t="s">
        <v>210</v>
      </c>
      <c r="O70" t="str">
        <f t="shared" si="3"/>
        <v/>
      </c>
      <c r="P70" t="str">
        <f t="shared" si="4"/>
        <v>Cotton On</v>
      </c>
      <c r="Q70" t="str">
        <f t="shared" si="5"/>
        <v>Shein</v>
      </c>
    </row>
    <row r="71" spans="3:17" x14ac:dyDescent="0.35">
      <c r="C71" s="65"/>
      <c r="D71" s="9"/>
      <c r="E71" s="9"/>
      <c r="F71" s="9"/>
      <c r="G71" s="9"/>
      <c r="H71" s="9"/>
      <c r="I71" s="9"/>
      <c r="N71" s="65" t="s">
        <v>211</v>
      </c>
      <c r="O71" t="str">
        <f t="shared" ref="O71:O77" si="6">IF(ISNUMBER(SEARCH($O$5,N71)),"H&amp;M","")</f>
        <v/>
      </c>
      <c r="P71" t="str">
        <f t="shared" ref="P71:P77" si="7">IF(ISNUMBER(SEARCH($P$5,N71)),"Cotton On","")</f>
        <v>Cotton On</v>
      </c>
      <c r="Q71" t="str">
        <f t="shared" ref="Q71:Q77" si="8">IF(ISNUMBER(SEARCH($Q$5,N71)),"Shein","")</f>
        <v/>
      </c>
    </row>
    <row r="72" spans="3:17" x14ac:dyDescent="0.35">
      <c r="C72" s="65"/>
      <c r="D72" s="9"/>
      <c r="E72" s="9"/>
      <c r="F72" s="9"/>
      <c r="G72" s="9"/>
      <c r="H72" s="9"/>
      <c r="I72" s="9"/>
      <c r="N72" s="65" t="s">
        <v>18</v>
      </c>
      <c r="O72" t="str">
        <f t="shared" si="6"/>
        <v/>
      </c>
      <c r="P72" t="str">
        <f t="shared" si="7"/>
        <v/>
      </c>
      <c r="Q72" t="str">
        <f t="shared" si="8"/>
        <v>Shein</v>
      </c>
    </row>
    <row r="73" spans="3:17" x14ac:dyDescent="0.35">
      <c r="C73" s="65"/>
      <c r="D73" s="9"/>
      <c r="E73" s="9"/>
      <c r="F73" s="9"/>
      <c r="G73" s="9"/>
      <c r="H73" s="9"/>
      <c r="I73" s="9"/>
      <c r="N73" s="65" t="s">
        <v>216</v>
      </c>
      <c r="O73" t="str">
        <f t="shared" si="6"/>
        <v/>
      </c>
      <c r="P73" t="str">
        <f t="shared" si="7"/>
        <v/>
      </c>
      <c r="Q73" t="str">
        <f t="shared" si="8"/>
        <v>Shein</v>
      </c>
    </row>
    <row r="74" spans="3:17" x14ac:dyDescent="0.35">
      <c r="C74" s="65"/>
      <c r="D74" s="9"/>
      <c r="E74" s="9"/>
      <c r="F74" s="9"/>
      <c r="G74" s="9"/>
      <c r="H74" s="9"/>
      <c r="I74" s="9"/>
      <c r="N74" s="65" t="s">
        <v>145</v>
      </c>
      <c r="O74" t="str">
        <f t="shared" si="6"/>
        <v/>
      </c>
      <c r="P74" t="str">
        <f t="shared" si="7"/>
        <v/>
      </c>
      <c r="Q74" t="str">
        <f t="shared" si="8"/>
        <v>Shein</v>
      </c>
    </row>
    <row r="75" spans="3:17" x14ac:dyDescent="0.35">
      <c r="C75" s="65"/>
      <c r="D75" s="9"/>
      <c r="E75" s="9"/>
      <c r="F75" s="9"/>
      <c r="G75" s="9"/>
      <c r="H75" s="9"/>
      <c r="I75" s="9"/>
      <c r="N75" s="65" t="s">
        <v>157</v>
      </c>
      <c r="O75" t="str">
        <f t="shared" si="6"/>
        <v/>
      </c>
      <c r="P75" t="str">
        <f t="shared" si="7"/>
        <v/>
      </c>
      <c r="Q75" t="str">
        <f t="shared" si="8"/>
        <v/>
      </c>
    </row>
    <row r="76" spans="3:17" x14ac:dyDescent="0.35">
      <c r="C76" s="65"/>
      <c r="D76" s="9"/>
      <c r="E76" s="9"/>
      <c r="F76" s="9"/>
      <c r="G76" s="9"/>
      <c r="H76" s="9"/>
      <c r="I76" s="9"/>
      <c r="N76" s="65" t="s">
        <v>145</v>
      </c>
      <c r="O76" t="str">
        <f t="shared" si="6"/>
        <v/>
      </c>
      <c r="P76" t="str">
        <f t="shared" si="7"/>
        <v/>
      </c>
      <c r="Q76" t="str">
        <f t="shared" si="8"/>
        <v>Shein</v>
      </c>
    </row>
    <row r="77" spans="3:17" x14ac:dyDescent="0.35">
      <c r="C77" s="65"/>
      <c r="D77" s="9"/>
      <c r="E77" s="9"/>
      <c r="F77" s="9"/>
      <c r="G77" s="9"/>
      <c r="H77" s="9"/>
      <c r="I77" s="9"/>
      <c r="N77" s="65" t="s">
        <v>222</v>
      </c>
      <c r="O77" t="str">
        <f t="shared" si="6"/>
        <v>H&amp;M</v>
      </c>
      <c r="P77" t="str">
        <f t="shared" si="7"/>
        <v>Cotton On</v>
      </c>
      <c r="Q77" t="str">
        <f t="shared" si="8"/>
        <v/>
      </c>
    </row>
    <row r="78" spans="3:17" x14ac:dyDescent="0.35">
      <c r="C78" s="65"/>
      <c r="D78" s="9"/>
      <c r="E78" s="9"/>
      <c r="F78" s="9"/>
      <c r="G78" s="9"/>
      <c r="H78" s="9"/>
      <c r="I78" s="9"/>
    </row>
    <row r="79" spans="3:17" x14ac:dyDescent="0.35">
      <c r="C79" s="65"/>
      <c r="D79" s="9"/>
      <c r="E79" s="9"/>
      <c r="F79" s="9"/>
      <c r="G79" s="9"/>
      <c r="H79" s="9"/>
      <c r="I79" s="9"/>
      <c r="O79" t="str">
        <f t="shared" ref="O79:O122" si="9">IF(ISNUMBER(SEARCH($O$7,N78)),"H&amp;M","")</f>
        <v/>
      </c>
    </row>
    <row r="80" spans="3:17" x14ac:dyDescent="0.35">
      <c r="O80" t="str">
        <f t="shared" si="9"/>
        <v/>
      </c>
    </row>
    <row r="81" spans="15:15" x14ac:dyDescent="0.35">
      <c r="O81" t="str">
        <f t="shared" si="9"/>
        <v/>
      </c>
    </row>
    <row r="82" spans="15:15" x14ac:dyDescent="0.35">
      <c r="O82" t="str">
        <f t="shared" si="9"/>
        <v/>
      </c>
    </row>
    <row r="83" spans="15:15" x14ac:dyDescent="0.35">
      <c r="O83" t="str">
        <f t="shared" si="9"/>
        <v/>
      </c>
    </row>
    <row r="84" spans="15:15" x14ac:dyDescent="0.35">
      <c r="O84" t="str">
        <f t="shared" si="9"/>
        <v/>
      </c>
    </row>
    <row r="85" spans="15:15" x14ac:dyDescent="0.35">
      <c r="O85" t="str">
        <f t="shared" si="9"/>
        <v/>
      </c>
    </row>
    <row r="86" spans="15:15" x14ac:dyDescent="0.35">
      <c r="O86" t="str">
        <f t="shared" si="9"/>
        <v/>
      </c>
    </row>
    <row r="87" spans="15:15" x14ac:dyDescent="0.35">
      <c r="O87" t="str">
        <f t="shared" si="9"/>
        <v/>
      </c>
    </row>
    <row r="88" spans="15:15" x14ac:dyDescent="0.35">
      <c r="O88" t="str">
        <f t="shared" si="9"/>
        <v/>
      </c>
    </row>
    <row r="89" spans="15:15" x14ac:dyDescent="0.35">
      <c r="O89" t="str">
        <f t="shared" si="9"/>
        <v/>
      </c>
    </row>
    <row r="90" spans="15:15" x14ac:dyDescent="0.35">
      <c r="O90" t="str">
        <f t="shared" si="9"/>
        <v/>
      </c>
    </row>
    <row r="91" spans="15:15" x14ac:dyDescent="0.35">
      <c r="O91" t="str">
        <f t="shared" si="9"/>
        <v/>
      </c>
    </row>
    <row r="92" spans="15:15" x14ac:dyDescent="0.35">
      <c r="O92" t="str">
        <f t="shared" si="9"/>
        <v/>
      </c>
    </row>
    <row r="93" spans="15:15" x14ac:dyDescent="0.35">
      <c r="O93" t="str">
        <f t="shared" si="9"/>
        <v/>
      </c>
    </row>
    <row r="94" spans="15:15" x14ac:dyDescent="0.35">
      <c r="O94" t="str">
        <f t="shared" si="9"/>
        <v/>
      </c>
    </row>
    <row r="95" spans="15:15" x14ac:dyDescent="0.35">
      <c r="O95" t="str">
        <f t="shared" si="9"/>
        <v/>
      </c>
    </row>
    <row r="96" spans="15:15" x14ac:dyDescent="0.35">
      <c r="O96" t="str">
        <f t="shared" si="9"/>
        <v/>
      </c>
    </row>
    <row r="97" spans="15:15" x14ac:dyDescent="0.35">
      <c r="O97" t="str">
        <f t="shared" si="9"/>
        <v/>
      </c>
    </row>
    <row r="98" spans="15:15" x14ac:dyDescent="0.35">
      <c r="O98" t="str">
        <f t="shared" si="9"/>
        <v/>
      </c>
    </row>
    <row r="99" spans="15:15" x14ac:dyDescent="0.35">
      <c r="O99" t="str">
        <f t="shared" si="9"/>
        <v/>
      </c>
    </row>
    <row r="100" spans="15:15" x14ac:dyDescent="0.35">
      <c r="O100" t="str">
        <f t="shared" si="9"/>
        <v/>
      </c>
    </row>
    <row r="101" spans="15:15" x14ac:dyDescent="0.35">
      <c r="O101" t="str">
        <f t="shared" si="9"/>
        <v/>
      </c>
    </row>
    <row r="102" spans="15:15" x14ac:dyDescent="0.35">
      <c r="O102" t="str">
        <f t="shared" si="9"/>
        <v/>
      </c>
    </row>
    <row r="103" spans="15:15" x14ac:dyDescent="0.35">
      <c r="O103" t="str">
        <f t="shared" si="9"/>
        <v/>
      </c>
    </row>
    <row r="104" spans="15:15" x14ac:dyDescent="0.35">
      <c r="O104" t="str">
        <f t="shared" si="9"/>
        <v/>
      </c>
    </row>
    <row r="105" spans="15:15" x14ac:dyDescent="0.35">
      <c r="O105" t="str">
        <f t="shared" si="9"/>
        <v/>
      </c>
    </row>
    <row r="106" spans="15:15" x14ac:dyDescent="0.35">
      <c r="O106" t="str">
        <f t="shared" si="9"/>
        <v/>
      </c>
    </row>
    <row r="107" spans="15:15" x14ac:dyDescent="0.35">
      <c r="O107" t="str">
        <f t="shared" si="9"/>
        <v/>
      </c>
    </row>
    <row r="108" spans="15:15" x14ac:dyDescent="0.35">
      <c r="O108" t="str">
        <f t="shared" si="9"/>
        <v/>
      </c>
    </row>
    <row r="109" spans="15:15" x14ac:dyDescent="0.35">
      <c r="O109" t="str">
        <f t="shared" si="9"/>
        <v/>
      </c>
    </row>
    <row r="110" spans="15:15" x14ac:dyDescent="0.35">
      <c r="O110" t="str">
        <f t="shared" si="9"/>
        <v/>
      </c>
    </row>
    <row r="111" spans="15:15" x14ac:dyDescent="0.35">
      <c r="O111" t="str">
        <f t="shared" si="9"/>
        <v/>
      </c>
    </row>
    <row r="112" spans="15:15" x14ac:dyDescent="0.35">
      <c r="O112" t="str">
        <f t="shared" si="9"/>
        <v/>
      </c>
    </row>
    <row r="113" spans="15:15" x14ac:dyDescent="0.35">
      <c r="O113" t="str">
        <f t="shared" si="9"/>
        <v/>
      </c>
    </row>
    <row r="114" spans="15:15" x14ac:dyDescent="0.35">
      <c r="O114" t="str">
        <f t="shared" si="9"/>
        <v/>
      </c>
    </row>
    <row r="115" spans="15:15" x14ac:dyDescent="0.35">
      <c r="O115" t="str">
        <f t="shared" si="9"/>
        <v/>
      </c>
    </row>
    <row r="116" spans="15:15" x14ac:dyDescent="0.35">
      <c r="O116" t="str">
        <f t="shared" si="9"/>
        <v/>
      </c>
    </row>
    <row r="117" spans="15:15" x14ac:dyDescent="0.35">
      <c r="O117" t="str">
        <f t="shared" si="9"/>
        <v/>
      </c>
    </row>
    <row r="118" spans="15:15" x14ac:dyDescent="0.35">
      <c r="O118" t="str">
        <f t="shared" si="9"/>
        <v/>
      </c>
    </row>
    <row r="119" spans="15:15" x14ac:dyDescent="0.35">
      <c r="O119" t="str">
        <f t="shared" si="9"/>
        <v/>
      </c>
    </row>
    <row r="120" spans="15:15" x14ac:dyDescent="0.35">
      <c r="O120" t="str">
        <f t="shared" si="9"/>
        <v/>
      </c>
    </row>
    <row r="121" spans="15:15" x14ac:dyDescent="0.35">
      <c r="O121" t="str">
        <f t="shared" si="9"/>
        <v/>
      </c>
    </row>
    <row r="122" spans="15:15" x14ac:dyDescent="0.35">
      <c r="O122" t="str">
        <f t="shared" si="9"/>
        <v/>
      </c>
    </row>
  </sheetData>
  <conditionalFormatting sqref="C7:I79">
    <cfRule type="containsText" dxfId="3" priority="2" operator="containsText" text="H&amp;M">
      <formula>NOT(ISERROR(SEARCH("H&amp;M",C7)))</formula>
    </cfRule>
  </conditionalFormatting>
  <conditionalFormatting sqref="N7:N77">
    <cfRule type="containsText" dxfId="2" priority="1" operator="containsText" text="H&amp;M">
      <formula>NOT(ISERROR(SEARCH("H&amp;M",N7)))</formula>
    </cfRule>
  </conditionalFormatting>
  <pageMargins left="0.7" right="0.7" top="0.75" bottom="0.75" header="0.3" footer="0.3"/>
  <drawing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D545C-459D-42D4-BE89-E970EA4F4C71}">
  <sheetPr>
    <tabColor rgb="FF70AD47"/>
  </sheetPr>
  <dimension ref="C6:I77"/>
  <sheetViews>
    <sheetView topLeftCell="A3" zoomScale="56" zoomScaleNormal="70" workbookViewId="0">
      <selection activeCell="AM15" sqref="AM15"/>
    </sheetView>
  </sheetViews>
  <sheetFormatPr defaultColWidth="8.81640625" defaultRowHeight="14.5" x14ac:dyDescent="0.35"/>
  <cols>
    <col min="3" max="3" width="20.453125" customWidth="1"/>
    <col min="9" max="9" width="20.453125" customWidth="1"/>
  </cols>
  <sheetData>
    <row r="6" spans="3:9" ht="68.5" customHeight="1" x14ac:dyDescent="0.35">
      <c r="C6" s="80" t="s">
        <v>10</v>
      </c>
      <c r="G6" s="73"/>
      <c r="H6" s="83"/>
      <c r="I6" s="80" t="s">
        <v>10</v>
      </c>
    </row>
    <row r="7" spans="3:9" x14ac:dyDescent="0.35">
      <c r="C7" s="81">
        <v>2</v>
      </c>
      <c r="G7" s="85"/>
      <c r="H7" s="84">
        <v>5</v>
      </c>
      <c r="I7" s="78">
        <f>COUNTIF(C7:C77,C77)</f>
        <v>25</v>
      </c>
    </row>
    <row r="8" spans="3:9" x14ac:dyDescent="0.35">
      <c r="C8" s="81">
        <v>5</v>
      </c>
      <c r="H8" s="84">
        <v>4</v>
      </c>
      <c r="I8" s="78">
        <f>COUNTIF(C7:C77,C76)</f>
        <v>25</v>
      </c>
    </row>
    <row r="9" spans="3:9" x14ac:dyDescent="0.35">
      <c r="C9" s="81">
        <v>4</v>
      </c>
      <c r="H9" s="84">
        <v>3</v>
      </c>
      <c r="I9" s="78">
        <f>COUNTIF(C7:C77,C10)</f>
        <v>12</v>
      </c>
    </row>
    <row r="10" spans="3:9" x14ac:dyDescent="0.35">
      <c r="C10" s="81">
        <v>3</v>
      </c>
      <c r="H10" s="84">
        <v>2</v>
      </c>
      <c r="I10" s="78">
        <f>COUNTIF(C7:C77,C7)</f>
        <v>4</v>
      </c>
    </row>
    <row r="11" spans="3:9" x14ac:dyDescent="0.35">
      <c r="C11" s="81">
        <v>5</v>
      </c>
      <c r="H11" s="84">
        <v>1</v>
      </c>
      <c r="I11" s="78">
        <f>COUNTIF(C7:C77,C53)</f>
        <v>5</v>
      </c>
    </row>
    <row r="12" spans="3:9" x14ac:dyDescent="0.35">
      <c r="C12" s="81">
        <v>3</v>
      </c>
    </row>
    <row r="13" spans="3:9" x14ac:dyDescent="0.35">
      <c r="C13" s="81">
        <v>4</v>
      </c>
    </row>
    <row r="14" spans="3:9" x14ac:dyDescent="0.35">
      <c r="C14" s="81">
        <v>4</v>
      </c>
    </row>
    <row r="15" spans="3:9" x14ac:dyDescent="0.35">
      <c r="C15" s="81">
        <v>1</v>
      </c>
    </row>
    <row r="16" spans="3:9" x14ac:dyDescent="0.35">
      <c r="C16" s="81">
        <v>5</v>
      </c>
    </row>
    <row r="17" spans="3:3" x14ac:dyDescent="0.35">
      <c r="C17" s="81">
        <v>2</v>
      </c>
    </row>
    <row r="18" spans="3:3" x14ac:dyDescent="0.35">
      <c r="C18" s="81">
        <v>1</v>
      </c>
    </row>
    <row r="19" spans="3:3" x14ac:dyDescent="0.35">
      <c r="C19" s="81">
        <v>5</v>
      </c>
    </row>
    <row r="20" spans="3:3" x14ac:dyDescent="0.35">
      <c r="C20" s="81">
        <v>5</v>
      </c>
    </row>
    <row r="21" spans="3:3" x14ac:dyDescent="0.35">
      <c r="C21" s="81">
        <v>3</v>
      </c>
    </row>
    <row r="22" spans="3:3" x14ac:dyDescent="0.35">
      <c r="C22" s="81">
        <v>2</v>
      </c>
    </row>
    <row r="23" spans="3:3" x14ac:dyDescent="0.35">
      <c r="C23" s="81">
        <v>2</v>
      </c>
    </row>
    <row r="24" spans="3:3" x14ac:dyDescent="0.35">
      <c r="C24" s="81">
        <v>4</v>
      </c>
    </row>
    <row r="25" spans="3:3" x14ac:dyDescent="0.35">
      <c r="C25" s="81">
        <v>4</v>
      </c>
    </row>
    <row r="26" spans="3:3" x14ac:dyDescent="0.35">
      <c r="C26" s="81">
        <v>1</v>
      </c>
    </row>
    <row r="27" spans="3:3" x14ac:dyDescent="0.35">
      <c r="C27" s="82">
        <v>5</v>
      </c>
    </row>
    <row r="28" spans="3:3" x14ac:dyDescent="0.35">
      <c r="C28" s="82">
        <v>3</v>
      </c>
    </row>
    <row r="29" spans="3:3" x14ac:dyDescent="0.35">
      <c r="C29" s="82">
        <v>5</v>
      </c>
    </row>
    <row r="30" spans="3:3" x14ac:dyDescent="0.35">
      <c r="C30" s="82">
        <v>4</v>
      </c>
    </row>
    <row r="31" spans="3:3" x14ac:dyDescent="0.35">
      <c r="C31" s="82">
        <v>5</v>
      </c>
    </row>
    <row r="32" spans="3:3" x14ac:dyDescent="0.35">
      <c r="C32" s="82">
        <v>5</v>
      </c>
    </row>
    <row r="33" spans="3:3" x14ac:dyDescent="0.35">
      <c r="C33" s="82">
        <v>5</v>
      </c>
    </row>
    <row r="34" spans="3:3" x14ac:dyDescent="0.35">
      <c r="C34" s="82">
        <v>5</v>
      </c>
    </row>
    <row r="35" spans="3:3" x14ac:dyDescent="0.35">
      <c r="C35" s="82">
        <v>5</v>
      </c>
    </row>
    <row r="36" spans="3:3" x14ac:dyDescent="0.35">
      <c r="C36" s="82">
        <v>5</v>
      </c>
    </row>
    <row r="37" spans="3:3" x14ac:dyDescent="0.35">
      <c r="C37" s="82">
        <v>5</v>
      </c>
    </row>
    <row r="38" spans="3:3" x14ac:dyDescent="0.35">
      <c r="C38" s="82">
        <v>5</v>
      </c>
    </row>
    <row r="39" spans="3:3" x14ac:dyDescent="0.35">
      <c r="C39" s="82">
        <v>4</v>
      </c>
    </row>
    <row r="40" spans="3:3" x14ac:dyDescent="0.35">
      <c r="C40" s="82">
        <v>4</v>
      </c>
    </row>
    <row r="41" spans="3:3" x14ac:dyDescent="0.35">
      <c r="C41" s="82">
        <v>4</v>
      </c>
    </row>
    <row r="42" spans="3:3" x14ac:dyDescent="0.35">
      <c r="C42" s="82">
        <v>3</v>
      </c>
    </row>
    <row r="43" spans="3:3" x14ac:dyDescent="0.35">
      <c r="C43" s="82">
        <v>4</v>
      </c>
    </row>
    <row r="44" spans="3:3" x14ac:dyDescent="0.35">
      <c r="C44" s="82">
        <v>4</v>
      </c>
    </row>
    <row r="45" spans="3:3" x14ac:dyDescent="0.35">
      <c r="C45" s="82">
        <v>3</v>
      </c>
    </row>
    <row r="46" spans="3:3" x14ac:dyDescent="0.35">
      <c r="C46" s="82">
        <v>3</v>
      </c>
    </row>
    <row r="47" spans="3:3" x14ac:dyDescent="0.35">
      <c r="C47" s="82">
        <v>4</v>
      </c>
    </row>
    <row r="48" spans="3:3" x14ac:dyDescent="0.35">
      <c r="C48" s="82">
        <v>3</v>
      </c>
    </row>
    <row r="49" spans="3:3" x14ac:dyDescent="0.35">
      <c r="C49" s="82">
        <v>1</v>
      </c>
    </row>
    <row r="50" spans="3:3" x14ac:dyDescent="0.35">
      <c r="C50" s="82">
        <v>5</v>
      </c>
    </row>
    <row r="51" spans="3:3" x14ac:dyDescent="0.35">
      <c r="C51" s="82">
        <v>4</v>
      </c>
    </row>
    <row r="52" spans="3:3" x14ac:dyDescent="0.35">
      <c r="C52" s="82">
        <v>3</v>
      </c>
    </row>
    <row r="53" spans="3:3" x14ac:dyDescent="0.35">
      <c r="C53" s="82">
        <v>1</v>
      </c>
    </row>
    <row r="54" spans="3:3" x14ac:dyDescent="0.35">
      <c r="C54" s="82">
        <v>4</v>
      </c>
    </row>
    <row r="55" spans="3:3" x14ac:dyDescent="0.35">
      <c r="C55" s="82">
        <v>5</v>
      </c>
    </row>
    <row r="56" spans="3:3" x14ac:dyDescent="0.35">
      <c r="C56" s="82">
        <v>4</v>
      </c>
    </row>
    <row r="57" spans="3:3" x14ac:dyDescent="0.35">
      <c r="C57" s="82">
        <v>3</v>
      </c>
    </row>
    <row r="58" spans="3:3" x14ac:dyDescent="0.35">
      <c r="C58" s="82">
        <v>4</v>
      </c>
    </row>
    <row r="59" spans="3:3" x14ac:dyDescent="0.35">
      <c r="C59" s="82">
        <v>5</v>
      </c>
    </row>
    <row r="60" spans="3:3" x14ac:dyDescent="0.35">
      <c r="C60" s="82">
        <v>5</v>
      </c>
    </row>
    <row r="61" spans="3:3" x14ac:dyDescent="0.35">
      <c r="C61" s="82">
        <v>4</v>
      </c>
    </row>
    <row r="62" spans="3:3" x14ac:dyDescent="0.35">
      <c r="C62" s="82">
        <v>3</v>
      </c>
    </row>
    <row r="63" spans="3:3" x14ac:dyDescent="0.35">
      <c r="C63" s="82">
        <v>4</v>
      </c>
    </row>
    <row r="64" spans="3:3" x14ac:dyDescent="0.35">
      <c r="C64" s="82">
        <v>5</v>
      </c>
    </row>
    <row r="65" spans="3:3" x14ac:dyDescent="0.35">
      <c r="C65" s="82">
        <v>4</v>
      </c>
    </row>
    <row r="66" spans="3:3" x14ac:dyDescent="0.35">
      <c r="C66" s="82">
        <v>4</v>
      </c>
    </row>
    <row r="67" spans="3:3" x14ac:dyDescent="0.35">
      <c r="C67" s="82">
        <v>5</v>
      </c>
    </row>
    <row r="68" spans="3:3" x14ac:dyDescent="0.35">
      <c r="C68" s="82">
        <v>5</v>
      </c>
    </row>
    <row r="69" spans="3:3" x14ac:dyDescent="0.35">
      <c r="C69" s="82">
        <v>3</v>
      </c>
    </row>
    <row r="70" spans="3:3" x14ac:dyDescent="0.35">
      <c r="C70" s="82">
        <v>5</v>
      </c>
    </row>
    <row r="71" spans="3:3" x14ac:dyDescent="0.35">
      <c r="C71" s="82">
        <v>4</v>
      </c>
    </row>
    <row r="72" spans="3:3" x14ac:dyDescent="0.35">
      <c r="C72" s="82">
        <v>4</v>
      </c>
    </row>
    <row r="73" spans="3:3" x14ac:dyDescent="0.35">
      <c r="C73" s="82">
        <v>5</v>
      </c>
    </row>
    <row r="74" spans="3:3" x14ac:dyDescent="0.35">
      <c r="C74" s="82">
        <v>4</v>
      </c>
    </row>
    <row r="75" spans="3:3" x14ac:dyDescent="0.35">
      <c r="C75" s="82">
        <v>4</v>
      </c>
    </row>
    <row r="76" spans="3:3" x14ac:dyDescent="0.35">
      <c r="C76" s="82">
        <v>4</v>
      </c>
    </row>
    <row r="77" spans="3:3" x14ac:dyDescent="0.35">
      <c r="C77" s="82">
        <v>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4 0 6 ] ] > < / 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 2 0 2 2 - 0 1 - 2 1 T 1 3 : 5 5 : 2 5 . 9 0 9 4 8 6 6 + 0 8 : 0 0 < / L a s t P r o c e s s e d T i m e > < / D a t a M o d e l i n g S a n d b o x . S e r i a l i z e d S a n d b o x E r r o r C a c h e > ] ] > < / C u s t o m C o n t e n t > < / G e m i n i > 
</file>

<file path=customXml/item11.xml><?xml version="1.0" encoding="utf-8"?>
<p:properties xmlns:p="http://schemas.microsoft.com/office/2006/metadata/properties" xmlns:xsi="http://www.w3.org/2001/XMLSchema-instance" xmlns:pc="http://schemas.microsoft.com/office/infopath/2007/PartnerControls">
  <documentManagement/>
</p:properties>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M a n u a l C a l c M o d e " > < C u s t o m C o n t e n t > < ! [ C D A T A [ F a l s e ] ] > < / C u s t o m C o n t e n t > < / G e m i n i > 
</file>

<file path=customXml/item14.xml>��< ? x m l   v e r s i o n = " 1 . 0 "   e n c o d i n g = " U T F - 1 6 " ? > < G e m i n i   x m l n s = " h t t p : / / g e m i n i / p i v o t c u s t o m i z a t i o n / C l i e n t W i n d o w X M L " > < C u s t o m C o n t e n t > < ! [ C D A T A [ V i e w ] ] > < / C u s t o m C o n t e n t > < / G e m i n i > 
</file>

<file path=customXml/item15.xml>��< ? x m l   v e r s i o n = " 1 . 0 "   e n c o d i n g = " U T F - 1 6 " ? > < G e m i n i   x m l n s = " h t t p : / / g e m i n i / p i v o t c u s t o m i z a t i o n / S a n d b o x N o n E m p t y " > < C u s t o m C o n t e n t > < ! [ C D A T A [ 1 ] ] > < / C u s t o m C o n t e n t > < / G e m i n i > 
</file>

<file path=customXml/item16.xml>��< ? x m l   v e r s i o n = " 1 . 0 "   e n c o d i n g = " U T F - 1 6 " ? > < G e m i n i   x m l n s = " h t t p : / / g e m i n i / p i v o t c u s t o m i z a t i o n / T a b l e O r d e r " > < C u s t o m C o n t e n t > < ! [ C D A T A [ B r a n d t a b l e 2 , V i e w ] ] > < / C u s t o m C o n t e n t > < / G e m i n i > 
</file>

<file path=customXml/item17.xml><?xml version="1.0" encoding="utf-8"?>
<?mso-contentType ?>
<FormTemplates xmlns="http://schemas.microsoft.com/sharepoint/v3/contenttype/forms">
  <Display>DocumentLibraryForm</Display>
  <Edit>DocumentLibraryForm</Edit>
  <New>DocumentLibraryForm</New>
</FormTemplates>
</file>

<file path=customXml/item18.xml>��< ? x m l   v e r s i o n = " 1 . 0 "   e n c o d i n g = " U T F - 1 6 " ? > < G e m i n i   x m l n s = " h t t p : / / g e m i n i / p i v o t c u s t o m i z a t i o n / S h o w I m p l i c i t M e a s u r e s " > < C u s t o m C o n t e n t > < ! [ C D A T A [ F a l s 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d c a 8 d 4 4 e - 8 7 8 6 - 4 7 f 7 - 8 2 0 2 - e 8 f 9 3 b 5 8 b f 0 4 " > < C u s t o m C o n t e n t > < ! [ C D A T A [ < ? x m l   v e r s i o n = " 1 . 0 "   e n c o d i n g = " u t f - 1 6 " ? > < S e t t i n g s > < C a l c u l a t e d F i e l d s > < i t e m > < M e a s u r e N a m e > S l i c e r < / M e a s u r e N a m e > < D i s p l a y N a m e > S l i c e r < / D i s p l a y N a m e > < V i s i b l e > F a l s e < / V i s i b l e > < / i t e m > < i t e m > < M e a s u r e N a m e > K P I < / M e a s u r e N a m e > < D i s p l a y N a m e > K P I < / D i s p l a y N a m e > < V i s i b l e > F a l s e < / V i s i b l e > < / i t e m > < / C a l c u l a t e d F i e l d s > < S A H o s t H a s h > 0 < / S A H o s t H a s h > < G e m i n i F i e l d L i s t V i s i b l e > T r u e < / G e m i n i F i e l d L i s t V i s i b l e > < / S e t t i n g s > ] ] > < / C u s t o m C o n t e n t > < / G e m i n i > 
</file>

<file path=customXml/item20.xml>��< ? x m l   v e r s i o n = " 1 . 0 "   e n c o d i n g = " U T F - 1 6 " ? > < G e m i n i   x m l n s = " h t t p : / / g e m i n i / p i v o t c u s t o m i z a t i o n / T a b l e X M L _ B r a n d t a b l e 2 " > < 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 8 8 < / i n t > < / v a l u e > < / i t e m > < i t e m > < k e y > < s t r i n g > H & a m p ; M < / s t r i n g > < / k e y > < v a l u e > < i n t > 9 7 < / i n t > < / v a l u e > < / i t e m > < i t e m > < k e y > < s t r i n g > C O S < / s t r i n g > < / k e y > < v a l u e > < i n t > 8 6 < / i n t > < / v a l u e > < / i t e m > < i t e m > < k e y > < s t r i n g > W e e k d a y < / s t r i n g > < / k e y > < v a l u e > < i n t > 1 3 2 < / i n t > < / v a l u e > < / i t e m > < i t e m > < k e y > < s t r i n g > M o n k i < / s t r i n g > < / k e y > < v a l u e > < i n t > 1 0 7 < / i n t > < / v a l u e > < / i t e m > < i t e m > < k e y > < s t r i n g > H & a m p ; M   H o m e < / s t r i n g > < / k e y > < v a l u e > < i n t > 1 5 7 < / i n t > < / v a l u e > < / i t e m > < i t e m > < k e y > < s t r i n g > O t h e r   S t o r e s < / s t r i n g > < / k e y > < v a l u e > < i n t > 1 6 4 < / i n t > < / v a l u e > < / i t e m > < / C o l u m n W i d t h s > < C o l u m n D i s p l a y I n d e x > < i t e m > < k e y > < s t r i n g > Y e a r < / s t r i n g > < / k e y > < v a l u e > < i n t > 0 < / i n t > < / v a l u e > < / i t e m > < i t e m > < k e y > < s t r i n g > H & a m p ; M < / s t r i n g > < / k e y > < v a l u e > < i n t > 1 < / i n t > < / v a l u e > < / i t e m > < i t e m > < k e y > < s t r i n g > C O S < / s t r i n g > < / k e y > < v a l u e > < i n t > 2 < / i n t > < / v a l u e > < / i t e m > < i t e m > < k e y > < s t r i n g > W e e k d a y < / s t r i n g > < / k e y > < v a l u e > < i n t > 3 < / i n t > < / v a l u e > < / i t e m > < i t e m > < k e y > < s t r i n g > M o n k i < / s t r i n g > < / k e y > < v a l u e > < i n t > 4 < / i n t > < / v a l u e > < / i t e m > < i t e m > < k e y > < s t r i n g > H & a m p ; M   H o m e < / s t r i n g > < / k e y > < v a l u e > < i n t > 5 < / i n t > < / v a l u e > < / i t e m > < i t e m > < k e y > < s t r i n g > O t h e r   S t o r e s < / 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I s S a n d b o x E m b e d d e d " > < C u s t o m C o n t e n t > < ! [ C D A T A [ y e s ] ] > < / C u s t o m C o n t e n t > < / G e m i n i > 
</file>

<file path=customXml/item22.xml>��< ? x m l   v e r s i o n = " 1 . 0 "   e n c o d i n g = " U T F - 1 6 " ? > < G e m i n i   x m l n s = " h t t p : / / g e m i n i / p i v o t c u s t o m i z a t i o n / S h o w H i d d e n " > < C u s t o m C o n t e n t > < ! [ C D A T A [ T r u e ] ] > < / 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3973E624A5F7924CBAE583B2FDC4029C" ma:contentTypeVersion="4" ma:contentTypeDescription="Create a new document." ma:contentTypeScope="" ma:versionID="9aad2532280eb70165092e04d1c3b7f5">
  <xsd:schema xmlns:xsd="http://www.w3.org/2001/XMLSchema" xmlns:xs="http://www.w3.org/2001/XMLSchema" xmlns:p="http://schemas.microsoft.com/office/2006/metadata/properties" xmlns:ns2="fd3e7be2-ccee-4278-acc1-15e2424f395a" targetNamespace="http://schemas.microsoft.com/office/2006/metadata/properties" ma:root="true" ma:fieldsID="df3ab69b435cb1b8771933978aae2efb" ns2:_="">
    <xsd:import namespace="fd3e7be2-ccee-4278-acc1-15e2424f395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3e7be2-ccee-4278-acc1-15e2424f39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 B r a n d t a b l e 2 < / K e y > < V a l u e   x m l n s : a = " h t t p : / / s c h e m a s . d a t a c o n t r a c t . o r g / 2 0 0 4 / 0 7 / M i c r o s o f t . A n a l y s i s S e r v i c e s . C o m m o n " > < a : H a s F o c u s > t r u e < / a : H a s F o c u s > < a : S i z e A t D p i 9 6 > 1 4 3 < / a : S i z e A t D p i 9 6 > < a : V i s i b l e > t r u e < / a : V i s i b l e > < / V a l u e > < / K e y V a l u e O f s t r i n g S a n d b o x E d i t o r . M e a s u r e G r i d S t a t e S c d E 3 5 R y > < K e y V a l u e O f s t r i n g S a n d b o x E d i t o r . M e a s u r e G r i d S t a t e S c d E 3 5 R y > < K e y > V i e w < / 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 B r a n d t a b l e 2 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 B r a n d t a b l e 2 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 Y e a r < / K e y > < / D i a g r a m O b j e c t K e y > < D i a g r a m O b j e c t K e y > < K e y > M e a s u r e s \ C o u n t   o f   Y e a r \ T a g I n f o \ F o r m u l a < / K e y > < / D i a g r a m O b j e c t K e y > < D i a g r a m O b j e c t K e y > < K e y > M e a s u r e s \ C o u n t   o f   Y e a r \ T a g I n f o \ V a l u e < / K e y > < / D i a g r a m O b j e c t K e y > < D i a g r a m O b j e c t K e y > < K e y > M e a s u r e s \ S u m   o f   C O S < / K e y > < / D i a g r a m O b j e c t K e y > < D i a g r a m O b j e c t K e y > < K e y > M e a s u r e s \ S u m   o f   C O S \ T a g I n f o \ F o r m u l a < / K e y > < / D i a g r a m O b j e c t K e y > < D i a g r a m O b j e c t K e y > < K e y > M e a s u r e s \ S u m   o f   C O S \ T a g I n f o \ V a l u e < / K e y > < / D i a g r a m O b j e c t K e y > < D i a g r a m O b j e c t K e y > < K e y > M e a s u r e s \ S u m   o f   H & a m p ; M < / K e y > < / D i a g r a m O b j e c t K e y > < D i a g r a m O b j e c t K e y > < K e y > M e a s u r e s \ S u m   o f   H & a m p ; M \ T a g I n f o \ F o r m u l a < / K e y > < / D i a g r a m O b j e c t K e y > < D i a g r a m O b j e c t K e y > < K e y > M e a s u r e s \ S u m   o f   H & a m p ; M \ T a g I n f o \ V a l u e < / K e y > < / D i a g r a m O b j e c t K e y > < D i a g r a m O b j e c t K e y > < K e y > M e a s u r e s \ S u m   o f   W e e k d a y < / K e y > < / D i a g r a m O b j e c t K e y > < D i a g r a m O b j e c t K e y > < K e y > M e a s u r e s \ S u m   o f   W e e k d a y \ T a g I n f o \ F o r m u l a < / K e y > < / D i a g r a m O b j e c t K e y > < D i a g r a m O b j e c t K e y > < K e y > M e a s u r e s \ S u m   o f   W e e k d a y \ T a g I n f o \ V a l u e < / K e y > < / D i a g r a m O b j e c t K e y > < D i a g r a m O b j e c t K e y > < K e y > M e a s u r e s \ S u m   o f   M o n k i < / K e y > < / D i a g r a m O b j e c t K e y > < D i a g r a m O b j e c t K e y > < K e y > M e a s u r e s \ S u m   o f   M o n k i \ T a g I n f o \ F o r m u l a < / K e y > < / D i a g r a m O b j e c t K e y > < D i a g r a m O b j e c t K e y > < K e y > M e a s u r e s \ S u m   o f   M o n k i \ T a g I n f o \ V a l u e < / K e y > < / D i a g r a m O b j e c t K e y > < D i a g r a m O b j e c t K e y > < K e y > M e a s u r e s \ S u m   o f   H & a m p ; M   H o m e < / K e y > < / D i a g r a m O b j e c t K e y > < D i a g r a m O b j e c t K e y > < K e y > M e a s u r e s \ S u m   o f   H & a m p ; M   H o m e \ T a g I n f o \ F o r m u l a < / K e y > < / D i a g r a m O b j e c t K e y > < D i a g r a m O b j e c t K e y > < K e y > M e a s u r e s \ S u m   o f   H & a m p ; M   H o m e \ T a g I n f o \ V a l u e < / K e y > < / D i a g r a m O b j e c t K e y > < D i a g r a m O b j e c t K e y > < K e y > M e a s u r e s \ S u m   o f   O t h e r   S t o r e s < / K e y > < / D i a g r a m O b j e c t K e y > < D i a g r a m O b j e c t K e y > < K e y > M e a s u r e s \ S u m   o f   O t h e r   S t o r e s \ T a g I n f o \ F o r m u l a < / K e y > < / D i a g r a m O b j e c t K e y > < D i a g r a m O b j e c t K e y > < K e y > M e a s u r e s \ S u m   o f   O t h e r   S t o r e s \ T a g I n f o \ V a l u e < / K e y > < / D i a g r a m O b j e c t K e y > < D i a g r a m O b j e c t K e y > < K e y > M e a s u r e s \ C o u n t   o f   H & a m p ; M   H o m e < / K e y > < / D i a g r a m O b j e c t K e y > < D i a g r a m O b j e c t K e y > < K e y > M e a s u r e s \ C o u n t   o f   H & a m p ; M   H o m e \ T a g I n f o \ F o r m u l a < / K e y > < / D i a g r a m O b j e c t K e y > < D i a g r a m O b j e c t K e y > < K e y > M e a s u r e s \ C o u n t   o f   H & a m p ; M   H o m e \ T a g I n f o \ V a l u e < / K e y > < / D i a g r a m O b j e c t K e y > < D i a g r a m O b j e c t K e y > < K e y > C o l u m n s \ Y e a r < / K e y > < / D i a g r a m O b j e c t K e y > < D i a g r a m O b j e c t K e y > < K e y > C o l u m n s \ H & a m p ; M < / K e y > < / D i a g r a m O b j e c t K e y > < D i a g r a m O b j e c t K e y > < K e y > C o l u m n s \ C O S < / K e y > < / D i a g r a m O b j e c t K e y > < D i a g r a m O b j e c t K e y > < K e y > C o l u m n s \ W e e k d a y < / K e y > < / D i a g r a m O b j e c t K e y > < D i a g r a m O b j e c t K e y > < K e y > C o l u m n s \ M o n k i < / K e y > < / D i a g r a m O b j e c t K e y > < D i a g r a m O b j e c t K e y > < K e y > C o l u m n s \ H & a m p ; M   H o m e < / K e y > < / D i a g r a m O b j e c t K e y > < D i a g r a m O b j e c t K e y > < K e y > C o l u m n s \ O t h e r   S t o r e s < / K e y > < / D i a g r a m O b j e c t K e y > < D i a g r a m O b j e c t K e y > < K e y > L i n k s \ & l t ; C o l u m n s \ C o u n t   o f   Y e a r & g t ; - & l t ; M e a s u r e s \ Y e a r & g t ; < / K e y > < / D i a g r a m O b j e c t K e y > < D i a g r a m O b j e c t K e y > < K e y > L i n k s \ & l t ; C o l u m n s \ C o u n t   o f   Y e a r & g t ; - & l t ; M e a s u r e s \ Y e a r & g t ; \ C O L U M N < / K e y > < / D i a g r a m O b j e c t K e y > < D i a g r a m O b j e c t K e y > < K e y > L i n k s \ & l t ; C o l u m n s \ C o u n t   o f   Y e a r & g t ; - & l t ; M e a s u r e s \ Y e a r & g t ; \ M E A S U R E < / K e y > < / D i a g r a m O b j e c t K e y > < D i a g r a m O b j e c t K e y > < K e y > L i n k s \ & l t ; C o l u m n s \ S u m   o f   C O S & g t ; - & l t ; M e a s u r e s \ C O S & g t ; < / K e y > < / D i a g r a m O b j e c t K e y > < D i a g r a m O b j e c t K e y > < K e y > L i n k s \ & l t ; C o l u m n s \ S u m   o f   C O S & g t ; - & l t ; M e a s u r e s \ C O S & g t ; \ C O L U M N < / K e y > < / D i a g r a m O b j e c t K e y > < D i a g r a m O b j e c t K e y > < K e y > L i n k s \ & l t ; C o l u m n s \ S u m   o f   C O S & g t ; - & l t ; M e a s u r e s \ C O S & g t ; \ M E A S U R E < / K e y > < / D i a g r a m O b j e c t K e y > < D i a g r a m O b j e c t K e y > < K e y > L i n k s \ & l t ; C o l u m n s \ S u m   o f   H & a m p ; M & g t ; - & l t ; M e a s u r e s \ H & a m p ; M & g t ; < / K e y > < / D i a g r a m O b j e c t K e y > < D i a g r a m O b j e c t K e y > < K e y > L i n k s \ & l t ; C o l u m n s \ S u m   o f   H & a m p ; M & g t ; - & l t ; M e a s u r e s \ H & a m p ; M & g t ; \ C O L U M N < / K e y > < / D i a g r a m O b j e c t K e y > < D i a g r a m O b j e c t K e y > < K e y > L i n k s \ & l t ; C o l u m n s \ S u m   o f   H & a m p ; M & g t ; - & l t ; M e a s u r e s \ H & a m p ; M & g t ; \ M E A S U R E < / K e y > < / D i a g r a m O b j e c t K e y > < D i a g r a m O b j e c t K e y > < K e y > L i n k s \ & l t ; C o l u m n s \ S u m   o f   W e e k d a y & g t ; - & l t ; M e a s u r e s \ W e e k d a y & g t ; < / K e y > < / D i a g r a m O b j e c t K e y > < D i a g r a m O b j e c t K e y > < K e y > L i n k s \ & l t ; C o l u m n s \ S u m   o f   W e e k d a y & g t ; - & l t ; M e a s u r e s \ W e e k d a y & g t ; \ C O L U M N < / K e y > < / D i a g r a m O b j e c t K e y > < D i a g r a m O b j e c t K e y > < K e y > L i n k s \ & l t ; C o l u m n s \ S u m   o f   W e e k d a y & g t ; - & l t ; M e a s u r e s \ W e e k d a y & g t ; \ M E A S U R E < / K e y > < / D i a g r a m O b j e c t K e y > < D i a g r a m O b j e c t K e y > < K e y > L i n k s \ & l t ; C o l u m n s \ S u m   o f   M o n k i & g t ; - & l t ; M e a s u r e s \ M o n k i & g t ; < / K e y > < / D i a g r a m O b j e c t K e y > < D i a g r a m O b j e c t K e y > < K e y > L i n k s \ & l t ; C o l u m n s \ S u m   o f   M o n k i & g t ; - & l t ; M e a s u r e s \ M o n k i & g t ; \ C O L U M N < / K e y > < / D i a g r a m O b j e c t K e y > < D i a g r a m O b j e c t K e y > < K e y > L i n k s \ & l t ; C o l u m n s \ S u m   o f   M o n k i & g t ; - & l t ; M e a s u r e s \ M o n k i & g t ; \ M E A S U R E < / K e y > < / D i a g r a m O b j e c t K e y > < D i a g r a m O b j e c t K e y > < K e y > L i n k s \ & l t ; C o l u m n s \ S u m   o f   H & a m p ; M   H o m e & g t ; - & l t ; M e a s u r e s \ H & a m p ; M   H o m e & g t ; < / K e y > < / D i a g r a m O b j e c t K e y > < D i a g r a m O b j e c t K e y > < K e y > L i n k s \ & l t ; C o l u m n s \ S u m   o f   H & a m p ; M   H o m e & g t ; - & l t ; M e a s u r e s \ H & a m p ; M   H o m e & g t ; \ C O L U M N < / K e y > < / D i a g r a m O b j e c t K e y > < D i a g r a m O b j e c t K e y > < K e y > L i n k s \ & l t ; C o l u m n s \ S u m   o f   H & a m p ; M   H o m e & g t ; - & l t ; M e a s u r e s \ H & a m p ; M   H o m e & g t ; \ M E A S U R E < / K e y > < / D i a g r a m O b j e c t K e y > < D i a g r a m O b j e c t K e y > < K e y > L i n k s \ & l t ; C o l u m n s \ S u m   o f   O t h e r   S t o r e s & g t ; - & l t ; M e a s u r e s \ O t h e r   S t o r e s & g t ; < / K e y > < / D i a g r a m O b j e c t K e y > < D i a g r a m O b j e c t K e y > < K e y > L i n k s \ & l t ; C o l u m n s \ S u m   o f   O t h e r   S t o r e s & g t ; - & l t ; M e a s u r e s \ O t h e r   S t o r e s & g t ; \ C O L U M N < / K e y > < / D i a g r a m O b j e c t K e y > < D i a g r a m O b j e c t K e y > < K e y > L i n k s \ & l t ; C o l u m n s \ S u m   o f   O t h e r   S t o r e s & g t ; - & l t ; M e a s u r e s \ O t h e r   S t o r e s & g t ; \ M E A S U R E < / K e y > < / D i a g r a m O b j e c t K e y > < D i a g r a m O b j e c t K e y > < K e y > L i n k s \ & l t ; C o l u m n s \ C o u n t   o f   H & a m p ; M   H o m e & g t ; - & l t ; M e a s u r e s \ H & a m p ; M   H o m e & g t ; < / K e y > < / D i a g r a m O b j e c t K e y > < D i a g r a m O b j e c t K e y > < K e y > L i n k s \ & l t ; C o l u m n s \ C o u n t   o f   H & a m p ; M   H o m e & g t ; - & l t ; M e a s u r e s \ H & a m p ; M   H o m e & g t ; \ C O L U M N < / K e y > < / D i a g r a m O b j e c t K e y > < D i a g r a m O b j e c t K e y > < K e y > L i n k s \ & l t ; C o l u m n s \ C o u n t   o f   H & a m p ; M   H o m e & g t ; - & l t ; M e a s u r e s \ H & a m p ; M   H o m e & g t ; \ M E A S U R E 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 Y e a r < / K e y > < / a : K e y > < a : V a l u e   i : t y p e = " M e a s u r e G r i d N o d e V i e w S t a t e " > < L a y e d O u t > t r u e < / L a y e d O u t > < W a s U I I n v i s i b l e > t r u e < / W a s U I I n v i s i b l e > < / a : V a l u e > < / a : K e y V a l u e O f D i a g r a m O b j e c t K e y a n y T y p e z b w N T n L X > < a : K e y V a l u e O f D i a g r a m O b j e c t K e y a n y T y p e z b w N T n L X > < a : K e y > < K e y > M e a s u r e s \ C o u n t   o f   Y e a r \ T a g I n f o \ F o r m u l a < / K e y > < / a : K e y > < a : V a l u e   i : t y p e = " M e a s u r e G r i d V i e w S t a t e I D i a g r a m T a g A d d i t i o n a l I n f o " / > < / a : K e y V a l u e O f D i a g r a m O b j e c t K e y a n y T y p e z b w N T n L X > < a : K e y V a l u e O f D i a g r a m O b j e c t K e y a n y T y p e z b w N T n L X > < a : K e y > < K e y > M e a s u r e s \ C o u n t   o f   Y e a r \ T a g I n f o \ V a l u e < / K e y > < / a : K e y > < a : V a l u e   i : t y p e = " M e a s u r e G r i d V i e w S t a t e I D i a g r a m T a g A d d i t i o n a l I n f o " / > < / a : K e y V a l u e O f D i a g r a m O b j e c t K e y a n y T y p e z b w N T n L X > < a : K e y V a l u e O f D i a g r a m O b j e c t K e y a n y T y p e z b w N T n L X > < a : K e y > < K e y > M e a s u r e s \ S u m   o f   C O S < / K e y > < / a : K e y > < a : V a l u e   i : t y p e = " M e a s u r e G r i d N o d e V i e w S t a t e " > < C o l u m n > 2 < / C o l u m n > < L a y e d O u t > t r u e < / L a y e d O u t > < W a s U I I n v i s i b l e > t r u e < / W a s U I I n v i s i b l e > < / a : V a l u e > < / a : K e y V a l u e O f D i a g r a m O b j e c t K e y a n y T y p e z b w N T n L X > < a : K e y V a l u e O f D i a g r a m O b j e c t K e y a n y T y p e z b w N T n L X > < a : K e y > < K e y > M e a s u r e s \ S u m   o f   C O S \ T a g I n f o \ F o r m u l a < / K e y > < / a : K e y > < a : V a l u e   i : t y p e = " M e a s u r e G r i d V i e w S t a t e I D i a g r a m T a g A d d i t i o n a l I n f o " / > < / a : K e y V a l u e O f D i a g r a m O b j e c t K e y a n y T y p e z b w N T n L X > < a : K e y V a l u e O f D i a g r a m O b j e c t K e y a n y T y p e z b w N T n L X > < a : K e y > < K e y > M e a s u r e s \ S u m   o f   C O S \ T a g I n f o \ V a l u e < / K e y > < / a : K e y > < a : V a l u e   i : t y p e = " M e a s u r e G r i d V i e w S t a t e I D i a g r a m T a g A d d i t i o n a l I n f o " / > < / a : K e y V a l u e O f D i a g r a m O b j e c t K e y a n y T y p e z b w N T n L X > < a : K e y V a l u e O f D i a g r a m O b j e c t K e y a n y T y p e z b w N T n L X > < a : K e y > < K e y > M e a s u r e s \ S u m   o f   H & a m p ; M < / K e y > < / a : K e y > < a : V a l u e   i : t y p e = " M e a s u r e G r i d N o d e V i e w S t a t e " > < C o l u m n > 1 < / C o l u m n > < L a y e d O u t > t r u e < / L a y e d O u t > < W a s U I I n v i s i b l e > t r u e < / W a s U I I n v i s i b l e > < / a : V a l u e > < / a : K e y V a l u e O f D i a g r a m O b j e c t K e y a n y T y p e z b w N T n L X > < a : K e y V a l u e O f D i a g r a m O b j e c t K e y a n y T y p e z b w N T n L X > < a : K e y > < K e y > M e a s u r e s \ S u m   o f   H & a m p ; M \ T a g I n f o \ F o r m u l a < / K e y > < / a : K e y > < a : V a l u e   i : t y p e = " M e a s u r e G r i d V i e w S t a t e I D i a g r a m T a g A d d i t i o n a l I n f o " / > < / a : K e y V a l u e O f D i a g r a m O b j e c t K e y a n y T y p e z b w N T n L X > < a : K e y V a l u e O f D i a g r a m O b j e c t K e y a n y T y p e z b w N T n L X > < a : K e y > < K e y > M e a s u r e s \ S u m   o f   H & a m p ; M \ T a g I n f o \ V a l u e < / K e y > < / a : K e y > < a : V a l u e   i : t y p e = " M e a s u r e G r i d V i e w S t a t e I D i a g r a m T a g A d d i t i o n a l I n f o " / > < / a : K e y V a l u e O f D i a g r a m O b j e c t K e y a n y T y p e z b w N T n L X > < a : K e y V a l u e O f D i a g r a m O b j e c t K e y a n y T y p e z b w N T n L X > < a : K e y > < K e y > M e a s u r e s \ S u m   o f   W e e k d a y < / K e y > < / a : K e y > < a : V a l u e   i : t y p e = " M e a s u r e G r i d N o d e V i e w S t a t e " > < C o l u m n > 3 < / C o l u m n > < L a y e d O u t > t r u e < / L a y e d O u t > < W a s U I I n v i s i b l e > t r u e < / W a s U I I n v i s i b l e > < / a : V a l u e > < / a : K e y V a l u e O f D i a g r a m O b j e c t K e y a n y T y p e z b w N T n L X > < a : K e y V a l u e O f D i a g r a m O b j e c t K e y a n y T y p e z b w N T n L X > < a : K e y > < K e y > M e a s u r e s \ S u m   o f   W e e k d a y \ T a g I n f o \ F o r m u l a < / K e y > < / a : K e y > < a : V a l u e   i : t y p e = " M e a s u r e G r i d V i e w S t a t e I D i a g r a m T a g A d d i t i o n a l I n f o " / > < / a : K e y V a l u e O f D i a g r a m O b j e c t K e y a n y T y p e z b w N T n L X > < a : K e y V a l u e O f D i a g r a m O b j e c t K e y a n y T y p e z b w N T n L X > < a : K e y > < K e y > M e a s u r e s \ S u m   o f   W e e k d a y \ T a g I n f o \ V a l u e < / K e y > < / a : K e y > < a : V a l u e   i : t y p e = " M e a s u r e G r i d V i e w S t a t e I D i a g r a m T a g A d d i t i o n a l I n f o " / > < / a : K e y V a l u e O f D i a g r a m O b j e c t K e y a n y T y p e z b w N T n L X > < a : K e y V a l u e O f D i a g r a m O b j e c t K e y a n y T y p e z b w N T n L X > < a : K e y > < K e y > M e a s u r e s \ S u m   o f   M o n k i < / K e y > < / a : K e y > < a : V a l u e   i : t y p e = " M e a s u r e G r i d N o d e V i e w S t a t e " > < C o l u m n > 4 < / C o l u m n > < L a y e d O u t > t r u e < / L a y e d O u t > < W a s U I I n v i s i b l e > t r u e < / W a s U I I n v i s i b l e > < / a : V a l u e > < / a : K e y V a l u e O f D i a g r a m O b j e c t K e y a n y T y p e z b w N T n L X > < a : K e y V a l u e O f D i a g r a m O b j e c t K e y a n y T y p e z b w N T n L X > < a : K e y > < K e y > M e a s u r e s \ S u m   o f   M o n k i \ T a g I n f o \ F o r m u l a < / K e y > < / a : K e y > < a : V a l u e   i : t y p e = " M e a s u r e G r i d V i e w S t a t e I D i a g r a m T a g A d d i t i o n a l I n f o " / > < / a : K e y V a l u e O f D i a g r a m O b j e c t K e y a n y T y p e z b w N T n L X > < a : K e y V a l u e O f D i a g r a m O b j e c t K e y a n y T y p e z b w N T n L X > < a : K e y > < K e y > M e a s u r e s \ S u m   o f   M o n k i \ T a g I n f o \ V a l u e < / K e y > < / a : K e y > < a : V a l u e   i : t y p e = " M e a s u r e G r i d V i e w S t a t e I D i a g r a m T a g A d d i t i o n a l I n f o " / > < / a : K e y V a l u e O f D i a g r a m O b j e c t K e y a n y T y p e z b w N T n L X > < a : K e y V a l u e O f D i a g r a m O b j e c t K e y a n y T y p e z b w N T n L X > < a : K e y > < K e y > M e a s u r e s \ S u m   o f   H & a m p ; M   H o m e < / K e y > < / a : K e y > < a : V a l u e   i : t y p e = " M e a s u r e G r i d N o d e V i e w S t a t e " > < C o l u m n > 5 < / C o l u m n > < L a y e d O u t > t r u e < / L a y e d O u t > < W a s U I I n v i s i b l e > t r u e < / W a s U I I n v i s i b l e > < / a : V a l u e > < / a : K e y V a l u e O f D i a g r a m O b j e c t K e y a n y T y p e z b w N T n L X > < a : K e y V a l u e O f D i a g r a m O b j e c t K e y a n y T y p e z b w N T n L X > < a : K e y > < K e y > M e a s u r e s \ S u m   o f   H & a m p ; M   H o m e \ T a g I n f o \ F o r m u l a < / K e y > < / a : K e y > < a : V a l u e   i : t y p e = " M e a s u r e G r i d V i e w S t a t e I D i a g r a m T a g A d d i t i o n a l I n f o " / > < / a : K e y V a l u e O f D i a g r a m O b j e c t K e y a n y T y p e z b w N T n L X > < a : K e y V a l u e O f D i a g r a m O b j e c t K e y a n y T y p e z b w N T n L X > < a : K e y > < K e y > M e a s u r e s \ S u m   o f   H & a m p ; M   H o m e \ T a g I n f o \ V a l u e < / K e y > < / a : K e y > < a : V a l u e   i : t y p e = " M e a s u r e G r i d V i e w S t a t e I D i a g r a m T a g A d d i t i o n a l I n f o " / > < / a : K e y V a l u e O f D i a g r a m O b j e c t K e y a n y T y p e z b w N T n L X > < a : K e y V a l u e O f D i a g r a m O b j e c t K e y a n y T y p e z b w N T n L X > < a : K e y > < K e y > M e a s u r e s \ S u m   o f   O t h e r   S t o r e s < / K e y > < / a : K e y > < a : V a l u e   i : t y p e = " M e a s u r e G r i d N o d e V i e w S t a t e " > < C o l u m n > 6 < / C o l u m n > < L a y e d O u t > t r u e < / L a y e d O u t > < W a s U I I n v i s i b l e > t r u e < / W a s U I I n v i s i b l e > < / a : V a l u e > < / a : K e y V a l u e O f D i a g r a m O b j e c t K e y a n y T y p e z b w N T n L X > < a : K e y V a l u e O f D i a g r a m O b j e c t K e y a n y T y p e z b w N T n L X > < a : K e y > < K e y > M e a s u r e s \ S u m   o f   O t h e r   S t o r e s \ T a g I n f o \ F o r m u l a < / K e y > < / a : K e y > < a : V a l u e   i : t y p e = " M e a s u r e G r i d V i e w S t a t e I D i a g r a m T a g A d d i t i o n a l I n f o " / > < / a : K e y V a l u e O f D i a g r a m O b j e c t K e y a n y T y p e z b w N T n L X > < a : K e y V a l u e O f D i a g r a m O b j e c t K e y a n y T y p e z b w N T n L X > < a : K e y > < K e y > M e a s u r e s \ S u m   o f   O t h e r   S t o r e s \ T a g I n f o \ V a l u e < / K e y > < / a : K e y > < a : V a l u e   i : t y p e = " M e a s u r e G r i d V i e w S t a t e I D i a g r a m T a g A d d i t i o n a l I n f o " / > < / a : K e y V a l u e O f D i a g r a m O b j e c t K e y a n y T y p e z b w N T n L X > < a : K e y V a l u e O f D i a g r a m O b j e c t K e y a n y T y p e z b w N T n L X > < a : K e y > < K e y > M e a s u r e s \ C o u n t   o f   H & a m p ; M   H o m e < / K e y > < / a : K e y > < a : V a l u e   i : t y p e = " M e a s u r e G r i d N o d e V i e w S t a t e " > < C o l u m n > 5 < / C o l u m n > < L a y e d O u t > t r u e < / L a y e d O u t > < W a s U I I n v i s i b l e > t r u e < / W a s U I I n v i s i b l e > < / a : V a l u e > < / a : K e y V a l u e O f D i a g r a m O b j e c t K e y a n y T y p e z b w N T n L X > < a : K e y V a l u e O f D i a g r a m O b j e c t K e y a n y T y p e z b w N T n L X > < a : K e y > < K e y > M e a s u r e s \ C o u n t   o f   H & a m p ; M   H o m e \ T a g I n f o \ F o r m u l a < / K e y > < / a : K e y > < a : V a l u e   i : t y p e = " M e a s u r e G r i d V i e w S t a t e I D i a g r a m T a g A d d i t i o n a l I n f o " / > < / a : K e y V a l u e O f D i a g r a m O b j e c t K e y a n y T y p e z b w N T n L X > < a : K e y V a l u e O f D i a g r a m O b j e c t K e y a n y T y p e z b w N T n L X > < a : K e y > < K e y > M e a s u r e s \ C o u n t   o f   H & a m p ; M   H o m e \ T a g I n f o \ V a l u e 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 C o l u m n s \ H & a m p ; M < / K e y > < / a : K e y > < a : V a l u e   i : t y p e = " M e a s u r e G r i d N o d e V i e w S t a t e " > < C o l u m n > 1 < / C o l u m n > < L a y e d O u t > t r u e < / L a y e d O u t > < / a : V a l u e > < / a : K e y V a l u e O f D i a g r a m O b j e c t K e y a n y T y p e z b w N T n L X > < a : K e y V a l u e O f D i a g r a m O b j e c t K e y a n y T y p e z b w N T n L X > < a : K e y > < K e y > C o l u m n s \ C O S < / K e y > < / a : K e y > < a : V a l u e   i : t y p e = " M e a s u r e G r i d N o d e V i e w S t a t e " > < C o l u m n > 2 < / C o l u m n > < L a y e d O u t > t r u e < / L a y e d O u t > < / a : V a l u e > < / a : K e y V a l u e O f D i a g r a m O b j e c t K e y a n y T y p e z b w N T n L X > < a : K e y V a l u e O f D i a g r a m O b j e c t K e y a n y T y p e z b w N T n L X > < a : K e y > < K e y > C o l u m n s \ W e e k d a y < / K e y > < / a : K e y > < a : V a l u e   i : t y p e = " M e a s u r e G r i d N o d e V i e w S t a t e " > < C o l u m n > 3 < / C o l u m n > < L a y e d O u t > t r u e < / L a y e d O u t > < / a : V a l u e > < / a : K e y V a l u e O f D i a g r a m O b j e c t K e y a n y T y p e z b w N T n L X > < a : K e y V a l u e O f D i a g r a m O b j e c t K e y a n y T y p e z b w N T n L X > < a : K e y > < K e y > C o l u m n s \ M o n k i < / K e y > < / a : K e y > < a : V a l u e   i : t y p e = " M e a s u r e G r i d N o d e V i e w S t a t e " > < C o l u m n > 4 < / C o l u m n > < L a y e d O u t > t r u e < / L a y e d O u t > < / a : V a l u e > < / a : K e y V a l u e O f D i a g r a m O b j e c t K e y a n y T y p e z b w N T n L X > < a : K e y V a l u e O f D i a g r a m O b j e c t K e y a n y T y p e z b w N T n L X > < a : K e y > < K e y > C o l u m n s \ H & a m p ; M   H o m e < / K e y > < / a : K e y > < a : V a l u e   i : t y p e = " M e a s u r e G r i d N o d e V i e w S t a t e " > < C o l u m n > 5 < / C o l u m n > < L a y e d O u t > t r u e < / L a y e d O u t > < / a : V a l u e > < / a : K e y V a l u e O f D i a g r a m O b j e c t K e y a n y T y p e z b w N T n L X > < a : K e y V a l u e O f D i a g r a m O b j e c t K e y a n y T y p e z b w N T n L X > < a : K e y > < K e y > C o l u m n s \ O t h e r   S t o r e s < / K e y > < / a : K e y > < a : V a l u e   i : t y p e = " M e a s u r e G r i d N o d e V i e w S t a t e " > < C o l u m n > 6 < / C o l u m n > < L a y e d O u t > t r u e < / L a y e d O u t > < / a : V a l u e > < / a : K e y V a l u e O f D i a g r a m O b j e c t K e y a n y T y p e z b w N T n L X > < a : K e y V a l u e O f D i a g r a m O b j e c t K e y a n y T y p e z b w N T n L X > < a : K e y > < K e y > L i n k s \ & l t ; C o l u m n s \ C o u n t   o f   Y e a r & g t ; - & l t ; M e a s u r e s \ Y e a r & g t ; < / K e y > < / a : K e y > < a : V a l u e   i : t y p e = " M e a s u r e G r i d V i e w S t a t e I D i a g r a m L i n k " / > < / a : K e y V a l u e O f D i a g r a m O b j e c t K e y a n y T y p e z b w N T n L X > < a : K e y V a l u e O f D i a g r a m O b j e c t K e y a n y T y p e z b w N T n L X > < a : K e y > < K e y > L i n k s \ & l t ; C o l u m n s \ C o u n t   o f   Y e a r & g t ; - & l t ; M e a s u r e s \ Y e a r & g t ; \ C O L U M N < / K e y > < / a : K e y > < a : V a l u e   i : t y p e = " M e a s u r e G r i d V i e w S t a t e I D i a g r a m L i n k E n d p o i n t " / > < / a : K e y V a l u e O f D i a g r a m O b j e c t K e y a n y T y p e z b w N T n L X > < a : K e y V a l u e O f D i a g r a m O b j e c t K e y a n y T y p e z b w N T n L X > < a : K e y > < K e y > L i n k s \ & l t ; C o l u m n s \ C o u n t   o f   Y e a r & g t ; - & l t ; M e a s u r e s \ Y e a r & g t ; \ M E A S U R E < / K e y > < / a : K e y > < a : V a l u e   i : t y p e = " M e a s u r e G r i d V i e w S t a t e I D i a g r a m L i n k E n d p o i n t " / > < / a : K e y V a l u e O f D i a g r a m O b j e c t K e y a n y T y p e z b w N T n L X > < a : K e y V a l u e O f D i a g r a m O b j e c t K e y a n y T y p e z b w N T n L X > < a : K e y > < K e y > L i n k s \ & l t ; C o l u m n s \ S u m   o f   C O S & g t ; - & l t ; M e a s u r e s \ C O S & g t ; < / K e y > < / a : K e y > < a : V a l u e   i : t y p e = " M e a s u r e G r i d V i e w S t a t e I D i a g r a m L i n k " / > < / a : K e y V a l u e O f D i a g r a m O b j e c t K e y a n y T y p e z b w N T n L X > < a : K e y V a l u e O f D i a g r a m O b j e c t K e y a n y T y p e z b w N T n L X > < a : K e y > < K e y > L i n k s \ & l t ; C o l u m n s \ S u m   o f   C O S & g t ; - & l t ; M e a s u r e s \ C O S & g t ; \ C O L U M N < / K e y > < / a : K e y > < a : V a l u e   i : t y p e = " M e a s u r e G r i d V i e w S t a t e I D i a g r a m L i n k E n d p o i n t " / > < / a : K e y V a l u e O f D i a g r a m O b j e c t K e y a n y T y p e z b w N T n L X > < a : K e y V a l u e O f D i a g r a m O b j e c t K e y a n y T y p e z b w N T n L X > < a : K e y > < K e y > L i n k s \ & l t ; C o l u m n s \ S u m   o f   C O S & g t ; - & l t ; M e a s u r e s \ C O S & g t ; \ M E A S U R E < / K e y > < / a : K e y > < a : V a l u e   i : t y p e = " M e a s u r e G r i d V i e w S t a t e I D i a g r a m L i n k E n d p o i n t " / > < / a : K e y V a l u e O f D i a g r a m O b j e c t K e y a n y T y p e z b w N T n L X > < a : K e y V a l u e O f D i a g r a m O b j e c t K e y a n y T y p e z b w N T n L X > < a : K e y > < K e y > L i n k s \ & l t ; C o l u m n s \ S u m   o f   H & a m p ; M & g t ; - & l t ; M e a s u r e s \ H & a m p ; M & g t ; < / K e y > < / a : K e y > < a : V a l u e   i : t y p e = " M e a s u r e G r i d V i e w S t a t e I D i a g r a m L i n k " / > < / a : K e y V a l u e O f D i a g r a m O b j e c t K e y a n y T y p e z b w N T n L X > < a : K e y V a l u e O f D i a g r a m O b j e c t K e y a n y T y p e z b w N T n L X > < a : K e y > < K e y > L i n k s \ & l t ; C o l u m n s \ S u m   o f   H & a m p ; M & g t ; - & l t ; M e a s u r e s \ H & a m p ; M & g t ; \ C O L U M N < / K e y > < / a : K e y > < a : V a l u e   i : t y p e = " M e a s u r e G r i d V i e w S t a t e I D i a g r a m L i n k E n d p o i n t " / > < / a : K e y V a l u e O f D i a g r a m O b j e c t K e y a n y T y p e z b w N T n L X > < a : K e y V a l u e O f D i a g r a m O b j e c t K e y a n y T y p e z b w N T n L X > < a : K e y > < K e y > L i n k s \ & l t ; C o l u m n s \ S u m   o f   H & a m p ; M & g t ; - & l t ; M e a s u r e s \ H & a m p ; M & g t ; \ M E A S U R E < / K e y > < / a : K e y > < a : V a l u e   i : t y p e = " M e a s u r e G r i d V i e w S t a t e I D i a g r a m L i n k E n d p o i n t " / > < / a : K e y V a l u e O f D i a g r a m O b j e c t K e y a n y T y p e z b w N T n L X > < a : K e y V a l u e O f D i a g r a m O b j e c t K e y a n y T y p e z b w N T n L X > < a : K e y > < K e y > L i n k s \ & l t ; C o l u m n s \ S u m   o f   W e e k d a y & g t ; - & l t ; M e a s u r e s \ W e e k d a y & g t ; < / K e y > < / a : K e y > < a : V a l u e   i : t y p e = " M e a s u r e G r i d V i e w S t a t e I D i a g r a m L i n k " / > < / a : K e y V a l u e O f D i a g r a m O b j e c t K e y a n y T y p e z b w N T n L X > < a : K e y V a l u e O f D i a g r a m O b j e c t K e y a n y T y p e z b w N T n L X > < a : K e y > < K e y > L i n k s \ & l t ; C o l u m n s \ S u m   o f   W e e k d a y & g t ; - & l t ; M e a s u r e s \ W e e k d a y & g t ; \ C O L U M N < / K e y > < / a : K e y > < a : V a l u e   i : t y p e = " M e a s u r e G r i d V i e w S t a t e I D i a g r a m L i n k E n d p o i n t " / > < / a : K e y V a l u e O f D i a g r a m O b j e c t K e y a n y T y p e z b w N T n L X > < a : K e y V a l u e O f D i a g r a m O b j e c t K e y a n y T y p e z b w N T n L X > < a : K e y > < K e y > L i n k s \ & l t ; C o l u m n s \ S u m   o f   W e e k d a y & g t ; - & l t ; M e a s u r e s \ W e e k d a y & g t ; \ M E A S U R E < / K e y > < / a : K e y > < a : V a l u e   i : t y p e = " M e a s u r e G r i d V i e w S t a t e I D i a g r a m L i n k E n d p o i n t " / > < / a : K e y V a l u e O f D i a g r a m O b j e c t K e y a n y T y p e z b w N T n L X > < a : K e y V a l u e O f D i a g r a m O b j e c t K e y a n y T y p e z b w N T n L X > < a : K e y > < K e y > L i n k s \ & l t ; C o l u m n s \ S u m   o f   M o n k i & g t ; - & l t ; M e a s u r e s \ M o n k i & g t ; < / K e y > < / a : K e y > < a : V a l u e   i : t y p e = " M e a s u r e G r i d V i e w S t a t e I D i a g r a m L i n k " / > < / a : K e y V a l u e O f D i a g r a m O b j e c t K e y a n y T y p e z b w N T n L X > < a : K e y V a l u e O f D i a g r a m O b j e c t K e y a n y T y p e z b w N T n L X > < a : K e y > < K e y > L i n k s \ & l t ; C o l u m n s \ S u m   o f   M o n k i & g t ; - & l t ; M e a s u r e s \ M o n k i & g t ; \ C O L U M N < / K e y > < / a : K e y > < a : V a l u e   i : t y p e = " M e a s u r e G r i d V i e w S t a t e I D i a g r a m L i n k E n d p o i n t " / > < / a : K e y V a l u e O f D i a g r a m O b j e c t K e y a n y T y p e z b w N T n L X > < a : K e y V a l u e O f D i a g r a m O b j e c t K e y a n y T y p e z b w N T n L X > < a : K e y > < K e y > L i n k s \ & l t ; C o l u m n s \ S u m   o f   M o n k i & g t ; - & l t ; M e a s u r e s \ M o n k i & g t ; \ M E A S U R E < / K e y > < / a : K e y > < a : V a l u e   i : t y p e = " M e a s u r e G r i d V i e w S t a t e I D i a g r a m L i n k E n d p o i n t " / > < / a : K e y V a l u e O f D i a g r a m O b j e c t K e y a n y T y p e z b w N T n L X > < a : K e y V a l u e O f D i a g r a m O b j e c t K e y a n y T y p e z b w N T n L X > < a : K e y > < K e y > L i n k s \ & l t ; C o l u m n s \ S u m   o f   H & a m p ; M   H o m e & g t ; - & l t ; M e a s u r e s \ H & a m p ; M   H o m e & g t ; < / K e y > < / a : K e y > < a : V a l u e   i : t y p e = " M e a s u r e G r i d V i e w S t a t e I D i a g r a m L i n k " / > < / a : K e y V a l u e O f D i a g r a m O b j e c t K e y a n y T y p e z b w N T n L X > < a : K e y V a l u e O f D i a g r a m O b j e c t K e y a n y T y p e z b w N T n L X > < a : K e y > < K e y > L i n k s \ & l t ; C o l u m n s \ S u m   o f   H & a m p ; M   H o m e & g t ; - & l t ; M e a s u r e s \ H & a m p ; M   H o m e & g t ; \ C O L U M N < / K e y > < / a : K e y > < a : V a l u e   i : t y p e = " M e a s u r e G r i d V i e w S t a t e I D i a g r a m L i n k E n d p o i n t " / > < / a : K e y V a l u e O f D i a g r a m O b j e c t K e y a n y T y p e z b w N T n L X > < a : K e y V a l u e O f D i a g r a m O b j e c t K e y a n y T y p e z b w N T n L X > < a : K e y > < K e y > L i n k s \ & l t ; C o l u m n s \ S u m   o f   H & a m p ; M   H o m e & g t ; - & l t ; M e a s u r e s \ H & a m p ; M   H o m e & g t ; \ M E A S U R E < / K e y > < / a : K e y > < a : V a l u e   i : t y p e = " M e a s u r e G r i d V i e w S t a t e I D i a g r a m L i n k E n d p o i n t " / > < / a : K e y V a l u e O f D i a g r a m O b j e c t K e y a n y T y p e z b w N T n L X > < a : K e y V a l u e O f D i a g r a m O b j e c t K e y a n y T y p e z b w N T n L X > < a : K e y > < K e y > L i n k s \ & l t ; C o l u m n s \ S u m   o f   O t h e r   S t o r e s & g t ; - & l t ; M e a s u r e s \ O t h e r   S t o r e s & g t ; < / K e y > < / a : K e y > < a : V a l u e   i : t y p e = " M e a s u r e G r i d V i e w S t a t e I D i a g r a m L i n k " / > < / a : K e y V a l u e O f D i a g r a m O b j e c t K e y a n y T y p e z b w N T n L X > < a : K e y V a l u e O f D i a g r a m O b j e c t K e y a n y T y p e z b w N T n L X > < a : K e y > < K e y > L i n k s \ & l t ; C o l u m n s \ S u m   o f   O t h e r   S t o r e s & g t ; - & l t ; M e a s u r e s \ O t h e r   S t o r e s & g t ; \ C O L U M N < / K e y > < / a : K e y > < a : V a l u e   i : t y p e = " M e a s u r e G r i d V i e w S t a t e I D i a g r a m L i n k E n d p o i n t " / > < / a : K e y V a l u e O f D i a g r a m O b j e c t K e y a n y T y p e z b w N T n L X > < a : K e y V a l u e O f D i a g r a m O b j e c t K e y a n y T y p e z b w N T n L X > < a : K e y > < K e y > L i n k s \ & l t ; C o l u m n s \ S u m   o f   O t h e r   S t o r e s & g t ; - & l t ; M e a s u r e s \ O t h e r   S t o r e s & g t ; \ M E A S U R E < / K e y > < / a : K e y > < a : V a l u e   i : t y p e = " M e a s u r e G r i d V i e w S t a t e I D i a g r a m L i n k E n d p o i n t " / > < / a : K e y V a l u e O f D i a g r a m O b j e c t K e y a n y T y p e z b w N T n L X > < a : K e y V a l u e O f D i a g r a m O b j e c t K e y a n y T y p e z b w N T n L X > < a : K e y > < K e y > L i n k s \ & l t ; C o l u m n s \ C o u n t   o f   H & a m p ; M   H o m e & g t ; - & l t ; M e a s u r e s \ H & a m p ; M   H o m e & g t ; < / K e y > < / a : K e y > < a : V a l u e   i : t y p e = " M e a s u r e G r i d V i e w S t a t e I D i a g r a m L i n k " / > < / a : K e y V a l u e O f D i a g r a m O b j e c t K e y a n y T y p e z b w N T n L X > < a : K e y V a l u e O f D i a g r a m O b j e c t K e y a n y T y p e z b w N T n L X > < a : K e y > < K e y > L i n k s \ & l t ; C o l u m n s \ C o u n t   o f   H & a m p ; M   H o m e & g t ; - & l t ; M e a s u r e s \ H & a m p ; M   H o m e & g t ; \ C O L U M N < / K e y > < / a : K e y > < a : V a l u e   i : t y p e = " M e a s u r e G r i d V i e w S t a t e I D i a g r a m L i n k E n d p o i n t " / > < / a : K e y V a l u e O f D i a g r a m O b j e c t K e y a n y T y p e z b w N T n L X > < a : K e y V a l u e O f D i a g r a m O b j e c t K e y a n y T y p e z b w N T n L X > < a : K e y > < K e y > L i n k s \ & l t ; C o l u m n s \ C o u n t   o f   H & a m p ; M   H o m e & g t ; - & l t ; M e a s u r e s \ H & a m p ; M   H o m e & g t ; \ M E A S U R E < / K e y > < / a : K e y > < a : V a l u e   i : t y p e = " M e a s u r e G r i d V i e w S t a t e I D i a g r a m L i n k E n d p o i n t " / > < / 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 C o l u m n s \ V i e w < / 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 C o l u m n s \ V i e w < / K e y > < / a : K e y > < a : V a l u e   i : t y p e = " M e a s u r e G r i d N o d e V i e w S t a t e " > < L a y e d O u t > t r u e < / L a y e d O u t > < / a : V a l u e > < / a : K e y V a l u e O f D i a g r a m O b j e c t K e y a n y T y p e z b w N T n L X > < / V i e w S t a t e s > < / D i a g r a m M a n a g e r . S e r i a l i z a b l e D i a g r a m > < D i a g r a m M a n a g e r . S e r i a l i z a b l e D i a g r a m > < A d a p t e r   i : t y p e = " M e a s u r e D i a g r a m S a n d b o x A d a p t e r " > < T a b l e N a m e > V i e w 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 C o l u m n s \ V i e w < / 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 C o l u m n s \ V i e w < / K e y > < / a : K e y > < a : V a l u e   i : t y p e = " M e a s u r e G r i d N o d e V i e w S t a t e " > < L a y e d O u t > t r u e < / L a y e d O u t > < / a : V a l u e > < / a : K e y V a l u e O f D i a g r a m O b j e c t K e y a n y T y p e z b w N T n L X > < / V i e w S t a t e s > < / D i a g r a m M a n a g e r . S e r i a l i z a b l e D i a g r a m > < / A r r a y O f D i a g r a m M a n a g e r . S e r i a l i z a b l e D i a g r a m > ] ] > < / 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 B r a n d t a b l e 2 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 B r a n d t a b l e 2 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 C o l u m n s \ H & a m p ; M < / K e y > < / a : K e y > < a : V a l u e   i : t y p e = " T a b l e W i d g e t B a s e V i e w S t a t e " / > < / a : K e y V a l u e O f D i a g r a m O b j e c t K e y a n y T y p e z b w N T n L X > < a : K e y V a l u e O f D i a g r a m O b j e c t K e y a n y T y p e z b w N T n L X > < a : K e y > < K e y > C o l u m n s \ C O S < / 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 C o l u m n s \ M o n k i < / K e y > < / a : K e y > < a : V a l u e   i : t y p e = " T a b l e W i d g e t B a s e V i e w S t a t e " / > < / a : K e y V a l u e O f D i a g r a m O b j e c t K e y a n y T y p e z b w N T n L X > < a : K e y V a l u e O f D i a g r a m O b j e c t K e y a n y T y p e z b w N T n L X > < a : K e y > < K e y > C o l u m n s \ H & a m p ; M   H o m e < / K e y > < / a : K e y > < a : V a l u e   i : t y p e = " T a b l e W i d g e t B a s e V i e w S t a t e " / > < / a : K e y V a l u e O f D i a g r a m O b j e c t K e y a n y T y p e z b w N T n L X > < a : K e y V a l u e O f D i a g r a m O b j e c t K e y a n y T y p e z b w N T n L X > < a : K e y > < K e y > C o l u m n s \ O t h e r   S t o r e s 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7 9 9 a 5 b 5 e - f d 9 2 - 4 2 0 3 - 9 5 c f - 8 7 c 1 0 9 b 8 2 9 a f " > < C u s t o m C o n t e n t > < ! [ C D A T A [ < ? x m l   v e r s i o n = " 1 . 0 "   e n c o d i n g = " u t f - 1 6 " ? > < S e t t i n g s > < C a l c u l a t e d F i e l d s > < i t e m > < M e a s u r e N a m e > S l i c e r < / M e a s u r e N a m e > < D i s p l a y N a m e > S l i c e r < / D i s p l a y N a m e > < V i s i b l e > T r u e < / V i s i b l e > < / i t e m > < i t e m > < M e a s u r e N a m e > K P I < / M e a s u r e N a m e > < D i s p l a y N a m e > K P I < / D i s p l a y N a m e > < V i s i b l e > F a l s e < / V i s i b l e > < / i t e m > < / C a l c u l a t e d F i e l d s > < S A H o s t H a s h > 0 < / S A H o s t H a s h > < G e m i n i F i e l d L i s t V i s i b l e > T r u e < / G e m i n i F i e l d L i s t V i s i b l e > < / S e t t i n g s > ] ] > < / C u s t o m C o n t e n t > < / G e m i n i > 
</file>

<file path=customXml/item9.xml>��< ? x m l   v e r s i o n = " 1 . 0 "   e n c o d i n g = " U T F - 1 6 " ? > < G e m i n i   x m l n s = " h t t p : / / g e m i n i / p i v o t c u s t o m i z a t i o n / T a b l e X M L _ V i e w " > < C u s t o m C o n t e n t > < ! [ C D A T A [ < T a b l e W i d g e t G r i d S e r i a l i z a t i o n   x m l n s : x s i = " h t t p : / / w w w . w 3 . o r g / 2 0 0 1 / X M L S c h e m a - i n s t a n c e "   x m l n s : x s d = " h t t p : / / w w w . w 3 . o r g / 2 0 0 1 / X M L S c h e m a " > < C o l u m n S u g g e s t e d T y p e   / > < C o l u m n F o r m a t   / > < C o l u m n A c c u r a c y   / > < C o l u m n C u r r e n c y S y m b o l   / > < C o l u m n P o s i t i v e P a t t e r n   / > < C o l u m n N e g a t i v e P a t t e r n   / > < C o l u m n W i d t h s > < i t e m > < k e y > < s t r i n g > V i e w < / s t r i n g > < / k e y > < v a l u e > < i n t > 9 3 < / i n t > < / v a l u e > < / i t e m > < / C o l u m n W i d t h s > < C o l u m n D i s p l a y I n d e x > < i t e m > < k e y > < s t r i n g > V i e w < / 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4E865EA-A370-4965-9FFC-EC592954A955}">
  <ds:schemaRefs>
    <ds:schemaRef ds:uri="http://gemini/pivotcustomization/PowerPivotVersion"/>
  </ds:schemaRefs>
</ds:datastoreItem>
</file>

<file path=customXml/itemProps10.xml><?xml version="1.0" encoding="utf-8"?>
<ds:datastoreItem xmlns:ds="http://schemas.openxmlformats.org/officeDocument/2006/customXml" ds:itemID="{48B012FC-5B6C-4976-8856-DBB07D96E200}">
  <ds:schemaRefs>
    <ds:schemaRef ds:uri="http://gemini/pivotcustomization/ErrorCache"/>
  </ds:schemaRefs>
</ds:datastoreItem>
</file>

<file path=customXml/itemProps11.xml><?xml version="1.0" encoding="utf-8"?>
<ds:datastoreItem xmlns:ds="http://schemas.openxmlformats.org/officeDocument/2006/customXml" ds:itemID="{92863E98-C413-4032-B175-77F5FE6922B5}">
  <ds:schemaRefs>
    <ds:schemaRef ds:uri="http://purl.org/dc/elements/1.1/"/>
    <ds:schemaRef ds:uri="http://www.w3.org/XML/1998/namespace"/>
    <ds:schemaRef ds:uri="fd3e7be2-ccee-4278-acc1-15e2424f395a"/>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12.xml><?xml version="1.0" encoding="utf-8"?>
<ds:datastoreItem xmlns:ds="http://schemas.openxmlformats.org/officeDocument/2006/customXml" ds:itemID="{27D7F3CF-E6D1-42C2-BAF2-CCC03BE01548}">
  <ds:schemaRefs>
    <ds:schemaRef ds:uri="http://gemini/pivotcustomization/FormulaBarState"/>
  </ds:schemaRefs>
</ds:datastoreItem>
</file>

<file path=customXml/itemProps13.xml><?xml version="1.0" encoding="utf-8"?>
<ds:datastoreItem xmlns:ds="http://schemas.openxmlformats.org/officeDocument/2006/customXml" ds:itemID="{33EE2BC3-90E2-4F0F-A299-CED7BBDB08AF}">
  <ds:schemaRefs>
    <ds:schemaRef ds:uri="http://gemini/pivotcustomization/ManualCalcMode"/>
  </ds:schemaRefs>
</ds:datastoreItem>
</file>

<file path=customXml/itemProps14.xml><?xml version="1.0" encoding="utf-8"?>
<ds:datastoreItem xmlns:ds="http://schemas.openxmlformats.org/officeDocument/2006/customXml" ds:itemID="{4E40766A-292D-4873-A50A-F1CD77D77CF5}">
  <ds:schemaRefs>
    <ds:schemaRef ds:uri="http://gemini/pivotcustomization/ClientWindowXML"/>
  </ds:schemaRefs>
</ds:datastoreItem>
</file>

<file path=customXml/itemProps15.xml><?xml version="1.0" encoding="utf-8"?>
<ds:datastoreItem xmlns:ds="http://schemas.openxmlformats.org/officeDocument/2006/customXml" ds:itemID="{38DBE8DE-F0CA-4648-9108-8586129F34F0}">
  <ds:schemaRefs>
    <ds:schemaRef ds:uri="http://gemini/pivotcustomization/SandboxNonEmpty"/>
  </ds:schemaRefs>
</ds:datastoreItem>
</file>

<file path=customXml/itemProps16.xml><?xml version="1.0" encoding="utf-8"?>
<ds:datastoreItem xmlns:ds="http://schemas.openxmlformats.org/officeDocument/2006/customXml" ds:itemID="{687F2ECF-CA3E-4AE1-A3A5-D409C7A3EF5D}">
  <ds:schemaRefs>
    <ds:schemaRef ds:uri="http://gemini/pivotcustomization/TableOrder"/>
  </ds:schemaRefs>
</ds:datastoreItem>
</file>

<file path=customXml/itemProps17.xml><?xml version="1.0" encoding="utf-8"?>
<ds:datastoreItem xmlns:ds="http://schemas.openxmlformats.org/officeDocument/2006/customXml" ds:itemID="{A913A296-DCBA-48AB-A498-E71232600DD2}">
  <ds:schemaRefs>
    <ds:schemaRef ds:uri="http://schemas.microsoft.com/sharepoint/v3/contenttype/forms"/>
  </ds:schemaRefs>
</ds:datastoreItem>
</file>

<file path=customXml/itemProps18.xml><?xml version="1.0" encoding="utf-8"?>
<ds:datastoreItem xmlns:ds="http://schemas.openxmlformats.org/officeDocument/2006/customXml" ds:itemID="{D0C2F8ED-8468-46B0-B222-DE8579B4992E}">
  <ds:schemaRefs>
    <ds:schemaRef ds:uri="http://gemini/pivotcustomization/ShowImplicitMeasures"/>
  </ds:schemaRefs>
</ds:datastoreItem>
</file>

<file path=customXml/itemProps19.xml><?xml version="1.0" encoding="utf-8"?>
<ds:datastoreItem xmlns:ds="http://schemas.openxmlformats.org/officeDocument/2006/customXml" ds:itemID="{8D75ED09-1B02-46FC-9F85-334A26BF856C}">
  <ds:schemaRefs>
    <ds:schemaRef ds:uri="http://gemini/pivotcustomization/LinkedTableUpdateMode"/>
  </ds:schemaRefs>
</ds:datastoreItem>
</file>

<file path=customXml/itemProps2.xml><?xml version="1.0" encoding="utf-8"?>
<ds:datastoreItem xmlns:ds="http://schemas.openxmlformats.org/officeDocument/2006/customXml" ds:itemID="{8C2D1840-DA71-49AE-B044-F1E6799BC156}">
  <ds:schemaRefs>
    <ds:schemaRef ds:uri="http://gemini/pivotcustomization/dca8d44e-8786-47f7-8202-e8f93b58bf04"/>
  </ds:schemaRefs>
</ds:datastoreItem>
</file>

<file path=customXml/itemProps20.xml><?xml version="1.0" encoding="utf-8"?>
<ds:datastoreItem xmlns:ds="http://schemas.openxmlformats.org/officeDocument/2006/customXml" ds:itemID="{F5327B38-6290-4346-B1CC-551A7796E5D0}">
  <ds:schemaRefs>
    <ds:schemaRef ds:uri="http://gemini/pivotcustomization/TableXML_Brandtable2"/>
  </ds:schemaRefs>
</ds:datastoreItem>
</file>

<file path=customXml/itemProps21.xml><?xml version="1.0" encoding="utf-8"?>
<ds:datastoreItem xmlns:ds="http://schemas.openxmlformats.org/officeDocument/2006/customXml" ds:itemID="{4B0560BE-7162-4B6C-B625-06EF8A2AB642}">
  <ds:schemaRefs>
    <ds:schemaRef ds:uri="http://gemini/pivotcustomization/IsSandboxEmbedded"/>
  </ds:schemaRefs>
</ds:datastoreItem>
</file>

<file path=customXml/itemProps22.xml><?xml version="1.0" encoding="utf-8"?>
<ds:datastoreItem xmlns:ds="http://schemas.openxmlformats.org/officeDocument/2006/customXml" ds:itemID="{8DFF4FC0-9765-4517-939C-5A0363A96A66}">
  <ds:schemaRefs>
    <ds:schemaRef ds:uri="http://gemini/pivotcustomization/ShowHidden"/>
  </ds:schemaRefs>
</ds:datastoreItem>
</file>

<file path=customXml/itemProps3.xml><?xml version="1.0" encoding="utf-8"?>
<ds:datastoreItem xmlns:ds="http://schemas.openxmlformats.org/officeDocument/2006/customXml" ds:itemID="{DA1AB1E2-E0C3-47EF-80BB-6CB8F62DBB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3e7be2-ccee-4278-acc1-15e2424f39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97F1FA5-BFAC-4D7A-99F0-98B75856AD8D}">
  <ds:schemaRefs>
    <ds:schemaRef ds:uri="http://gemini/pivotcustomization/MeasureGridState"/>
  </ds:schemaRefs>
</ds:datastoreItem>
</file>

<file path=customXml/itemProps5.xml><?xml version="1.0" encoding="utf-8"?>
<ds:datastoreItem xmlns:ds="http://schemas.openxmlformats.org/officeDocument/2006/customXml" ds:itemID="{4E7E7D32-0912-4E2B-BE5C-BAA3F3AC7168}">
  <ds:schemaRefs>
    <ds:schemaRef ds:uri="http://gemini/pivotcustomization/Diagrams"/>
  </ds:schemaRefs>
</ds:datastoreItem>
</file>

<file path=customXml/itemProps6.xml><?xml version="1.0" encoding="utf-8"?>
<ds:datastoreItem xmlns:ds="http://schemas.openxmlformats.org/officeDocument/2006/customXml" ds:itemID="{7A9E292A-3271-43ED-9841-2BF41E802270}">
  <ds:schemaRefs>
    <ds:schemaRef ds:uri="http://gemini/pivotcustomization/TableWidget"/>
  </ds:schemaRefs>
</ds:datastoreItem>
</file>

<file path=customXml/itemProps7.xml><?xml version="1.0" encoding="utf-8"?>
<ds:datastoreItem xmlns:ds="http://schemas.openxmlformats.org/officeDocument/2006/customXml" ds:itemID="{63075A8A-A5C0-45F6-A5E5-9B5BF59DC738}">
  <ds:schemaRefs>
    <ds:schemaRef ds:uri="http://gemini/pivotcustomization/RelationshipAutoDetectionEnabled"/>
  </ds:schemaRefs>
</ds:datastoreItem>
</file>

<file path=customXml/itemProps8.xml><?xml version="1.0" encoding="utf-8"?>
<ds:datastoreItem xmlns:ds="http://schemas.openxmlformats.org/officeDocument/2006/customXml" ds:itemID="{D7A8AE92-18B7-4C6B-BF0A-490DB3425CD3}">
  <ds:schemaRefs>
    <ds:schemaRef ds:uri="http://gemini/pivotcustomization/799a5b5e-fd92-4203-95cf-87c109b829af"/>
  </ds:schemaRefs>
</ds:datastoreItem>
</file>

<file path=customXml/itemProps9.xml><?xml version="1.0" encoding="utf-8"?>
<ds:datastoreItem xmlns:ds="http://schemas.openxmlformats.org/officeDocument/2006/customXml" ds:itemID="{16D4823C-ED2F-4271-AEC1-D6DD92B6CC27}">
  <ds:schemaRefs>
    <ds:schemaRef ds:uri="http://gemini/pivotcustomization/TableXML_View"/>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H&amp;M Survey Response</vt:lpstr>
      <vt:lpstr>Data Interpretation</vt:lpstr>
      <vt:lpstr>More about H&amp;M</vt:lpstr>
      <vt:lpstr>User Information</vt:lpstr>
      <vt:lpstr>Supplementary Information (A)</vt:lpstr>
      <vt:lpstr>Supplementary Information (B)</vt:lpstr>
      <vt:lpstr>Supplementary Information (C)</vt:lpstr>
      <vt:lpstr>Problem Statement</vt:lpstr>
      <vt:lpstr>Solution (A)</vt:lpstr>
      <vt:lpstr>Solution (B1)</vt:lpstr>
      <vt:lpstr>Solution (B2)</vt:lpstr>
      <vt:lpstr>Solution (B3)</vt:lpstr>
      <vt:lpstr>Solution (C1)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srushti</dc:creator>
  <cp:keywords/>
  <dc:description/>
  <cp:lastModifiedBy>gbdell</cp:lastModifiedBy>
  <cp:revision/>
  <dcterms:created xsi:type="dcterms:W3CDTF">2022-01-08T07:04:18Z</dcterms:created>
  <dcterms:modified xsi:type="dcterms:W3CDTF">2023-04-02T17:02:28Z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0x0101003973E624A5F7924CBAE583B2FDC4029C</vt:lpwstr>
  </property>
</Properties>
</file>