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80" yWindow="360" windowWidth="15980" windowHeight="6110"/>
  </bookViews>
  <sheets>
    <sheet name="Sheet1" sheetId="1" r:id="rId1"/>
  </sheets>
  <calcPr calcId="145621" iterateDelta="1E-4"/>
</workbook>
</file>

<file path=xl/calcChain.xml><?xml version="1.0" encoding="utf-8"?>
<calcChain xmlns="http://schemas.openxmlformats.org/spreadsheetml/2006/main">
  <c r="K7" i="1" l="1"/>
  <c r="K6" i="1"/>
  <c r="K5" i="1"/>
  <c r="L7" i="1"/>
  <c r="L6" i="1"/>
  <c r="L5" i="1"/>
  <c r="J7" i="1"/>
  <c r="J6" i="1"/>
  <c r="J5" i="1"/>
  <c r="G7" i="1" l="1"/>
  <c r="F7" i="1"/>
  <c r="G6" i="1"/>
  <c r="F6" i="1"/>
  <c r="G5" i="1"/>
  <c r="F5" i="1"/>
  <c r="J12" i="1" l="1"/>
  <c r="K12" i="1"/>
  <c r="L12" i="1"/>
  <c r="J13" i="1"/>
  <c r="K13" i="1"/>
  <c r="L13" i="1"/>
  <c r="J14" i="1"/>
  <c r="K14" i="1"/>
  <c r="L14" i="1"/>
  <c r="J15" i="1"/>
  <c r="K15" i="1"/>
  <c r="L15" i="1"/>
  <c r="L11" i="1"/>
  <c r="K11" i="1"/>
  <c r="J11" i="1"/>
  <c r="O15" i="1"/>
  <c r="O14" i="1"/>
  <c r="O13" i="1"/>
  <c r="O12" i="1"/>
  <c r="O11" i="1"/>
  <c r="N15" i="1"/>
  <c r="N14" i="1"/>
  <c r="N13" i="1"/>
  <c r="N12" i="1"/>
  <c r="N11" i="1"/>
  <c r="M15" i="1"/>
  <c r="M14" i="1"/>
  <c r="M13" i="1"/>
  <c r="M12" i="1"/>
  <c r="M11" i="1"/>
  <c r="I15" i="1"/>
  <c r="I14" i="1"/>
  <c r="I13" i="1"/>
  <c r="I12" i="1"/>
  <c r="I11" i="1"/>
  <c r="H15" i="1"/>
  <c r="H14" i="1"/>
  <c r="H13" i="1"/>
  <c r="H12" i="1"/>
  <c r="H11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<sst xmlns="http://schemas.openxmlformats.org/spreadsheetml/2006/main" count="118" uniqueCount="85">
  <si>
    <t>F0</t>
  </si>
  <si>
    <t>F1</t>
  </si>
  <si>
    <t>Constant at FMSY after burn in</t>
  </si>
  <si>
    <t>A list of the cases used in the binning paper</t>
  </si>
  <si>
    <t>fla</t>
  </si>
  <si>
    <t>cod</t>
  </si>
  <si>
    <t>Binning cases</t>
  </si>
  <si>
    <t>yel</t>
  </si>
  <si>
    <t>B0</t>
  </si>
  <si>
    <t>B1</t>
  </si>
  <si>
    <t>Estimation</t>
  </si>
  <si>
    <t>I0</t>
  </si>
  <si>
    <t>B2</t>
  </si>
  <si>
    <t>Length</t>
  </si>
  <si>
    <t>Age</t>
  </si>
  <si>
    <t>CAL</t>
  </si>
  <si>
    <t>Index</t>
  </si>
  <si>
    <t>fleet</t>
  </si>
  <si>
    <t>Nsamp</t>
  </si>
  <si>
    <t>Data rich L</t>
  </si>
  <si>
    <t>c(1,2)</t>
  </si>
  <si>
    <t>Data rich L+A</t>
  </si>
  <si>
    <t>Data rich L+CAL</t>
  </si>
  <si>
    <t>Data poor L</t>
  </si>
  <si>
    <t>Data poor L+A</t>
  </si>
  <si>
    <t>Data poor L+CAL</t>
  </si>
  <si>
    <t>Two-way trip</t>
  </si>
  <si>
    <t>F2</t>
  </si>
  <si>
    <t>One-way trip</t>
  </si>
  <si>
    <r>
      <t>Estimate ending year catch (</t>
    </r>
    <r>
      <rPr>
        <b/>
        <sz val="11"/>
        <color theme="1"/>
        <rFont val="Calibri"/>
        <family val="2"/>
        <scheme val="minor"/>
      </rPr>
      <t>base case</t>
    </r>
    <r>
      <rPr>
        <sz val="11"/>
        <color theme="1"/>
        <rFont val="Calibri"/>
        <family val="2"/>
        <scheme val="minor"/>
      </rPr>
      <t>)</t>
    </r>
  </si>
  <si>
    <t>Data</t>
  </si>
  <si>
    <t>Internal cases, using the change_data function</t>
  </si>
  <si>
    <t>External case, using the change_em_binning function</t>
  </si>
  <si>
    <t>B3</t>
  </si>
  <si>
    <t>not used for now</t>
  </si>
  <si>
    <t>E991</t>
  </si>
  <si>
    <t>50 for lcomp, 10 for agecomp</t>
  </si>
  <si>
    <t>50 for lcomp, 10 for calcomp</t>
  </si>
  <si>
    <t xml:space="preserve">Change_data </t>
  </si>
  <si>
    <t>D</t>
  </si>
  <si>
    <t>Names in scenario</t>
  </si>
  <si>
    <t>B</t>
  </si>
  <si>
    <t>E</t>
  </si>
  <si>
    <t>I</t>
  </si>
  <si>
    <t>Fishing effort</t>
  </si>
  <si>
    <t>based on Fmsy but differs for hake and mackerel models which were lowered by 0.6 to help convergence</t>
  </si>
  <si>
    <t>F</t>
  </si>
  <si>
    <t>Pop bins = 1cm</t>
  </si>
  <si>
    <t>Pop bins= 1cm &amp; tail compression = 0.01</t>
  </si>
  <si>
    <t>Pop bins= 1cm &amp; tail compression = 0.1</t>
  </si>
  <si>
    <t>Pop bins= 1cm &amp; tail compression = 0.25</t>
  </si>
  <si>
    <t>Pop bins= 1cm &amp; robustification constant = 1e-05</t>
  </si>
  <si>
    <t>Pop bins= 1cm &amp; robustification constant = 1e-03</t>
  </si>
  <si>
    <t>Tail compression test</t>
  </si>
  <si>
    <t>Robustification test</t>
  </si>
  <si>
    <t>B4</t>
  </si>
  <si>
    <t>population bin</t>
  </si>
  <si>
    <t>data bin</t>
  </si>
  <si>
    <t># of data bins</t>
  </si>
  <si>
    <t>Set 1cm OM bins and min/max</t>
  </si>
  <si>
    <t>Model setup</t>
  </si>
  <si>
    <t>min data bin</t>
  </si>
  <si>
    <t>max data bin</t>
  </si>
  <si>
    <t>Pop bins= 1cm &amp; tail compression = -1</t>
  </si>
  <si>
    <t>Pop bins= 1cm &amp; tail compression = 0.5</t>
  </si>
  <si>
    <t>Pop bins= 1cm &amp; robustification constant = 1e-10</t>
  </si>
  <si>
    <t>Pop bins= 1cm &amp; robustification constant = 0.1</t>
  </si>
  <si>
    <t>Pop bins= 1cm &amp; robustification constant = 0.5</t>
  </si>
  <si>
    <t>Min Bin (cm)</t>
  </si>
  <si>
    <t>Max Bin (cm)</t>
  </si>
  <si>
    <t>flatfish</t>
  </si>
  <si>
    <t>rockfish</t>
  </si>
  <si>
    <r>
      <t>L</t>
    </r>
    <r>
      <rPr>
        <i/>
        <vertAlign val="subscript"/>
        <sz val="11"/>
        <color theme="1"/>
        <rFont val="Calibri"/>
        <family val="2"/>
      </rPr>
      <t>∞</t>
    </r>
  </si>
  <si>
    <t>Base case</t>
  </si>
  <si>
    <t>Small</t>
  </si>
  <si>
    <t>Bin Width (cm)</t>
  </si>
  <si>
    <t># of bins</t>
  </si>
  <si>
    <t>bin width: Linf</t>
  </si>
  <si>
    <t>sd</t>
  </si>
  <si>
    <t>CV_old</t>
  </si>
  <si>
    <t>Linf*3sd</t>
  </si>
  <si>
    <t># sds away</t>
  </si>
  <si>
    <t>Medium</t>
  </si>
  <si>
    <t>High</t>
  </si>
  <si>
    <t>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</si>
</sst>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1"/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5" fillId="0" borderId="0" xfId="0" applyFon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2" fillId="0" borderId="0" xfId="0" applyFont="1"/>
    <xf numFmtId="0" fontId="7" fillId="0" borderId="0" xfId="0" applyFont="1"/>
    <xf numFmtId="0" fontId="6" fillId="0" borderId="0" xfId="0" applyFon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6" xfId="0" applyFill="1" applyBorder="1"/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2" xfId="0" applyFill="1" applyBorder="1"/>
    <xf numFmtId="0" fontId="0" fillId="0" borderId="13" xfId="0" applyBorder="1"/>
    <xf numFmtId="164" fontId="0" fillId="2" borderId="3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Linf:Bin widths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Sheet1!$J$10</c:f>
              <c:strCache>
                <c:ptCount val="1"/>
                <c:pt idx="0">
                  <c:v>cod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Sheet1!$J$11:$J$15</c:f>
              <c:numCache>
                <c:formatCode>0.000</c:formatCode>
                <c:ptCount val="5"/>
                <c:pt idx="0">
                  <c:v>7.575757575757576E-3</c:v>
                </c:pt>
                <c:pt idx="1">
                  <c:v>1.5151515151515152E-2</c:v>
                </c:pt>
                <c:pt idx="2">
                  <c:v>3.0303030303030304E-2</c:v>
                </c:pt>
                <c:pt idx="3">
                  <c:v>9.0909090909090912E-2</c:v>
                </c:pt>
                <c:pt idx="4">
                  <c:v>0.18181818181818182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Sheet1!$K$10</c:f>
              <c:strCache>
                <c:ptCount val="1"/>
                <c:pt idx="0">
                  <c:v>flatfish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Sheet1!$K$11:$K$15</c:f>
              <c:numCache>
                <c:formatCode>0.000</c:formatCode>
                <c:ptCount val="5"/>
                <c:pt idx="0">
                  <c:v>2.1086147455429156E-2</c:v>
                </c:pt>
                <c:pt idx="1">
                  <c:v>4.2172294910858311E-2</c:v>
                </c:pt>
                <c:pt idx="2">
                  <c:v>0.10543073727714578</c:v>
                </c:pt>
                <c:pt idx="3">
                  <c:v>0.21086147455429155</c:v>
                </c:pt>
                <c:pt idx="4">
                  <c:v>0.4217229491085831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Sheet1!$L$10</c:f>
              <c:strCache>
                <c:ptCount val="1"/>
                <c:pt idx="0">
                  <c:v>rockfish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Sheet1!$L$11:$L$15</c:f>
              <c:numCache>
                <c:formatCode>0.000</c:formatCode>
                <c:ptCount val="5"/>
                <c:pt idx="0">
                  <c:v>1.6129032258064516E-2</c:v>
                </c:pt>
                <c:pt idx="1">
                  <c:v>3.2258064516129031E-2</c:v>
                </c:pt>
                <c:pt idx="2">
                  <c:v>6.4516129032258063E-2</c:v>
                </c:pt>
                <c:pt idx="3">
                  <c:v>0.19354838709677419</c:v>
                </c:pt>
                <c:pt idx="4">
                  <c:v>0.38709677419354838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79968"/>
        <c:axId val="117309440"/>
      </c:lineChart>
      <c:catAx>
        <c:axId val="11697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9440"/>
        <c:crosses val="autoZero"/>
        <c:auto val="1"/>
        <c:lblAlgn val="ctr"/>
        <c:lblOffset val="100"/>
        <c:noMultiLvlLbl val="0"/>
      </c:catAx>
      <c:valAx>
        <c:axId val="1173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7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111125</xdr:colOff>
      <xdr:row>16</xdr:row>
      <xdr:rowOff>41275</xdr:rowOff>
    </xdr:from>
    <xdr:to>
      <xdr:col>15</xdr:col>
      <xdr:colOff>415925</xdr:colOff>
      <xdr:row>30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zoomScale="85" zoomScaleNormal="85" workbookViewId="0">
      <selection activeCell="I6" sqref="I6"/>
    </sheetView>
  </sheetViews>
  <sheetFormatPr defaultRowHeight="14.5" x14ac:dyDescent="0.35"/>
  <cols>
    <col min="1" max="1" width="15.1796875" customWidth="1"/>
    <col min="2" max="2" width="17.1796875" customWidth="1"/>
    <col min="3" max="3" width="19" customWidth="1"/>
    <col min="4" max="4" width="18.54296875" bestFit="1" customWidth="1"/>
    <col min="5" max="5" width="11.1796875" bestFit="1" customWidth="1"/>
    <col min="6" max="7" width="11.6328125" bestFit="1" customWidth="1"/>
    <col min="12" max="12" width="10" bestFit="1" customWidth="1"/>
  </cols>
  <sheetData>
    <row r="1" spans="1:15" ht="18.5" x14ac:dyDescent="0.45">
      <c r="B1" s="7" t="s">
        <v>3</v>
      </c>
    </row>
    <row r="2" spans="1:15" ht="15.5" x14ac:dyDescent="0.35">
      <c r="A2" s="6" t="s">
        <v>60</v>
      </c>
    </row>
    <row r="3" spans="1:15" x14ac:dyDescent="0.35">
      <c r="C3" t="s">
        <v>56</v>
      </c>
      <c r="E3" t="s">
        <v>57</v>
      </c>
      <c r="N3" s="2"/>
    </row>
    <row r="4" spans="1:15" ht="16.5" x14ac:dyDescent="0.45">
      <c r="C4" s="32" t="s">
        <v>68</v>
      </c>
      <c r="D4" s="57" t="s">
        <v>69</v>
      </c>
      <c r="E4" s="56" t="s">
        <v>72</v>
      </c>
      <c r="F4" s="32" t="s">
        <v>61</v>
      </c>
      <c r="G4" s="34" t="s">
        <v>62</v>
      </c>
      <c r="I4" s="65" t="s">
        <v>79</v>
      </c>
      <c r="J4" s="65" t="s">
        <v>78</v>
      </c>
      <c r="K4" s="65" t="s">
        <v>80</v>
      </c>
      <c r="L4" s="65" t="s">
        <v>81</v>
      </c>
    </row>
    <row r="5" spans="1:15" x14ac:dyDescent="0.35">
      <c r="B5" s="47" t="s">
        <v>5</v>
      </c>
      <c r="C5" s="19">
        <v>8</v>
      </c>
      <c r="D5" s="58">
        <v>200</v>
      </c>
      <c r="E5" s="53">
        <v>132</v>
      </c>
      <c r="F5" s="19">
        <f t="shared" ref="F5:G7" si="0">C5</f>
        <v>8</v>
      </c>
      <c r="G5" s="14">
        <f t="shared" si="0"/>
        <v>200</v>
      </c>
      <c r="I5">
        <v>0.1</v>
      </c>
      <c r="J5" s="67">
        <f>E5*I5</f>
        <v>13.200000000000001</v>
      </c>
      <c r="K5" s="66">
        <f>E5+3*J5</f>
        <v>171.6</v>
      </c>
      <c r="L5" s="67">
        <f>(D5-E5)/J5</f>
        <v>5.1515151515151514</v>
      </c>
    </row>
    <row r="6" spans="1:15" x14ac:dyDescent="0.35">
      <c r="B6" s="48" t="s">
        <v>70</v>
      </c>
      <c r="C6" s="20">
        <v>2</v>
      </c>
      <c r="D6" s="59">
        <v>102</v>
      </c>
      <c r="E6" s="55">
        <v>47.424500000000002</v>
      </c>
      <c r="F6" s="20">
        <f t="shared" si="0"/>
        <v>2</v>
      </c>
      <c r="G6" s="16">
        <f t="shared" si="0"/>
        <v>102</v>
      </c>
      <c r="I6">
        <v>0.2</v>
      </c>
      <c r="J6" s="67">
        <f>E6*I6</f>
        <v>9.4849000000000014</v>
      </c>
      <c r="K6" s="66">
        <f>E6+3*J6</f>
        <v>75.879199999999997</v>
      </c>
      <c r="L6" s="67">
        <f>(D6-E6)/J6</f>
        <v>5.7539352022688686</v>
      </c>
    </row>
    <row r="7" spans="1:15" x14ac:dyDescent="0.35">
      <c r="B7" s="49" t="s">
        <v>71</v>
      </c>
      <c r="C7" s="21">
        <v>10</v>
      </c>
      <c r="D7" s="60">
        <v>106</v>
      </c>
      <c r="E7" s="54">
        <v>62</v>
      </c>
      <c r="F7" s="21">
        <f t="shared" si="0"/>
        <v>10</v>
      </c>
      <c r="G7" s="18">
        <f t="shared" si="0"/>
        <v>106</v>
      </c>
      <c r="I7">
        <v>0.13</v>
      </c>
      <c r="J7" s="67">
        <f>E7*I7</f>
        <v>8.06</v>
      </c>
      <c r="K7" s="66">
        <f>E7+3*J7</f>
        <v>86.18</v>
      </c>
      <c r="L7" s="67">
        <f>(D7-E7)/J7</f>
        <v>5.4590570719602978</v>
      </c>
      <c r="N7" s="2"/>
    </row>
    <row r="8" spans="1:15" ht="15.5" x14ac:dyDescent="0.35">
      <c r="A8" s="6" t="s">
        <v>6</v>
      </c>
      <c r="B8" s="26" t="s">
        <v>40</v>
      </c>
    </row>
    <row r="9" spans="1:15" x14ac:dyDescent="0.35">
      <c r="B9" s="50" t="s">
        <v>41</v>
      </c>
      <c r="C9" s="2"/>
      <c r="E9" s="2" t="s">
        <v>75</v>
      </c>
      <c r="F9" s="2"/>
      <c r="H9" s="2" t="s">
        <v>76</v>
      </c>
      <c r="I9" s="2"/>
      <c r="J9" s="2"/>
      <c r="K9" t="s">
        <v>77</v>
      </c>
      <c r="M9" s="2"/>
      <c r="N9" s="2" t="s">
        <v>58</v>
      </c>
      <c r="O9" s="2"/>
    </row>
    <row r="10" spans="1:15" x14ac:dyDescent="0.35">
      <c r="B10" s="38" t="s">
        <v>32</v>
      </c>
      <c r="C10" s="39"/>
      <c r="D10" s="32" t="s">
        <v>5</v>
      </c>
      <c r="E10" s="33" t="s">
        <v>70</v>
      </c>
      <c r="F10" s="33" t="s">
        <v>71</v>
      </c>
      <c r="G10" s="32" t="s">
        <v>5</v>
      </c>
      <c r="H10" s="33" t="s">
        <v>70</v>
      </c>
      <c r="I10" s="34" t="s">
        <v>71</v>
      </c>
      <c r="J10" s="32" t="s">
        <v>5</v>
      </c>
      <c r="K10" s="33" t="s">
        <v>70</v>
      </c>
      <c r="L10" s="34" t="s">
        <v>71</v>
      </c>
      <c r="M10" s="32" t="s">
        <v>5</v>
      </c>
      <c r="N10" s="33" t="s">
        <v>4</v>
      </c>
      <c r="O10" s="34" t="s">
        <v>7</v>
      </c>
    </row>
    <row r="11" spans="1:15" x14ac:dyDescent="0.35">
      <c r="A11" s="2"/>
      <c r="B11" s="35" t="s">
        <v>8</v>
      </c>
      <c r="C11" s="61" t="s">
        <v>73</v>
      </c>
      <c r="D11" s="37">
        <v>1</v>
      </c>
      <c r="E11" s="36">
        <v>1</v>
      </c>
      <c r="F11" s="36">
        <v>1</v>
      </c>
      <c r="G11" s="37">
        <f>($D$5-$C$5)/D11</f>
        <v>192</v>
      </c>
      <c r="H11" s="36">
        <f>($D$6-$C$6)/E11</f>
        <v>100</v>
      </c>
      <c r="I11" s="36">
        <f>($D$7-$C$7)/F11</f>
        <v>96</v>
      </c>
      <c r="J11" s="40">
        <f>D11/$E$5</f>
        <v>7.575757575757576E-3</v>
      </c>
      <c r="K11" s="41">
        <f>E11/$E$6</f>
        <v>2.1086147455429156E-2</v>
      </c>
      <c r="L11" s="42">
        <f>F11/$E$7</f>
        <v>1.6129032258064516E-2</v>
      </c>
      <c r="M11" s="37">
        <f>($G$5-$F$5)/D11</f>
        <v>192</v>
      </c>
      <c r="N11" s="36">
        <f>($G$6-$F$6)/E11</f>
        <v>100</v>
      </c>
      <c r="O11" s="36">
        <f>($G$7-$F$7)/F11</f>
        <v>96</v>
      </c>
    </row>
    <row r="12" spans="1:15" x14ac:dyDescent="0.35">
      <c r="A12" s="2"/>
      <c r="B12" s="10" t="s">
        <v>9</v>
      </c>
      <c r="C12" s="62" t="s">
        <v>74</v>
      </c>
      <c r="D12" s="20">
        <v>2</v>
      </c>
      <c r="E12" s="15">
        <v>2</v>
      </c>
      <c r="F12" s="15">
        <v>2</v>
      </c>
      <c r="G12" s="20">
        <f>($D$5-$C$5)/D12</f>
        <v>96</v>
      </c>
      <c r="H12" s="15">
        <f>($D$6-$C$6)/E12</f>
        <v>50</v>
      </c>
      <c r="I12" s="15">
        <f>($D$7-$C$7)/F12</f>
        <v>48</v>
      </c>
      <c r="J12" s="43">
        <f>D12/$E$5</f>
        <v>1.5151515151515152E-2</v>
      </c>
      <c r="K12" s="28">
        <f>E12/$E$6</f>
        <v>4.2172294910858311E-2</v>
      </c>
      <c r="L12" s="29">
        <f>F12/$E$7</f>
        <v>3.2258064516129031E-2</v>
      </c>
      <c r="M12" s="20">
        <f>($G$5-$F$5)/D12</f>
        <v>96</v>
      </c>
      <c r="N12" s="15">
        <f>($G$6-$F$6)/E12</f>
        <v>50</v>
      </c>
      <c r="O12" s="15">
        <f>($G$7-$F$7)/F12</f>
        <v>48</v>
      </c>
    </row>
    <row r="13" spans="1:15" x14ac:dyDescent="0.35">
      <c r="A13" s="2"/>
      <c r="B13" s="10" t="s">
        <v>12</v>
      </c>
      <c r="C13" s="62" t="s">
        <v>82</v>
      </c>
      <c r="D13" s="20">
        <v>4</v>
      </c>
      <c r="E13" s="15">
        <v>5</v>
      </c>
      <c r="F13" s="15">
        <v>4</v>
      </c>
      <c r="G13" s="20">
        <f>($D$5-$C$5)/D13</f>
        <v>48</v>
      </c>
      <c r="H13" s="15">
        <f>($D$6-$C$6)/E13</f>
        <v>20</v>
      </c>
      <c r="I13" s="15">
        <f>($D$7-$C$7)/F13</f>
        <v>24</v>
      </c>
      <c r="J13" s="43">
        <f>D13/$E$5</f>
        <v>3.0303030303030304E-2</v>
      </c>
      <c r="K13" s="28">
        <f>E13/$E$6</f>
        <v>0.10543073727714578</v>
      </c>
      <c r="L13" s="29">
        <f>F13/$E$7</f>
        <v>6.4516129032258063E-2</v>
      </c>
      <c r="M13" s="20">
        <f>($G$5-$F$5)/D13</f>
        <v>48</v>
      </c>
      <c r="N13" s="15">
        <f>($G$6-$F$6)/E13</f>
        <v>20</v>
      </c>
      <c r="O13" s="15">
        <f>($G$7-$F$7)/F13</f>
        <v>24</v>
      </c>
    </row>
    <row r="14" spans="1:15" s="2" customFormat="1" x14ac:dyDescent="0.35">
      <c r="B14" s="10" t="s">
        <v>33</v>
      </c>
      <c r="C14" s="62" t="s">
        <v>83</v>
      </c>
      <c r="D14" s="20">
        <v>12</v>
      </c>
      <c r="E14" s="15">
        <v>10</v>
      </c>
      <c r="F14" s="15">
        <v>12</v>
      </c>
      <c r="G14" s="20">
        <f>($D$5-$C$5)/D14</f>
        <v>16</v>
      </c>
      <c r="H14" s="15">
        <f>($D$6-$C$6)/E14</f>
        <v>10</v>
      </c>
      <c r="I14" s="15">
        <f>($D$7-$C$7)/F14</f>
        <v>8</v>
      </c>
      <c r="J14" s="43">
        <f>D14/$E$5</f>
        <v>9.0909090909090912E-2</v>
      </c>
      <c r="K14" s="28">
        <f>E14/$E$6</f>
        <v>0.21086147455429155</v>
      </c>
      <c r="L14" s="29">
        <f>F14/$E$7</f>
        <v>0.19354838709677419</v>
      </c>
      <c r="M14" s="20">
        <f>($G$5-$F$5)/D14</f>
        <v>16</v>
      </c>
      <c r="N14" s="15">
        <f>($G$6-$F$6)/E14</f>
        <v>10</v>
      </c>
      <c r="O14" s="15">
        <f>($G$7-$F$7)/F14</f>
        <v>8</v>
      </c>
    </row>
    <row r="15" spans="1:15" x14ac:dyDescent="0.35">
      <c r="B15" s="12" t="s">
        <v>55</v>
      </c>
      <c r="C15" s="63" t="s">
        <v>84</v>
      </c>
      <c r="D15" s="21">
        <v>24</v>
      </c>
      <c r="E15" s="17">
        <v>20</v>
      </c>
      <c r="F15" s="17">
        <v>24</v>
      </c>
      <c r="G15" s="21">
        <f>($D$5-$C$5)/D15</f>
        <v>8</v>
      </c>
      <c r="H15" s="17">
        <f>($D$6-$C$6)/E15</f>
        <v>5</v>
      </c>
      <c r="I15" s="17">
        <f>($D$7-$C$7)/F15</f>
        <v>4</v>
      </c>
      <c r="J15" s="44">
        <f>D15/$E$5</f>
        <v>0.18181818181818182</v>
      </c>
      <c r="K15" s="30">
        <f>E15/$E$6</f>
        <v>0.4217229491085831</v>
      </c>
      <c r="L15" s="31">
        <f>F15/$E$7</f>
        <v>0.38709677419354838</v>
      </c>
      <c r="M15" s="21">
        <f>($G$5-$F$5)/D15</f>
        <v>8</v>
      </c>
      <c r="N15" s="17">
        <f>($G$6-$F$6)/E15</f>
        <v>5</v>
      </c>
      <c r="O15" s="17">
        <f>($G$7-$F$7)/F15</f>
        <v>4</v>
      </c>
    </row>
    <row r="16" spans="1:15" s="2" customFormat="1" x14ac:dyDescent="0.35"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4" s="2" customFormat="1" x14ac:dyDescent="0.35">
      <c r="A17"/>
      <c r="B17" s="26" t="s">
        <v>40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s="2" customFormat="1" x14ac:dyDescent="0.35">
      <c r="B18" s="27" t="s">
        <v>43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s="2" customFormat="1" x14ac:dyDescent="0.35">
      <c r="B19" s="8" t="s">
        <v>31</v>
      </c>
      <c r="C19" s="22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s="2" customFormat="1" x14ac:dyDescent="0.35">
      <c r="B20" s="45" t="s">
        <v>11</v>
      </c>
      <c r="C20" s="46" t="s">
        <v>59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s="2" customFormat="1" x14ac:dyDescent="0.35"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5.5" x14ac:dyDescent="0.35">
      <c r="A22" s="6" t="s">
        <v>44</v>
      </c>
      <c r="B22" s="27" t="s">
        <v>46</v>
      </c>
    </row>
    <row r="23" spans="1:14" s="2" customFormat="1" ht="15.5" x14ac:dyDescent="0.35">
      <c r="A23" s="6" t="s">
        <v>45</v>
      </c>
    </row>
    <row r="24" spans="1:14" x14ac:dyDescent="0.35">
      <c r="B24" s="8" t="s">
        <v>0</v>
      </c>
      <c r="C24" s="9" t="s">
        <v>2</v>
      </c>
      <c r="D24" s="22" t="s">
        <v>34</v>
      </c>
    </row>
    <row r="25" spans="1:14" x14ac:dyDescent="0.35">
      <c r="B25" s="10" t="s">
        <v>1</v>
      </c>
      <c r="C25" s="11" t="s">
        <v>26</v>
      </c>
      <c r="D25" s="23"/>
    </row>
    <row r="26" spans="1:14" x14ac:dyDescent="0.35">
      <c r="B26" s="12" t="s">
        <v>27</v>
      </c>
      <c r="C26" s="13" t="s">
        <v>28</v>
      </c>
      <c r="D26" s="24" t="s">
        <v>34</v>
      </c>
    </row>
    <row r="27" spans="1:14" x14ac:dyDescent="0.35">
      <c r="C27" s="1"/>
    </row>
    <row r="28" spans="1:14" ht="15.5" x14ac:dyDescent="0.35">
      <c r="A28" s="6" t="s">
        <v>10</v>
      </c>
      <c r="B28" s="27" t="s">
        <v>42</v>
      </c>
    </row>
    <row r="29" spans="1:14" x14ac:dyDescent="0.35">
      <c r="B29" t="s">
        <v>35</v>
      </c>
      <c r="C29" t="s">
        <v>29</v>
      </c>
      <c r="F29" t="s">
        <v>4</v>
      </c>
      <c r="G29" t="s">
        <v>5</v>
      </c>
    </row>
    <row r="31" spans="1:14" s="2" customFormat="1" ht="15.5" x14ac:dyDescent="0.35">
      <c r="A31" s="6" t="s">
        <v>30</v>
      </c>
      <c r="B31" s="27" t="s">
        <v>39</v>
      </c>
    </row>
    <row r="32" spans="1:14" x14ac:dyDescent="0.35">
      <c r="D32" s="4" t="s">
        <v>13</v>
      </c>
      <c r="E32" s="4" t="s">
        <v>14</v>
      </c>
      <c r="F32" s="4" t="s">
        <v>15</v>
      </c>
      <c r="G32" s="4" t="s">
        <v>16</v>
      </c>
    </row>
    <row r="33" spans="1:8" x14ac:dyDescent="0.35">
      <c r="D33" s="3" t="s">
        <v>17</v>
      </c>
      <c r="E33" s="3" t="s">
        <v>17</v>
      </c>
      <c r="F33" s="3" t="s">
        <v>17</v>
      </c>
      <c r="G33" s="3" t="s">
        <v>17</v>
      </c>
      <c r="H33" s="3" t="s">
        <v>18</v>
      </c>
    </row>
    <row r="34" spans="1:8" x14ac:dyDescent="0.35">
      <c r="B34" s="51">
        <v>1</v>
      </c>
      <c r="C34" s="51" t="s">
        <v>19</v>
      </c>
      <c r="D34" s="52" t="s">
        <v>20</v>
      </c>
      <c r="E34" s="52"/>
      <c r="F34" s="52"/>
      <c r="G34" s="52">
        <v>2</v>
      </c>
      <c r="H34" s="51">
        <v>500</v>
      </c>
    </row>
    <row r="35" spans="1:8" x14ac:dyDescent="0.35">
      <c r="B35" s="2">
        <v>2</v>
      </c>
      <c r="C35" s="2" t="s">
        <v>21</v>
      </c>
      <c r="D35" s="5" t="s">
        <v>20</v>
      </c>
      <c r="E35" s="5" t="s">
        <v>20</v>
      </c>
      <c r="F35" s="5"/>
      <c r="G35" s="5">
        <v>2</v>
      </c>
      <c r="H35" s="2">
        <v>500</v>
      </c>
    </row>
    <row r="36" spans="1:8" x14ac:dyDescent="0.35">
      <c r="B36" s="2">
        <v>3</v>
      </c>
      <c r="C36" s="2" t="s">
        <v>22</v>
      </c>
      <c r="D36" s="5" t="s">
        <v>20</v>
      </c>
      <c r="E36" s="5"/>
      <c r="F36" s="5" t="s">
        <v>20</v>
      </c>
      <c r="G36" s="5">
        <v>2</v>
      </c>
      <c r="H36" s="2">
        <v>500</v>
      </c>
    </row>
    <row r="37" spans="1:8" x14ac:dyDescent="0.35">
      <c r="B37" s="51">
        <v>4</v>
      </c>
      <c r="C37" s="51" t="s">
        <v>23</v>
      </c>
      <c r="D37" s="52" t="s">
        <v>20</v>
      </c>
      <c r="E37" s="52"/>
      <c r="F37" s="52"/>
      <c r="G37" s="52">
        <v>2</v>
      </c>
      <c r="H37" s="51">
        <v>20</v>
      </c>
    </row>
    <row r="38" spans="1:8" x14ac:dyDescent="0.35">
      <c r="B38" s="2">
        <v>5</v>
      </c>
      <c r="C38" s="2" t="s">
        <v>24</v>
      </c>
      <c r="D38" s="5" t="s">
        <v>20</v>
      </c>
      <c r="E38" s="5" t="s">
        <v>20</v>
      </c>
      <c r="F38" s="5"/>
      <c r="G38" s="5">
        <v>2</v>
      </c>
      <c r="H38" s="2">
        <v>20</v>
      </c>
    </row>
    <row r="39" spans="1:8" x14ac:dyDescent="0.35">
      <c r="B39" s="2">
        <v>6</v>
      </c>
      <c r="C39" s="2" t="s">
        <v>25</v>
      </c>
      <c r="D39" s="5" t="s">
        <v>20</v>
      </c>
      <c r="E39" s="5"/>
      <c r="F39" s="5" t="s">
        <v>20</v>
      </c>
      <c r="G39" s="5">
        <v>2</v>
      </c>
      <c r="H39" s="2">
        <v>20</v>
      </c>
    </row>
    <row r="40" spans="1:8" x14ac:dyDescent="0.35">
      <c r="B40" s="51">
        <v>7</v>
      </c>
      <c r="C40" s="51" t="s">
        <v>24</v>
      </c>
      <c r="D40" s="52" t="s">
        <v>20</v>
      </c>
      <c r="E40" s="52" t="s">
        <v>20</v>
      </c>
      <c r="F40" s="52"/>
      <c r="G40" s="52">
        <v>2</v>
      </c>
      <c r="H40" s="51" t="s">
        <v>36</v>
      </c>
    </row>
    <row r="41" spans="1:8" x14ac:dyDescent="0.35">
      <c r="B41" s="51">
        <v>8</v>
      </c>
      <c r="C41" s="51" t="s">
        <v>25</v>
      </c>
      <c r="D41" s="52" t="s">
        <v>20</v>
      </c>
      <c r="E41" s="52"/>
      <c r="F41" s="52" t="s">
        <v>20</v>
      </c>
      <c r="G41" s="52">
        <v>2</v>
      </c>
      <c r="H41" s="51" t="s">
        <v>37</v>
      </c>
    </row>
    <row r="44" spans="1:8" x14ac:dyDescent="0.35">
      <c r="A44" s="25" t="s">
        <v>38</v>
      </c>
      <c r="B44" s="27" t="s">
        <v>43</v>
      </c>
      <c r="C44" s="2"/>
      <c r="D44" s="2"/>
    </row>
    <row r="45" spans="1:8" x14ac:dyDescent="0.35">
      <c r="A45" s="2"/>
      <c r="B45" s="2"/>
      <c r="C45" s="2"/>
      <c r="D45" s="2"/>
    </row>
    <row r="46" spans="1:8" x14ac:dyDescent="0.35">
      <c r="A46" s="2"/>
      <c r="B46" s="2">
        <v>0</v>
      </c>
      <c r="C46" s="2" t="s">
        <v>47</v>
      </c>
      <c r="D46" s="2"/>
    </row>
    <row r="47" spans="1:8" x14ac:dyDescent="0.35">
      <c r="A47" s="2"/>
      <c r="B47" s="2">
        <v>11</v>
      </c>
      <c r="C47" s="2" t="s">
        <v>63</v>
      </c>
      <c r="D47" s="64" t="s">
        <v>53</v>
      </c>
    </row>
    <row r="48" spans="1:8" x14ac:dyDescent="0.35">
      <c r="A48" s="2"/>
      <c r="B48" s="2">
        <v>12</v>
      </c>
      <c r="C48" s="2" t="s">
        <v>48</v>
      </c>
      <c r="D48" s="64"/>
    </row>
    <row r="49" spans="1:4" x14ac:dyDescent="0.35">
      <c r="A49" s="2"/>
      <c r="B49" s="2">
        <v>13</v>
      </c>
      <c r="C49" s="2" t="s">
        <v>49</v>
      </c>
      <c r="D49" s="64"/>
    </row>
    <row r="50" spans="1:4" x14ac:dyDescent="0.35">
      <c r="A50" s="2"/>
      <c r="B50" s="2">
        <v>14</v>
      </c>
      <c r="C50" s="2" t="s">
        <v>50</v>
      </c>
      <c r="D50" s="64"/>
    </row>
    <row r="51" spans="1:4" x14ac:dyDescent="0.35">
      <c r="A51" s="2"/>
      <c r="B51" s="2">
        <v>15</v>
      </c>
      <c r="C51" s="2" t="s">
        <v>64</v>
      </c>
      <c r="D51" s="64"/>
    </row>
    <row r="52" spans="1:4" x14ac:dyDescent="0.35">
      <c r="A52" s="2"/>
      <c r="B52" s="2">
        <v>21</v>
      </c>
      <c r="C52" s="2" t="s">
        <v>65</v>
      </c>
      <c r="D52" s="64" t="s">
        <v>54</v>
      </c>
    </row>
    <row r="53" spans="1:4" x14ac:dyDescent="0.35">
      <c r="A53" s="2"/>
      <c r="B53" s="2">
        <v>22</v>
      </c>
      <c r="C53" s="2" t="s">
        <v>51</v>
      </c>
      <c r="D53" s="64"/>
    </row>
    <row r="54" spans="1:4" x14ac:dyDescent="0.35">
      <c r="A54" s="2"/>
      <c r="B54" s="2">
        <v>23</v>
      </c>
      <c r="C54" s="2" t="s">
        <v>52</v>
      </c>
      <c r="D54" s="64"/>
    </row>
    <row r="55" spans="1:4" x14ac:dyDescent="0.35">
      <c r="A55" s="2"/>
      <c r="B55" s="2">
        <v>24</v>
      </c>
      <c r="C55" s="2" t="s">
        <v>66</v>
      </c>
      <c r="D55" s="64"/>
    </row>
    <row r="56" spans="1:4" x14ac:dyDescent="0.35">
      <c r="A56" s="2"/>
      <c r="B56" s="2">
        <v>25</v>
      </c>
      <c r="C56" s="2" t="s">
        <v>67</v>
      </c>
      <c r="D56" s="64"/>
    </row>
  </sheetData>
  <mergeCells count="2">
    <mergeCell ref="D47:D51"/>
    <mergeCell ref="D52:D5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SAFS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</dc:creator>
  <cp:lastModifiedBy>Cole</cp:lastModifiedBy>
  <dcterms:created xsi:type="dcterms:W3CDTF">2014-10-20T15:10:17Z</dcterms:created>
  <dcterms:modified xsi:type="dcterms:W3CDTF">2015-03-25T05:46:31Z</dcterms:modified>
</cp:coreProperties>
</file>