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360" yWindow="75" windowWidth="13680" windowHeight="9030" activeTab="3"/>
  </bookViews>
  <sheets>
    <sheet name="Selex24" sheetId="1" r:id="rId1"/>
    <sheet name="Sheet2" sheetId="3" r:id="rId2"/>
    <sheet name="Sheet1" sheetId="2" r:id="rId3"/>
    <sheet name="Sheet3" sheetId="4" r:id="rId4"/>
  </sheets>
  <externalReferences>
    <externalReference r:id="rId5"/>
  </externalReferences>
  <definedNames>
    <definedName name="_sp1">[1]DblLog!$T$4</definedName>
    <definedName name="_sp2">[1]DblLog!$T$5</definedName>
    <definedName name="_sp3">[1]DblLog!$T$6</definedName>
    <definedName name="_sp4">[1]DblLog!$T$7</definedName>
    <definedName name="_sp5">[1]DblLog!$T$8</definedName>
    <definedName name="_sp6">[1]DblLog!$T$9</definedName>
    <definedName name="_sp7">[1]DblLog!$T$10</definedName>
    <definedName name="_sp8">[1]DblLog!$T$11</definedName>
    <definedName name="ascskew">[1]Normal!#REF!</definedName>
    <definedName name="ascslope">[1]Normal!$E$4</definedName>
    <definedName name="descslope">[1]Normal!$E$5</definedName>
    <definedName name="final">[1]DblLog!$T$32</definedName>
    <definedName name="final2">[1]Compare!$E$6</definedName>
    <definedName name="init">[1]Normal!$E$6</definedName>
    <definedName name="k1i">[1]DblLog!$T$34</definedName>
    <definedName name="k2i">[1]DblLog!$T$35</definedName>
    <definedName name="L_m">[1]DblLog!$B$5:$B$129</definedName>
    <definedName name="LOGISTIC">[1]Compare!$N$8:$N$87</definedName>
    <definedName name="maxL">[1]DblLog!$T$13</definedName>
    <definedName name="minL">[1]DblLog!$T$12</definedName>
    <definedName name="peak">[1]Normal!$E$2</definedName>
    <definedName name="peak2">[1]Normal!$E$3</definedName>
    <definedName name="SIZE">[1]DblLog!$A$5:$A$109</definedName>
    <definedName name="solver_adj" localSheetId="0" hidden="1">Selex24!$C$7,Selex24!$C$9</definedName>
    <definedName name="solver_adj" localSheetId="3" hidden="1">Sheet3!$F$5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2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Selex24!$M$53</definedName>
    <definedName name="solver_opt" localSheetId="3" hidden="1">Sheet3!$J$72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34</definedName>
    <definedName name="solver_ver" localSheetId="0" hidden="1">3</definedName>
    <definedName name="solver_ver" localSheetId="3" hidden="1">3</definedName>
    <definedName name="t1max">[1]DblLog!$T$26</definedName>
    <definedName name="t1min">[1]DblLog!$T$25</definedName>
    <definedName name="t1p">[1]DblLog!$T$24</definedName>
    <definedName name="t1power">[1]DblLog!$T$27</definedName>
    <definedName name="t2max">[1]DblLog!$T$30</definedName>
    <definedName name="t2min">[1]DblLog!$T$29</definedName>
    <definedName name="t2p">[1]DblLog!$T$28</definedName>
    <definedName name="t2power">[1]DblLog!$T$31</definedName>
  </definedNames>
  <calcPr calcId="145621"/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5" i="4"/>
  <c r="I6" i="4"/>
  <c r="I5" i="4"/>
  <c r="B6" i="4"/>
  <c r="I43" i="4"/>
  <c r="I44" i="4"/>
  <c r="I45" i="4"/>
  <c r="I46" i="4"/>
  <c r="I47" i="4"/>
  <c r="J47" i="4" s="1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D5" i="4"/>
  <c r="C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5" i="4"/>
  <c r="J63" i="4" l="1"/>
  <c r="J55" i="4"/>
  <c r="J61" i="4"/>
  <c r="J53" i="4"/>
  <c r="J45" i="4"/>
  <c r="J60" i="4"/>
  <c r="J44" i="4"/>
  <c r="J59" i="4"/>
  <c r="J66" i="4"/>
  <c r="J50" i="4"/>
  <c r="J65" i="4"/>
  <c r="J49" i="4"/>
  <c r="J62" i="4"/>
  <c r="J54" i="4"/>
  <c r="J46" i="4"/>
  <c r="J52" i="4"/>
  <c r="J43" i="4"/>
  <c r="J58" i="4"/>
  <c r="J68" i="4"/>
  <c r="J51" i="4"/>
  <c r="J64" i="4"/>
  <c r="J56" i="4"/>
  <c r="J48" i="4"/>
  <c r="J67" i="4"/>
  <c r="J57" i="4"/>
  <c r="J69" i="4"/>
  <c r="J6" i="4"/>
  <c r="J37" i="4"/>
  <c r="J29" i="4"/>
  <c r="J36" i="4"/>
  <c r="J28" i="4"/>
  <c r="J20" i="4"/>
  <c r="J12" i="4"/>
  <c r="J35" i="4"/>
  <c r="J27" i="4"/>
  <c r="J19" i="4"/>
  <c r="J11" i="4"/>
  <c r="J42" i="4"/>
  <c r="J34" i="4"/>
  <c r="J26" i="4"/>
  <c r="J18" i="4"/>
  <c r="J10" i="4"/>
  <c r="J41" i="4"/>
  <c r="J33" i="4"/>
  <c r="J25" i="4"/>
  <c r="J17" i="4"/>
  <c r="J9" i="4"/>
  <c r="J40" i="4"/>
  <c r="J32" i="4"/>
  <c r="J24" i="4"/>
  <c r="J16" i="4"/>
  <c r="J8" i="4"/>
  <c r="J39" i="4"/>
  <c r="J31" i="4"/>
  <c r="J23" i="4"/>
  <c r="J15" i="4"/>
  <c r="J7" i="4"/>
  <c r="J5" i="4"/>
  <c r="J38" i="4"/>
  <c r="J30" i="4"/>
  <c r="J22" i="4"/>
  <c r="J14" i="4"/>
  <c r="J21" i="4"/>
  <c r="J13" i="4"/>
  <c r="W8" i="1"/>
  <c r="X8" i="1" s="1"/>
  <c r="U8" i="1"/>
  <c r="V8" i="1"/>
  <c r="E9" i="1"/>
  <c r="U9" i="1"/>
  <c r="V9" i="1"/>
  <c r="E10" i="1"/>
  <c r="U10" i="1"/>
  <c r="V10" i="1"/>
  <c r="E11" i="1"/>
  <c r="U11" i="1"/>
  <c r="V11" i="1"/>
  <c r="U12" i="1"/>
  <c r="V12" i="1"/>
  <c r="C17" i="1"/>
  <c r="B20" i="1" s="1"/>
  <c r="F7" i="1" s="1"/>
  <c r="A26" i="1"/>
  <c r="A27" i="1" s="1"/>
  <c r="J72" i="4" l="1"/>
  <c r="B23" i="1"/>
  <c r="G7" i="1" s="1"/>
  <c r="V7" i="1" s="1"/>
  <c r="B26" i="1"/>
  <c r="B27" i="1"/>
  <c r="W10" i="1"/>
  <c r="X10" i="1" s="1"/>
  <c r="W9" i="1"/>
  <c r="X9" i="1" s="1"/>
  <c r="A28" i="1"/>
  <c r="U7" i="1"/>
  <c r="E12" i="1"/>
  <c r="W12" i="1"/>
  <c r="X12" i="1" s="1"/>
  <c r="H15" i="1"/>
  <c r="W11" i="1"/>
  <c r="X11" i="1" s="1"/>
  <c r="W7" i="1" l="1"/>
  <c r="X7" i="1" s="1"/>
  <c r="E7" i="1"/>
  <c r="B28" i="1"/>
  <c r="A29" i="1"/>
  <c r="A30" i="1" l="1"/>
  <c r="B29" i="1"/>
  <c r="H28" i="1"/>
  <c r="C28" i="1"/>
  <c r="B21" i="1"/>
  <c r="C26" i="1"/>
  <c r="E8" i="1"/>
  <c r="F28" i="1" s="1"/>
  <c r="D20" i="1"/>
  <c r="H27" i="1"/>
  <c r="H26" i="1"/>
  <c r="C27" i="1"/>
  <c r="D28" i="1" l="1"/>
  <c r="D27" i="1"/>
  <c r="I28" i="1"/>
  <c r="B22" i="1"/>
  <c r="F26" i="1"/>
  <c r="I27" i="1"/>
  <c r="I26" i="1"/>
  <c r="F27" i="1"/>
  <c r="G23" i="1"/>
  <c r="G28" i="1" s="1"/>
  <c r="B30" i="1"/>
  <c r="A31" i="1"/>
  <c r="F29" i="1"/>
  <c r="H29" i="1"/>
  <c r="I29" i="1"/>
  <c r="C29" i="1"/>
  <c r="D29" i="1" s="1"/>
  <c r="D26" i="1"/>
  <c r="J28" i="1" l="1"/>
  <c r="L28" i="1" s="1"/>
  <c r="G27" i="1"/>
  <c r="J27" i="1" s="1"/>
  <c r="L27" i="1" s="1"/>
  <c r="G26" i="1"/>
  <c r="J26" i="1" s="1"/>
  <c r="L26" i="1" s="1"/>
  <c r="B31" i="1"/>
  <c r="A32" i="1"/>
  <c r="G29" i="1"/>
  <c r="J29" i="1" s="1"/>
  <c r="L29" i="1" s="1"/>
  <c r="I30" i="1"/>
  <c r="C30" i="1"/>
  <c r="D30" i="1" s="1"/>
  <c r="F30" i="1"/>
  <c r="G30" i="1" s="1"/>
  <c r="H30" i="1"/>
  <c r="B32" i="1" l="1"/>
  <c r="A33" i="1"/>
  <c r="H31" i="1"/>
  <c r="C31" i="1"/>
  <c r="D31" i="1" s="1"/>
  <c r="F31" i="1"/>
  <c r="G31" i="1" s="1"/>
  <c r="I31" i="1"/>
  <c r="J30" i="1"/>
  <c r="L30" i="1" s="1"/>
  <c r="J31" i="1" l="1"/>
  <c r="L31" i="1" s="1"/>
  <c r="B33" i="1"/>
  <c r="A34" i="1"/>
  <c r="C32" i="1"/>
  <c r="D32" i="1" s="1"/>
  <c r="F32" i="1"/>
  <c r="G32" i="1" s="1"/>
  <c r="H32" i="1"/>
  <c r="I32" i="1"/>
  <c r="J32" i="1" l="1"/>
  <c r="L32" i="1" s="1"/>
  <c r="F33" i="1"/>
  <c r="G33" i="1" s="1"/>
  <c r="I33" i="1"/>
  <c r="C33" i="1"/>
  <c r="D33" i="1" s="1"/>
  <c r="H33" i="1"/>
  <c r="A35" i="1"/>
  <c r="B34" i="1"/>
  <c r="B35" i="1" l="1"/>
  <c r="A36" i="1"/>
  <c r="J33" i="1"/>
  <c r="L33" i="1" s="1"/>
  <c r="H34" i="1"/>
  <c r="I34" i="1"/>
  <c r="F34" i="1"/>
  <c r="G34" i="1" s="1"/>
  <c r="C34" i="1"/>
  <c r="D34" i="1" s="1"/>
  <c r="J34" i="1" l="1"/>
  <c r="L34" i="1" s="1"/>
  <c r="B36" i="1"/>
  <c r="A37" i="1"/>
  <c r="C35" i="1"/>
  <c r="D35" i="1" s="1"/>
  <c r="H35" i="1"/>
  <c r="I35" i="1"/>
  <c r="F35" i="1"/>
  <c r="G35" i="1" s="1"/>
  <c r="B37" i="1" l="1"/>
  <c r="A38" i="1"/>
  <c r="J35" i="1"/>
  <c r="L35" i="1" s="1"/>
  <c r="F36" i="1"/>
  <c r="G36" i="1" s="1"/>
  <c r="H36" i="1"/>
  <c r="I36" i="1"/>
  <c r="C36" i="1"/>
  <c r="D36" i="1" s="1"/>
  <c r="J36" i="1" l="1"/>
  <c r="L36" i="1" s="1"/>
  <c r="A39" i="1"/>
  <c r="B38" i="1"/>
  <c r="F37" i="1"/>
  <c r="G37" i="1" s="1"/>
  <c r="C37" i="1"/>
  <c r="D37" i="1" s="1"/>
  <c r="H37" i="1"/>
  <c r="I37" i="1"/>
  <c r="J37" i="1" l="1"/>
  <c r="L37" i="1" s="1"/>
  <c r="I38" i="1"/>
  <c r="C38" i="1"/>
  <c r="D38" i="1" s="1"/>
  <c r="F38" i="1"/>
  <c r="G38" i="1" s="1"/>
  <c r="H38" i="1"/>
  <c r="B39" i="1"/>
  <c r="A40" i="1"/>
  <c r="B40" i="1" l="1"/>
  <c r="A41" i="1"/>
  <c r="H39" i="1"/>
  <c r="C39" i="1"/>
  <c r="D39" i="1" s="1"/>
  <c r="F39" i="1"/>
  <c r="G39" i="1" s="1"/>
  <c r="I39" i="1"/>
  <c r="J38" i="1"/>
  <c r="L38" i="1" s="1"/>
  <c r="B41" i="1" l="1"/>
  <c r="A42" i="1"/>
  <c r="J39" i="1"/>
  <c r="L39" i="1" s="1"/>
  <c r="C40" i="1"/>
  <c r="D40" i="1" s="1"/>
  <c r="F40" i="1"/>
  <c r="G40" i="1" s="1"/>
  <c r="H40" i="1"/>
  <c r="I40" i="1"/>
  <c r="J40" i="1" l="1"/>
  <c r="L40" i="1" s="1"/>
  <c r="F41" i="1"/>
  <c r="G41" i="1" s="1"/>
  <c r="I41" i="1"/>
  <c r="H41" i="1"/>
  <c r="C41" i="1"/>
  <c r="D41" i="1" s="1"/>
  <c r="B42" i="1"/>
  <c r="A43" i="1"/>
  <c r="J41" i="1" l="1"/>
  <c r="L41" i="1" s="1"/>
  <c r="A44" i="1"/>
  <c r="B43" i="1"/>
  <c r="H42" i="1"/>
  <c r="I42" i="1"/>
  <c r="C42" i="1"/>
  <c r="D42" i="1" s="1"/>
  <c r="F42" i="1"/>
  <c r="G42" i="1" s="1"/>
  <c r="J42" i="1" l="1"/>
  <c r="L42" i="1" s="1"/>
  <c r="B44" i="1"/>
  <c r="A45" i="1"/>
  <c r="C43" i="1"/>
  <c r="D43" i="1" s="1"/>
  <c r="H43" i="1"/>
  <c r="I43" i="1"/>
  <c r="F43" i="1"/>
  <c r="G43" i="1" s="1"/>
  <c r="J43" i="1" l="1"/>
  <c r="L43" i="1" s="1"/>
  <c r="A46" i="1"/>
  <c r="B45" i="1"/>
  <c r="F44" i="1"/>
  <c r="G44" i="1" s="1"/>
  <c r="H44" i="1"/>
  <c r="C44" i="1"/>
  <c r="D44" i="1" s="1"/>
  <c r="I44" i="1"/>
  <c r="J44" i="1" l="1"/>
  <c r="L44" i="1" s="1"/>
  <c r="F45" i="1"/>
  <c r="G45" i="1" s="1"/>
  <c r="H45" i="1"/>
  <c r="I45" i="1"/>
  <c r="C45" i="1"/>
  <c r="D45" i="1" s="1"/>
  <c r="B46" i="1"/>
  <c r="A47" i="1"/>
  <c r="J45" i="1" l="1"/>
  <c r="L45" i="1" s="1"/>
  <c r="B47" i="1"/>
  <c r="A48" i="1"/>
  <c r="I46" i="1"/>
  <c r="C46" i="1"/>
  <c r="D46" i="1" s="1"/>
  <c r="F46" i="1"/>
  <c r="G46" i="1" s="1"/>
  <c r="H46" i="1"/>
  <c r="J46" i="1" l="1"/>
  <c r="L46" i="1" s="1"/>
  <c r="B48" i="1"/>
  <c r="A49" i="1"/>
  <c r="H47" i="1"/>
  <c r="C47" i="1"/>
  <c r="D47" i="1" s="1"/>
  <c r="F47" i="1"/>
  <c r="G47" i="1" s="1"/>
  <c r="I47" i="1"/>
  <c r="J47" i="1" l="1"/>
  <c r="L47" i="1" s="1"/>
  <c r="C48" i="1"/>
  <c r="D48" i="1" s="1"/>
  <c r="H48" i="1"/>
  <c r="I48" i="1"/>
  <c r="F48" i="1"/>
  <c r="G48" i="1" s="1"/>
  <c r="B49" i="1"/>
  <c r="A50" i="1"/>
  <c r="A51" i="1" l="1"/>
  <c r="B50" i="1"/>
  <c r="F49" i="1"/>
  <c r="G49" i="1" s="1"/>
  <c r="I49" i="1"/>
  <c r="C49" i="1"/>
  <c r="D49" i="1" s="1"/>
  <c r="H49" i="1"/>
  <c r="J48" i="1"/>
  <c r="L48" i="1" s="1"/>
  <c r="J49" i="1" l="1"/>
  <c r="L49" i="1" s="1"/>
  <c r="H50" i="1"/>
  <c r="I50" i="1"/>
  <c r="F50" i="1"/>
  <c r="G50" i="1" s="1"/>
  <c r="C50" i="1"/>
  <c r="D50" i="1" s="1"/>
  <c r="B51" i="1"/>
  <c r="A52" i="1"/>
  <c r="B52" i="1" l="1"/>
  <c r="A53" i="1"/>
  <c r="C51" i="1"/>
  <c r="D51" i="1" s="1"/>
  <c r="H51" i="1"/>
  <c r="I51" i="1"/>
  <c r="F51" i="1"/>
  <c r="G51" i="1" s="1"/>
  <c r="J50" i="1"/>
  <c r="L50" i="1" s="1"/>
  <c r="J51" i="1" l="1"/>
  <c r="L51" i="1" s="1"/>
  <c r="B53" i="1"/>
  <c r="A54" i="1"/>
  <c r="F52" i="1"/>
  <c r="G52" i="1" s="1"/>
  <c r="H52" i="1"/>
  <c r="I52" i="1"/>
  <c r="C52" i="1"/>
  <c r="D52" i="1" s="1"/>
  <c r="J52" i="1" l="1"/>
  <c r="L52" i="1" s="1"/>
  <c r="F53" i="1"/>
  <c r="G53" i="1" s="1"/>
  <c r="C53" i="1"/>
  <c r="D53" i="1" s="1"/>
  <c r="H53" i="1"/>
  <c r="I53" i="1"/>
  <c r="A55" i="1"/>
  <c r="B54" i="1"/>
  <c r="B55" i="1" l="1"/>
  <c r="A56" i="1"/>
  <c r="I54" i="1"/>
  <c r="C54" i="1"/>
  <c r="D54" i="1" s="1"/>
  <c r="F54" i="1"/>
  <c r="G54" i="1" s="1"/>
  <c r="H54" i="1"/>
  <c r="J53" i="1"/>
  <c r="L53" i="1" s="1"/>
  <c r="J54" i="1" l="1"/>
  <c r="L54" i="1" s="1"/>
  <c r="B56" i="1"/>
  <c r="A57" i="1"/>
  <c r="H55" i="1"/>
  <c r="C55" i="1"/>
  <c r="D55" i="1" s="1"/>
  <c r="F55" i="1"/>
  <c r="G55" i="1" s="1"/>
  <c r="I55" i="1"/>
  <c r="J55" i="1" l="1"/>
  <c r="L55" i="1" s="1"/>
  <c r="C56" i="1"/>
  <c r="D56" i="1" s="1"/>
  <c r="H56" i="1"/>
  <c r="I56" i="1"/>
  <c r="F56" i="1"/>
  <c r="G56" i="1" s="1"/>
  <c r="B57" i="1"/>
  <c r="A58" i="1"/>
  <c r="J56" i="1" l="1"/>
  <c r="L56" i="1" s="1"/>
  <c r="B58" i="1"/>
  <c r="A59" i="1"/>
  <c r="F57" i="1"/>
  <c r="G57" i="1" s="1"/>
  <c r="I57" i="1"/>
  <c r="C57" i="1"/>
  <c r="D57" i="1" s="1"/>
  <c r="H57" i="1"/>
  <c r="J57" i="1" l="1"/>
  <c r="L57" i="1" s="1"/>
  <c r="B59" i="1"/>
  <c r="A60" i="1"/>
  <c r="H58" i="1"/>
  <c r="I58" i="1"/>
  <c r="C58" i="1"/>
  <c r="D58" i="1" s="1"/>
  <c r="F58" i="1"/>
  <c r="G58" i="1" s="1"/>
  <c r="J58" i="1" l="1"/>
  <c r="L58" i="1" s="1"/>
  <c r="B60" i="1"/>
  <c r="A61" i="1"/>
  <c r="C59" i="1"/>
  <c r="D59" i="1" s="1"/>
  <c r="H59" i="1"/>
  <c r="I59" i="1"/>
  <c r="F59" i="1"/>
  <c r="G59" i="1" s="1"/>
  <c r="J59" i="1" l="1"/>
  <c r="L59" i="1" s="1"/>
  <c r="B61" i="1"/>
  <c r="A62" i="1"/>
  <c r="F60" i="1"/>
  <c r="G60" i="1" s="1"/>
  <c r="H60" i="1"/>
  <c r="I60" i="1"/>
  <c r="C60" i="1"/>
  <c r="D60" i="1" s="1"/>
  <c r="J60" i="1" l="1"/>
  <c r="L60" i="1" s="1"/>
  <c r="A63" i="1"/>
  <c r="B62" i="1"/>
  <c r="F61" i="1"/>
  <c r="G61" i="1" s="1"/>
  <c r="H61" i="1"/>
  <c r="C61" i="1"/>
  <c r="D61" i="1" s="1"/>
  <c r="I61" i="1"/>
  <c r="J61" i="1" l="1"/>
  <c r="L61" i="1" s="1"/>
  <c r="C62" i="1"/>
  <c r="D62" i="1" s="1"/>
  <c r="F62" i="1"/>
  <c r="G62" i="1" s="1"/>
  <c r="H62" i="1"/>
  <c r="I62" i="1"/>
  <c r="B63" i="1"/>
  <c r="A64" i="1"/>
  <c r="C63" i="1" l="1"/>
  <c r="D63" i="1" s="1"/>
  <c r="F63" i="1"/>
  <c r="G63" i="1" s="1"/>
  <c r="H63" i="1"/>
  <c r="I63" i="1"/>
  <c r="B64" i="1"/>
  <c r="A65" i="1"/>
  <c r="J62" i="1"/>
  <c r="L62" i="1" s="1"/>
  <c r="B65" i="1" l="1"/>
  <c r="A66" i="1"/>
  <c r="C64" i="1"/>
  <c r="D64" i="1" s="1"/>
  <c r="H64" i="1"/>
  <c r="I64" i="1"/>
  <c r="F64" i="1"/>
  <c r="G64" i="1" s="1"/>
  <c r="J63" i="1"/>
  <c r="L63" i="1" s="1"/>
  <c r="B66" i="1" l="1"/>
  <c r="A67" i="1"/>
  <c r="I65" i="1"/>
  <c r="C65" i="1"/>
  <c r="D65" i="1" s="1"/>
  <c r="H65" i="1"/>
  <c r="F65" i="1"/>
  <c r="G65" i="1" s="1"/>
  <c r="J64" i="1"/>
  <c r="L64" i="1" s="1"/>
  <c r="J65" i="1" l="1"/>
  <c r="L65" i="1" s="1"/>
  <c r="A68" i="1"/>
  <c r="B67" i="1"/>
  <c r="H66" i="1"/>
  <c r="I66" i="1"/>
  <c r="F66" i="1"/>
  <c r="G66" i="1" s="1"/>
  <c r="C66" i="1"/>
  <c r="D66" i="1" s="1"/>
  <c r="J66" i="1" l="1"/>
  <c r="L66" i="1" s="1"/>
  <c r="H67" i="1"/>
  <c r="I67" i="1"/>
  <c r="F67" i="1"/>
  <c r="G67" i="1" s="1"/>
  <c r="C67" i="1"/>
  <c r="D67" i="1" s="1"/>
  <c r="B68" i="1"/>
  <c r="A69" i="1"/>
  <c r="J67" i="1" l="1"/>
  <c r="L67" i="1" s="1"/>
  <c r="F68" i="1"/>
  <c r="G68" i="1" s="1"/>
  <c r="H68" i="1"/>
  <c r="C68" i="1"/>
  <c r="D68" i="1" s="1"/>
  <c r="I68" i="1"/>
  <c r="B69" i="1"/>
  <c r="A70" i="1"/>
  <c r="J68" i="1" l="1"/>
  <c r="L68" i="1" s="1"/>
  <c r="M53" i="1" s="1"/>
  <c r="F69" i="1"/>
  <c r="G69" i="1" s="1"/>
  <c r="H69" i="1"/>
  <c r="I69" i="1"/>
  <c r="C69" i="1"/>
  <c r="D69" i="1" s="1"/>
  <c r="B70" i="1"/>
  <c r="A71" i="1"/>
  <c r="J69" i="1" l="1"/>
  <c r="B71" i="1"/>
  <c r="A72" i="1"/>
  <c r="C70" i="1"/>
  <c r="D70" i="1" s="1"/>
  <c r="F70" i="1"/>
  <c r="G70" i="1" s="1"/>
  <c r="I70" i="1"/>
  <c r="H70" i="1"/>
  <c r="B72" i="1" l="1"/>
  <c r="A73" i="1"/>
  <c r="J70" i="1"/>
  <c r="C71" i="1"/>
  <c r="D71" i="1" s="1"/>
  <c r="H71" i="1"/>
  <c r="F71" i="1"/>
  <c r="G71" i="1" s="1"/>
  <c r="I71" i="1"/>
  <c r="J71" i="1" l="1"/>
  <c r="C72" i="1"/>
  <c r="D72" i="1" s="1"/>
  <c r="H72" i="1"/>
  <c r="I72" i="1"/>
  <c r="F72" i="1"/>
  <c r="G72" i="1" s="1"/>
  <c r="B73" i="1"/>
  <c r="A74" i="1"/>
  <c r="A75" i="1" l="1"/>
  <c r="B74" i="1"/>
  <c r="I73" i="1"/>
  <c r="C73" i="1"/>
  <c r="D73" i="1" s="1"/>
  <c r="F73" i="1"/>
  <c r="G73" i="1" s="1"/>
  <c r="H73" i="1"/>
  <c r="J72" i="1"/>
  <c r="A76" i="1" l="1"/>
  <c r="B75" i="1"/>
  <c r="J73" i="1"/>
  <c r="H74" i="1"/>
  <c r="I74" i="1"/>
  <c r="F74" i="1"/>
  <c r="G74" i="1" s="1"/>
  <c r="C74" i="1"/>
  <c r="D74" i="1" s="1"/>
  <c r="J74" i="1" l="1"/>
  <c r="H75" i="1"/>
  <c r="I75" i="1"/>
  <c r="F75" i="1"/>
  <c r="G75" i="1" s="1"/>
  <c r="C75" i="1"/>
  <c r="D75" i="1" s="1"/>
  <c r="B76" i="1"/>
  <c r="A77" i="1"/>
  <c r="J75" i="1" l="1"/>
  <c r="A78" i="1"/>
  <c r="B77" i="1"/>
  <c r="F76" i="1"/>
  <c r="G76" i="1" s="1"/>
  <c r="H76" i="1"/>
  <c r="C76" i="1"/>
  <c r="D76" i="1" s="1"/>
  <c r="I76" i="1"/>
  <c r="F77" i="1" l="1"/>
  <c r="G77" i="1" s="1"/>
  <c r="C77" i="1"/>
  <c r="D77" i="1" s="1"/>
  <c r="I77" i="1"/>
  <c r="H77" i="1"/>
  <c r="J76" i="1"/>
  <c r="A79" i="1"/>
  <c r="B78" i="1"/>
  <c r="B79" i="1" l="1"/>
  <c r="A80" i="1"/>
  <c r="J77" i="1"/>
  <c r="C78" i="1"/>
  <c r="D78" i="1" s="1"/>
  <c r="F78" i="1"/>
  <c r="G78" i="1" s="1"/>
  <c r="H78" i="1"/>
  <c r="I78" i="1"/>
  <c r="A81" i="1" l="1"/>
  <c r="B80" i="1"/>
  <c r="J78" i="1"/>
  <c r="I79" i="1"/>
  <c r="C79" i="1"/>
  <c r="D79" i="1" s="1"/>
  <c r="F79" i="1"/>
  <c r="G79" i="1" s="1"/>
  <c r="H79" i="1"/>
  <c r="J79" i="1" l="1"/>
  <c r="C80" i="1"/>
  <c r="D80" i="1" s="1"/>
  <c r="F80" i="1"/>
  <c r="G80" i="1" s="1"/>
  <c r="H80" i="1"/>
  <c r="I80" i="1"/>
  <c r="B81" i="1"/>
  <c r="A82" i="1"/>
  <c r="B82" i="1" l="1"/>
  <c r="A83" i="1"/>
  <c r="I81" i="1"/>
  <c r="H81" i="1"/>
  <c r="F81" i="1"/>
  <c r="G81" i="1" s="1"/>
  <c r="C81" i="1"/>
  <c r="D81" i="1" s="1"/>
  <c r="J80" i="1"/>
  <c r="J81" i="1" l="1"/>
  <c r="B83" i="1"/>
  <c r="A84" i="1"/>
  <c r="H82" i="1"/>
  <c r="C82" i="1"/>
  <c r="D82" i="1" s="1"/>
  <c r="I82" i="1"/>
  <c r="F82" i="1"/>
  <c r="G82" i="1" s="1"/>
  <c r="J82" i="1" l="1"/>
  <c r="B84" i="1"/>
  <c r="A85" i="1"/>
  <c r="I83" i="1"/>
  <c r="C83" i="1"/>
  <c r="D83" i="1" s="1"/>
  <c r="F83" i="1"/>
  <c r="G83" i="1" s="1"/>
  <c r="H83" i="1"/>
  <c r="J83" i="1" l="1"/>
  <c r="F84" i="1"/>
  <c r="G84" i="1" s="1"/>
  <c r="H84" i="1"/>
  <c r="I84" i="1"/>
  <c r="C84" i="1"/>
  <c r="D84" i="1" s="1"/>
  <c r="A86" i="1"/>
  <c r="B85" i="1"/>
  <c r="J84" i="1" l="1"/>
  <c r="H85" i="1"/>
  <c r="I85" i="1"/>
  <c r="C85" i="1"/>
  <c r="D85" i="1" s="1"/>
  <c r="F85" i="1"/>
  <c r="G85" i="1" s="1"/>
  <c r="A87" i="1"/>
  <c r="B86" i="1"/>
  <c r="J85" i="1" l="1"/>
  <c r="B87" i="1"/>
  <c r="A88" i="1"/>
  <c r="C86" i="1"/>
  <c r="D86" i="1" s="1"/>
  <c r="I86" i="1"/>
  <c r="F86" i="1"/>
  <c r="G86" i="1" s="1"/>
  <c r="H86" i="1"/>
  <c r="J86" i="1" l="1"/>
  <c r="B88" i="1"/>
  <c r="A89" i="1"/>
  <c r="H87" i="1"/>
  <c r="I87" i="1"/>
  <c r="C87" i="1"/>
  <c r="D87" i="1" s="1"/>
  <c r="F87" i="1"/>
  <c r="G87" i="1" s="1"/>
  <c r="J87" i="1" l="1"/>
  <c r="C88" i="1"/>
  <c r="D88" i="1" s="1"/>
  <c r="I88" i="1"/>
  <c r="F88" i="1"/>
  <c r="G88" i="1" s="1"/>
  <c r="H88" i="1"/>
  <c r="B89" i="1"/>
  <c r="A90" i="1"/>
  <c r="B90" i="1" l="1"/>
  <c r="A91" i="1"/>
  <c r="I89" i="1"/>
  <c r="C89" i="1"/>
  <c r="D89" i="1" s="1"/>
  <c r="H89" i="1"/>
  <c r="F89" i="1"/>
  <c r="G89" i="1" s="1"/>
  <c r="J88" i="1"/>
  <c r="J89" i="1" l="1"/>
  <c r="B91" i="1"/>
  <c r="A92" i="1"/>
  <c r="H90" i="1"/>
  <c r="C90" i="1"/>
  <c r="D90" i="1" s="1"/>
  <c r="F90" i="1"/>
  <c r="G90" i="1" s="1"/>
  <c r="I90" i="1"/>
  <c r="J90" i="1" l="1"/>
  <c r="A93" i="1"/>
  <c r="B92" i="1"/>
  <c r="H91" i="1"/>
  <c r="F91" i="1"/>
  <c r="G91" i="1" s="1"/>
  <c r="I91" i="1"/>
  <c r="C91" i="1"/>
  <c r="D91" i="1" s="1"/>
  <c r="J91" i="1" l="1"/>
  <c r="A94" i="1"/>
  <c r="B93" i="1"/>
  <c r="F92" i="1"/>
  <c r="G92" i="1" s="1"/>
  <c r="H92" i="1"/>
  <c r="I92" i="1"/>
  <c r="C92" i="1"/>
  <c r="D92" i="1" s="1"/>
  <c r="J92" i="1" l="1"/>
  <c r="A95" i="1"/>
  <c r="B94" i="1"/>
  <c r="H93" i="1"/>
  <c r="I93" i="1"/>
  <c r="F93" i="1"/>
  <c r="G93" i="1" s="1"/>
  <c r="C93" i="1"/>
  <c r="D93" i="1" s="1"/>
  <c r="J93" i="1" l="1"/>
  <c r="C94" i="1"/>
  <c r="D94" i="1" s="1"/>
  <c r="H94" i="1"/>
  <c r="I94" i="1"/>
  <c r="F94" i="1"/>
  <c r="G94" i="1" s="1"/>
  <c r="B95" i="1"/>
  <c r="A96" i="1"/>
  <c r="B96" i="1" l="1"/>
  <c r="A97" i="1"/>
  <c r="H95" i="1"/>
  <c r="C95" i="1"/>
  <c r="D95" i="1" s="1"/>
  <c r="I95" i="1"/>
  <c r="F95" i="1"/>
  <c r="G95" i="1" s="1"/>
  <c r="J94" i="1"/>
  <c r="H96" i="1" l="1"/>
  <c r="C96" i="1"/>
  <c r="D96" i="1" s="1"/>
  <c r="I96" i="1"/>
  <c r="F96" i="1"/>
  <c r="G96" i="1" s="1"/>
  <c r="J95" i="1"/>
  <c r="A98" i="1"/>
  <c r="B97" i="1"/>
  <c r="J96" i="1" l="1"/>
  <c r="H97" i="1"/>
  <c r="C97" i="1"/>
  <c r="D97" i="1" s="1"/>
  <c r="F97" i="1"/>
  <c r="G97" i="1" s="1"/>
  <c r="I97" i="1"/>
  <c r="A99" i="1"/>
  <c r="B98" i="1"/>
  <c r="C98" i="1" l="1"/>
  <c r="D98" i="1" s="1"/>
  <c r="F98" i="1"/>
  <c r="G98" i="1" s="1"/>
  <c r="H98" i="1"/>
  <c r="I98" i="1"/>
  <c r="A100" i="1"/>
  <c r="B99" i="1"/>
  <c r="J97" i="1"/>
  <c r="F99" i="1" l="1"/>
  <c r="G99" i="1" s="1"/>
  <c r="C99" i="1"/>
  <c r="D99" i="1" s="1"/>
  <c r="H99" i="1"/>
  <c r="I99" i="1"/>
  <c r="A101" i="1"/>
  <c r="B100" i="1"/>
  <c r="J98" i="1"/>
  <c r="C100" i="1" l="1"/>
  <c r="D100" i="1" s="1"/>
  <c r="F100" i="1"/>
  <c r="G100" i="1" s="1"/>
  <c r="I100" i="1"/>
  <c r="H100" i="1"/>
  <c r="A102" i="1"/>
  <c r="B101" i="1"/>
  <c r="J99" i="1"/>
  <c r="B102" i="1" l="1"/>
  <c r="A103" i="1"/>
  <c r="C101" i="1"/>
  <c r="D101" i="1" s="1"/>
  <c r="F101" i="1"/>
  <c r="G101" i="1" s="1"/>
  <c r="H101" i="1"/>
  <c r="I101" i="1"/>
  <c r="J100" i="1"/>
  <c r="B103" i="1" l="1"/>
  <c r="A104" i="1"/>
  <c r="J101" i="1"/>
  <c r="F102" i="1"/>
  <c r="G102" i="1" s="1"/>
  <c r="C102" i="1"/>
  <c r="D102" i="1" s="1"/>
  <c r="H102" i="1"/>
  <c r="I102" i="1"/>
  <c r="J102" i="1" l="1"/>
  <c r="B104" i="1"/>
  <c r="A105" i="1"/>
  <c r="F103" i="1"/>
  <c r="G103" i="1" s="1"/>
  <c r="C103" i="1"/>
  <c r="D103" i="1" s="1"/>
  <c r="H103" i="1"/>
  <c r="I103" i="1"/>
  <c r="J103" i="1" l="1"/>
  <c r="B105" i="1"/>
  <c r="A106" i="1"/>
  <c r="I104" i="1"/>
  <c r="F104" i="1"/>
  <c r="G104" i="1" s="1"/>
  <c r="C104" i="1"/>
  <c r="D104" i="1" s="1"/>
  <c r="H104" i="1"/>
  <c r="J104" i="1" l="1"/>
  <c r="H105" i="1"/>
  <c r="F105" i="1"/>
  <c r="G105" i="1" s="1"/>
  <c r="C105" i="1"/>
  <c r="D105" i="1" s="1"/>
  <c r="I105" i="1"/>
  <c r="B106" i="1"/>
  <c r="A107" i="1"/>
  <c r="B107" i="1" l="1"/>
  <c r="A108" i="1"/>
  <c r="F106" i="1"/>
  <c r="G106" i="1" s="1"/>
  <c r="H106" i="1"/>
  <c r="C106" i="1"/>
  <c r="D106" i="1" s="1"/>
  <c r="I106" i="1"/>
  <c r="J105" i="1"/>
  <c r="J106" i="1" l="1"/>
  <c r="B108" i="1"/>
  <c r="A109" i="1"/>
  <c r="F107" i="1"/>
  <c r="G107" i="1" s="1"/>
  <c r="H107" i="1"/>
  <c r="C107" i="1"/>
  <c r="D107" i="1" s="1"/>
  <c r="I107" i="1"/>
  <c r="J107" i="1" l="1"/>
  <c r="F108" i="1"/>
  <c r="G108" i="1" s="1"/>
  <c r="H108" i="1"/>
  <c r="C108" i="1"/>
  <c r="D108" i="1" s="1"/>
  <c r="I108" i="1"/>
  <c r="B109" i="1"/>
  <c r="A110" i="1"/>
  <c r="J108" i="1" l="1"/>
  <c r="B110" i="1"/>
  <c r="A111" i="1"/>
  <c r="C109" i="1"/>
  <c r="D109" i="1" s="1"/>
  <c r="F109" i="1"/>
  <c r="G109" i="1" s="1"/>
  <c r="H109" i="1"/>
  <c r="I109" i="1"/>
  <c r="J109" i="1" l="1"/>
  <c r="A112" i="1"/>
  <c r="B111" i="1"/>
  <c r="F110" i="1"/>
  <c r="G110" i="1" s="1"/>
  <c r="H110" i="1"/>
  <c r="C110" i="1"/>
  <c r="D110" i="1" s="1"/>
  <c r="I110" i="1"/>
  <c r="J110" i="1" l="1"/>
  <c r="F111" i="1"/>
  <c r="G111" i="1" s="1"/>
  <c r="H111" i="1"/>
  <c r="C111" i="1"/>
  <c r="D111" i="1" s="1"/>
  <c r="I111" i="1"/>
  <c r="B112" i="1"/>
  <c r="A113" i="1"/>
  <c r="J111" i="1" l="1"/>
  <c r="A114" i="1"/>
  <c r="B113" i="1"/>
  <c r="I112" i="1"/>
  <c r="F112" i="1"/>
  <c r="G112" i="1" s="1"/>
  <c r="H112" i="1"/>
  <c r="C112" i="1"/>
  <c r="D112" i="1" s="1"/>
  <c r="J112" i="1" l="1"/>
  <c r="A115" i="1"/>
  <c r="B114" i="1"/>
  <c r="H113" i="1"/>
  <c r="F113" i="1"/>
  <c r="G113" i="1" s="1"/>
  <c r="I113" i="1"/>
  <c r="C113" i="1"/>
  <c r="D113" i="1" s="1"/>
  <c r="J113" i="1" l="1"/>
  <c r="F114" i="1"/>
  <c r="G114" i="1" s="1"/>
  <c r="I114" i="1"/>
  <c r="C114" i="1"/>
  <c r="D114" i="1" s="1"/>
  <c r="H114" i="1"/>
  <c r="B115" i="1"/>
  <c r="A116" i="1"/>
  <c r="J114" i="1" l="1"/>
  <c r="A117" i="1"/>
  <c r="B116" i="1"/>
  <c r="F115" i="1"/>
  <c r="G115" i="1" s="1"/>
  <c r="I115" i="1"/>
  <c r="C115" i="1"/>
  <c r="D115" i="1" s="1"/>
  <c r="H115" i="1"/>
  <c r="J115" i="1" l="1"/>
  <c r="I116" i="1"/>
  <c r="C116" i="1"/>
  <c r="D116" i="1" s="1"/>
  <c r="H116" i="1"/>
  <c r="F116" i="1"/>
  <c r="G116" i="1" s="1"/>
  <c r="B117" i="1"/>
  <c r="A118" i="1"/>
  <c r="B118" i="1" l="1"/>
  <c r="A119" i="1"/>
  <c r="C117" i="1"/>
  <c r="D117" i="1" s="1"/>
  <c r="I117" i="1"/>
  <c r="F117" i="1"/>
  <c r="G117" i="1" s="1"/>
  <c r="H117" i="1"/>
  <c r="J116" i="1"/>
  <c r="A120" i="1" l="1"/>
  <c r="B119" i="1"/>
  <c r="J117" i="1"/>
  <c r="I118" i="1"/>
  <c r="C118" i="1"/>
  <c r="D118" i="1" s="1"/>
  <c r="F118" i="1"/>
  <c r="G118" i="1" s="1"/>
  <c r="H118" i="1"/>
  <c r="J118" i="1" l="1"/>
  <c r="I119" i="1"/>
  <c r="F119" i="1"/>
  <c r="G119" i="1" s="1"/>
  <c r="H119" i="1"/>
  <c r="C119" i="1"/>
  <c r="D119" i="1" s="1"/>
  <c r="B120" i="1"/>
  <c r="A121" i="1"/>
  <c r="J119" i="1" l="1"/>
  <c r="A122" i="1"/>
  <c r="B121" i="1"/>
  <c r="I120" i="1"/>
  <c r="C120" i="1"/>
  <c r="D120" i="1" s="1"/>
  <c r="F120" i="1"/>
  <c r="G120" i="1" s="1"/>
  <c r="H120" i="1"/>
  <c r="B122" i="1" l="1"/>
  <c r="A123" i="1"/>
  <c r="J120" i="1"/>
  <c r="H121" i="1"/>
  <c r="F121" i="1"/>
  <c r="G121" i="1" s="1"/>
  <c r="I121" i="1"/>
  <c r="C121" i="1"/>
  <c r="D121" i="1" s="1"/>
  <c r="J121" i="1" l="1"/>
  <c r="H122" i="1"/>
  <c r="I122" i="1"/>
  <c r="C122" i="1"/>
  <c r="D122" i="1" s="1"/>
  <c r="F122" i="1"/>
  <c r="G122" i="1" s="1"/>
  <c r="B123" i="1"/>
  <c r="A124" i="1"/>
  <c r="J122" i="1" l="1"/>
  <c r="A125" i="1"/>
  <c r="B124" i="1"/>
  <c r="F123" i="1"/>
  <c r="G123" i="1" s="1"/>
  <c r="H123" i="1"/>
  <c r="C123" i="1"/>
  <c r="D123" i="1" s="1"/>
  <c r="I123" i="1"/>
  <c r="J123" i="1" l="1"/>
  <c r="H124" i="1"/>
  <c r="F124" i="1"/>
  <c r="G124" i="1" s="1"/>
  <c r="I124" i="1"/>
  <c r="C124" i="1"/>
  <c r="D124" i="1" s="1"/>
  <c r="B125" i="1"/>
  <c r="A126" i="1"/>
  <c r="J124" i="1" l="1"/>
  <c r="B126" i="1"/>
  <c r="A127" i="1"/>
  <c r="C125" i="1"/>
  <c r="D125" i="1" s="1"/>
  <c r="H125" i="1"/>
  <c r="F125" i="1"/>
  <c r="G125" i="1" s="1"/>
  <c r="I125" i="1"/>
  <c r="A128" i="1" l="1"/>
  <c r="B127" i="1"/>
  <c r="J125" i="1"/>
  <c r="H126" i="1"/>
  <c r="F126" i="1"/>
  <c r="G126" i="1" s="1"/>
  <c r="I126" i="1"/>
  <c r="C126" i="1"/>
  <c r="D126" i="1" s="1"/>
  <c r="J126" i="1" l="1"/>
  <c r="H127" i="1"/>
  <c r="F127" i="1"/>
  <c r="G127" i="1" s="1"/>
  <c r="I127" i="1"/>
  <c r="C127" i="1"/>
  <c r="D127" i="1" s="1"/>
  <c r="A129" i="1"/>
  <c r="B128" i="1"/>
  <c r="J127" i="1" l="1"/>
  <c r="C128" i="1"/>
  <c r="D128" i="1" s="1"/>
  <c r="H128" i="1"/>
  <c r="I128" i="1"/>
  <c r="F128" i="1"/>
  <c r="G128" i="1" s="1"/>
  <c r="A130" i="1"/>
  <c r="B129" i="1"/>
  <c r="B130" i="1" l="1"/>
  <c r="A131" i="1"/>
  <c r="F129" i="1"/>
  <c r="G129" i="1" s="1"/>
  <c r="C129" i="1"/>
  <c r="D129" i="1" s="1"/>
  <c r="I129" i="1"/>
  <c r="H129" i="1"/>
  <c r="J128" i="1"/>
  <c r="J129" i="1" l="1"/>
  <c r="B131" i="1"/>
  <c r="A132" i="1"/>
  <c r="C130" i="1"/>
  <c r="D130" i="1" s="1"/>
  <c r="F130" i="1"/>
  <c r="G130" i="1" s="1"/>
  <c r="H130" i="1"/>
  <c r="I130" i="1"/>
  <c r="B132" i="1" l="1"/>
  <c r="A133" i="1"/>
  <c r="J130" i="1"/>
  <c r="C131" i="1"/>
  <c r="D131" i="1" s="1"/>
  <c r="F131" i="1"/>
  <c r="G131" i="1" s="1"/>
  <c r="H131" i="1"/>
  <c r="I131" i="1"/>
  <c r="J131" i="1" l="1"/>
  <c r="A134" i="1"/>
  <c r="B133" i="1"/>
  <c r="I132" i="1"/>
  <c r="F132" i="1"/>
  <c r="G132" i="1" s="1"/>
  <c r="H132" i="1"/>
  <c r="C132" i="1"/>
  <c r="D132" i="1" s="1"/>
  <c r="J132" i="1" l="1"/>
  <c r="A135" i="1"/>
  <c r="B134" i="1"/>
  <c r="H133" i="1"/>
  <c r="F133" i="1"/>
  <c r="G133" i="1" s="1"/>
  <c r="I133" i="1"/>
  <c r="C133" i="1"/>
  <c r="D133" i="1" s="1"/>
  <c r="J133" i="1" l="1"/>
  <c r="F134" i="1"/>
  <c r="G134" i="1" s="1"/>
  <c r="H134" i="1"/>
  <c r="I134" i="1"/>
  <c r="C134" i="1"/>
  <c r="D134" i="1" s="1"/>
  <c r="A136" i="1"/>
  <c r="B135" i="1"/>
  <c r="J134" i="1" l="1"/>
  <c r="A137" i="1"/>
  <c r="B136" i="1"/>
  <c r="F135" i="1"/>
  <c r="G135" i="1" s="1"/>
  <c r="H135" i="1"/>
  <c r="I135" i="1"/>
  <c r="C135" i="1"/>
  <c r="D135" i="1" s="1"/>
  <c r="J135" i="1" l="1"/>
  <c r="A138" i="1"/>
  <c r="B137" i="1"/>
  <c r="H136" i="1"/>
  <c r="I136" i="1"/>
  <c r="C136" i="1"/>
  <c r="D136" i="1" s="1"/>
  <c r="F136" i="1"/>
  <c r="G136" i="1" s="1"/>
  <c r="J136" i="1" l="1"/>
  <c r="B138" i="1"/>
  <c r="A139" i="1"/>
  <c r="C137" i="1"/>
  <c r="D137" i="1" s="1"/>
  <c r="H137" i="1"/>
  <c r="I137" i="1"/>
  <c r="F137" i="1"/>
  <c r="G137" i="1" s="1"/>
  <c r="B139" i="1" l="1"/>
  <c r="A140" i="1"/>
  <c r="J137" i="1"/>
  <c r="H138" i="1"/>
  <c r="I138" i="1"/>
  <c r="F138" i="1"/>
  <c r="G138" i="1" s="1"/>
  <c r="C138" i="1"/>
  <c r="D138" i="1" s="1"/>
  <c r="J138" i="1" l="1"/>
  <c r="B140" i="1"/>
  <c r="A141" i="1"/>
  <c r="H139" i="1"/>
  <c r="I139" i="1"/>
  <c r="F139" i="1"/>
  <c r="G139" i="1" s="1"/>
  <c r="C139" i="1"/>
  <c r="D139" i="1" s="1"/>
  <c r="J139" i="1" l="1"/>
  <c r="B141" i="1"/>
  <c r="A142" i="1"/>
  <c r="F140" i="1"/>
  <c r="G140" i="1" s="1"/>
  <c r="H140" i="1"/>
  <c r="I140" i="1"/>
  <c r="C140" i="1"/>
  <c r="D140" i="1" s="1"/>
  <c r="J140" i="1" l="1"/>
  <c r="B142" i="1"/>
  <c r="A143" i="1"/>
  <c r="F141" i="1"/>
  <c r="G141" i="1" s="1"/>
  <c r="H141" i="1"/>
  <c r="C141" i="1"/>
  <c r="D141" i="1" s="1"/>
  <c r="I141" i="1"/>
  <c r="J141" i="1" l="1"/>
  <c r="B143" i="1"/>
  <c r="A144" i="1"/>
  <c r="C142" i="1"/>
  <c r="D142" i="1" s="1"/>
  <c r="F142" i="1"/>
  <c r="G142" i="1" s="1"/>
  <c r="H142" i="1"/>
  <c r="I142" i="1"/>
  <c r="J142" i="1" l="1"/>
  <c r="B144" i="1"/>
  <c r="A145" i="1"/>
  <c r="C143" i="1"/>
  <c r="D143" i="1" s="1"/>
  <c r="F143" i="1"/>
  <c r="G143" i="1" s="1"/>
  <c r="I143" i="1"/>
  <c r="H143" i="1"/>
  <c r="B145" i="1" l="1"/>
  <c r="A146" i="1"/>
  <c r="J143" i="1"/>
  <c r="C144" i="1"/>
  <c r="D144" i="1" s="1"/>
  <c r="F144" i="1"/>
  <c r="G144" i="1" s="1"/>
  <c r="H144" i="1"/>
  <c r="I144" i="1"/>
  <c r="J144" i="1" l="1"/>
  <c r="I145" i="1"/>
  <c r="C145" i="1"/>
  <c r="D145" i="1" s="1"/>
  <c r="H145" i="1"/>
  <c r="F145" i="1"/>
  <c r="G145" i="1" s="1"/>
  <c r="B146" i="1"/>
  <c r="A147" i="1"/>
  <c r="H146" i="1" l="1"/>
  <c r="I146" i="1"/>
  <c r="C146" i="1"/>
  <c r="D146" i="1" s="1"/>
  <c r="F146" i="1"/>
  <c r="G146" i="1" s="1"/>
  <c r="B147" i="1"/>
  <c r="A148" i="1"/>
  <c r="J145" i="1"/>
  <c r="B148" i="1" l="1"/>
  <c r="A149" i="1"/>
  <c r="H147" i="1"/>
  <c r="I147" i="1"/>
  <c r="F147" i="1"/>
  <c r="G147" i="1" s="1"/>
  <c r="C147" i="1"/>
  <c r="D147" i="1" s="1"/>
  <c r="J146" i="1"/>
  <c r="J147" i="1" l="1"/>
  <c r="B149" i="1"/>
  <c r="A150" i="1"/>
  <c r="F148" i="1"/>
  <c r="G148" i="1" s="1"/>
  <c r="H148" i="1"/>
  <c r="I148" i="1"/>
  <c r="C148" i="1"/>
  <c r="D148" i="1" s="1"/>
  <c r="J148" i="1" l="1"/>
  <c r="F149" i="1"/>
  <c r="G149" i="1" s="1"/>
  <c r="H149" i="1"/>
  <c r="C149" i="1"/>
  <c r="D149" i="1" s="1"/>
  <c r="I149" i="1"/>
  <c r="B150" i="1"/>
  <c r="A151" i="1"/>
  <c r="J149" i="1" l="1"/>
  <c r="C150" i="1"/>
  <c r="D150" i="1" s="1"/>
  <c r="F150" i="1"/>
  <c r="G150" i="1" s="1"/>
  <c r="H150" i="1"/>
  <c r="I150" i="1"/>
  <c r="B151" i="1"/>
  <c r="A152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 xml:space="preserve"> Enter:
20 for age selex
24 for size selex</t>
        </r>
      </text>
    </comment>
    <comment ref="I5" authorId="1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 xml:space="preserve"> Bounds on PEAK in SS2 are user-specified, not linked to the min-max bin values as here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 xml:space="preserve"> Value of -999 for INIT or FINAL causes the init and/or final scaling to be skipped</t>
        </r>
      </text>
    </comment>
    <comment ref="H15" authorId="2">
      <text>
        <r>
          <rPr>
            <b/>
            <sz val="8"/>
            <color indexed="81"/>
            <rFont val="Tahoma"/>
            <family val="2"/>
          </rPr>
          <t xml:space="preserve"> If value of INIT is &lt;=-1000, then use it to set selectivity to zero thru this size/age</t>
        </r>
      </text>
    </comment>
    <comment ref="H24" authorId="1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<sst xmlns="http://schemas.openxmlformats.org/spreadsheetml/2006/main" count="105" uniqueCount="71">
  <si>
    <t>Use slider bars below to change the parameter values</t>
  </si>
  <si>
    <t>Parameter</t>
  </si>
  <si>
    <t>Name</t>
  </si>
  <si>
    <t>Value</t>
  </si>
  <si>
    <t>Type</t>
  </si>
  <si>
    <t>Trans</t>
  </si>
  <si>
    <t>min</t>
  </si>
  <si>
    <t>max</t>
  </si>
  <si>
    <t>#LO</t>
  </si>
  <si>
    <t>HI</t>
  </si>
  <si>
    <t>INIT</t>
  </si>
  <si>
    <t>PRIOR</t>
  </si>
  <si>
    <t>PR_type</t>
  </si>
  <si>
    <t>SD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</si>
  <si>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</si>
  <si>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</si>
  <si>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</si>
  <si>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</si>
  <si>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</si>
  <si>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</si>
  <si>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</si>
  <si>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</si>
  <si>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</si>
  <si>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</si>
  <si>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</si>
  <si>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</si>
  <si>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</si>
  <si>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WIDTH</t>
  </si>
  <si>
    <t>exp</t>
  </si>
  <si>
    <t>FINAL</t>
  </si>
  <si>
    <t xml:space="preserve">max_selex: </t>
  </si>
  <si>
    <t>some intermediate quantities</t>
  </si>
  <si>
    <t>asc</t>
  </si>
  <si>
    <t>asc_scaled</t>
  </si>
  <si>
    <t>desc</t>
  </si>
  <si>
    <t>desc_scaled</t>
  </si>
  <si>
    <t>join1</t>
  </si>
  <si>
    <t>join2</t>
  </si>
  <si>
    <t>selex</t>
  </si>
  <si>
    <t>Bin</t>
  </si>
  <si>
    <t>Bin_Mid</t>
  </si>
  <si>
    <t>INPUT VALUES IN YELLOW</t>
  </si>
  <si>
    <t>MidBin</t>
  </si>
  <si>
    <t>slider_value (0-1000)</t>
  </si>
  <si>
    <t>ASC-WIDTH</t>
  </si>
  <si>
    <t>DSC-WIDTH</t>
  </si>
  <si>
    <t>Input</t>
  </si>
  <si>
    <t>BinWidth</t>
  </si>
  <si>
    <t>Peak</t>
  </si>
  <si>
    <t>Peak2</t>
  </si>
  <si>
    <t>BINS:</t>
  </si>
  <si>
    <t>Asel</t>
  </si>
  <si>
    <t>1_1Asel</t>
  </si>
  <si>
    <t>1_2Asel</t>
  </si>
  <si>
    <t>Lsel</t>
  </si>
  <si>
    <t>1913_1_Lsel</t>
  </si>
  <si>
    <t>flatfish</t>
  </si>
  <si>
    <t>1913_2_Lsel</t>
  </si>
  <si>
    <t>length</t>
  </si>
  <si>
    <t>age</t>
  </si>
  <si>
    <t>Linf</t>
  </si>
  <si>
    <t>k</t>
  </si>
  <si>
    <t>Lmin</t>
  </si>
  <si>
    <t>mat</t>
  </si>
  <si>
    <t>mat age</t>
  </si>
  <si>
    <t>ssfleet</t>
  </si>
  <si>
    <t>sssurvey</t>
  </si>
  <si>
    <t>L50</t>
  </si>
  <si>
    <t>matslope</t>
  </si>
  <si>
    <t>Ssdifference</t>
  </si>
  <si>
    <t>Age50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</si>
</sst>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5" x14ac:knownFonts="1">
    <font>
      <sz val="10"/>
      <name val="MS Sans Serif"/>
    </font>
    <font>
      <sz val="10"/>
      <name val="Arial"/>
      <family val="2"/>
    </font>
    <font>
      <b/>
      <sz val="10"/>
      <name val="MS Sans Serif"/>
      <family val="2"/>
    </font>
    <font>
      <b/>
      <sz val="8"/>
      <color indexed="81"/>
      <name val="Tahoma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2" fillId="2" borderId="0" xfId="0" applyFont="1" applyFill="1" applyBorder="1"/>
    <xf numFmtId="0" fontId="1" fillId="0" borderId="0" xfId="1" applyFill="1"/>
    <xf numFmtId="0" fontId="0" fillId="0" borderId="0" xfId="0" applyBorder="1"/>
    <xf numFmtId="0" fontId="1" fillId="0" borderId="0" xfId="1"/>
    <xf numFmtId="0" fontId="2" fillId="0" borderId="0" xfId="0" applyFont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1" applyFont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3" borderId="0" xfId="1" applyFill="1"/>
    <xf numFmtId="0" fontId="0" fillId="3" borderId="0" xfId="0" applyFill="1"/>
    <xf numFmtId="0" fontId="0" fillId="3" borderId="7" xfId="0" applyFill="1" applyBorder="1"/>
    <xf numFmtId="164" fontId="0" fillId="3" borderId="7" xfId="0" applyNumberFormat="1" applyFill="1" applyBorder="1"/>
    <xf numFmtId="166" fontId="1" fillId="3" borderId="2" xfId="1" applyNumberFormat="1" applyFont="1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1" fillId="3" borderId="0" xfId="1" applyFont="1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164" fontId="1" fillId="3" borderId="0" xfId="1" applyNumberFormat="1" applyFill="1"/>
    <xf numFmtId="165" fontId="1" fillId="3" borderId="0" xfId="1" applyNumberFormat="1" applyFill="1"/>
    <xf numFmtId="1" fontId="1" fillId="3" borderId="0" xfId="1" applyNumberFormat="1" applyFill="1"/>
    <xf numFmtId="2" fontId="2" fillId="3" borderId="0" xfId="0" applyNumberFormat="1" applyFont="1" applyFill="1" applyBorder="1"/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Normal_new selectivi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</c:numCache>
            </c:numRef>
          </c:xVal>
          <c:yVal>
            <c:numRef>
              <c:f>Selex24!$C$26:$C$150</c:f>
              <c:numCache>
                <c:formatCode>General</c:formatCode>
                <c:ptCount val="125"/>
                <c:pt idx="0">
                  <c:v>6.3890365184247015E-3</c:v>
                </c:pt>
                <c:pt idx="1">
                  <c:v>1.1273226836990157E-2</c:v>
                </c:pt>
                <c:pt idx="2">
                  <c:v>1.9229442675085952E-2</c:v>
                </c:pt>
                <c:pt idx="3">
                  <c:v>3.1709597166049625E-2</c:v>
                </c:pt>
                <c:pt idx="4">
                  <c:v>5.0549903222598974E-2</c:v>
                </c:pt>
                <c:pt idx="5">
                  <c:v>7.7903237811966494E-2</c:v>
                </c:pt>
                <c:pt idx="6">
                  <c:v>0.11606366061562538</c:v>
                </c:pt>
                <c:pt idx="7">
                  <c:v>0.16716393887326292</c:v>
                </c:pt>
                <c:pt idx="8">
                  <c:v>0.23275258004506219</c:v>
                </c:pt>
                <c:pt idx="9">
                  <c:v>0.31329393522104942</c:v>
                </c:pt>
                <c:pt idx="10">
                  <c:v>0.40767590875556109</c:v>
                </c:pt>
                <c:pt idx="11">
                  <c:v>0.51284211687746772</c:v>
                </c:pt>
                <c:pt idx="12">
                  <c:v>0.62367436920389963</c:v>
                </c:pt>
                <c:pt idx="13">
                  <c:v>0.73322571012116255</c:v>
                </c:pt>
                <c:pt idx="14">
                  <c:v>0.83334157535653741</c:v>
                </c:pt>
                <c:pt idx="15">
                  <c:v>0.91561730007052156</c:v>
                </c:pt>
                <c:pt idx="16">
                  <c:v>0.97254679380042686</c:v>
                </c:pt>
                <c:pt idx="17">
                  <c:v>0.99864837384355165</c:v>
                </c:pt>
                <c:pt idx="18">
                  <c:v>0.99133460813313179</c:v>
                </c:pt>
                <c:pt idx="19">
                  <c:v>0.95133508303371728</c:v>
                </c:pt>
                <c:pt idx="20">
                  <c:v>0.88257644774382538</c:v>
                </c:pt>
                <c:pt idx="21">
                  <c:v>0.79154704295848033</c:v>
                </c:pt>
                <c:pt idx="22">
                  <c:v>0.68628847213321098</c:v>
                </c:pt>
                <c:pt idx="23">
                  <c:v>0.57523096078774971</c:v>
                </c:pt>
                <c:pt idx="24">
                  <c:v>0.46610458862813964</c:v>
                </c:pt>
                <c:pt idx="25">
                  <c:v>0.36511533996636525</c:v>
                </c:pt>
                <c:pt idx="26">
                  <c:v>0.27649186456707703</c:v>
                </c:pt>
                <c:pt idx="27">
                  <c:v>0.20241384317693248</c:v>
                </c:pt>
                <c:pt idx="28">
                  <c:v>0.14325297185999342</c:v>
                </c:pt>
                <c:pt idx="29">
                  <c:v>9.8010509333506385E-2</c:v>
                </c:pt>
                <c:pt idx="30">
                  <c:v>6.4825701916068013E-2</c:v>
                </c:pt>
                <c:pt idx="31">
                  <c:v>4.145027209499455E-2</c:v>
                </c:pt>
                <c:pt idx="32">
                  <c:v>2.5622005478679995E-2</c:v>
                </c:pt>
                <c:pt idx="33">
                  <c:v>1.5311030786842608E-2</c:v>
                </c:pt>
                <c:pt idx="34">
                  <c:v>8.8450708473212531E-3</c:v>
                </c:pt>
                <c:pt idx="35">
                  <c:v>4.9397364439817612E-3</c:v>
                </c:pt>
                <c:pt idx="36">
                  <c:v>2.6669312258879429E-3</c:v>
                </c:pt>
                <c:pt idx="37">
                  <c:v>1.3919557544079854E-3</c:v>
                </c:pt>
                <c:pt idx="38">
                  <c:v>7.0233550084096267E-4</c:v>
                </c:pt>
                <c:pt idx="39">
                  <c:v>3.4258582366066649E-4</c:v>
                </c:pt>
                <c:pt idx="40">
                  <c:v>1.615473098387895E-4</c:v>
                </c:pt>
                <c:pt idx="41">
                  <c:v>7.3643708288247876E-5</c:v>
                </c:pt>
                <c:pt idx="42">
                  <c:v>3.2454665983678339E-5</c:v>
                </c:pt>
                <c:pt idx="43">
                  <c:v>1.3826880667512496E-5</c:v>
                </c:pt>
                <c:pt idx="44">
                  <c:v>5.6947788266053119E-6</c:v>
                </c:pt>
                <c:pt idx="45">
                  <c:v>2.267436245632337E-6</c:v>
                </c:pt>
                <c:pt idx="46">
                  <c:v>8.727681392952296E-7</c:v>
                </c:pt>
                <c:pt idx="47">
                  <c:v>3.24764282058565E-7</c:v>
                </c:pt>
                <c:pt idx="48">
                  <c:v>1.1682699615132346E-7</c:v>
                </c:pt>
                <c:pt idx="49">
                  <c:v>4.0627840392916813E-8</c:v>
                </c:pt>
                <c:pt idx="50">
                  <c:v>1.3658714933335989E-8</c:v>
                </c:pt>
                <c:pt idx="51">
                  <c:v>4.4391673811326642E-9</c:v>
                </c:pt>
                <c:pt idx="52">
                  <c:v>1.3947577275087602E-9</c:v>
                </c:pt>
                <c:pt idx="53">
                  <c:v>4.2364453456792224E-10</c:v>
                </c:pt>
                <c:pt idx="54">
                  <c:v>1.2439703117741928E-10</c:v>
                </c:pt>
                <c:pt idx="55">
                  <c:v>3.5312136906890041E-11</c:v>
                </c:pt>
                <c:pt idx="56">
                  <c:v>9.6904413981905687E-12</c:v>
                </c:pt>
                <c:pt idx="57">
                  <c:v>2.5708023935216108E-12</c:v>
                </c:pt>
                <c:pt idx="58">
                  <c:v>6.5932479391741784E-13</c:v>
                </c:pt>
                <c:pt idx="59">
                  <c:v>1.6346910915896944E-13</c:v>
                </c:pt>
                <c:pt idx="60">
                  <c:v>3.9181184411358573E-14</c:v>
                </c:pt>
                <c:pt idx="61">
                  <c:v>9.0787279117754572E-15</c:v>
                </c:pt>
                <c:pt idx="62">
                  <c:v>2.0336584566325763E-15</c:v>
                </c:pt>
                <c:pt idx="63">
                  <c:v>4.4038914892575397E-16</c:v>
                </c:pt>
                <c:pt idx="64">
                  <c:v>9.2193600932110606E-17</c:v>
                </c:pt>
                <c:pt idx="65">
                  <c:v>1.8658233459354641E-17</c:v>
                </c:pt>
                <c:pt idx="66">
                  <c:v>3.6504452871546169E-18</c:v>
                </c:pt>
                <c:pt idx="67">
                  <c:v>6.9044126644068141E-19</c:v>
                </c:pt>
                <c:pt idx="68">
                  <c:v>1.262447170914264E-19</c:v>
                </c:pt>
                <c:pt idx="69">
                  <c:v>2.2315430139348713E-20</c:v>
                </c:pt>
                <c:pt idx="70">
                  <c:v>3.81331680705105E-21</c:v>
                </c:pt>
                <c:pt idx="71">
                  <c:v>6.2995001234231546E-22</c:v>
                </c:pt>
                <c:pt idx="72">
                  <c:v>1.0060391139706597E-22</c:v>
                </c:pt>
                <c:pt idx="73">
                  <c:v>1.5532065717787801E-23</c:v>
                </c:pt>
                <c:pt idx="74">
                  <c:v>2.3181906447725815E-24</c:v>
                </c:pt>
                <c:pt idx="75">
                  <c:v>3.3448346566750437E-25</c:v>
                </c:pt>
                <c:pt idx="76">
                  <c:v>4.6655810249084635E-26</c:v>
                </c:pt>
                <c:pt idx="77">
                  <c:v>6.2913289543684564E-27</c:v>
                </c:pt>
                <c:pt idx="78">
                  <c:v>8.2013364276704643E-28</c:v>
                </c:pt>
                <c:pt idx="79">
                  <c:v>1.033552251417396E-28</c:v>
                </c:pt>
                <c:pt idx="80">
                  <c:v>1.2591742194878669E-29</c:v>
                </c:pt>
                <c:pt idx="81">
                  <c:v>1.4830124102182922E-30</c:v>
                </c:pt>
                <c:pt idx="82">
                  <c:v>1.6885321085315755E-31</c:v>
                </c:pt>
                <c:pt idx="83">
                  <c:v>1.8585722035459357E-32</c:v>
                </c:pt>
                <c:pt idx="84">
                  <c:v>1.9776759303621476E-33</c:v>
                </c:pt>
                <c:pt idx="85">
                  <c:v>2.0344002206797617E-34</c:v>
                </c:pt>
                <c:pt idx="86">
                  <c:v>2.0344002206797617E-34</c:v>
                </c:pt>
                <c:pt idx="87">
                  <c:v>2.0344002206797617E-34</c:v>
                </c:pt>
                <c:pt idx="88">
                  <c:v>2.0344002206797617E-34</c:v>
                </c:pt>
                <c:pt idx="89">
                  <c:v>2.0344002206797617E-34</c:v>
                </c:pt>
                <c:pt idx="90">
                  <c:v>2.0344002206797617E-34</c:v>
                </c:pt>
                <c:pt idx="91">
                  <c:v>2.0344002206797617E-34</c:v>
                </c:pt>
                <c:pt idx="92">
                  <c:v>2.0344002206797617E-34</c:v>
                </c:pt>
                <c:pt idx="93">
                  <c:v>2.0344002206797617E-34</c:v>
                </c:pt>
                <c:pt idx="94">
                  <c:v>2.0344002206797617E-34</c:v>
                </c:pt>
                <c:pt idx="95">
                  <c:v>2.0344002206797617E-34</c:v>
                </c:pt>
                <c:pt idx="96">
                  <c:v>2.0344002206797617E-34</c:v>
                </c:pt>
                <c:pt idx="97">
                  <c:v>2.0344002206797617E-34</c:v>
                </c:pt>
                <c:pt idx="98">
                  <c:v>2.0344002206797617E-34</c:v>
                </c:pt>
                <c:pt idx="99">
                  <c:v>2.0344002206797617E-34</c:v>
                </c:pt>
                <c:pt idx="100">
                  <c:v>2.0344002206797617E-34</c:v>
                </c:pt>
                <c:pt idx="101">
                  <c:v>2.0344002206797617E-34</c:v>
                </c:pt>
                <c:pt idx="102">
                  <c:v>2.0344002206797617E-34</c:v>
                </c:pt>
                <c:pt idx="103">
                  <c:v>2.0344002206797617E-34</c:v>
                </c:pt>
                <c:pt idx="104">
                  <c:v>2.0344002206797617E-34</c:v>
                </c:pt>
                <c:pt idx="105">
                  <c:v>2.0344002206797617E-34</c:v>
                </c:pt>
                <c:pt idx="106">
                  <c:v>2.0344002206797617E-34</c:v>
                </c:pt>
                <c:pt idx="107">
                  <c:v>2.0344002206797617E-34</c:v>
                </c:pt>
                <c:pt idx="108">
                  <c:v>2.0344002206797617E-34</c:v>
                </c:pt>
                <c:pt idx="109">
                  <c:v>2.0344002206797617E-34</c:v>
                </c:pt>
                <c:pt idx="110">
                  <c:v>2.0344002206797617E-34</c:v>
                </c:pt>
                <c:pt idx="111">
                  <c:v>2.0344002206797617E-34</c:v>
                </c:pt>
                <c:pt idx="112">
                  <c:v>2.0344002206797617E-34</c:v>
                </c:pt>
                <c:pt idx="113">
                  <c:v>2.0344002206797617E-34</c:v>
                </c:pt>
                <c:pt idx="114">
                  <c:v>2.0344002206797617E-34</c:v>
                </c:pt>
                <c:pt idx="115">
                  <c:v>2.0344002206797617E-34</c:v>
                </c:pt>
                <c:pt idx="116">
                  <c:v>2.0344002206797617E-34</c:v>
                </c:pt>
                <c:pt idx="117">
                  <c:v>2.0344002206797617E-34</c:v>
                </c:pt>
                <c:pt idx="118">
                  <c:v>2.0344002206797617E-34</c:v>
                </c:pt>
                <c:pt idx="119">
                  <c:v>2.0344002206797617E-34</c:v>
                </c:pt>
                <c:pt idx="120">
                  <c:v>2.0344002206797617E-34</c:v>
                </c:pt>
                <c:pt idx="121">
                  <c:v>2.0344002206797617E-34</c:v>
                </c:pt>
                <c:pt idx="122">
                  <c:v>2.0344002206797617E-34</c:v>
                </c:pt>
                <c:pt idx="123">
                  <c:v>2.0344002206797617E-34</c:v>
                </c:pt>
                <c:pt idx="124">
                  <c:v>2.0344002206797617E-34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Selex24!$D$25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</c:numCache>
            </c:numRef>
          </c:xVal>
          <c:yVal>
            <c:numRef>
              <c:f>Selex24!$D$26:$D$150</c:f>
              <c:numCache>
                <c:formatCode>0.00</c:formatCode>
                <c:ptCount val="125"/>
                <c:pt idx="0">
                  <c:v>6.3890365184247015E-3</c:v>
                </c:pt>
                <c:pt idx="1">
                  <c:v>1.1273226836990157E-2</c:v>
                </c:pt>
                <c:pt idx="2">
                  <c:v>1.9229442675085952E-2</c:v>
                </c:pt>
                <c:pt idx="3">
                  <c:v>3.1709597166049625E-2</c:v>
                </c:pt>
                <c:pt idx="4">
                  <c:v>5.0549903222598974E-2</c:v>
                </c:pt>
                <c:pt idx="5">
                  <c:v>7.7903237811966494E-2</c:v>
                </c:pt>
                <c:pt idx="6">
                  <c:v>0.11606366061562538</c:v>
                </c:pt>
                <c:pt idx="7">
                  <c:v>0.16716393887326292</c:v>
                </c:pt>
                <c:pt idx="8">
                  <c:v>0.23275258004506219</c:v>
                </c:pt>
                <c:pt idx="9">
                  <c:v>0.31329393522104942</c:v>
                </c:pt>
                <c:pt idx="10">
                  <c:v>0.40767590875556109</c:v>
                </c:pt>
                <c:pt idx="11">
                  <c:v>0.51284211687746772</c:v>
                </c:pt>
                <c:pt idx="12">
                  <c:v>0.62367436920389963</c:v>
                </c:pt>
                <c:pt idx="13">
                  <c:v>0.73322571012116255</c:v>
                </c:pt>
                <c:pt idx="14">
                  <c:v>0.83334157535653741</c:v>
                </c:pt>
                <c:pt idx="15">
                  <c:v>0.91561730007052156</c:v>
                </c:pt>
                <c:pt idx="16">
                  <c:v>0.97254679380042686</c:v>
                </c:pt>
                <c:pt idx="17">
                  <c:v>0.99864837384355165</c:v>
                </c:pt>
                <c:pt idx="18">
                  <c:v>0.99133460813313179</c:v>
                </c:pt>
                <c:pt idx="19">
                  <c:v>0.95133508303371728</c:v>
                </c:pt>
                <c:pt idx="20">
                  <c:v>0.88257644774382538</c:v>
                </c:pt>
                <c:pt idx="21">
                  <c:v>0.79154704295848033</c:v>
                </c:pt>
                <c:pt idx="22">
                  <c:v>0.68628847213321098</c:v>
                </c:pt>
                <c:pt idx="23">
                  <c:v>0.57523096078774971</c:v>
                </c:pt>
                <c:pt idx="24">
                  <c:v>0.46610458862813964</c:v>
                </c:pt>
                <c:pt idx="25">
                  <c:v>0.36511533996636525</c:v>
                </c:pt>
                <c:pt idx="26">
                  <c:v>0.27649186456707703</c:v>
                </c:pt>
                <c:pt idx="27">
                  <c:v>0.20241384317693248</c:v>
                </c:pt>
                <c:pt idx="28">
                  <c:v>0.14325297185999342</c:v>
                </c:pt>
                <c:pt idx="29">
                  <c:v>9.8010509333506385E-2</c:v>
                </c:pt>
                <c:pt idx="30">
                  <c:v>6.4825701916068013E-2</c:v>
                </c:pt>
                <c:pt idx="31">
                  <c:v>4.145027209499455E-2</c:v>
                </c:pt>
                <c:pt idx="32">
                  <c:v>2.5622005478679995E-2</c:v>
                </c:pt>
                <c:pt idx="33">
                  <c:v>1.5311030786842608E-2</c:v>
                </c:pt>
                <c:pt idx="34">
                  <c:v>8.8450708473212531E-3</c:v>
                </c:pt>
                <c:pt idx="35">
                  <c:v>4.9397364439817612E-3</c:v>
                </c:pt>
                <c:pt idx="36">
                  <c:v>2.6669312258879429E-3</c:v>
                </c:pt>
                <c:pt idx="37">
                  <c:v>1.3919557544079854E-3</c:v>
                </c:pt>
                <c:pt idx="38">
                  <c:v>7.0233550084096267E-4</c:v>
                </c:pt>
                <c:pt idx="39">
                  <c:v>3.4258582366066649E-4</c:v>
                </c:pt>
                <c:pt idx="40">
                  <c:v>1.615473098387895E-4</c:v>
                </c:pt>
                <c:pt idx="41">
                  <c:v>7.3643708288247876E-5</c:v>
                </c:pt>
                <c:pt idx="42">
                  <c:v>3.2454665983678339E-5</c:v>
                </c:pt>
                <c:pt idx="43">
                  <c:v>1.3826880667512496E-5</c:v>
                </c:pt>
                <c:pt idx="44">
                  <c:v>5.6947788266053119E-6</c:v>
                </c:pt>
                <c:pt idx="45">
                  <c:v>2.267436245632337E-6</c:v>
                </c:pt>
                <c:pt idx="46">
                  <c:v>8.727681392952296E-7</c:v>
                </c:pt>
                <c:pt idx="47">
                  <c:v>3.24764282058565E-7</c:v>
                </c:pt>
                <c:pt idx="48">
                  <c:v>1.1682699615132346E-7</c:v>
                </c:pt>
                <c:pt idx="49">
                  <c:v>4.0627840392916813E-8</c:v>
                </c:pt>
                <c:pt idx="50">
                  <c:v>1.3658714933335989E-8</c:v>
                </c:pt>
                <c:pt idx="51">
                  <c:v>4.4391673811326642E-9</c:v>
                </c:pt>
                <c:pt idx="52">
                  <c:v>1.3947577275087602E-9</c:v>
                </c:pt>
                <c:pt idx="53">
                  <c:v>4.2364453456792224E-10</c:v>
                </c:pt>
                <c:pt idx="54">
                  <c:v>1.2439703117741928E-10</c:v>
                </c:pt>
                <c:pt idx="55">
                  <c:v>3.5312136906890041E-11</c:v>
                </c:pt>
                <c:pt idx="56">
                  <c:v>9.6904413981905687E-12</c:v>
                </c:pt>
                <c:pt idx="57">
                  <c:v>2.5708023935216108E-12</c:v>
                </c:pt>
                <c:pt idx="58">
                  <c:v>6.5932479391741784E-13</c:v>
                </c:pt>
                <c:pt idx="59">
                  <c:v>1.6346910915896944E-13</c:v>
                </c:pt>
                <c:pt idx="60">
                  <c:v>3.9181184411358573E-14</c:v>
                </c:pt>
                <c:pt idx="61">
                  <c:v>9.0787279117754572E-15</c:v>
                </c:pt>
                <c:pt idx="62">
                  <c:v>2.0336584566325763E-15</c:v>
                </c:pt>
                <c:pt idx="63">
                  <c:v>4.4038914892575397E-16</c:v>
                </c:pt>
                <c:pt idx="64">
                  <c:v>9.2193600932110606E-17</c:v>
                </c:pt>
                <c:pt idx="65">
                  <c:v>1.8658233459354641E-17</c:v>
                </c:pt>
                <c:pt idx="66">
                  <c:v>3.6504452871546169E-18</c:v>
                </c:pt>
                <c:pt idx="67">
                  <c:v>6.9044126644068141E-19</c:v>
                </c:pt>
                <c:pt idx="68">
                  <c:v>1.262447170914264E-19</c:v>
                </c:pt>
                <c:pt idx="69">
                  <c:v>2.2315430139348713E-20</c:v>
                </c:pt>
                <c:pt idx="70">
                  <c:v>3.81331680705105E-21</c:v>
                </c:pt>
                <c:pt idx="71">
                  <c:v>6.2995001234231546E-22</c:v>
                </c:pt>
                <c:pt idx="72">
                  <c:v>1.0060391139706597E-22</c:v>
                </c:pt>
                <c:pt idx="73">
                  <c:v>1.5532065717787801E-23</c:v>
                </c:pt>
                <c:pt idx="74">
                  <c:v>2.3181906447725815E-24</c:v>
                </c:pt>
                <c:pt idx="75">
                  <c:v>3.3448346566750437E-25</c:v>
                </c:pt>
                <c:pt idx="76">
                  <c:v>4.6655810249084635E-26</c:v>
                </c:pt>
                <c:pt idx="77">
                  <c:v>6.2913289543684564E-27</c:v>
                </c:pt>
                <c:pt idx="78">
                  <c:v>8.2013364276704643E-28</c:v>
                </c:pt>
                <c:pt idx="79">
                  <c:v>1.033552251417396E-28</c:v>
                </c:pt>
                <c:pt idx="80">
                  <c:v>1.2591742194878669E-29</c:v>
                </c:pt>
                <c:pt idx="81">
                  <c:v>1.4830124102182922E-30</c:v>
                </c:pt>
                <c:pt idx="82">
                  <c:v>1.6885321085315755E-31</c:v>
                </c:pt>
                <c:pt idx="83">
                  <c:v>1.8585722035459357E-32</c:v>
                </c:pt>
                <c:pt idx="84">
                  <c:v>1.9776759303621476E-33</c:v>
                </c:pt>
                <c:pt idx="85">
                  <c:v>2.0344002206797617E-34</c:v>
                </c:pt>
                <c:pt idx="86">
                  <c:v>2.0344002206797617E-34</c:v>
                </c:pt>
                <c:pt idx="87">
                  <c:v>2.0344002206797617E-34</c:v>
                </c:pt>
                <c:pt idx="88">
                  <c:v>2.0344002206797617E-34</c:v>
                </c:pt>
                <c:pt idx="89">
                  <c:v>2.0344002206797617E-34</c:v>
                </c:pt>
                <c:pt idx="90">
                  <c:v>2.0344002206797617E-34</c:v>
                </c:pt>
                <c:pt idx="91">
                  <c:v>2.0344002206797617E-34</c:v>
                </c:pt>
                <c:pt idx="92">
                  <c:v>2.0344002206797617E-34</c:v>
                </c:pt>
                <c:pt idx="93">
                  <c:v>2.0344002206797617E-34</c:v>
                </c:pt>
                <c:pt idx="94">
                  <c:v>2.0344002206797617E-34</c:v>
                </c:pt>
                <c:pt idx="95">
                  <c:v>2.0344002206797617E-34</c:v>
                </c:pt>
                <c:pt idx="96">
                  <c:v>2.0344002206797617E-34</c:v>
                </c:pt>
                <c:pt idx="97">
                  <c:v>2.0344002206797617E-34</c:v>
                </c:pt>
                <c:pt idx="98">
                  <c:v>2.0344002206797617E-34</c:v>
                </c:pt>
                <c:pt idx="99">
                  <c:v>2.0344002206797617E-34</c:v>
                </c:pt>
                <c:pt idx="100">
                  <c:v>2.0344002206797617E-34</c:v>
                </c:pt>
                <c:pt idx="101">
                  <c:v>2.0344002206797617E-34</c:v>
                </c:pt>
                <c:pt idx="102">
                  <c:v>2.0344002206797617E-34</c:v>
                </c:pt>
                <c:pt idx="103">
                  <c:v>2.0344002206797617E-34</c:v>
                </c:pt>
                <c:pt idx="104">
                  <c:v>2.0344002206797617E-34</c:v>
                </c:pt>
                <c:pt idx="105">
                  <c:v>2.0344002206797617E-34</c:v>
                </c:pt>
                <c:pt idx="106">
                  <c:v>2.0344002206797617E-34</c:v>
                </c:pt>
                <c:pt idx="107">
                  <c:v>2.0344002206797617E-34</c:v>
                </c:pt>
                <c:pt idx="108">
                  <c:v>2.0344002206797617E-34</c:v>
                </c:pt>
                <c:pt idx="109">
                  <c:v>2.0344002206797617E-34</c:v>
                </c:pt>
                <c:pt idx="110">
                  <c:v>2.0344002206797617E-34</c:v>
                </c:pt>
                <c:pt idx="111">
                  <c:v>2.0344002206797617E-34</c:v>
                </c:pt>
                <c:pt idx="112">
                  <c:v>2.0344002206797617E-34</c:v>
                </c:pt>
                <c:pt idx="113">
                  <c:v>2.0344002206797617E-34</c:v>
                </c:pt>
                <c:pt idx="114">
                  <c:v>2.0344002206797617E-34</c:v>
                </c:pt>
                <c:pt idx="115">
                  <c:v>2.0344002206797617E-34</c:v>
                </c:pt>
                <c:pt idx="116">
                  <c:v>2.0344002206797617E-34</c:v>
                </c:pt>
                <c:pt idx="117">
                  <c:v>2.0344002206797617E-34</c:v>
                </c:pt>
                <c:pt idx="118">
                  <c:v>2.0344002206797617E-34</c:v>
                </c:pt>
                <c:pt idx="119">
                  <c:v>2.0344002206797617E-34</c:v>
                </c:pt>
                <c:pt idx="120">
                  <c:v>2.0344002206797617E-34</c:v>
                </c:pt>
                <c:pt idx="121">
                  <c:v>2.0344002206797617E-34</c:v>
                </c:pt>
                <c:pt idx="122">
                  <c:v>2.0344002206797617E-34</c:v>
                </c:pt>
                <c:pt idx="123">
                  <c:v>2.0344002206797617E-34</c:v>
                </c:pt>
                <c:pt idx="124">
                  <c:v>2.0344002206797617E-34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Selex24!$F$25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</c:numCache>
            </c:numRef>
          </c:xVal>
          <c:yVal>
            <c:numRef>
              <c:f>Selex24!$F$26:$F$150</c:f>
              <c:numCache>
                <c:formatCode>General</c:formatCode>
                <c:ptCount val="125"/>
                <c:pt idx="0">
                  <c:v>0.99960375037970894</c:v>
                </c:pt>
                <c:pt idx="1">
                  <c:v>0.99962545770674649</c:v>
                </c:pt>
                <c:pt idx="2">
                  <c:v>0.99964655391659063</c:v>
                </c:pt>
                <c:pt idx="3">
                  <c:v>0.99966703897053066</c:v>
                </c:pt>
                <c:pt idx="4">
                  <c:v>0.99968691283097666</c:v>
                </c:pt>
                <c:pt idx="5">
                  <c:v>0.99970617546145957</c:v>
                </c:pt>
                <c:pt idx="6">
                  <c:v>0.99972482682663177</c:v>
                </c:pt>
                <c:pt idx="7">
                  <c:v>0.99974286689226677</c:v>
                </c:pt>
                <c:pt idx="8">
                  <c:v>0.99976029562525948</c:v>
                </c:pt>
                <c:pt idx="9">
                  <c:v>0.99977711299362615</c:v>
                </c:pt>
                <c:pt idx="10">
                  <c:v>0.99979331896650492</c:v>
                </c:pt>
                <c:pt idx="11">
                  <c:v>0.99980891351415513</c:v>
                </c:pt>
                <c:pt idx="12">
                  <c:v>0.99982389660795845</c:v>
                </c:pt>
                <c:pt idx="13">
                  <c:v>0.99983826822041777</c:v>
                </c:pt>
                <c:pt idx="14">
                  <c:v>0.9998520283251584</c:v>
                </c:pt>
                <c:pt idx="15">
                  <c:v>0.99986517689692744</c:v>
                </c:pt>
                <c:pt idx="16">
                  <c:v>0.99987771391159397</c:v>
                </c:pt>
                <c:pt idx="17">
                  <c:v>0.99988963934614949</c:v>
                </c:pt>
                <c:pt idx="18">
                  <c:v>0.99990095317870764</c:v>
                </c:pt>
                <c:pt idx="19">
                  <c:v>0.99991165538850413</c:v>
                </c:pt>
                <c:pt idx="20">
                  <c:v>0.99992174595589745</c:v>
                </c:pt>
                <c:pt idx="21">
                  <c:v>0.99993122486236796</c:v>
                </c:pt>
                <c:pt idx="22">
                  <c:v>0.99994009209051904</c:v>
                </c:pt>
                <c:pt idx="23">
                  <c:v>0.99994834762407625</c:v>
                </c:pt>
                <c:pt idx="24">
                  <c:v>0.99995599144788783</c:v>
                </c:pt>
                <c:pt idx="25">
                  <c:v>0.99996302354792477</c:v>
                </c:pt>
                <c:pt idx="26">
                  <c:v>0.99996944391128051</c:v>
                </c:pt>
                <c:pt idx="27">
                  <c:v>0.99997525252617125</c:v>
                </c:pt>
                <c:pt idx="28">
                  <c:v>0.99998044938193609</c:v>
                </c:pt>
                <c:pt idx="29">
                  <c:v>0.99998503446903675</c:v>
                </c:pt>
                <c:pt idx="30">
                  <c:v>0.99998900777905775</c:v>
                </c:pt>
                <c:pt idx="31">
                  <c:v>0.99999236930470647</c:v>
                </c:pt>
                <c:pt idx="32">
                  <c:v>0.99999511903981331</c:v>
                </c:pt>
                <c:pt idx="33">
                  <c:v>0.99999725697933117</c:v>
                </c:pt>
                <c:pt idx="34">
                  <c:v>0.99999878311933621</c:v>
                </c:pt>
                <c:pt idx="35">
                  <c:v>0.99999969745702744</c:v>
                </c:pt>
                <c:pt idx="36">
                  <c:v>0.99999999999072642</c:v>
                </c:pt>
                <c:pt idx="37">
                  <c:v>0.99999969071987793</c:v>
                </c:pt>
                <c:pt idx="38">
                  <c:v>0.99999876964504975</c:v>
                </c:pt>
                <c:pt idx="39">
                  <c:v>0.99999723676793228</c:v>
                </c:pt>
                <c:pt idx="40">
                  <c:v>0.99999509209133919</c:v>
                </c:pt>
                <c:pt idx="41">
                  <c:v>0.99999233561920653</c:v>
                </c:pt>
                <c:pt idx="42">
                  <c:v>0.99998896735659382</c:v>
                </c:pt>
                <c:pt idx="43">
                  <c:v>0.9999849873096831</c:v>
                </c:pt>
                <c:pt idx="44">
                  <c:v>0.99998039548577922</c:v>
                </c:pt>
                <c:pt idx="45">
                  <c:v>0.99997519189331008</c:v>
                </c:pt>
                <c:pt idx="46">
                  <c:v>0.99996937654182638</c:v>
                </c:pt>
                <c:pt idx="47">
                  <c:v>0.99996294944200126</c:v>
                </c:pt>
                <c:pt idx="48">
                  <c:v>0.99995591060563105</c:v>
                </c:pt>
                <c:pt idx="49">
                  <c:v>0.99994826004563442</c:v>
                </c:pt>
                <c:pt idx="50">
                  <c:v>0.99993999777605291</c:v>
                </c:pt>
                <c:pt idx="51">
                  <c:v>0.99993112381205074</c:v>
                </c:pt>
                <c:pt idx="52">
                  <c:v>0.99992163816991453</c:v>
                </c:pt>
                <c:pt idx="53">
                  <c:v>0.99991154086705336</c:v>
                </c:pt>
                <c:pt idx="54">
                  <c:v>0.99990083192199919</c:v>
                </c:pt>
                <c:pt idx="55">
                  <c:v>0.99988951135440596</c:v>
                </c:pt>
                <c:pt idx="56">
                  <c:v>0.99987757918505016</c:v>
                </c:pt>
                <c:pt idx="57">
                  <c:v>0.99986503543583061</c:v>
                </c:pt>
                <c:pt idx="58">
                  <c:v>0.99985188012976822</c:v>
                </c:pt>
                <c:pt idx="59">
                  <c:v>0.99983811329100625</c:v>
                </c:pt>
                <c:pt idx="60">
                  <c:v>0.99982373494480981</c:v>
                </c:pt>
                <c:pt idx="61">
                  <c:v>0.99980874511756623</c:v>
                </c:pt>
                <c:pt idx="62">
                  <c:v>0.99979314383678464</c:v>
                </c:pt>
                <c:pt idx="63">
                  <c:v>0.99977693113109589</c:v>
                </c:pt>
                <c:pt idx="64">
                  <c:v>0.99976010703025298</c:v>
                </c:pt>
                <c:pt idx="65">
                  <c:v>0.99974267156513019</c:v>
                </c:pt>
                <c:pt idx="66">
                  <c:v>0.99972462476772361</c:v>
                </c:pt>
                <c:pt idx="67">
                  <c:v>0.99970596667115053</c:v>
                </c:pt>
                <c:pt idx="68">
                  <c:v>0.99968669730964987</c:v>
                </c:pt>
                <c:pt idx="69">
                  <c:v>0.99966681671858171</c:v>
                </c:pt>
                <c:pt idx="70">
                  <c:v>0.99964632493442718</c:v>
                </c:pt>
                <c:pt idx="71">
                  <c:v>0.99962522199478876</c:v>
                </c:pt>
                <c:pt idx="72">
                  <c:v>0.99960350793838948</c:v>
                </c:pt>
                <c:pt idx="73">
                  <c:v>0.99958118280507358</c:v>
                </c:pt>
                <c:pt idx="74">
                  <c:v>0.9995582466358055</c:v>
                </c:pt>
                <c:pt idx="75">
                  <c:v>0.99953469947267071</c:v>
                </c:pt>
                <c:pt idx="76">
                  <c:v>0.99951054135887485</c:v>
                </c:pt>
                <c:pt idx="77">
                  <c:v>0.99948577233874403</c:v>
                </c:pt>
                <c:pt idx="78">
                  <c:v>0.99946039245772422</c:v>
                </c:pt>
                <c:pt idx="79">
                  <c:v>0.99943440176238185</c:v>
                </c:pt>
                <c:pt idx="80">
                  <c:v>0.99940780030040288</c:v>
                </c:pt>
                <c:pt idx="81">
                  <c:v>0.99938058812059316</c:v>
                </c:pt>
                <c:pt idx="82">
                  <c:v>0.99935276527287809</c:v>
                </c:pt>
                <c:pt idx="83">
                  <c:v>0.9993243318083026</c:v>
                </c:pt>
                <c:pt idx="84">
                  <c:v>0.99929528777903087</c:v>
                </c:pt>
                <c:pt idx="85">
                  <c:v>0.99926563323834605</c:v>
                </c:pt>
                <c:pt idx="86">
                  <c:v>0.99926563323834605</c:v>
                </c:pt>
                <c:pt idx="87">
                  <c:v>0.99926563323834605</c:v>
                </c:pt>
                <c:pt idx="88">
                  <c:v>0.99926563323834605</c:v>
                </c:pt>
                <c:pt idx="89">
                  <c:v>0.99926563323834605</c:v>
                </c:pt>
                <c:pt idx="90">
                  <c:v>0.99926563323834605</c:v>
                </c:pt>
                <c:pt idx="91">
                  <c:v>0.99926563323834605</c:v>
                </c:pt>
                <c:pt idx="92">
                  <c:v>0.99926563323834605</c:v>
                </c:pt>
                <c:pt idx="93">
                  <c:v>0.99926563323834605</c:v>
                </c:pt>
                <c:pt idx="94">
                  <c:v>0.99926563323834605</c:v>
                </c:pt>
                <c:pt idx="95">
                  <c:v>0.99926563323834605</c:v>
                </c:pt>
                <c:pt idx="96">
                  <c:v>0.99926563323834605</c:v>
                </c:pt>
                <c:pt idx="97">
                  <c:v>0.99926563323834605</c:v>
                </c:pt>
                <c:pt idx="98">
                  <c:v>0.99926563323834605</c:v>
                </c:pt>
                <c:pt idx="99">
                  <c:v>0.99926563323834605</c:v>
                </c:pt>
                <c:pt idx="100">
                  <c:v>0.99926563323834605</c:v>
                </c:pt>
                <c:pt idx="101">
                  <c:v>0.99926563323834605</c:v>
                </c:pt>
                <c:pt idx="102">
                  <c:v>0.99926563323834605</c:v>
                </c:pt>
                <c:pt idx="103">
                  <c:v>0.99926563323834605</c:v>
                </c:pt>
                <c:pt idx="104">
                  <c:v>0.99926563323834605</c:v>
                </c:pt>
                <c:pt idx="105">
                  <c:v>0.99926563323834605</c:v>
                </c:pt>
                <c:pt idx="106">
                  <c:v>0.99926563323834605</c:v>
                </c:pt>
                <c:pt idx="107">
                  <c:v>0.99926563323834605</c:v>
                </c:pt>
                <c:pt idx="108">
                  <c:v>0.99926563323834605</c:v>
                </c:pt>
                <c:pt idx="109">
                  <c:v>0.99926563323834605</c:v>
                </c:pt>
                <c:pt idx="110">
                  <c:v>0.99926563323834605</c:v>
                </c:pt>
                <c:pt idx="111">
                  <c:v>0.99926563323834605</c:v>
                </c:pt>
                <c:pt idx="112">
                  <c:v>0.99926563323834605</c:v>
                </c:pt>
                <c:pt idx="113">
                  <c:v>0.99926563323834605</c:v>
                </c:pt>
                <c:pt idx="114">
                  <c:v>0.99926563323834605</c:v>
                </c:pt>
                <c:pt idx="115">
                  <c:v>0.99926563323834605</c:v>
                </c:pt>
                <c:pt idx="116">
                  <c:v>0.99926563323834605</c:v>
                </c:pt>
                <c:pt idx="117">
                  <c:v>0.99926563323834605</c:v>
                </c:pt>
                <c:pt idx="118">
                  <c:v>0.99926563323834605</c:v>
                </c:pt>
                <c:pt idx="119">
                  <c:v>0.99926563323834605</c:v>
                </c:pt>
                <c:pt idx="120">
                  <c:v>0.99926563323834605</c:v>
                </c:pt>
                <c:pt idx="121">
                  <c:v>0.99926563323834605</c:v>
                </c:pt>
                <c:pt idx="122">
                  <c:v>0.99926563323834605</c:v>
                </c:pt>
                <c:pt idx="123">
                  <c:v>0.99926563323834605</c:v>
                </c:pt>
                <c:pt idx="124">
                  <c:v>0.99926563323834605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Selex24!$G$25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</c:numCache>
            </c:numRef>
          </c:xVal>
          <c:yVal>
            <c:numRef>
              <c:f>Selex24!$G$26:$G$150</c:f>
              <c:numCache>
                <c:formatCode>0.00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Selex24!$H$25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</c:numCache>
            </c:numRef>
          </c:xVal>
          <c:yVal>
            <c:numRef>
              <c:f>Selex24!$H$26:$H$150</c:f>
              <c:numCache>
                <c:formatCode>0.0000</c:formatCode>
                <c:ptCount val="125"/>
                <c:pt idx="0">
                  <c:v>6.1545585494815375E-9</c:v>
                </c:pt>
                <c:pt idx="1">
                  <c:v>6.5567098222560444E-9</c:v>
                </c:pt>
                <c:pt idx="2">
                  <c:v>7.0396567375268082E-9</c:v>
                </c:pt>
                <c:pt idx="3">
                  <c:v>7.6288006080942627E-9</c:v>
                </c:pt>
                <c:pt idx="4">
                  <c:v>8.3608171940899823E-9</c:v>
                </c:pt>
                <c:pt idx="5">
                  <c:v>9.2903652995202598E-9</c:v>
                </c:pt>
                <c:pt idx="6">
                  <c:v>1.0501996539429553E-8</c:v>
                </c:pt>
                <c:pt idx="7">
                  <c:v>1.2132441370731446E-8</c:v>
                </c:pt>
                <c:pt idx="8">
                  <c:v>1.4415015260457286E-8</c:v>
                </c:pt>
                <c:pt idx="9">
                  <c:v>1.7775111615601339E-8</c:v>
                </c:pt>
                <c:pt idx="10">
                  <c:v>2.3055910080371028E-8</c:v>
                </c:pt>
                <c:pt idx="11">
                  <c:v>3.2120046787462874E-8</c:v>
                </c:pt>
                <c:pt idx="12">
                  <c:v>4.972879178241069E-8</c:v>
                </c:pt>
                <c:pt idx="13">
                  <c:v>9.0846487187838223E-8</c:v>
                </c:pt>
                <c:pt idx="14">
                  <c:v>2.1989714020585786E-7</c:v>
                </c:pt>
                <c:pt idx="15">
                  <c:v>9.120673249903187E-7</c:v>
                </c:pt>
                <c:pt idx="16">
                  <c:v>1.3155650149372536E-5</c:v>
                </c:pt>
                <c:pt idx="17">
                  <c:v>1.2026727788047704E-2</c:v>
                </c:pt>
                <c:pt idx="18">
                  <c:v>0.99976447481963826</c:v>
                </c:pt>
                <c:pt idx="19">
                  <c:v>0.99999675895429385</c:v>
                </c:pt>
                <c:pt idx="20">
                  <c:v>0.99999955253869988</c:v>
                </c:pt>
                <c:pt idx="21">
                  <c:v>0.99999985697406046</c:v>
                </c:pt>
                <c:pt idx="22">
                  <c:v>0.99999993186762981</c:v>
                </c:pt>
                <c:pt idx="23">
                  <c:v>0.99999995952535692</c:v>
                </c:pt>
                <c:pt idx="24">
                  <c:v>0.99999997248136807</c:v>
                </c:pt>
                <c:pt idx="25">
                  <c:v>0.99999997955848419</c:v>
                </c:pt>
                <c:pt idx="26">
                  <c:v>0.99999998385739963</c:v>
                </c:pt>
                <c:pt idx="27">
                  <c:v>0.99999998667800316</c:v>
                </c:pt>
                <c:pt idx="28">
                  <c:v>0.99999998863939921</c:v>
                </c:pt>
                <c:pt idx="29">
                  <c:v>0.99999999006629869</c:v>
                </c:pt>
                <c:pt idx="30">
                  <c:v>0.99999999114232552</c:v>
                </c:pt>
                <c:pt idx="31">
                  <c:v>0.999999991977777</c:v>
                </c:pt>
                <c:pt idx="32">
                  <c:v>0.99999999264225692</c:v>
                </c:pt>
                <c:pt idx="33">
                  <c:v>0.99999999318153066</c:v>
                </c:pt>
                <c:pt idx="34">
                  <c:v>0.9999999936267514</c:v>
                </c:pt>
                <c:pt idx="35">
                  <c:v>0.9999999939997628</c:v>
                </c:pt>
                <c:pt idx="36">
                  <c:v>0.99999999431627873</c:v>
                </c:pt>
                <c:pt idx="37">
                  <c:v>0.99999999458785749</c:v>
                </c:pt>
                <c:pt idx="38">
                  <c:v>0.99999999482317037</c:v>
                </c:pt>
                <c:pt idx="39">
                  <c:v>0.99999999502883519</c:v>
                </c:pt>
                <c:pt idx="40">
                  <c:v>0.99999999520998273</c:v>
                </c:pt>
                <c:pt idx="41">
                  <c:v>0.99999999537064554</c:v>
                </c:pt>
                <c:pt idx="42">
                  <c:v>0.99999999551403329</c:v>
                </c:pt>
                <c:pt idx="43">
                  <c:v>0.99999999564272901</c:v>
                </c:pt>
                <c:pt idx="44">
                  <c:v>0.99999999575883414</c:v>
                </c:pt>
                <c:pt idx="45">
                  <c:v>0.99999999586407329</c:v>
                </c:pt>
                <c:pt idx="46">
                  <c:v>0.99999999595987488</c:v>
                </c:pt>
                <c:pt idx="47">
                  <c:v>0.99999999604743062</c:v>
                </c:pt>
                <c:pt idx="48">
                  <c:v>0.99999999612774282</c:v>
                </c:pt>
                <c:pt idx="49">
                  <c:v>0.99999999620165969</c:v>
                </c:pt>
                <c:pt idx="50">
                  <c:v>0.99999999626990377</c:v>
                </c:pt>
                <c:pt idx="51">
                  <c:v>0.99999999633309367</c:v>
                </c:pt>
                <c:pt idx="52">
                  <c:v>0.99999999639176251</c:v>
                </c:pt>
                <c:pt idx="53">
                  <c:v>0.99999999644637239</c:v>
                </c:pt>
                <c:pt idx="54">
                  <c:v>0.99999999649732407</c:v>
                </c:pt>
                <c:pt idx="55">
                  <c:v>0.99999999654496885</c:v>
                </c:pt>
                <c:pt idx="56">
                  <c:v>0.99999999658961425</c:v>
                </c:pt>
                <c:pt idx="57">
                  <c:v>0.99999999663153161</c:v>
                </c:pt>
                <c:pt idx="58">
                  <c:v>0.99999999667096051</c:v>
                </c:pt>
                <c:pt idx="59">
                  <c:v>0.99999999670811346</c:v>
                </c:pt>
                <c:pt idx="60">
                  <c:v>0.9999999967431803</c:v>
                </c:pt>
                <c:pt idx="61">
                  <c:v>0.99999999677632978</c:v>
                </c:pt>
                <c:pt idx="62">
                  <c:v>0.99999999680771334</c:v>
                </c:pt>
                <c:pt idx="63">
                  <c:v>0.9999999968374671</c:v>
                </c:pt>
                <c:pt idx="64">
                  <c:v>0.99999999686571361</c:v>
                </c:pt>
                <c:pt idx="65">
                  <c:v>0.99999999689256369</c:v>
                </c:pt>
                <c:pt idx="66">
                  <c:v>0.99999999691811725</c:v>
                </c:pt>
                <c:pt idx="67">
                  <c:v>0.99999999694246511</c:v>
                </c:pt>
                <c:pt idx="68">
                  <c:v>0.99999999696569009</c:v>
                </c:pt>
                <c:pt idx="69">
                  <c:v>0.99999999698786746</c:v>
                </c:pt>
                <c:pt idx="70">
                  <c:v>0.99999999700906606</c:v>
                </c:pt>
                <c:pt idx="71">
                  <c:v>0.9999999970293485</c:v>
                </c:pt>
                <c:pt idx="72">
                  <c:v>0.99999999704877274</c:v>
                </c:pt>
                <c:pt idx="73">
                  <c:v>0.99999999706739162</c:v>
                </c:pt>
                <c:pt idx="74">
                  <c:v>0.999999997085254</c:v>
                </c:pt>
                <c:pt idx="75">
                  <c:v>0.9999999971024045</c:v>
                </c:pt>
                <c:pt idx="76">
                  <c:v>0.99999999711888488</c:v>
                </c:pt>
                <c:pt idx="77">
                  <c:v>0.99999999713473309</c:v>
                </c:pt>
                <c:pt idx="78">
                  <c:v>0.99999999714998467</c:v>
                </c:pt>
                <c:pt idx="79">
                  <c:v>0.99999999716467269</c:v>
                </c:pt>
                <c:pt idx="80">
                  <c:v>0.99999999717882737</c:v>
                </c:pt>
                <c:pt idx="81">
                  <c:v>0.99999999719247734</c:v>
                </c:pt>
                <c:pt idx="82">
                  <c:v>0.99999999720564881</c:v>
                </c:pt>
                <c:pt idx="83">
                  <c:v>0.99999999721836641</c:v>
                </c:pt>
                <c:pt idx="84">
                  <c:v>0.99999999723065303</c:v>
                </c:pt>
                <c:pt idx="85">
                  <c:v>0.99999999724252997</c:v>
                </c:pt>
                <c:pt idx="86">
                  <c:v>0.99999999724252997</c:v>
                </c:pt>
                <c:pt idx="87">
                  <c:v>0.99999999724252997</c:v>
                </c:pt>
                <c:pt idx="88">
                  <c:v>0.99999999724252997</c:v>
                </c:pt>
                <c:pt idx="89">
                  <c:v>0.99999999724252997</c:v>
                </c:pt>
                <c:pt idx="90">
                  <c:v>0.99999999724252997</c:v>
                </c:pt>
                <c:pt idx="91">
                  <c:v>0.99999999724252997</c:v>
                </c:pt>
                <c:pt idx="92">
                  <c:v>0.99999999724252997</c:v>
                </c:pt>
                <c:pt idx="93">
                  <c:v>0.99999999724252997</c:v>
                </c:pt>
                <c:pt idx="94">
                  <c:v>0.99999999724252997</c:v>
                </c:pt>
                <c:pt idx="95">
                  <c:v>0.99999999724252997</c:v>
                </c:pt>
                <c:pt idx="96">
                  <c:v>0.99999999724252997</c:v>
                </c:pt>
                <c:pt idx="97">
                  <c:v>0.99999999724252997</c:v>
                </c:pt>
                <c:pt idx="98">
                  <c:v>0.99999999724252997</c:v>
                </c:pt>
                <c:pt idx="99">
                  <c:v>0.99999999724252997</c:v>
                </c:pt>
                <c:pt idx="100">
                  <c:v>0.99999999724252997</c:v>
                </c:pt>
                <c:pt idx="101">
                  <c:v>0.99999999724252997</c:v>
                </c:pt>
                <c:pt idx="102">
                  <c:v>0.99999999724252997</c:v>
                </c:pt>
                <c:pt idx="103">
                  <c:v>0.99999999724252997</c:v>
                </c:pt>
                <c:pt idx="104">
                  <c:v>0.99999999724252997</c:v>
                </c:pt>
                <c:pt idx="105">
                  <c:v>0.99999999724252997</c:v>
                </c:pt>
                <c:pt idx="106">
                  <c:v>0.99999999724252997</c:v>
                </c:pt>
                <c:pt idx="107">
                  <c:v>0.99999999724252997</c:v>
                </c:pt>
                <c:pt idx="108">
                  <c:v>0.99999999724252997</c:v>
                </c:pt>
                <c:pt idx="109">
                  <c:v>0.99999999724252997</c:v>
                </c:pt>
                <c:pt idx="110">
                  <c:v>0.99999999724252997</c:v>
                </c:pt>
                <c:pt idx="111">
                  <c:v>0.99999999724252997</c:v>
                </c:pt>
                <c:pt idx="112">
                  <c:v>0.99999999724252997</c:v>
                </c:pt>
                <c:pt idx="113">
                  <c:v>0.99999999724252997</c:v>
                </c:pt>
                <c:pt idx="114">
                  <c:v>0.99999999724252997</c:v>
                </c:pt>
                <c:pt idx="115">
                  <c:v>0.99999999724252997</c:v>
                </c:pt>
                <c:pt idx="116">
                  <c:v>0.99999999724252997</c:v>
                </c:pt>
                <c:pt idx="117">
                  <c:v>0.99999999724252997</c:v>
                </c:pt>
                <c:pt idx="118">
                  <c:v>0.99999999724252997</c:v>
                </c:pt>
                <c:pt idx="119">
                  <c:v>0.99999999724252997</c:v>
                </c:pt>
                <c:pt idx="120">
                  <c:v>0.99999999724252997</c:v>
                </c:pt>
                <c:pt idx="121">
                  <c:v>0.99999999724252997</c:v>
                </c:pt>
                <c:pt idx="122">
                  <c:v>0.99999999724252997</c:v>
                </c:pt>
                <c:pt idx="123">
                  <c:v>0.99999999724252997</c:v>
                </c:pt>
                <c:pt idx="124">
                  <c:v>0.99999999724252997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Selex24!$I$25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</c:numCache>
            </c:numRef>
          </c:xVal>
          <c:yVal>
            <c:numRef>
              <c:f>Selex24!$I$26:$I$150</c:f>
              <c:numCache>
                <c:formatCode>0.0000</c:formatCode>
                <c:ptCount val="125"/>
                <c:pt idx="0">
                  <c:v>3.5391508436772382E-9</c:v>
                </c:pt>
                <c:pt idx="1">
                  <c:v>3.5927084843989903E-9</c:v>
                </c:pt>
                <c:pt idx="2">
                  <c:v>3.6502085837562783E-9</c:v>
                </c:pt>
                <c:pt idx="3">
                  <c:v>3.7120949793786856E-9</c:v>
                </c:pt>
                <c:pt idx="4">
                  <c:v>3.7788796460972088E-9</c:v>
                </c:pt>
                <c:pt idx="5">
                  <c:v>3.8511561041178087E-9</c:v>
                </c:pt>
                <c:pt idx="6">
                  <c:v>3.9296160816601025E-9</c:v>
                </c:pt>
                <c:pt idx="7">
                  <c:v>4.0150703814257884E-9</c:v>
                </c:pt>
                <c:pt idx="8">
                  <c:v>4.1084752269889276E-9</c:v>
                </c:pt>
                <c:pt idx="9">
                  <c:v>4.2109658227844314E-9</c:v>
                </c:pt>
                <c:pt idx="10">
                  <c:v>4.3238995101715014E-9</c:v>
                </c:pt>
                <c:pt idx="11">
                  <c:v>4.4489118342414747E-9</c:v>
                </c:pt>
                <c:pt idx="12">
                  <c:v>4.5879901946578753E-9</c:v>
                </c:pt>
                <c:pt idx="13">
                  <c:v>4.743571764675808E-9</c:v>
                </c:pt>
                <c:pt idx="14">
                  <c:v>4.9186753888269422E-9</c:v>
                </c:pt>
                <c:pt idx="15">
                  <c:v>5.1170818077846216E-9</c:v>
                </c:pt>
                <c:pt idx="16">
                  <c:v>5.3435838090515804E-9</c:v>
                </c:pt>
                <c:pt idx="17">
                  <c:v>5.6043394837551033E-9</c:v>
                </c:pt>
                <c:pt idx="18">
                  <c:v>5.907380717056265E-9</c:v>
                </c:pt>
                <c:pt idx="19">
                  <c:v>6.2633608638538736E-9</c:v>
                </c:pt>
                <c:pt idx="20">
                  <c:v>6.6866806004328608E-9</c:v>
                </c:pt>
                <c:pt idx="21">
                  <c:v>7.1972292922961495E-9</c:v>
                </c:pt>
                <c:pt idx="22">
                  <c:v>7.8231615364250688E-9</c:v>
                </c:pt>
                <c:pt idx="23">
                  <c:v>8.605480874553611E-9</c:v>
                </c:pt>
                <c:pt idx="24">
                  <c:v>9.6059167384137151E-9</c:v>
                </c:pt>
                <c:pt idx="25">
                  <c:v>1.0921109429608878E-8</c:v>
                </c:pt>
                <c:pt idx="26">
                  <c:v>1.2709607140689054E-8</c:v>
                </c:pt>
                <c:pt idx="27">
                  <c:v>1.5246769150315532E-8</c:v>
                </c:pt>
                <c:pt idx="28">
                  <c:v>1.9045833622949379E-8</c:v>
                </c:pt>
                <c:pt idx="29">
                  <c:v>2.5153262537455697E-8</c:v>
                </c:pt>
                <c:pt idx="30">
                  <c:v>3.5969010934865439E-8</c:v>
                </c:pt>
                <c:pt idx="31">
                  <c:v>5.7954649069078967E-8</c:v>
                </c:pt>
                <c:pt idx="32">
                  <c:v>1.1303249602686664E-7</c:v>
                </c:pt>
                <c:pt idx="33">
                  <c:v>3.0801776920747541E-7</c:v>
                </c:pt>
                <c:pt idx="34">
                  <c:v>1.6395692634903905E-6</c:v>
                </c:pt>
                <c:pt idx="35">
                  <c:v>4.6668513977190372E-5</c:v>
                </c:pt>
                <c:pt idx="36">
                  <c:v>0.52735175110746491</c:v>
                </c:pt>
                <c:pt idx="37">
                  <c:v>0.99995583148795975</c:v>
                </c:pt>
                <c:pt idx="38">
                  <c:v>0.99999840006571128</c:v>
                </c:pt>
                <c:pt idx="39">
                  <c:v>0.99999969619302898</c:v>
                </c:pt>
                <c:pt idx="40">
                  <c:v>0.99999988795889683</c:v>
                </c:pt>
                <c:pt idx="41">
                  <c:v>0.9999999423988204</c:v>
                </c:pt>
                <c:pt idx="42">
                  <c:v>0.9999999641922952</c:v>
                </c:pt>
                <c:pt idx="43">
                  <c:v>0.99999997493314696</c:v>
                </c:pt>
                <c:pt idx="44">
                  <c:v>0.99999998100588161</c:v>
                </c:pt>
                <c:pt idx="45">
                  <c:v>0.9999999847867731</c:v>
                </c:pt>
                <c:pt idx="46">
                  <c:v>0.99999998731350515</c:v>
                </c:pt>
                <c:pt idx="47">
                  <c:v>0.99999998909558097</c:v>
                </c:pt>
                <c:pt idx="48">
                  <c:v>0.99999999040659338</c:v>
                </c:pt>
                <c:pt idx="49">
                  <c:v>0.99999999140418339</c:v>
                </c:pt>
                <c:pt idx="50">
                  <c:v>0.99999999218449231</c:v>
                </c:pt>
                <c:pt idx="51">
                  <c:v>0.99999999280895979</c:v>
                </c:pt>
                <c:pt idx="52">
                  <c:v>0.99999999331841316</c:v>
                </c:pt>
                <c:pt idx="53">
                  <c:v>0.99999999374089521</c:v>
                </c:pt>
                <c:pt idx="54">
                  <c:v>0.99999999409622209</c:v>
                </c:pt>
                <c:pt idx="55">
                  <c:v>0.99999999439874543</c:v>
                </c:pt>
                <c:pt idx="56">
                  <c:v>0.99999999465908407</c:v>
                </c:pt>
                <c:pt idx="57">
                  <c:v>0.99999999488524605</c:v>
                </c:pt>
                <c:pt idx="58">
                  <c:v>0.99999999508337201</c:v>
                </c:pt>
                <c:pt idx="59">
                  <c:v>0.99999999525824168</c:v>
                </c:pt>
                <c:pt idx="60">
                  <c:v>0.99999999541362627</c:v>
                </c:pt>
                <c:pt idx="61">
                  <c:v>0.99999999555253738</c:v>
                </c:pt>
                <c:pt idx="62">
                  <c:v>0.99999999567740661</c:v>
                </c:pt>
                <c:pt idx="63">
                  <c:v>0.99999999579021703</c:v>
                </c:pt>
                <c:pt idx="64">
                  <c:v>0.99999999589260047</c:v>
                </c:pt>
                <c:pt idx="65">
                  <c:v>0.99999999598591205</c:v>
                </c:pt>
                <c:pt idx="66">
                  <c:v>0.99999999607128442</c:v>
                </c:pt>
                <c:pt idx="67">
                  <c:v>0.99999999614967217</c:v>
                </c:pt>
                <c:pt idx="68">
                  <c:v>0.9999999962218844</c:v>
                </c:pt>
                <c:pt idx="69">
                  <c:v>0.99999999628861214</c:v>
                </c:pt>
                <c:pt idx="70">
                  <c:v>0.99999999635044756</c:v>
                </c:pt>
                <c:pt idx="71">
                  <c:v>0.99999999640790205</c:v>
                </c:pt>
                <c:pt idx="72">
                  <c:v>0.99999999646141835</c:v>
                </c:pt>
                <c:pt idx="73">
                  <c:v>0.99999999651138305</c:v>
                </c:pt>
                <c:pt idx="74">
                  <c:v>0.99999999655813343</c:v>
                </c:pt>
                <c:pt idx="75">
                  <c:v>0.99999999660196592</c:v>
                </c:pt>
                <c:pt idx="76">
                  <c:v>0.99999999664314276</c:v>
                </c:pt>
                <c:pt idx="77">
                  <c:v>0.99999999668189488</c:v>
                </c:pt>
                <c:pt idx="78">
                  <c:v>0.9999999967184281</c:v>
                </c:pt>
                <c:pt idx="79">
                  <c:v>0.99999999675292561</c:v>
                </c:pt>
                <c:pt idx="80">
                  <c:v>0.99999999678555107</c:v>
                </c:pt>
                <c:pt idx="81">
                  <c:v>0.99999999681645169</c:v>
                </c:pt>
                <c:pt idx="82">
                  <c:v>0.99999999684575891</c:v>
                </c:pt>
                <c:pt idx="83">
                  <c:v>0.99999999687359198</c:v>
                </c:pt>
                <c:pt idx="84">
                  <c:v>0.99999999690005859</c:v>
                </c:pt>
                <c:pt idx="85">
                  <c:v>0.99999999692525554</c:v>
                </c:pt>
                <c:pt idx="86">
                  <c:v>0.99999999692525554</c:v>
                </c:pt>
                <c:pt idx="87">
                  <c:v>0.99999999692525554</c:v>
                </c:pt>
                <c:pt idx="88">
                  <c:v>0.99999999692525554</c:v>
                </c:pt>
                <c:pt idx="89">
                  <c:v>0.99999999692525554</c:v>
                </c:pt>
                <c:pt idx="90">
                  <c:v>0.99999999692525554</c:v>
                </c:pt>
                <c:pt idx="91">
                  <c:v>0.99999999692525554</c:v>
                </c:pt>
                <c:pt idx="92">
                  <c:v>0.99999999692525554</c:v>
                </c:pt>
                <c:pt idx="93">
                  <c:v>0.99999999692525554</c:v>
                </c:pt>
                <c:pt idx="94">
                  <c:v>0.99999999692525554</c:v>
                </c:pt>
                <c:pt idx="95">
                  <c:v>0.99999999692525554</c:v>
                </c:pt>
                <c:pt idx="96">
                  <c:v>0.99999999692525554</c:v>
                </c:pt>
                <c:pt idx="97">
                  <c:v>0.99999999692525554</c:v>
                </c:pt>
                <c:pt idx="98">
                  <c:v>0.99999999692525554</c:v>
                </c:pt>
                <c:pt idx="99">
                  <c:v>0.99999999692525554</c:v>
                </c:pt>
                <c:pt idx="100">
                  <c:v>0.99999999692525554</c:v>
                </c:pt>
                <c:pt idx="101">
                  <c:v>0.99999999692525554</c:v>
                </c:pt>
                <c:pt idx="102">
                  <c:v>0.99999999692525554</c:v>
                </c:pt>
                <c:pt idx="103">
                  <c:v>0.99999999692525554</c:v>
                </c:pt>
                <c:pt idx="104">
                  <c:v>0.99999999692525554</c:v>
                </c:pt>
                <c:pt idx="105">
                  <c:v>0.99999999692525554</c:v>
                </c:pt>
                <c:pt idx="106">
                  <c:v>0.99999999692525554</c:v>
                </c:pt>
                <c:pt idx="107">
                  <c:v>0.99999999692525554</c:v>
                </c:pt>
                <c:pt idx="108">
                  <c:v>0.99999999692525554</c:v>
                </c:pt>
                <c:pt idx="109">
                  <c:v>0.99999999692525554</c:v>
                </c:pt>
                <c:pt idx="110">
                  <c:v>0.99999999692525554</c:v>
                </c:pt>
                <c:pt idx="111">
                  <c:v>0.99999999692525554</c:v>
                </c:pt>
                <c:pt idx="112">
                  <c:v>0.99999999692525554</c:v>
                </c:pt>
                <c:pt idx="113">
                  <c:v>0.99999999692525554</c:v>
                </c:pt>
                <c:pt idx="114">
                  <c:v>0.99999999692525554</c:v>
                </c:pt>
                <c:pt idx="115">
                  <c:v>0.99999999692525554</c:v>
                </c:pt>
                <c:pt idx="116">
                  <c:v>0.99999999692525554</c:v>
                </c:pt>
                <c:pt idx="117">
                  <c:v>0.99999999692525554</c:v>
                </c:pt>
                <c:pt idx="118">
                  <c:v>0.99999999692525554</c:v>
                </c:pt>
                <c:pt idx="119">
                  <c:v>0.99999999692525554</c:v>
                </c:pt>
                <c:pt idx="120">
                  <c:v>0.99999999692525554</c:v>
                </c:pt>
                <c:pt idx="121">
                  <c:v>0.99999999692525554</c:v>
                </c:pt>
                <c:pt idx="122">
                  <c:v>0.99999999692525554</c:v>
                </c:pt>
                <c:pt idx="123">
                  <c:v>0.99999999692525554</c:v>
                </c:pt>
                <c:pt idx="124">
                  <c:v>0.99999999692525554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6.3890426336615513E-3</c:v>
                </c:pt>
                <c:pt idx="1">
                  <c:v>1.1273233319784703E-2</c:v>
                </c:pt>
                <c:pt idx="2">
                  <c:v>1.9229449579374013E-2</c:v>
                </c:pt>
                <c:pt idx="3">
                  <c:v>3.1709604552944033E-2</c:v>
                </c:pt>
                <c:pt idx="4">
                  <c:v>5.0549911160777665E-2</c:v>
                </c:pt>
                <c:pt idx="5">
                  <c:v>7.7903246378582258E-2</c:v>
                </c:pt>
                <c:pt idx="6">
                  <c:v>0.11606366989872176</c:v>
                </c:pt>
                <c:pt idx="7">
                  <c:v>0.16716394897759759</c:v>
                </c:pt>
                <c:pt idx="8">
                  <c:v>0.23275259110494545</c:v>
                </c:pt>
                <c:pt idx="9">
                  <c:v>0.31329394742732636</c:v>
                </c:pt>
                <c:pt idx="10">
                  <c:v>0.40767592241213207</c:v>
                </c:pt>
                <c:pt idx="11">
                  <c:v>0.51284213252500166</c:v>
                </c:pt>
                <c:pt idx="12">
                  <c:v>0.62367438791811858</c:v>
                </c:pt>
                <c:pt idx="13">
                  <c:v>0.73322573435666971</c:v>
                </c:pt>
                <c:pt idx="14">
                  <c:v>0.83334161200424839</c:v>
                </c:pt>
                <c:pt idx="15">
                  <c:v>0.91561737703322499</c:v>
                </c:pt>
                <c:pt idx="16">
                  <c:v>0.97254715496520305</c:v>
                </c:pt>
                <c:pt idx="17">
                  <c:v>0.99866462948340651</c:v>
                </c:pt>
                <c:pt idx="18">
                  <c:v>0.99999795908201761</c:v>
                </c:pt>
                <c:pt idx="19">
                  <c:v>0.99999984227477978</c:v>
                </c:pt>
                <c:pt idx="20">
                  <c:v>0.99999994745750465</c:v>
                </c:pt>
                <c:pt idx="21">
                  <c:v>0.99999997018581999</c:v>
                </c:pt>
                <c:pt idx="22">
                  <c:v>0.99999997862609002</c:v>
                </c:pt>
                <c:pt idx="23">
                  <c:v>0.9999999828076247</c:v>
                </c:pt>
                <c:pt idx="24">
                  <c:v>0.99999998530792866</c:v>
                </c:pt>
                <c:pt idx="25">
                  <c:v>0.99999998702199522</c:v>
                </c:pt>
                <c:pt idx="26">
                  <c:v>0.99999998832069725</c:v>
                </c:pt>
                <c:pt idx="27">
                  <c:v>0.99999998937455969</c:v>
                </c:pt>
                <c:pt idx="28">
                  <c:v>0.99999999026683906</c:v>
                </c:pt>
                <c:pt idx="29">
                  <c:v>0.99999999103990578</c:v>
                </c:pt>
                <c:pt idx="30">
                  <c:v>0.99999999171653053</c:v>
                </c:pt>
                <c:pt idx="31">
                  <c:v>0.99999999231030035</c:v>
                </c:pt>
                <c:pt idx="32">
                  <c:v>0.99999999283077701</c:v>
                </c:pt>
                <c:pt idx="33">
                  <c:v>0.99999999328592848</c:v>
                </c:pt>
                <c:pt idx="34">
                  <c:v>0.9999999936831232</c:v>
                </c:pt>
                <c:pt idx="35">
                  <c:v>0.99999999402940243</c:v>
                </c:pt>
                <c:pt idx="36">
                  <c:v>0.99999999433143683</c:v>
                </c:pt>
                <c:pt idx="37">
                  <c:v>0.99999999459539091</c:v>
                </c:pt>
                <c:pt idx="38">
                  <c:v>0.99999999482680624</c:v>
                </c:pt>
                <c:pt idx="39">
                  <c:v>0.99999999503053827</c:v>
                </c:pt>
                <c:pt idx="40">
                  <c:v>0.99999999521075655</c:v>
                </c:pt>
                <c:pt idx="41">
                  <c:v>0.99999999537098649</c:v>
                </c:pt>
                <c:pt idx="42">
                  <c:v>0.99999999551417884</c:v>
                </c:pt>
                <c:pt idx="43">
                  <c:v>0.9999999956427893</c:v>
                </c:pt>
                <c:pt idx="44">
                  <c:v>0.99999999575885834</c:v>
                </c:pt>
                <c:pt idx="45">
                  <c:v>0.99999999586408261</c:v>
                </c:pt>
                <c:pt idx="46">
                  <c:v>0.99999999595987843</c:v>
                </c:pt>
                <c:pt idx="47">
                  <c:v>0.99999999604743195</c:v>
                </c:pt>
                <c:pt idx="48">
                  <c:v>0.99999999612774326</c:v>
                </c:pt>
                <c:pt idx="49">
                  <c:v>0.9999999962016598</c:v>
                </c:pt>
                <c:pt idx="50">
                  <c:v>0.99999999626990377</c:v>
                </c:pt>
                <c:pt idx="51">
                  <c:v>0.99999999633309367</c:v>
                </c:pt>
                <c:pt idx="52">
                  <c:v>0.99999999639176251</c:v>
                </c:pt>
                <c:pt idx="53">
                  <c:v>0.99999999644637239</c:v>
                </c:pt>
                <c:pt idx="54">
                  <c:v>0.99999999649732407</c:v>
                </c:pt>
                <c:pt idx="55">
                  <c:v>0.99999999654496885</c:v>
                </c:pt>
                <c:pt idx="56">
                  <c:v>0.99999999658961425</c:v>
                </c:pt>
                <c:pt idx="57">
                  <c:v>0.99999999663153161</c:v>
                </c:pt>
                <c:pt idx="58">
                  <c:v>0.99999999667096051</c:v>
                </c:pt>
                <c:pt idx="59">
                  <c:v>0.99999999670811346</c:v>
                </c:pt>
                <c:pt idx="60">
                  <c:v>0.9999999967431803</c:v>
                </c:pt>
                <c:pt idx="61">
                  <c:v>0.99999999677632978</c:v>
                </c:pt>
                <c:pt idx="62">
                  <c:v>0.99999999680771334</c:v>
                </c:pt>
                <c:pt idx="63">
                  <c:v>0.9999999968374671</c:v>
                </c:pt>
                <c:pt idx="64">
                  <c:v>0.99999999686571361</c:v>
                </c:pt>
                <c:pt idx="65">
                  <c:v>0.99999999689256369</c:v>
                </c:pt>
                <c:pt idx="66">
                  <c:v>0.99999999691811725</c:v>
                </c:pt>
                <c:pt idx="67">
                  <c:v>0.99999999694246511</c:v>
                </c:pt>
                <c:pt idx="68">
                  <c:v>0.99999999696569009</c:v>
                </c:pt>
                <c:pt idx="69">
                  <c:v>0.99999999698786746</c:v>
                </c:pt>
                <c:pt idx="70">
                  <c:v>0.99999999700906606</c:v>
                </c:pt>
                <c:pt idx="71">
                  <c:v>0.9999999970293485</c:v>
                </c:pt>
                <c:pt idx="72">
                  <c:v>0.99999999704877274</c:v>
                </c:pt>
                <c:pt idx="73">
                  <c:v>0.99999999706739162</c:v>
                </c:pt>
                <c:pt idx="74">
                  <c:v>0.999999997085254</c:v>
                </c:pt>
                <c:pt idx="75">
                  <c:v>0.9999999971024045</c:v>
                </c:pt>
                <c:pt idx="76">
                  <c:v>0.99999999711888488</c:v>
                </c:pt>
                <c:pt idx="77">
                  <c:v>0.99999999713473309</c:v>
                </c:pt>
                <c:pt idx="78">
                  <c:v>0.99999999714998467</c:v>
                </c:pt>
                <c:pt idx="79">
                  <c:v>0.99999999716467269</c:v>
                </c:pt>
                <c:pt idx="80">
                  <c:v>0.99999999717882737</c:v>
                </c:pt>
                <c:pt idx="81">
                  <c:v>0.99999999719247734</c:v>
                </c:pt>
                <c:pt idx="82">
                  <c:v>0.99999999720564881</c:v>
                </c:pt>
                <c:pt idx="83">
                  <c:v>0.99999999721836641</c:v>
                </c:pt>
                <c:pt idx="84">
                  <c:v>0.99999999723065303</c:v>
                </c:pt>
                <c:pt idx="85">
                  <c:v>0.99999999724252997</c:v>
                </c:pt>
                <c:pt idx="86">
                  <c:v>0.99999999724252997</c:v>
                </c:pt>
                <c:pt idx="87">
                  <c:v>0.99999999724252997</c:v>
                </c:pt>
                <c:pt idx="88">
                  <c:v>0.99999999724252997</c:v>
                </c:pt>
                <c:pt idx="89">
                  <c:v>0.99999999724252997</c:v>
                </c:pt>
                <c:pt idx="90">
                  <c:v>0.99999999724252997</c:v>
                </c:pt>
                <c:pt idx="91">
                  <c:v>0.99999999724252997</c:v>
                </c:pt>
                <c:pt idx="92">
                  <c:v>0.99999999724252997</c:v>
                </c:pt>
                <c:pt idx="93">
                  <c:v>0.99999999724252997</c:v>
                </c:pt>
                <c:pt idx="94">
                  <c:v>0.99999999724252997</c:v>
                </c:pt>
                <c:pt idx="95">
                  <c:v>0.99999999724252997</c:v>
                </c:pt>
                <c:pt idx="96">
                  <c:v>0.99999999724252997</c:v>
                </c:pt>
                <c:pt idx="97">
                  <c:v>0.99999999724252997</c:v>
                </c:pt>
                <c:pt idx="98">
                  <c:v>0.99999999724252997</c:v>
                </c:pt>
                <c:pt idx="99">
                  <c:v>0.99999999724252997</c:v>
                </c:pt>
                <c:pt idx="100">
                  <c:v>0.99999999724252997</c:v>
                </c:pt>
                <c:pt idx="101">
                  <c:v>0.99999999724252997</c:v>
                </c:pt>
                <c:pt idx="102">
                  <c:v>0.99999999724252997</c:v>
                </c:pt>
                <c:pt idx="103">
                  <c:v>0.99999999724252997</c:v>
                </c:pt>
                <c:pt idx="104">
                  <c:v>0.99999999724252997</c:v>
                </c:pt>
                <c:pt idx="105">
                  <c:v>0.99999999724252997</c:v>
                </c:pt>
                <c:pt idx="106">
                  <c:v>0.99999999724252997</c:v>
                </c:pt>
                <c:pt idx="107">
                  <c:v>0.99999999724252997</c:v>
                </c:pt>
                <c:pt idx="108">
                  <c:v>0.99999999724252997</c:v>
                </c:pt>
                <c:pt idx="109">
                  <c:v>0.99999999724252997</c:v>
                </c:pt>
                <c:pt idx="110">
                  <c:v>0.99999999724252997</c:v>
                </c:pt>
                <c:pt idx="111">
                  <c:v>0.99999999724252997</c:v>
                </c:pt>
                <c:pt idx="112">
                  <c:v>0.99999999724252997</c:v>
                </c:pt>
                <c:pt idx="113">
                  <c:v>0.99999999724252997</c:v>
                </c:pt>
                <c:pt idx="114">
                  <c:v>0.99999999724252997</c:v>
                </c:pt>
                <c:pt idx="115">
                  <c:v>0.99999999724252997</c:v>
                </c:pt>
                <c:pt idx="116">
                  <c:v>0.99999999724252997</c:v>
                </c:pt>
                <c:pt idx="117">
                  <c:v>0.99999999724252997</c:v>
                </c:pt>
                <c:pt idx="118">
                  <c:v>0.99999999724252997</c:v>
                </c:pt>
                <c:pt idx="119">
                  <c:v>0.99999999724252997</c:v>
                </c:pt>
                <c:pt idx="120">
                  <c:v>0.99999999724252997</c:v>
                </c:pt>
                <c:pt idx="121">
                  <c:v>0.99999999724252997</c:v>
                </c:pt>
                <c:pt idx="122">
                  <c:v>0.99999999724252997</c:v>
                </c:pt>
                <c:pt idx="123">
                  <c:v>0.99999999724252997</c:v>
                </c:pt>
                <c:pt idx="124">
                  <c:v>0.99999999724252997</c:v>
                </c:pt>
              </c:numCache>
            </c:numRef>
          </c:yVal>
          <c:smooth val="0"/>
        </c:ser>
        <c:ser>
          <c:idx val="2"/>
          <c:order val="7"/>
          <c:tx>
            <c:v>New</c:v>
          </c:tx>
          <c:marker>
            <c:symbol val="none"/>
          </c:marker>
          <c:xVal>
            <c:numRef>
              <c:f>Selex24!$B$26:$B$51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Selex24!$K$26:$K$51</c:f>
              <c:numCache>
                <c:formatCode>General</c:formatCode>
                <c:ptCount val="26"/>
                <c:pt idx="0">
                  <c:v>6.3072212797754077E-3</c:v>
                </c:pt>
                <c:pt idx="1">
                  <c:v>1.0091122980027258E-2</c:v>
                </c:pt>
                <c:pt idx="2">
                  <c:v>1.6108307801894227E-2</c:v>
                </c:pt>
                <c:pt idx="3">
                  <c:v>2.5620586763809357E-2</c:v>
                </c:pt>
                <c:pt idx="4">
                  <c:v>4.0518729546179737E-2</c:v>
                </c:pt>
                <c:pt idx="5">
                  <c:v>6.3515299576704917E-2</c:v>
                </c:pt>
                <c:pt idx="6">
                  <c:v>9.8227480929445332E-2</c:v>
                </c:pt>
                <c:pt idx="7">
                  <c:v>0.14889423668894736</c:v>
                </c:pt>
                <c:pt idx="8">
                  <c:v>0.21933873456084882</c:v>
                </c:pt>
                <c:pt idx="9">
                  <c:v>0.31093580359860651</c:v>
                </c:pt>
                <c:pt idx="10">
                  <c:v>0.42019526380285066</c:v>
                </c:pt>
                <c:pt idx="11">
                  <c:v>0.53787834527871892</c:v>
                </c:pt>
                <c:pt idx="12">
                  <c:v>0.65148664180039151</c:v>
                </c:pt>
                <c:pt idx="13">
                  <c:v>0.75013950108334637</c:v>
                </c:pt>
                <c:pt idx="14">
                  <c:v>0.82822971721570593</c:v>
                </c:pt>
                <c:pt idx="15">
                  <c:v>0.88563488045990846</c:v>
                </c:pt>
                <c:pt idx="16">
                  <c:v>0.92557923463403613</c:v>
                </c:pt>
                <c:pt idx="17">
                  <c:v>0.95232325755447211</c:v>
                </c:pt>
                <c:pt idx="18">
                  <c:v>0.96977037563471513</c:v>
                </c:pt>
                <c:pt idx="19">
                  <c:v>0.98096043667774924</c:v>
                </c:pt>
                <c:pt idx="20">
                  <c:v>0.98805928999126313</c:v>
                </c:pt>
                <c:pt idx="21">
                  <c:v>0.99253150490086151</c:v>
                </c:pt>
                <c:pt idx="22">
                  <c:v>0.99533662395185707</c:v>
                </c:pt>
                <c:pt idx="23">
                  <c:v>0.99709124588563991</c:v>
                </c:pt>
                <c:pt idx="24">
                  <c:v>0.99818688387550236</c:v>
                </c:pt>
                <c:pt idx="25">
                  <c:v>0.99887029639706693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5648"/>
        <c:axId val="172157184"/>
      </c:scatterChart>
      <c:valAx>
        <c:axId val="172155648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72157184"/>
        <c:crosses val="autoZero"/>
        <c:crossBetween val="midCat"/>
      </c:valAx>
      <c:valAx>
        <c:axId val="172157184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721556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61012311901508"/>
          <c:y val="7.5046904315197005E-2"/>
          <c:w val="0.18778848950310759"/>
          <c:h val="0.363567387097250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8"/>
          <c:order val="0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6.3890426336615513E-3</c:v>
                </c:pt>
                <c:pt idx="1">
                  <c:v>1.1273233319784703E-2</c:v>
                </c:pt>
                <c:pt idx="2">
                  <c:v>1.9229449579374013E-2</c:v>
                </c:pt>
                <c:pt idx="3">
                  <c:v>3.1709604552944033E-2</c:v>
                </c:pt>
                <c:pt idx="4">
                  <c:v>5.0549911160777665E-2</c:v>
                </c:pt>
                <c:pt idx="5">
                  <c:v>7.7903246378582258E-2</c:v>
                </c:pt>
                <c:pt idx="6">
                  <c:v>0.11606366989872176</c:v>
                </c:pt>
                <c:pt idx="7">
                  <c:v>0.16716394897759759</c:v>
                </c:pt>
                <c:pt idx="8">
                  <c:v>0.23275259110494545</c:v>
                </c:pt>
                <c:pt idx="9">
                  <c:v>0.31329394742732636</c:v>
                </c:pt>
                <c:pt idx="10">
                  <c:v>0.40767592241213207</c:v>
                </c:pt>
                <c:pt idx="11">
                  <c:v>0.51284213252500166</c:v>
                </c:pt>
                <c:pt idx="12">
                  <c:v>0.62367438791811858</c:v>
                </c:pt>
                <c:pt idx="13">
                  <c:v>0.73322573435666971</c:v>
                </c:pt>
                <c:pt idx="14">
                  <c:v>0.83334161200424839</c:v>
                </c:pt>
                <c:pt idx="15">
                  <c:v>0.91561737703322499</c:v>
                </c:pt>
                <c:pt idx="16">
                  <c:v>0.97254715496520305</c:v>
                </c:pt>
                <c:pt idx="17">
                  <c:v>0.99866462948340651</c:v>
                </c:pt>
                <c:pt idx="18">
                  <c:v>0.99999795908201761</c:v>
                </c:pt>
                <c:pt idx="19">
                  <c:v>0.99999984227477978</c:v>
                </c:pt>
                <c:pt idx="20">
                  <c:v>0.99999994745750465</c:v>
                </c:pt>
                <c:pt idx="21">
                  <c:v>0.99999997018581999</c:v>
                </c:pt>
                <c:pt idx="22">
                  <c:v>0.99999997862609002</c:v>
                </c:pt>
                <c:pt idx="23">
                  <c:v>0.9999999828076247</c:v>
                </c:pt>
                <c:pt idx="24">
                  <c:v>0.99999998530792866</c:v>
                </c:pt>
                <c:pt idx="25">
                  <c:v>0.99999998702199522</c:v>
                </c:pt>
                <c:pt idx="26">
                  <c:v>0.99999998832069725</c:v>
                </c:pt>
                <c:pt idx="27">
                  <c:v>0.99999998937455969</c:v>
                </c:pt>
                <c:pt idx="28">
                  <c:v>0.99999999026683906</c:v>
                </c:pt>
                <c:pt idx="29">
                  <c:v>0.99999999103990578</c:v>
                </c:pt>
                <c:pt idx="30">
                  <c:v>0.99999999171653053</c:v>
                </c:pt>
                <c:pt idx="31">
                  <c:v>0.99999999231030035</c:v>
                </c:pt>
                <c:pt idx="32">
                  <c:v>0.99999999283077701</c:v>
                </c:pt>
                <c:pt idx="33">
                  <c:v>0.99999999328592848</c:v>
                </c:pt>
                <c:pt idx="34">
                  <c:v>0.9999999936831232</c:v>
                </c:pt>
                <c:pt idx="35">
                  <c:v>0.99999999402940243</c:v>
                </c:pt>
                <c:pt idx="36">
                  <c:v>0.99999999433143683</c:v>
                </c:pt>
                <c:pt idx="37">
                  <c:v>0.99999999459539091</c:v>
                </c:pt>
                <c:pt idx="38">
                  <c:v>0.99999999482680624</c:v>
                </c:pt>
                <c:pt idx="39">
                  <c:v>0.99999999503053827</c:v>
                </c:pt>
                <c:pt idx="40">
                  <c:v>0.99999999521075655</c:v>
                </c:pt>
                <c:pt idx="41">
                  <c:v>0.99999999537098649</c:v>
                </c:pt>
                <c:pt idx="42">
                  <c:v>0.99999999551417884</c:v>
                </c:pt>
                <c:pt idx="43">
                  <c:v>0.9999999956427893</c:v>
                </c:pt>
                <c:pt idx="44">
                  <c:v>0.99999999575885834</c:v>
                </c:pt>
                <c:pt idx="45">
                  <c:v>0.99999999586408261</c:v>
                </c:pt>
                <c:pt idx="46">
                  <c:v>0.99999999595987843</c:v>
                </c:pt>
                <c:pt idx="47">
                  <c:v>0.99999999604743195</c:v>
                </c:pt>
                <c:pt idx="48">
                  <c:v>0.99999999612774326</c:v>
                </c:pt>
                <c:pt idx="49">
                  <c:v>0.9999999962016598</c:v>
                </c:pt>
                <c:pt idx="50">
                  <c:v>0.99999999626990377</c:v>
                </c:pt>
                <c:pt idx="51">
                  <c:v>0.99999999633309367</c:v>
                </c:pt>
                <c:pt idx="52">
                  <c:v>0.99999999639176251</c:v>
                </c:pt>
                <c:pt idx="53">
                  <c:v>0.99999999644637239</c:v>
                </c:pt>
                <c:pt idx="54">
                  <c:v>0.99999999649732407</c:v>
                </c:pt>
                <c:pt idx="55">
                  <c:v>0.99999999654496885</c:v>
                </c:pt>
                <c:pt idx="56">
                  <c:v>0.99999999658961425</c:v>
                </c:pt>
                <c:pt idx="57">
                  <c:v>0.99999999663153161</c:v>
                </c:pt>
                <c:pt idx="58">
                  <c:v>0.99999999667096051</c:v>
                </c:pt>
                <c:pt idx="59">
                  <c:v>0.99999999670811346</c:v>
                </c:pt>
                <c:pt idx="60">
                  <c:v>0.9999999967431803</c:v>
                </c:pt>
                <c:pt idx="61">
                  <c:v>0.99999999677632978</c:v>
                </c:pt>
                <c:pt idx="62">
                  <c:v>0.99999999680771334</c:v>
                </c:pt>
                <c:pt idx="63">
                  <c:v>0.9999999968374671</c:v>
                </c:pt>
                <c:pt idx="64">
                  <c:v>0.99999999686571361</c:v>
                </c:pt>
                <c:pt idx="65">
                  <c:v>0.99999999689256369</c:v>
                </c:pt>
                <c:pt idx="66">
                  <c:v>0.99999999691811725</c:v>
                </c:pt>
                <c:pt idx="67">
                  <c:v>0.99999999694246511</c:v>
                </c:pt>
                <c:pt idx="68">
                  <c:v>0.99999999696569009</c:v>
                </c:pt>
                <c:pt idx="69">
                  <c:v>0.99999999698786746</c:v>
                </c:pt>
                <c:pt idx="70">
                  <c:v>0.99999999700906606</c:v>
                </c:pt>
                <c:pt idx="71">
                  <c:v>0.9999999970293485</c:v>
                </c:pt>
                <c:pt idx="72">
                  <c:v>0.99999999704877274</c:v>
                </c:pt>
                <c:pt idx="73">
                  <c:v>0.99999999706739162</c:v>
                </c:pt>
                <c:pt idx="74">
                  <c:v>0.999999997085254</c:v>
                </c:pt>
                <c:pt idx="75">
                  <c:v>0.9999999971024045</c:v>
                </c:pt>
                <c:pt idx="76">
                  <c:v>0.99999999711888488</c:v>
                </c:pt>
                <c:pt idx="77">
                  <c:v>0.99999999713473309</c:v>
                </c:pt>
                <c:pt idx="78">
                  <c:v>0.99999999714998467</c:v>
                </c:pt>
                <c:pt idx="79">
                  <c:v>0.99999999716467269</c:v>
                </c:pt>
                <c:pt idx="80">
                  <c:v>0.99999999717882737</c:v>
                </c:pt>
                <c:pt idx="81">
                  <c:v>0.99999999719247734</c:v>
                </c:pt>
                <c:pt idx="82">
                  <c:v>0.99999999720564881</c:v>
                </c:pt>
                <c:pt idx="83">
                  <c:v>0.99999999721836641</c:v>
                </c:pt>
                <c:pt idx="84">
                  <c:v>0.99999999723065303</c:v>
                </c:pt>
                <c:pt idx="85">
                  <c:v>0.99999999724252997</c:v>
                </c:pt>
                <c:pt idx="86">
                  <c:v>0.99999999724252997</c:v>
                </c:pt>
                <c:pt idx="87">
                  <c:v>0.99999999724252997</c:v>
                </c:pt>
                <c:pt idx="88">
                  <c:v>0.99999999724252997</c:v>
                </c:pt>
                <c:pt idx="89">
                  <c:v>0.99999999724252997</c:v>
                </c:pt>
                <c:pt idx="90">
                  <c:v>0.99999999724252997</c:v>
                </c:pt>
                <c:pt idx="91">
                  <c:v>0.99999999724252997</c:v>
                </c:pt>
                <c:pt idx="92">
                  <c:v>0.99999999724252997</c:v>
                </c:pt>
                <c:pt idx="93">
                  <c:v>0.99999999724252997</c:v>
                </c:pt>
                <c:pt idx="94">
                  <c:v>0.99999999724252997</c:v>
                </c:pt>
                <c:pt idx="95">
                  <c:v>0.99999999724252997</c:v>
                </c:pt>
                <c:pt idx="96">
                  <c:v>0.99999999724252997</c:v>
                </c:pt>
                <c:pt idx="97">
                  <c:v>0.99999999724252997</c:v>
                </c:pt>
                <c:pt idx="98">
                  <c:v>0.99999999724252997</c:v>
                </c:pt>
                <c:pt idx="99">
                  <c:v>0.99999999724252997</c:v>
                </c:pt>
                <c:pt idx="100">
                  <c:v>0.99999999724252997</c:v>
                </c:pt>
                <c:pt idx="101">
                  <c:v>0.99999999724252997</c:v>
                </c:pt>
                <c:pt idx="102">
                  <c:v>0.99999999724252997</c:v>
                </c:pt>
                <c:pt idx="103">
                  <c:v>0.99999999724252997</c:v>
                </c:pt>
                <c:pt idx="104">
                  <c:v>0.99999999724252997</c:v>
                </c:pt>
                <c:pt idx="105">
                  <c:v>0.99999999724252997</c:v>
                </c:pt>
                <c:pt idx="106">
                  <c:v>0.99999999724252997</c:v>
                </c:pt>
                <c:pt idx="107">
                  <c:v>0.99999999724252997</c:v>
                </c:pt>
                <c:pt idx="108">
                  <c:v>0.99999999724252997</c:v>
                </c:pt>
                <c:pt idx="109">
                  <c:v>0.99999999724252997</c:v>
                </c:pt>
                <c:pt idx="110">
                  <c:v>0.99999999724252997</c:v>
                </c:pt>
                <c:pt idx="111">
                  <c:v>0.99999999724252997</c:v>
                </c:pt>
                <c:pt idx="112">
                  <c:v>0.99999999724252997</c:v>
                </c:pt>
                <c:pt idx="113">
                  <c:v>0.99999999724252997</c:v>
                </c:pt>
                <c:pt idx="114">
                  <c:v>0.99999999724252997</c:v>
                </c:pt>
                <c:pt idx="115">
                  <c:v>0.99999999724252997</c:v>
                </c:pt>
                <c:pt idx="116">
                  <c:v>0.99999999724252997</c:v>
                </c:pt>
                <c:pt idx="117">
                  <c:v>0.99999999724252997</c:v>
                </c:pt>
                <c:pt idx="118">
                  <c:v>0.99999999724252997</c:v>
                </c:pt>
                <c:pt idx="119">
                  <c:v>0.99999999724252997</c:v>
                </c:pt>
                <c:pt idx="120">
                  <c:v>0.99999999724252997</c:v>
                </c:pt>
                <c:pt idx="121">
                  <c:v>0.99999999724252997</c:v>
                </c:pt>
                <c:pt idx="122">
                  <c:v>0.99999999724252997</c:v>
                </c:pt>
                <c:pt idx="123">
                  <c:v>0.99999999724252997</c:v>
                </c:pt>
                <c:pt idx="124">
                  <c:v>0.99999999724252997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5344"/>
        <c:axId val="172536192"/>
      </c:scatterChart>
      <c:valAx>
        <c:axId val="172505344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2536192"/>
        <c:crosses val="autoZero"/>
        <c:crossBetween val="midCat"/>
      </c:valAx>
      <c:valAx>
        <c:axId val="172536192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250534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Sheet3!$H$4</c:f>
              <c:strCache>
                <c:ptCount val="1"/>
                <c:pt idx="0">
                  <c:v>mat</c:v>
                </c:pt>
              </c:strCache>
            </c:strRef>
          </c:tx>
          <c:xVal>
            <c:numRef>
              <c:f>Sheet3!$G$5:$G$51</c:f>
              <c:numCache>
                <c:formatCode>General</c:formatCode>
                <c:ptCount val="47"/>
                <c:pt idx="0">
                  <c:v>5</c:v>
                </c:pt>
                <c:pt idx="1">
                  <c:v>21.483997698218033</c:v>
                </c:pt>
                <c:pt idx="2">
                  <c:v>32.533551794138923</c:v>
                </c:pt>
                <c:pt idx="3">
                  <c:v>39.940289404389901</c:v>
                </c:pt>
                <c:pt idx="4">
                  <c:v>44.905174100267232</c:v>
                </c:pt>
                <c:pt idx="5">
                  <c:v>48.233235838169364</c:v>
                </c:pt>
                <c:pt idx="6">
                  <c:v>50.464102335529375</c:v>
                </c:pt>
                <c:pt idx="7">
                  <c:v>51.959496868739102</c:v>
                </c:pt>
                <c:pt idx="8">
                  <c:v>52.961889801081689</c:v>
                </c:pt>
                <c:pt idx="9">
                  <c:v>53.633813877635369</c:v>
                </c:pt>
                <c:pt idx="10">
                  <c:v>54.084218055563291</c:v>
                </c:pt>
                <c:pt idx="11">
                  <c:v>54.386133004846577</c:v>
                </c:pt>
                <c:pt idx="12">
                  <c:v>54.588512647548995</c:v>
                </c:pt>
                <c:pt idx="13">
                  <c:v>54.72417177896196</c:v>
                </c:pt>
                <c:pt idx="14">
                  <c:v>54.815106814175856</c:v>
                </c:pt>
                <c:pt idx="15">
                  <c:v>54.876062391166684</c:v>
                </c:pt>
                <c:pt idx="16">
                  <c:v>54.916922136341306</c:v>
                </c:pt>
                <c:pt idx="17">
                  <c:v>54.94431124260776</c:v>
                </c:pt>
                <c:pt idx="18">
                  <c:v>54.962670709581168</c:v>
                </c:pt>
                <c:pt idx="19">
                  <c:v>54.974977428327968</c:v>
                </c:pt>
                <c:pt idx="20">
                  <c:v>54.983226868604874</c:v>
                </c:pt>
                <c:pt idx="21">
                  <c:v>54.988756633791056</c:v>
                </c:pt>
                <c:pt idx="22">
                  <c:v>54.992463346245223</c:v>
                </c:pt>
                <c:pt idx="23">
                  <c:v>54.994948029908144</c:v>
                </c:pt>
                <c:pt idx="24">
                  <c:v>54.996613563175458</c:v>
                </c:pt>
                <c:pt idx="25">
                  <c:v>54.997730003511876</c:v>
                </c:pt>
                <c:pt idx="26">
                  <c:v>54.998478375849579</c:v>
                </c:pt>
                <c:pt idx="27">
                  <c:v>54.998980024829443</c:v>
                </c:pt>
                <c:pt idx="28">
                  <c:v>54.999316290196717</c:v>
                </c:pt>
                <c:pt idx="29">
                  <c:v>54.999541695613189</c:v>
                </c:pt>
                <c:pt idx="30">
                  <c:v>54.999692789382337</c:v>
                </c:pt>
                <c:pt idx="31">
                  <c:v>54.999794070564626</c:v>
                </c:pt>
                <c:pt idx="32">
                  <c:v>54.999861961371401</c:v>
                </c:pt>
                <c:pt idx="33">
                  <c:v>54.999907469940119</c:v>
                </c:pt>
                <c:pt idx="34">
                  <c:v>54.999937975245999</c:v>
                </c:pt>
                <c:pt idx="35">
                  <c:v>54.999958423564046</c:v>
                </c:pt>
                <c:pt idx="36">
                  <c:v>54.999972130481538</c:v>
                </c:pt>
                <c:pt idx="37">
                  <c:v>54.999981318503103</c:v>
                </c:pt>
                <c:pt idx="38">
                  <c:v>54.999987477418138</c:v>
                </c:pt>
                <c:pt idx="39">
                  <c:v>54.999991605862348</c:v>
                </c:pt>
                <c:pt idx="40">
                  <c:v>54.999994373241265</c:v>
                </c:pt>
                <c:pt idx="41">
                  <c:v>54.999996228270824</c:v>
                </c:pt>
                <c:pt idx="42">
                  <c:v>54.999997471734325</c:v>
                </c:pt>
                <c:pt idx="43">
                  <c:v>54.999998305252838</c:v>
                </c:pt>
                <c:pt idx="44">
                  <c:v>54.999998863977005</c:v>
                </c:pt>
                <c:pt idx="45">
                  <c:v>54.999999238501012</c:v>
                </c:pt>
                <c:pt idx="46">
                  <c:v>54.999999489551961</c:v>
                </c:pt>
              </c:numCache>
            </c:numRef>
          </c:xVal>
          <c:yVal>
            <c:numRef>
              <c:f>Sheet3!$H$5:$H$51</c:f>
              <c:numCache>
                <c:formatCode>General</c:formatCode>
                <c:ptCount val="47"/>
                <c:pt idx="0">
                  <c:v>5.3782296556017526E-3</c:v>
                </c:pt>
                <c:pt idx="1">
                  <c:v>9.5101013884306487E-2</c:v>
                </c:pt>
                <c:pt idx="2">
                  <c:v>0.43438953189011459</c:v>
                </c:pt>
                <c:pt idx="3">
                  <c:v>0.74445403552340239</c:v>
                </c:pt>
                <c:pt idx="4">
                  <c:v>0.87684948681988473</c:v>
                </c:pt>
                <c:pt idx="5">
                  <c:v>0.92837417579561299</c:v>
                </c:pt>
                <c:pt idx="6">
                  <c:v>0.95089931253405124</c:v>
                </c:pt>
                <c:pt idx="7">
                  <c:v>0.96204668626790679</c:v>
                </c:pt>
                <c:pt idx="8">
                  <c:v>0.96811258252562493</c:v>
                </c:pt>
                <c:pt idx="9">
                  <c:v>0.9716421371232411</c:v>
                </c:pt>
                <c:pt idx="10">
                  <c:v>0.97379258581450023</c:v>
                </c:pt>
                <c:pt idx="11">
                  <c:v>0.97514435595223792</c:v>
                </c:pt>
                <c:pt idx="12">
                  <c:v>0.97601218321645256</c:v>
                </c:pt>
                <c:pt idx="13">
                  <c:v>0.97657728571533742</c:v>
                </c:pt>
                <c:pt idx="14">
                  <c:v>0.9769487895321074</c:v>
                </c:pt>
                <c:pt idx="15">
                  <c:v>0.97719458868347253</c:v>
                </c:pt>
                <c:pt idx="16">
                  <c:v>0.97735791780204373</c:v>
                </c:pt>
                <c:pt idx="17">
                  <c:v>0.97746676033047786</c:v>
                </c:pt>
                <c:pt idx="18">
                  <c:v>0.97753943332991255</c:v>
                </c:pt>
                <c:pt idx="19">
                  <c:v>0.97758801924897887</c:v>
                </c:pt>
                <c:pt idx="20">
                  <c:v>0.97762052986059444</c:v>
                </c:pt>
                <c:pt idx="21">
                  <c:v>0.97764229657385771</c:v>
                </c:pt>
                <c:pt idx="22">
                  <c:v>0.97765687565583004</c:v>
                </c:pt>
                <c:pt idx="23">
                  <c:v>0.97766664310581031</c:v>
                </c:pt>
                <c:pt idx="24">
                  <c:v>0.97767318808740911</c:v>
                </c:pt>
                <c:pt idx="25">
                  <c:v>0.97767757427048008</c:v>
                </c:pt>
                <c:pt idx="26">
                  <c:v>0.97768051394553013</c:v>
                </c:pt>
                <c:pt idx="27">
                  <c:v>0.97768248425686399</c:v>
                </c:pt>
                <c:pt idx="28">
                  <c:v>0.97768380490089701</c:v>
                </c:pt>
                <c:pt idx="29">
                  <c:v>0.9776846901123144</c:v>
                </c:pt>
                <c:pt idx="30">
                  <c:v>0.9776852834680636</c:v>
                </c:pt>
                <c:pt idx="31">
                  <c:v>0.97768568119768584</c:v>
                </c:pt>
                <c:pt idx="32">
                  <c:v>0.97768594779994666</c:v>
                </c:pt>
                <c:pt idx="33">
                  <c:v>0.97768612650704367</c:v>
                </c:pt>
                <c:pt idx="34">
                  <c:v>0.97768624629721046</c:v>
                </c:pt>
                <c:pt idx="35">
                  <c:v>0.97768632659460863</c:v>
                </c:pt>
                <c:pt idx="36">
                  <c:v>0.97768638041940625</c:v>
                </c:pt>
                <c:pt idx="37">
                  <c:v>0.97768641649917609</c:v>
                </c:pt>
                <c:pt idx="38">
                  <c:v>0.97768644068413701</c:v>
                </c:pt>
                <c:pt idx="39">
                  <c:v>0.97768645689578693</c:v>
                </c:pt>
                <c:pt idx="40">
                  <c:v>0.97768646776277424</c:v>
                </c:pt>
                <c:pt idx="41">
                  <c:v>0.9776864750471308</c:v>
                </c:pt>
                <c:pt idx="42">
                  <c:v>0.97768647992997981</c:v>
                </c:pt>
                <c:pt idx="43">
                  <c:v>0.97768648320305096</c:v>
                </c:pt>
                <c:pt idx="44">
                  <c:v>0.9776864853970556</c:v>
                </c:pt>
                <c:pt idx="45">
                  <c:v>0.97768648686774096</c:v>
                </c:pt>
                <c:pt idx="46">
                  <c:v>0.97768648785357071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Sheet3!$I$4</c:f>
              <c:strCache>
                <c:ptCount val="1"/>
                <c:pt idx="0">
                  <c:v>mat age</c:v>
                </c:pt>
              </c:strCache>
            </c:strRef>
          </c:tx>
          <c:xVal>
            <c:numRef>
              <c:f>Sheet3!$G$5:$G$47</c:f>
              <c:numCache>
                <c:formatCode>General</c:formatCode>
                <c:ptCount val="43"/>
                <c:pt idx="0">
                  <c:v>5</c:v>
                </c:pt>
                <c:pt idx="1">
                  <c:v>21.483997698218033</c:v>
                </c:pt>
                <c:pt idx="2">
                  <c:v>32.533551794138923</c:v>
                </c:pt>
                <c:pt idx="3">
                  <c:v>39.940289404389901</c:v>
                </c:pt>
                <c:pt idx="4">
                  <c:v>44.905174100267232</c:v>
                </c:pt>
                <c:pt idx="5">
                  <c:v>48.233235838169364</c:v>
                </c:pt>
                <c:pt idx="6">
                  <c:v>50.464102335529375</c:v>
                </c:pt>
                <c:pt idx="7">
                  <c:v>51.959496868739102</c:v>
                </c:pt>
                <c:pt idx="8">
                  <c:v>52.961889801081689</c:v>
                </c:pt>
                <c:pt idx="9">
                  <c:v>53.633813877635369</c:v>
                </c:pt>
                <c:pt idx="10">
                  <c:v>54.084218055563291</c:v>
                </c:pt>
                <c:pt idx="11">
                  <c:v>54.386133004846577</c:v>
                </c:pt>
                <c:pt idx="12">
                  <c:v>54.588512647548995</c:v>
                </c:pt>
                <c:pt idx="13">
                  <c:v>54.72417177896196</c:v>
                </c:pt>
                <c:pt idx="14">
                  <c:v>54.815106814175856</c:v>
                </c:pt>
                <c:pt idx="15">
                  <c:v>54.876062391166684</c:v>
                </c:pt>
                <c:pt idx="16">
                  <c:v>54.916922136341306</c:v>
                </c:pt>
                <c:pt idx="17">
                  <c:v>54.94431124260776</c:v>
                </c:pt>
                <c:pt idx="18">
                  <c:v>54.962670709581168</c:v>
                </c:pt>
                <c:pt idx="19">
                  <c:v>54.974977428327968</c:v>
                </c:pt>
                <c:pt idx="20">
                  <c:v>54.983226868604874</c:v>
                </c:pt>
                <c:pt idx="21">
                  <c:v>54.988756633791056</c:v>
                </c:pt>
                <c:pt idx="22">
                  <c:v>54.992463346245223</c:v>
                </c:pt>
                <c:pt idx="23">
                  <c:v>54.994948029908144</c:v>
                </c:pt>
                <c:pt idx="24">
                  <c:v>54.996613563175458</c:v>
                </c:pt>
                <c:pt idx="25">
                  <c:v>54.997730003511876</c:v>
                </c:pt>
                <c:pt idx="26">
                  <c:v>54.998478375849579</c:v>
                </c:pt>
                <c:pt idx="27">
                  <c:v>54.998980024829443</c:v>
                </c:pt>
                <c:pt idx="28">
                  <c:v>54.999316290196717</c:v>
                </c:pt>
                <c:pt idx="29">
                  <c:v>54.999541695613189</c:v>
                </c:pt>
                <c:pt idx="30">
                  <c:v>54.999692789382337</c:v>
                </c:pt>
                <c:pt idx="31">
                  <c:v>54.999794070564626</c:v>
                </c:pt>
                <c:pt idx="32">
                  <c:v>54.999861961371401</c:v>
                </c:pt>
                <c:pt idx="33">
                  <c:v>54.999907469940119</c:v>
                </c:pt>
                <c:pt idx="34">
                  <c:v>54.999937975245999</c:v>
                </c:pt>
                <c:pt idx="35">
                  <c:v>54.999958423564046</c:v>
                </c:pt>
                <c:pt idx="36">
                  <c:v>54.999972130481538</c:v>
                </c:pt>
                <c:pt idx="37">
                  <c:v>54.999981318503103</c:v>
                </c:pt>
                <c:pt idx="38">
                  <c:v>54.999987477418138</c:v>
                </c:pt>
                <c:pt idx="39">
                  <c:v>54.999991605862348</c:v>
                </c:pt>
                <c:pt idx="40">
                  <c:v>54.999994373241265</c:v>
                </c:pt>
                <c:pt idx="41">
                  <c:v>54.999996228270824</c:v>
                </c:pt>
                <c:pt idx="42">
                  <c:v>54.999997471734325</c:v>
                </c:pt>
              </c:numCache>
            </c:numRef>
          </c:xVal>
          <c:yVal>
            <c:numRef>
              <c:f>Sheet3!$I$5:$I$47</c:f>
              <c:numCache>
                <c:formatCode>General</c:formatCode>
                <c:ptCount val="43"/>
                <c:pt idx="0">
                  <c:v>4.2776035956449687E-2</c:v>
                </c:pt>
                <c:pt idx="1">
                  <c:v>0.15776522686769565</c:v>
                </c:pt>
                <c:pt idx="2">
                  <c:v>0.4398324172394249</c:v>
                </c:pt>
                <c:pt idx="3">
                  <c:v>0.76696747562215539</c:v>
                </c:pt>
                <c:pt idx="4">
                  <c:v>0.93241392898693509</c:v>
                </c:pt>
                <c:pt idx="5">
                  <c:v>0.983001465992419</c:v>
                </c:pt>
                <c:pt idx="6">
                  <c:v>0.99589154811838665</c:v>
                </c:pt>
                <c:pt idx="7">
                  <c:v>0.99901678657628967</c:v>
                </c:pt>
                <c:pt idx="8">
                  <c:v>0.99976526280439859</c:v>
                </c:pt>
                <c:pt idx="9">
                  <c:v>0.99994398963556663</c:v>
                </c:pt>
                <c:pt idx="10">
                  <c:v>0.99998663725207382</c:v>
                </c:pt>
                <c:pt idx="11">
                  <c:v>0.99999681206799229</c:v>
                </c:pt>
                <c:pt idx="12">
                  <c:v>0.99999923946543001</c:v>
                </c:pt>
                <c:pt idx="13">
                  <c:v>0.99999981856207676</c:v>
                </c:pt>
                <c:pt idx="14">
                  <c:v>0.99999995671504383</c:v>
                </c:pt>
                <c:pt idx="15">
                  <c:v>0.99999998967367343</c:v>
                </c:pt>
                <c:pt idx="16">
                  <c:v>0.99999999753648794</c:v>
                </c:pt>
                <c:pt idx="17">
                  <c:v>0.99999999941228945</c:v>
                </c:pt>
                <c:pt idx="18">
                  <c:v>0.99999999985979215</c:v>
                </c:pt>
                <c:pt idx="19">
                  <c:v>0.9999999999665512</c:v>
                </c:pt>
                <c:pt idx="20">
                  <c:v>0.99999999999202016</c:v>
                </c:pt>
                <c:pt idx="21">
                  <c:v>0.99999999999809619</c:v>
                </c:pt>
                <c:pt idx="22">
                  <c:v>0.99999999999954592</c:v>
                </c:pt>
                <c:pt idx="23">
                  <c:v>0.99999999999989164</c:v>
                </c:pt>
                <c:pt idx="24">
                  <c:v>0.99999999999997424</c:v>
                </c:pt>
                <c:pt idx="25">
                  <c:v>0.99999999999999378</c:v>
                </c:pt>
                <c:pt idx="26">
                  <c:v>0.99999999999999845</c:v>
                </c:pt>
                <c:pt idx="27">
                  <c:v>0.99999999999999956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Sheet3!$L$4</c:f>
              <c:strCache>
                <c:ptCount val="1"/>
                <c:pt idx="0">
                  <c:v>ssfleet</c:v>
                </c:pt>
              </c:strCache>
            </c:strRef>
          </c:tx>
          <c:xVal>
            <c:numRef>
              <c:f>Sheet3!$G$5:$G$42</c:f>
              <c:numCache>
                <c:formatCode>General</c:formatCode>
                <c:ptCount val="38"/>
                <c:pt idx="0">
                  <c:v>5</c:v>
                </c:pt>
                <c:pt idx="1">
                  <c:v>21.483997698218033</c:v>
                </c:pt>
                <c:pt idx="2">
                  <c:v>32.533551794138923</c:v>
                </c:pt>
                <c:pt idx="3">
                  <c:v>39.940289404389901</c:v>
                </c:pt>
                <c:pt idx="4">
                  <c:v>44.905174100267232</c:v>
                </c:pt>
                <c:pt idx="5">
                  <c:v>48.233235838169364</c:v>
                </c:pt>
                <c:pt idx="6">
                  <c:v>50.464102335529375</c:v>
                </c:pt>
                <c:pt idx="7">
                  <c:v>51.959496868739102</c:v>
                </c:pt>
                <c:pt idx="8">
                  <c:v>52.961889801081689</c:v>
                </c:pt>
                <c:pt idx="9">
                  <c:v>53.633813877635369</c:v>
                </c:pt>
                <c:pt idx="10">
                  <c:v>54.084218055563291</c:v>
                </c:pt>
                <c:pt idx="11">
                  <c:v>54.386133004846577</c:v>
                </c:pt>
                <c:pt idx="12">
                  <c:v>54.588512647548995</c:v>
                </c:pt>
                <c:pt idx="13">
                  <c:v>54.72417177896196</c:v>
                </c:pt>
                <c:pt idx="14">
                  <c:v>54.815106814175856</c:v>
                </c:pt>
                <c:pt idx="15">
                  <c:v>54.876062391166684</c:v>
                </c:pt>
                <c:pt idx="16">
                  <c:v>54.916922136341306</c:v>
                </c:pt>
                <c:pt idx="17">
                  <c:v>54.94431124260776</c:v>
                </c:pt>
                <c:pt idx="18">
                  <c:v>54.962670709581168</c:v>
                </c:pt>
                <c:pt idx="19">
                  <c:v>54.974977428327968</c:v>
                </c:pt>
                <c:pt idx="20">
                  <c:v>54.983226868604874</c:v>
                </c:pt>
                <c:pt idx="21">
                  <c:v>54.988756633791056</c:v>
                </c:pt>
                <c:pt idx="22">
                  <c:v>54.992463346245223</c:v>
                </c:pt>
                <c:pt idx="23">
                  <c:v>54.994948029908144</c:v>
                </c:pt>
                <c:pt idx="24">
                  <c:v>54.996613563175458</c:v>
                </c:pt>
                <c:pt idx="25">
                  <c:v>54.997730003511876</c:v>
                </c:pt>
                <c:pt idx="26">
                  <c:v>54.998478375849579</c:v>
                </c:pt>
                <c:pt idx="27">
                  <c:v>54.998980024829443</c:v>
                </c:pt>
                <c:pt idx="28">
                  <c:v>54.999316290196717</c:v>
                </c:pt>
                <c:pt idx="29">
                  <c:v>54.999541695613189</c:v>
                </c:pt>
                <c:pt idx="30">
                  <c:v>54.999692789382337</c:v>
                </c:pt>
                <c:pt idx="31">
                  <c:v>54.999794070564626</c:v>
                </c:pt>
                <c:pt idx="32">
                  <c:v>54.999861961371401</c:v>
                </c:pt>
                <c:pt idx="33">
                  <c:v>54.999907469940119</c:v>
                </c:pt>
                <c:pt idx="34">
                  <c:v>54.999937975245999</c:v>
                </c:pt>
                <c:pt idx="35">
                  <c:v>54.999958423564046</c:v>
                </c:pt>
                <c:pt idx="36">
                  <c:v>54.999972130481538</c:v>
                </c:pt>
                <c:pt idx="37">
                  <c:v>54.999981318503103</c:v>
                </c:pt>
              </c:numCache>
            </c:numRef>
          </c:xVal>
          <c:yVal>
            <c:numRef>
              <c:f>Sheet3!$L$5:$L$42</c:f>
              <c:numCache>
                <c:formatCode>General</c:formatCode>
                <c:ptCount val="38"/>
                <c:pt idx="0">
                  <c:v>1.00888E-3</c:v>
                </c:pt>
                <c:pt idx="1">
                  <c:v>1.96401E-3</c:v>
                </c:pt>
                <c:pt idx="2">
                  <c:v>3.6962800000000001E-3</c:v>
                </c:pt>
                <c:pt idx="3">
                  <c:v>6.7251300000000002E-3</c:v>
                </c:pt>
                <c:pt idx="4">
                  <c:v>1.18291E-2</c:v>
                </c:pt>
                <c:pt idx="5">
                  <c:v>2.0114799999999999E-2</c:v>
                </c:pt>
                <c:pt idx="6">
                  <c:v>3.3066900000000003E-2</c:v>
                </c:pt>
                <c:pt idx="7">
                  <c:v>5.2551800000000003E-2</c:v>
                </c:pt>
                <c:pt idx="8">
                  <c:v>8.0741099999999996E-2</c:v>
                </c:pt>
                <c:pt idx="9">
                  <c:v>0.11992700000000001</c:v>
                </c:pt>
                <c:pt idx="10">
                  <c:v>0.172208</c:v>
                </c:pt>
                <c:pt idx="11">
                  <c:v>0.23905799999999999</c:v>
                </c:pt>
                <c:pt idx="12">
                  <c:v>0.32082500000000003</c:v>
                </c:pt>
                <c:pt idx="13">
                  <c:v>0.416244</c:v>
                </c:pt>
                <c:pt idx="14">
                  <c:v>0.52208600000000005</c:v>
                </c:pt>
                <c:pt idx="15">
                  <c:v>0.63306799999999996</c:v>
                </c:pt>
                <c:pt idx="16">
                  <c:v>0.74211800000000006</c:v>
                </c:pt>
                <c:pt idx="17">
                  <c:v>0.84102600000000005</c:v>
                </c:pt>
                <c:pt idx="18">
                  <c:v>0.921427</c:v>
                </c:pt>
                <c:pt idx="19">
                  <c:v>0.97594800000000004</c:v>
                </c:pt>
                <c:pt idx="20">
                  <c:v>0.99934699999999999</c:v>
                </c:pt>
                <c:pt idx="21">
                  <c:v>0.99999899999999997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sssurvey</c:v>
          </c:tx>
          <c:xVal>
            <c:numRef>
              <c:f>Sheet3!$G$5:$G$42</c:f>
              <c:numCache>
                <c:formatCode>General</c:formatCode>
                <c:ptCount val="38"/>
                <c:pt idx="0">
                  <c:v>5</c:v>
                </c:pt>
                <c:pt idx="1">
                  <c:v>21.483997698218033</c:v>
                </c:pt>
                <c:pt idx="2">
                  <c:v>32.533551794138923</c:v>
                </c:pt>
                <c:pt idx="3">
                  <c:v>39.940289404389901</c:v>
                </c:pt>
                <c:pt idx="4">
                  <c:v>44.905174100267232</c:v>
                </c:pt>
                <c:pt idx="5">
                  <c:v>48.233235838169364</c:v>
                </c:pt>
                <c:pt idx="6">
                  <c:v>50.464102335529375</c:v>
                </c:pt>
                <c:pt idx="7">
                  <c:v>51.959496868739102</c:v>
                </c:pt>
                <c:pt idx="8">
                  <c:v>52.961889801081689</c:v>
                </c:pt>
                <c:pt idx="9">
                  <c:v>53.633813877635369</c:v>
                </c:pt>
                <c:pt idx="10">
                  <c:v>54.084218055563291</c:v>
                </c:pt>
                <c:pt idx="11">
                  <c:v>54.386133004846577</c:v>
                </c:pt>
                <c:pt idx="12">
                  <c:v>54.588512647548995</c:v>
                </c:pt>
                <c:pt idx="13">
                  <c:v>54.72417177896196</c:v>
                </c:pt>
                <c:pt idx="14">
                  <c:v>54.815106814175856</c:v>
                </c:pt>
                <c:pt idx="15">
                  <c:v>54.876062391166684</c:v>
                </c:pt>
                <c:pt idx="16">
                  <c:v>54.916922136341306</c:v>
                </c:pt>
                <c:pt idx="17">
                  <c:v>54.94431124260776</c:v>
                </c:pt>
                <c:pt idx="18">
                  <c:v>54.962670709581168</c:v>
                </c:pt>
                <c:pt idx="19">
                  <c:v>54.974977428327968</c:v>
                </c:pt>
                <c:pt idx="20">
                  <c:v>54.983226868604874</c:v>
                </c:pt>
                <c:pt idx="21">
                  <c:v>54.988756633791056</c:v>
                </c:pt>
                <c:pt idx="22">
                  <c:v>54.992463346245223</c:v>
                </c:pt>
                <c:pt idx="23">
                  <c:v>54.994948029908144</c:v>
                </c:pt>
                <c:pt idx="24">
                  <c:v>54.996613563175458</c:v>
                </c:pt>
                <c:pt idx="25">
                  <c:v>54.997730003511876</c:v>
                </c:pt>
                <c:pt idx="26">
                  <c:v>54.998478375849579</c:v>
                </c:pt>
                <c:pt idx="27">
                  <c:v>54.998980024829443</c:v>
                </c:pt>
                <c:pt idx="28">
                  <c:v>54.999316290196717</c:v>
                </c:pt>
                <c:pt idx="29">
                  <c:v>54.999541695613189</c:v>
                </c:pt>
                <c:pt idx="30">
                  <c:v>54.999692789382337</c:v>
                </c:pt>
                <c:pt idx="31">
                  <c:v>54.999794070564626</c:v>
                </c:pt>
                <c:pt idx="32">
                  <c:v>54.999861961371401</c:v>
                </c:pt>
                <c:pt idx="33">
                  <c:v>54.999907469940119</c:v>
                </c:pt>
                <c:pt idx="34">
                  <c:v>54.999937975245999</c:v>
                </c:pt>
                <c:pt idx="35">
                  <c:v>54.999958423564046</c:v>
                </c:pt>
                <c:pt idx="36">
                  <c:v>54.999972130481538</c:v>
                </c:pt>
                <c:pt idx="37">
                  <c:v>54.999981318503103</c:v>
                </c:pt>
              </c:numCache>
            </c:numRef>
          </c:xVal>
          <c:yVal>
            <c:numRef>
              <c:f>Sheet3!$M$5:$M$74</c:f>
              <c:numCache>
                <c:formatCode>General</c:formatCode>
                <c:ptCount val="70"/>
                <c:pt idx="0">
                  <c:v>6.4186900000000003E-3</c:v>
                </c:pt>
                <c:pt idx="1">
                  <c:v>1.13206E-2</c:v>
                </c:pt>
                <c:pt idx="2">
                  <c:v>1.9302400000000001E-2</c:v>
                </c:pt>
                <c:pt idx="3">
                  <c:v>3.1817400000000003E-2</c:v>
                </c:pt>
                <c:pt idx="4">
                  <c:v>5.0702799999999999E-2</c:v>
                </c:pt>
                <c:pt idx="5">
                  <c:v>7.8111399999999998E-2</c:v>
                </c:pt>
                <c:pt idx="6">
                  <c:v>0.11633499999999999</c:v>
                </c:pt>
                <c:pt idx="7">
                  <c:v>0.16750300000000001</c:v>
                </c:pt>
                <c:pt idx="8">
                  <c:v>0.233157</c:v>
                </c:pt>
                <c:pt idx="9">
                  <c:v>0.313753</c:v>
                </c:pt>
                <c:pt idx="10">
                  <c:v>0.40817100000000001</c:v>
                </c:pt>
                <c:pt idx="11">
                  <c:v>0.513347</c:v>
                </c:pt>
                <c:pt idx="12">
                  <c:v>0.62415699999999996</c:v>
                </c:pt>
                <c:pt idx="13">
                  <c:v>0.73365400000000003</c:v>
                </c:pt>
                <c:pt idx="14">
                  <c:v>0.83368699999999996</c:v>
                </c:pt>
                <c:pt idx="15">
                  <c:v>0.91586000000000001</c:v>
                </c:pt>
                <c:pt idx="16">
                  <c:v>0.97267899999999996</c:v>
                </c:pt>
                <c:pt idx="17">
                  <c:v>0.99869200000000002</c:v>
                </c:pt>
                <c:pt idx="18">
                  <c:v>0.99999800000000005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0432"/>
        <c:axId val="88208896"/>
      </c:scatterChart>
      <c:valAx>
        <c:axId val="882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08896"/>
        <c:crosses val="autoZero"/>
        <c:crossBetween val="midCat"/>
      </c:valAx>
      <c:valAx>
        <c:axId val="882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1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12</xdr:row>
      <xdr:rowOff>85725</xdr:rowOff>
    </xdr:from>
    <xdr:to>
      <xdr:col>19</xdr:col>
      <xdr:colOff>2085975</xdr:colOff>
      <xdr:row>43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18</xdr:col>
          <xdr:colOff>0</xdr:colOff>
          <xdr:row>7</xdr:row>
          <xdr:rowOff>0</xdr:rowOff>
        </xdr:to>
        <xdr:sp macro="" textlink="">
          <xdr:nvSpPr>
            <xdr:cNvPr id="1029" name="ScrollBar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18</xdr:col>
          <xdr:colOff>0</xdr:colOff>
          <xdr:row>8</xdr:row>
          <xdr:rowOff>0</xdr:rowOff>
        </xdr:to>
        <xdr:sp macro="" textlink="">
          <xdr:nvSpPr>
            <xdr:cNvPr id="1030" name="ScrollBar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18</xdr:col>
          <xdr:colOff>0</xdr:colOff>
          <xdr:row>9</xdr:row>
          <xdr:rowOff>0</xdr:rowOff>
        </xdr:to>
        <xdr:sp macro="" textlink="">
          <xdr:nvSpPr>
            <xdr:cNvPr id="1031" name="ScrollBar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18</xdr:col>
          <xdr:colOff>0</xdr:colOff>
          <xdr:row>10</xdr:row>
          <xdr:rowOff>0</xdr:rowOff>
        </xdr:to>
        <xdr:sp macro="" textlink="">
          <xdr:nvSpPr>
            <xdr:cNvPr id="1032" name="ScrollBar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18</xdr:col>
          <xdr:colOff>0</xdr:colOff>
          <xdr:row>11</xdr:row>
          <xdr:rowOff>0</xdr:rowOff>
        </xdr:to>
        <xdr:sp macro="" textlink="">
          <xdr:nvSpPr>
            <xdr:cNvPr id="1033" name="ScrollBar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18</xdr:col>
          <xdr:colOff>0</xdr:colOff>
          <xdr:row>12</xdr:row>
          <xdr:rowOff>0</xdr:rowOff>
        </xdr:to>
        <xdr:sp macro="" textlink="">
          <xdr:nvSpPr>
            <xdr:cNvPr id="1034" name="ScrollBar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20</xdr:col>
      <xdr:colOff>0</xdr:colOff>
      <xdr:row>14</xdr:row>
      <xdr:rowOff>0</xdr:rowOff>
    </xdr:from>
    <xdr:to>
      <xdr:col>31</xdr:col>
      <xdr:colOff>266700</xdr:colOff>
      <xdr:row>45</xdr:row>
      <xdr:rowOff>47625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475130</xdr:colOff>
      <xdr:row>2</xdr:row>
      <xdr:rowOff>103654</xdr:rowOff>
    </xdr:from>
    <xdr:to>
      <xdr:col>23</xdr:col>
      <xdr:colOff>79562</xdr:colOff>
      <xdr:row>26</xdr:row>
      <xdr:rowOff>3922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%20Project/Stock%20assessment/StockSynthesis3/Supplementary_Files/SS_sheets/SS2-sel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152"/>
  <sheetViews>
    <sheetView zoomScale="75" zoomScaleNormal="75" workbookViewId="0">
      <selection activeCell="C12" sqref="C12"/>
    </sheetView>
  </sheetViews>
  <sheetFormatPr defaultRowHeight="12.75" x14ac:dyDescent="0.2"/>
  <cols>
    <col min="1" max="1" width="6.28515625" customWidth="1"/>
    <col min="2" max="2" width="7.28515625" customWidth="1"/>
    <col min="3" max="3" width="13.140625" customWidth="1"/>
    <col min="4" max="4" width="11.5703125" bestFit="1" customWidth="1"/>
    <col min="5" max="5" width="11.42578125" customWidth="1"/>
    <col min="6" max="6" width="7.85546875" customWidth="1"/>
    <col min="7" max="7" width="9" customWidth="1"/>
    <col min="8" max="8" width="10.42578125" customWidth="1"/>
    <col min="9" max="9" width="10.5703125" customWidth="1"/>
    <col min="11" max="11" width="13.85546875" bestFit="1" customWidth="1"/>
    <col min="13" max="13" width="9.42578125" bestFit="1" customWidth="1"/>
    <col min="18" max="18" width="12" customWidth="1"/>
    <col min="19" max="19" width="15.85546875" customWidth="1"/>
    <col min="20" max="20" width="59" customWidth="1"/>
  </cols>
  <sheetData>
    <row r="1" spans="1:37" x14ac:dyDescent="0.2">
      <c r="A1" s="30" t="s">
        <v>41</v>
      </c>
      <c r="B1" s="3"/>
      <c r="C1" s="3"/>
      <c r="D1" s="3"/>
      <c r="E1" s="3"/>
      <c r="I1" s="1"/>
    </row>
    <row r="2" spans="1:37" x14ac:dyDescent="0.2">
      <c r="A2" s="46"/>
      <c r="B2" s="47"/>
      <c r="C2" s="47"/>
      <c r="D2" s="47"/>
      <c r="E2" s="47"/>
      <c r="I2" s="1"/>
    </row>
    <row r="3" spans="1:37" x14ac:dyDescent="0.2">
      <c r="A3" s="30">
        <v>20</v>
      </c>
      <c r="B3" s="47"/>
      <c r="C3" s="47"/>
      <c r="D3" s="47"/>
      <c r="E3" s="47"/>
      <c r="I3" s="1"/>
    </row>
    <row r="4" spans="1:37" x14ac:dyDescent="0.2">
      <c r="A4" s="46"/>
      <c r="B4" s="47"/>
      <c r="C4" s="47"/>
      <c r="D4" s="47"/>
      <c r="E4" s="47"/>
      <c r="I4" s="1"/>
    </row>
    <row r="5" spans="1:37" x14ac:dyDescent="0.2">
      <c r="A5" s="2"/>
      <c r="C5" s="2"/>
      <c r="F5" s="55" t="s">
        <v>1</v>
      </c>
      <c r="G5" s="55"/>
      <c r="I5" s="30">
        <v>1</v>
      </c>
    </row>
    <row r="6" spans="1:37" ht="13.5" thickBot="1" x14ac:dyDescent="0.25">
      <c r="B6" s="4" t="s">
        <v>2</v>
      </c>
      <c r="C6" s="4" t="s">
        <v>3</v>
      </c>
      <c r="D6" s="5" t="s">
        <v>4</v>
      </c>
      <c r="E6" s="5" t="s">
        <v>5</v>
      </c>
      <c r="F6" s="5" t="s">
        <v>6</v>
      </c>
      <c r="G6" s="5" t="s">
        <v>7</v>
      </c>
      <c r="I6" s="5" t="s">
        <v>46</v>
      </c>
      <c r="M6" s="54" t="s">
        <v>0</v>
      </c>
      <c r="N6" s="54"/>
      <c r="O6" s="54"/>
      <c r="P6" s="54"/>
      <c r="Q6" s="54"/>
      <c r="R6" s="54"/>
      <c r="S6" s="44" t="s">
        <v>43</v>
      </c>
      <c r="T6" s="6"/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</row>
    <row r="7" spans="1:37" ht="25.5" customHeight="1" x14ac:dyDescent="0.2">
      <c r="B7" s="45" t="s">
        <v>22</v>
      </c>
      <c r="C7" s="51">
        <v>18.282752203863829</v>
      </c>
      <c r="D7" s="8" t="s">
        <v>23</v>
      </c>
      <c r="E7" s="48">
        <f>C7</f>
        <v>18.282752203863829</v>
      </c>
      <c r="F7" s="9">
        <f>B20*1.01</f>
        <v>1.01</v>
      </c>
      <c r="G7" s="9">
        <f>B23*0.99</f>
        <v>85.14</v>
      </c>
      <c r="H7" s="30"/>
      <c r="I7" s="30">
        <v>6</v>
      </c>
      <c r="J7" s="43"/>
      <c r="K7" s="52"/>
      <c r="L7" s="52"/>
      <c r="S7" s="10">
        <v>677</v>
      </c>
      <c r="T7" s="11"/>
      <c r="U7" s="12">
        <f t="shared" ref="U7:V12" si="0">F7</f>
        <v>1.01</v>
      </c>
      <c r="V7" s="12">
        <f t="shared" si="0"/>
        <v>85.14</v>
      </c>
      <c r="W7" s="12">
        <f t="shared" ref="W7:W12" si="1">C7</f>
        <v>18.282752203863829</v>
      </c>
      <c r="X7" s="12">
        <f t="shared" ref="X7:X12" si="2">W7</f>
        <v>18.282752203863829</v>
      </c>
      <c r="Y7">
        <v>1</v>
      </c>
      <c r="Z7">
        <v>0.05</v>
      </c>
      <c r="AA7">
        <v>2</v>
      </c>
      <c r="AB7">
        <v>0</v>
      </c>
      <c r="AC7">
        <v>0</v>
      </c>
      <c r="AD7">
        <v>0</v>
      </c>
      <c r="AE7">
        <v>0</v>
      </c>
      <c r="AF7">
        <v>0.5</v>
      </c>
      <c r="AG7">
        <v>0</v>
      </c>
      <c r="AH7">
        <v>0</v>
      </c>
      <c r="AI7" t="s">
        <v>24</v>
      </c>
      <c r="AJ7" s="7" t="s">
        <v>22</v>
      </c>
      <c r="AK7" s="8" t="s">
        <v>23</v>
      </c>
    </row>
    <row r="8" spans="1:37" ht="25.5" customHeight="1" x14ac:dyDescent="0.2">
      <c r="B8" s="45" t="s">
        <v>25</v>
      </c>
      <c r="C8" s="51">
        <v>-1</v>
      </c>
      <c r="D8" s="8" t="s">
        <v>26</v>
      </c>
      <c r="E8" s="49">
        <f>E$7+C16+(0.99*$B$23-E$7-C16)/(1+EXP(-C8))</f>
        <v>36.994494033672666</v>
      </c>
      <c r="F8" s="30">
        <v>-5</v>
      </c>
      <c r="G8" s="30">
        <v>3</v>
      </c>
      <c r="H8" s="30"/>
      <c r="I8" s="30">
        <v>-20</v>
      </c>
      <c r="J8" s="43"/>
      <c r="K8" s="52"/>
      <c r="L8" s="52"/>
      <c r="S8" s="10">
        <v>712</v>
      </c>
      <c r="T8" s="11"/>
      <c r="U8" s="12">
        <f t="shared" si="0"/>
        <v>-5</v>
      </c>
      <c r="V8" s="12">
        <f t="shared" si="0"/>
        <v>3</v>
      </c>
      <c r="W8" s="12">
        <f t="shared" si="1"/>
        <v>-1</v>
      </c>
      <c r="X8" s="12">
        <f t="shared" si="2"/>
        <v>-1</v>
      </c>
      <c r="Y8">
        <v>1</v>
      </c>
      <c r="Z8">
        <v>0.05</v>
      </c>
      <c r="AA8">
        <v>3</v>
      </c>
      <c r="AB8">
        <v>0</v>
      </c>
      <c r="AC8">
        <v>0</v>
      </c>
      <c r="AD8">
        <v>0</v>
      </c>
      <c r="AE8">
        <v>0</v>
      </c>
      <c r="AF8">
        <v>0.5</v>
      </c>
      <c r="AG8">
        <v>0</v>
      </c>
      <c r="AH8">
        <v>0</v>
      </c>
      <c r="AI8" t="s">
        <v>24</v>
      </c>
      <c r="AJ8" s="7" t="s">
        <v>25</v>
      </c>
      <c r="AK8" s="8" t="s">
        <v>26</v>
      </c>
    </row>
    <row r="9" spans="1:37" ht="25.5" customHeight="1" x14ac:dyDescent="0.2">
      <c r="B9" s="45" t="s">
        <v>44</v>
      </c>
      <c r="C9" s="51">
        <v>4.0794019178583154</v>
      </c>
      <c r="D9" s="8" t="s">
        <v>28</v>
      </c>
      <c r="E9" s="50">
        <f>EXP(C9)</f>
        <v>59.110106576728704</v>
      </c>
      <c r="F9" s="30">
        <v>-4</v>
      </c>
      <c r="G9" s="30">
        <v>12</v>
      </c>
      <c r="H9" s="30"/>
      <c r="I9" s="30">
        <v>2</v>
      </c>
      <c r="J9" s="43"/>
      <c r="K9" s="52"/>
      <c r="L9" s="52"/>
      <c r="S9" s="10">
        <v>464</v>
      </c>
      <c r="T9" s="11"/>
      <c r="U9" s="12">
        <f t="shared" si="0"/>
        <v>-4</v>
      </c>
      <c r="V9" s="12">
        <f t="shared" si="0"/>
        <v>12</v>
      </c>
      <c r="W9" s="12">
        <f t="shared" si="1"/>
        <v>4.0794019178583154</v>
      </c>
      <c r="X9" s="12">
        <f t="shared" si="2"/>
        <v>4.0794019178583154</v>
      </c>
      <c r="Y9">
        <v>1</v>
      </c>
      <c r="Z9">
        <v>0.05</v>
      </c>
      <c r="AA9">
        <v>3</v>
      </c>
      <c r="AB9">
        <v>0</v>
      </c>
      <c r="AC9">
        <v>0</v>
      </c>
      <c r="AD9">
        <v>0</v>
      </c>
      <c r="AE9">
        <v>0</v>
      </c>
      <c r="AF9">
        <v>0.5</v>
      </c>
      <c r="AG9">
        <v>0</v>
      </c>
      <c r="AH9">
        <v>0</v>
      </c>
      <c r="AI9" t="s">
        <v>24</v>
      </c>
      <c r="AJ9" s="7" t="s">
        <v>27</v>
      </c>
      <c r="AK9" s="8" t="s">
        <v>28</v>
      </c>
    </row>
    <row r="10" spans="1:37" ht="25.5" customHeight="1" x14ac:dyDescent="0.2">
      <c r="B10" s="45" t="s">
        <v>45</v>
      </c>
      <c r="C10" s="51">
        <v>15</v>
      </c>
      <c r="D10" s="8" t="s">
        <v>28</v>
      </c>
      <c r="E10" s="50">
        <f>EXP(C10)</f>
        <v>3269017.3724721107</v>
      </c>
      <c r="F10" s="30">
        <v>-2</v>
      </c>
      <c r="G10" s="30">
        <v>6</v>
      </c>
      <c r="H10" s="30"/>
      <c r="I10" s="30">
        <v>3</v>
      </c>
      <c r="J10" s="43"/>
      <c r="K10" s="52"/>
      <c r="L10" s="52"/>
      <c r="S10" s="10">
        <v>276</v>
      </c>
      <c r="T10" s="11"/>
      <c r="U10" s="12">
        <f t="shared" si="0"/>
        <v>-2</v>
      </c>
      <c r="V10" s="12">
        <f t="shared" si="0"/>
        <v>6</v>
      </c>
      <c r="W10" s="12">
        <f t="shared" si="1"/>
        <v>15</v>
      </c>
      <c r="X10" s="12">
        <f t="shared" si="2"/>
        <v>15</v>
      </c>
      <c r="Y10">
        <v>1</v>
      </c>
      <c r="Z10">
        <v>0.05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0.5</v>
      </c>
      <c r="AG10">
        <v>0</v>
      </c>
      <c r="AH10">
        <v>0</v>
      </c>
      <c r="AI10" t="s">
        <v>24</v>
      </c>
      <c r="AJ10" s="7" t="s">
        <v>27</v>
      </c>
      <c r="AK10" s="8" t="s">
        <v>28</v>
      </c>
    </row>
    <row r="11" spans="1:37" ht="25.5" customHeight="1" x14ac:dyDescent="0.2">
      <c r="B11" s="45" t="s">
        <v>10</v>
      </c>
      <c r="C11" s="51">
        <v>-999</v>
      </c>
      <c r="D11" s="8" t="s">
        <v>26</v>
      </c>
      <c r="E11" s="49" t="e">
        <f>1/(1+EXP(-C11))</f>
        <v>#NUM!</v>
      </c>
      <c r="F11" s="30">
        <v>-15</v>
      </c>
      <c r="G11" s="30">
        <v>5</v>
      </c>
      <c r="H11" s="30"/>
      <c r="I11" s="30">
        <v>-1</v>
      </c>
      <c r="J11" s="43"/>
      <c r="K11" s="52"/>
      <c r="L11" s="52"/>
      <c r="S11" s="10">
        <v>305</v>
      </c>
      <c r="T11" s="11"/>
      <c r="U11" s="12">
        <f t="shared" si="0"/>
        <v>-15</v>
      </c>
      <c r="V11" s="12">
        <f t="shared" si="0"/>
        <v>5</v>
      </c>
      <c r="W11" s="12">
        <f t="shared" si="1"/>
        <v>-999</v>
      </c>
      <c r="X11" s="12">
        <f t="shared" si="2"/>
        <v>-999</v>
      </c>
      <c r="Y11">
        <v>1</v>
      </c>
      <c r="Z11">
        <v>0.05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0.5</v>
      </c>
      <c r="AG11">
        <v>0</v>
      </c>
      <c r="AH11">
        <v>0</v>
      </c>
      <c r="AI11" t="s">
        <v>24</v>
      </c>
      <c r="AJ11" s="7" t="s">
        <v>10</v>
      </c>
      <c r="AK11" s="8" t="s">
        <v>26</v>
      </c>
    </row>
    <row r="12" spans="1:37" ht="25.5" customHeight="1" x14ac:dyDescent="0.2">
      <c r="B12" s="45" t="s">
        <v>29</v>
      </c>
      <c r="C12" s="51">
        <v>999</v>
      </c>
      <c r="D12" s="8" t="s">
        <v>26</v>
      </c>
      <c r="E12" s="49">
        <f>1/(1+EXP(-C12))</f>
        <v>1</v>
      </c>
      <c r="F12" s="30">
        <v>-5</v>
      </c>
      <c r="G12" s="30">
        <v>5</v>
      </c>
      <c r="H12" s="30"/>
      <c r="I12" s="30">
        <v>0</v>
      </c>
      <c r="J12" s="43"/>
      <c r="K12" s="52"/>
      <c r="L12" s="52"/>
      <c r="S12" s="10">
        <v>515</v>
      </c>
      <c r="T12" s="11"/>
      <c r="U12" s="12">
        <f t="shared" si="0"/>
        <v>-5</v>
      </c>
      <c r="V12" s="12">
        <f t="shared" si="0"/>
        <v>5</v>
      </c>
      <c r="W12" s="12">
        <f t="shared" si="1"/>
        <v>999</v>
      </c>
      <c r="X12" s="12">
        <f t="shared" si="2"/>
        <v>999</v>
      </c>
      <c r="Y12">
        <v>1</v>
      </c>
      <c r="Z12">
        <v>0.05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0.5</v>
      </c>
      <c r="AG12">
        <v>0</v>
      </c>
      <c r="AH12">
        <v>0</v>
      </c>
      <c r="AI12" t="s">
        <v>24</v>
      </c>
      <c r="AJ12" s="7" t="s">
        <v>29</v>
      </c>
      <c r="AK12" s="8" t="s">
        <v>26</v>
      </c>
    </row>
    <row r="14" spans="1:37" x14ac:dyDescent="0.2">
      <c r="A14" s="7" t="s">
        <v>50</v>
      </c>
      <c r="B14" s="45" t="s">
        <v>6</v>
      </c>
      <c r="C14" s="13">
        <v>1</v>
      </c>
      <c r="D14" s="8"/>
      <c r="E14" s="14"/>
    </row>
    <row r="15" spans="1:37" x14ac:dyDescent="0.2">
      <c r="A15" s="7"/>
      <c r="B15" s="45" t="s">
        <v>7</v>
      </c>
      <c r="C15" s="13">
        <v>86</v>
      </c>
      <c r="D15" s="8"/>
      <c r="E15" s="14"/>
      <c r="H15" s="34">
        <f>IF(C11&lt;-1000,-1000-C11,-1)</f>
        <v>-1</v>
      </c>
    </row>
    <row r="16" spans="1:37" x14ac:dyDescent="0.2">
      <c r="A16" s="15"/>
      <c r="B16" s="17" t="s">
        <v>47</v>
      </c>
      <c r="C16" s="13">
        <v>1</v>
      </c>
      <c r="E16" s="16"/>
    </row>
    <row r="17" spans="1:34" x14ac:dyDescent="0.2">
      <c r="A17" s="15"/>
      <c r="B17" s="17" t="s">
        <v>42</v>
      </c>
      <c r="C17" s="32">
        <f>IF(A3=20,0,IF(A3=24,0.5,"WRONG"))</f>
        <v>0</v>
      </c>
      <c r="E17" s="16"/>
      <c r="AH17" s="29"/>
    </row>
    <row r="18" spans="1:34" x14ac:dyDescent="0.2">
      <c r="A18" s="15"/>
      <c r="B18" s="17"/>
      <c r="C18" s="7"/>
      <c r="E18" s="16"/>
    </row>
    <row r="19" spans="1:34" ht="13.5" thickBot="1" x14ac:dyDescent="0.25">
      <c r="A19" s="22" t="s">
        <v>31</v>
      </c>
      <c r="B19" s="31"/>
      <c r="C19" s="32"/>
      <c r="D19" s="32"/>
      <c r="E19" s="33"/>
      <c r="F19" s="34"/>
      <c r="G19" s="34"/>
    </row>
    <row r="20" spans="1:34" x14ac:dyDescent="0.2">
      <c r="A20" s="35" t="s">
        <v>6</v>
      </c>
      <c r="B20" s="36">
        <f>C14+$C$16*$C$17</f>
        <v>1</v>
      </c>
      <c r="C20" s="18"/>
      <c r="D20" s="37">
        <f>EXP(-(($B20-$E$7)^2/$E$9))</f>
        <v>6.3890365184247015E-3</v>
      </c>
      <c r="E20" s="18"/>
      <c r="F20" s="18"/>
      <c r="G20" s="19"/>
    </row>
    <row r="21" spans="1:34" x14ac:dyDescent="0.2">
      <c r="A21" s="38" t="s">
        <v>48</v>
      </c>
      <c r="B21" s="39">
        <f>E7</f>
        <v>18.282752203863829</v>
      </c>
      <c r="C21" s="22"/>
      <c r="D21" s="40">
        <v>1</v>
      </c>
      <c r="E21" s="22"/>
      <c r="F21" s="22"/>
      <c r="G21" s="23"/>
    </row>
    <row r="22" spans="1:34" x14ac:dyDescent="0.2">
      <c r="A22" s="38" t="s">
        <v>49</v>
      </c>
      <c r="B22" s="39">
        <f>E8</f>
        <v>36.994494033672666</v>
      </c>
      <c r="C22" s="22"/>
      <c r="D22" s="22"/>
      <c r="E22" s="22"/>
      <c r="F22" s="22"/>
      <c r="G22" s="23">
        <v>1</v>
      </c>
      <c r="J22" s="44" t="s">
        <v>30</v>
      </c>
      <c r="K22" s="44"/>
      <c r="L22" s="44"/>
    </row>
    <row r="23" spans="1:34" ht="13.5" thickBot="1" x14ac:dyDescent="0.25">
      <c r="A23" s="41" t="s">
        <v>7</v>
      </c>
      <c r="B23" s="42">
        <f>C15+$C$16*$C$17</f>
        <v>86</v>
      </c>
      <c r="C23" s="24"/>
      <c r="D23" s="24"/>
      <c r="E23" s="24"/>
      <c r="F23" s="24"/>
      <c r="G23" s="25">
        <f>EXP(-(($B23-$E$8)^2/$E$10))</f>
        <v>0.99926563323834605</v>
      </c>
      <c r="J23" s="21">
        <f>MAX(J26:J150)</f>
        <v>0.99999999724252997</v>
      </c>
      <c r="K23" s="21"/>
      <c r="L23" s="21"/>
    </row>
    <row r="24" spans="1:34" x14ac:dyDescent="0.2">
      <c r="H24" s="30">
        <v>20</v>
      </c>
      <c r="I24" s="30">
        <v>20</v>
      </c>
    </row>
    <row r="25" spans="1:34" x14ac:dyDescent="0.2">
      <c r="A25" s="20" t="s">
        <v>39</v>
      </c>
      <c r="B25" s="20" t="s">
        <v>40</v>
      </c>
      <c r="C25" s="20" t="s">
        <v>32</v>
      </c>
      <c r="D25" s="20" t="s">
        <v>33</v>
      </c>
      <c r="E25" s="20"/>
      <c r="F25" s="20" t="s">
        <v>34</v>
      </c>
      <c r="G25" s="20" t="s">
        <v>35</v>
      </c>
      <c r="H25" s="20" t="s">
        <v>36</v>
      </c>
      <c r="I25" s="20" t="s">
        <v>37</v>
      </c>
      <c r="J25" s="20" t="s">
        <v>38</v>
      </c>
      <c r="K25" s="20"/>
      <c r="L25" s="20"/>
    </row>
    <row r="26" spans="1:34" x14ac:dyDescent="0.2">
      <c r="A26">
        <f>C14</f>
        <v>1</v>
      </c>
      <c r="B26">
        <f t="shared" ref="B26:B57" si="3">A26+$C$16*$C$17</f>
        <v>1</v>
      </c>
      <c r="C26" s="26">
        <f t="shared" ref="C26:C57" si="4">EXP(-(($B26-$E$7)^2/$E$9))</f>
        <v>6.3890365184247015E-3</v>
      </c>
      <c r="D26" s="27">
        <f>IF(C$11&gt;-999,($E$11+(1-$E$11)*(C26-$D$20)/($D$21-$D$20)),C26)</f>
        <v>6.3890365184247015E-3</v>
      </c>
      <c r="E26" s="27"/>
      <c r="F26" s="26">
        <f t="shared" ref="F26:F57" si="5">EXP(-(($B26-$E$8)^2/$E$10))</f>
        <v>0.99960375037970894</v>
      </c>
      <c r="G26" s="27">
        <f>IF(C$12&gt;-999,(1+($E$12-1)*(F26-$G$22)/($G$23-$G$22)),F26)</f>
        <v>1</v>
      </c>
      <c r="H26" s="28">
        <f>1/(1+EXP(-($H$24*($B26-$E$7)/(1+ABS($B26-$E$7)))))</f>
        <v>6.1545585494815375E-9</v>
      </c>
      <c r="I26" s="28">
        <f>1/(1+EXP(-($I$24*($B26-$E$8)/(1+ABS($B26-$E$8)))))</f>
        <v>3.5391508436772382E-9</v>
      </c>
      <c r="J26" s="29">
        <f>IF(A26&gt;$H$15,(D26*(1-H26)+H26*(1*(1-I26)+G26*I26)),0.000001)</f>
        <v>6.3890426336615513E-3</v>
      </c>
      <c r="K26">
        <v>6.3072212797754077E-3</v>
      </c>
      <c r="L26" s="29">
        <f>(K26-J26)^2</f>
        <v>6.6947339517615515E-9</v>
      </c>
      <c r="M26" s="28"/>
      <c r="N26" s="28"/>
      <c r="U26" s="29"/>
    </row>
    <row r="27" spans="1:34" x14ac:dyDescent="0.2">
      <c r="A27">
        <f>IF(A26&lt;$C$15-$C$16,A26+$C$16,$C$15)</f>
        <v>2</v>
      </c>
      <c r="B27">
        <f t="shared" si="3"/>
        <v>2</v>
      </c>
      <c r="C27" s="26">
        <f t="shared" si="4"/>
        <v>1.1273226836990157E-2</v>
      </c>
      <c r="D27" s="27">
        <f t="shared" ref="D27:D90" si="6">IF(C$11&gt;-999,($E$11+(1-$E$11)*(C27-$D$20)/($D$21-$D$20)),C27)</f>
        <v>1.1273226836990157E-2</v>
      </c>
      <c r="E27" s="27"/>
      <c r="F27" s="26">
        <f t="shared" si="5"/>
        <v>0.99962545770674649</v>
      </c>
      <c r="G27" s="27">
        <f t="shared" ref="G27:G90" si="7">IF(C$12&gt;-999,(1+($E$12-1)*(F27-$G$22)/($G$23-$G$22)),F27)</f>
        <v>1</v>
      </c>
      <c r="H27" s="28">
        <f t="shared" ref="H27:H90" si="8">1/(1+EXP(-($H$24*($B27-$E$7)/(1+ABS($B27-$E$7)))))</f>
        <v>6.5567098222560444E-9</v>
      </c>
      <c r="I27" s="28">
        <f t="shared" ref="I27:I90" si="9">1/(1+EXP(-($I$24*($B27-$E$8)/(1+ABS($B27-$E$8)))))</f>
        <v>3.5927084843989903E-9</v>
      </c>
      <c r="J27" s="29">
        <f t="shared" ref="J27:J90" si="10">IF(A27&gt;$H$15,(D27*(1-H27)+H27*(1*(1-I27)+G27*I27)),0.000001)</f>
        <v>1.1273233319784703E-2</v>
      </c>
      <c r="K27">
        <v>1.0091122980027258E-2</v>
      </c>
      <c r="L27" s="29">
        <f t="shared" ref="L27:L68" si="11">(K27-J27)^2</f>
        <v>1.3973848553614609E-6</v>
      </c>
      <c r="M27" s="28"/>
      <c r="N27" s="28"/>
      <c r="U27" s="29"/>
    </row>
    <row r="28" spans="1:34" x14ac:dyDescent="0.2">
      <c r="A28">
        <f t="shared" ref="A28:A91" si="12">IF(A27&lt;$C$15-$C$16,A27+$C$16,$C$15)</f>
        <v>3</v>
      </c>
      <c r="B28">
        <f t="shared" si="3"/>
        <v>3</v>
      </c>
      <c r="C28" s="26">
        <f t="shared" si="4"/>
        <v>1.9229442675085952E-2</v>
      </c>
      <c r="D28" s="27">
        <f t="shared" si="6"/>
        <v>1.9229442675085952E-2</v>
      </c>
      <c r="E28" s="27"/>
      <c r="F28" s="26">
        <f t="shared" si="5"/>
        <v>0.99964655391659063</v>
      </c>
      <c r="G28" s="27">
        <f t="shared" si="7"/>
        <v>1</v>
      </c>
      <c r="H28" s="28">
        <f t="shared" si="8"/>
        <v>7.0396567375268082E-9</v>
      </c>
      <c r="I28" s="28">
        <f t="shared" si="9"/>
        <v>3.6502085837562783E-9</v>
      </c>
      <c r="J28" s="29">
        <f t="shared" si="10"/>
        <v>1.9229449579374013E-2</v>
      </c>
      <c r="K28">
        <v>1.6108307801894227E-2</v>
      </c>
      <c r="L28" s="29">
        <f t="shared" si="11"/>
        <v>9.7415259951296801E-6</v>
      </c>
      <c r="M28" s="28"/>
      <c r="N28" s="28"/>
      <c r="U28" s="29"/>
    </row>
    <row r="29" spans="1:34" x14ac:dyDescent="0.2">
      <c r="A29">
        <f t="shared" si="12"/>
        <v>4</v>
      </c>
      <c r="B29">
        <f t="shared" si="3"/>
        <v>4</v>
      </c>
      <c r="C29" s="26">
        <f t="shared" si="4"/>
        <v>3.1709597166049625E-2</v>
      </c>
      <c r="D29" s="27">
        <f t="shared" si="6"/>
        <v>3.1709597166049625E-2</v>
      </c>
      <c r="E29" s="27"/>
      <c r="F29" s="26">
        <f t="shared" si="5"/>
        <v>0.99966703897053066</v>
      </c>
      <c r="G29" s="27">
        <f t="shared" si="7"/>
        <v>1</v>
      </c>
      <c r="H29" s="28">
        <f t="shared" si="8"/>
        <v>7.6288006080942627E-9</v>
      </c>
      <c r="I29" s="28">
        <f t="shared" si="9"/>
        <v>3.7120949793786856E-9</v>
      </c>
      <c r="J29" s="29">
        <f t="shared" si="10"/>
        <v>3.1709604552944033E-2</v>
      </c>
      <c r="K29">
        <v>2.5620586763809357E-2</v>
      </c>
      <c r="L29" s="29">
        <f t="shared" si="11"/>
        <v>3.7076137636398544E-5</v>
      </c>
      <c r="M29" s="28"/>
      <c r="N29" s="28"/>
      <c r="U29" s="29"/>
    </row>
    <row r="30" spans="1:34" x14ac:dyDescent="0.2">
      <c r="A30">
        <f t="shared" si="12"/>
        <v>5</v>
      </c>
      <c r="B30">
        <f t="shared" si="3"/>
        <v>5</v>
      </c>
      <c r="C30" s="26">
        <f t="shared" si="4"/>
        <v>5.0549903222598974E-2</v>
      </c>
      <c r="D30" s="27">
        <f t="shared" si="6"/>
        <v>5.0549903222598974E-2</v>
      </c>
      <c r="E30" s="27"/>
      <c r="F30" s="26">
        <f t="shared" si="5"/>
        <v>0.99968691283097666</v>
      </c>
      <c r="G30" s="27">
        <f t="shared" si="7"/>
        <v>1</v>
      </c>
      <c r="H30" s="28">
        <f t="shared" si="8"/>
        <v>8.3608171940899823E-9</v>
      </c>
      <c r="I30" s="28">
        <f t="shared" si="9"/>
        <v>3.7788796460972088E-9</v>
      </c>
      <c r="J30" s="29">
        <f t="shared" si="10"/>
        <v>5.0549911160777665E-2</v>
      </c>
      <c r="K30">
        <v>4.0518729546179737E-2</v>
      </c>
      <c r="L30" s="29">
        <f t="shared" si="11"/>
        <v>1.006246045850475E-4</v>
      </c>
      <c r="M30" s="28"/>
      <c r="N30" s="28"/>
      <c r="U30" s="29"/>
    </row>
    <row r="31" spans="1:34" x14ac:dyDescent="0.2">
      <c r="A31">
        <f t="shared" si="12"/>
        <v>6</v>
      </c>
      <c r="B31">
        <f t="shared" si="3"/>
        <v>6</v>
      </c>
      <c r="C31" s="26">
        <f t="shared" si="4"/>
        <v>7.7903237811966494E-2</v>
      </c>
      <c r="D31" s="27">
        <f t="shared" si="6"/>
        <v>7.7903237811966494E-2</v>
      </c>
      <c r="E31" s="27"/>
      <c r="F31" s="26">
        <f t="shared" si="5"/>
        <v>0.99970617546145957</v>
      </c>
      <c r="G31" s="27">
        <f t="shared" si="7"/>
        <v>1</v>
      </c>
      <c r="H31" s="28">
        <f t="shared" si="8"/>
        <v>9.2903652995202598E-9</v>
      </c>
      <c r="I31" s="28">
        <f t="shared" si="9"/>
        <v>3.8511561041178087E-9</v>
      </c>
      <c r="J31" s="29">
        <f t="shared" si="10"/>
        <v>7.7903246378582258E-2</v>
      </c>
      <c r="K31">
        <v>6.3515299576704917E-2</v>
      </c>
      <c r="L31" s="29">
        <f t="shared" si="11"/>
        <v>2.0701301317365241E-4</v>
      </c>
      <c r="M31" s="28"/>
      <c r="N31" s="28"/>
      <c r="U31" s="29"/>
    </row>
    <row r="32" spans="1:34" x14ac:dyDescent="0.2">
      <c r="A32">
        <f t="shared" si="12"/>
        <v>7</v>
      </c>
      <c r="B32">
        <f t="shared" si="3"/>
        <v>7</v>
      </c>
      <c r="C32" s="26">
        <f t="shared" si="4"/>
        <v>0.11606366061562538</v>
      </c>
      <c r="D32" s="27">
        <f t="shared" si="6"/>
        <v>0.11606366061562538</v>
      </c>
      <c r="E32" s="27"/>
      <c r="F32" s="26">
        <f t="shared" si="5"/>
        <v>0.99972482682663177</v>
      </c>
      <c r="G32" s="27">
        <f t="shared" si="7"/>
        <v>1</v>
      </c>
      <c r="H32" s="28">
        <f t="shared" si="8"/>
        <v>1.0501996539429553E-8</v>
      </c>
      <c r="I32" s="28">
        <f t="shared" si="9"/>
        <v>3.9296160816601025E-9</v>
      </c>
      <c r="J32" s="29">
        <f t="shared" si="10"/>
        <v>0.11606366989872176</v>
      </c>
      <c r="K32">
        <v>9.8227480929445332E-2</v>
      </c>
      <c r="L32" s="29">
        <f t="shared" si="11"/>
        <v>3.1812963694773805E-4</v>
      </c>
      <c r="M32" s="28"/>
      <c r="N32" s="28"/>
      <c r="U32" s="29"/>
    </row>
    <row r="33" spans="1:21" x14ac:dyDescent="0.2">
      <c r="A33">
        <f t="shared" si="12"/>
        <v>8</v>
      </c>
      <c r="B33">
        <f t="shared" si="3"/>
        <v>8</v>
      </c>
      <c r="C33" s="26">
        <f t="shared" si="4"/>
        <v>0.16716393887326292</v>
      </c>
      <c r="D33" s="27">
        <f t="shared" si="6"/>
        <v>0.16716393887326292</v>
      </c>
      <c r="E33" s="27"/>
      <c r="F33" s="26">
        <f t="shared" si="5"/>
        <v>0.99974286689226677</v>
      </c>
      <c r="G33" s="27">
        <f t="shared" si="7"/>
        <v>1</v>
      </c>
      <c r="H33" s="28">
        <f t="shared" si="8"/>
        <v>1.2132441370731446E-8</v>
      </c>
      <c r="I33" s="28">
        <f t="shared" si="9"/>
        <v>4.0150703814257884E-9</v>
      </c>
      <c r="J33" s="29">
        <f t="shared" si="10"/>
        <v>0.16716394897759759</v>
      </c>
      <c r="K33">
        <v>0.14889423668894736</v>
      </c>
      <c r="L33" s="29">
        <f t="shared" si="11"/>
        <v>3.3378238711005747E-4</v>
      </c>
      <c r="M33" s="28"/>
      <c r="N33" s="28"/>
      <c r="U33" s="29"/>
    </row>
    <row r="34" spans="1:21" x14ac:dyDescent="0.2">
      <c r="A34">
        <f t="shared" si="12"/>
        <v>9</v>
      </c>
      <c r="B34">
        <f t="shared" si="3"/>
        <v>9</v>
      </c>
      <c r="C34" s="26">
        <f t="shared" si="4"/>
        <v>0.23275258004506219</v>
      </c>
      <c r="D34" s="27">
        <f t="shared" si="6"/>
        <v>0.23275258004506219</v>
      </c>
      <c r="E34" s="27"/>
      <c r="F34" s="26">
        <f t="shared" si="5"/>
        <v>0.99976029562525948</v>
      </c>
      <c r="G34" s="27">
        <f t="shared" si="7"/>
        <v>1</v>
      </c>
      <c r="H34" s="28">
        <f t="shared" si="8"/>
        <v>1.4415015260457286E-8</v>
      </c>
      <c r="I34" s="28">
        <f t="shared" si="9"/>
        <v>4.1084752269889276E-9</v>
      </c>
      <c r="J34" s="29">
        <f t="shared" si="10"/>
        <v>0.23275259110494545</v>
      </c>
      <c r="K34">
        <v>0.21933873456084882</v>
      </c>
      <c r="L34" s="29">
        <f t="shared" si="11"/>
        <v>1.79931547385604E-4</v>
      </c>
      <c r="M34" s="28"/>
      <c r="N34" s="28"/>
      <c r="U34" s="29"/>
    </row>
    <row r="35" spans="1:21" x14ac:dyDescent="0.2">
      <c r="A35">
        <f t="shared" si="12"/>
        <v>10</v>
      </c>
      <c r="B35">
        <f t="shared" si="3"/>
        <v>10</v>
      </c>
      <c r="C35" s="26">
        <f t="shared" si="4"/>
        <v>0.31329393522104942</v>
      </c>
      <c r="D35" s="27">
        <f t="shared" si="6"/>
        <v>0.31329393522104942</v>
      </c>
      <c r="E35" s="27"/>
      <c r="F35" s="26">
        <f t="shared" si="5"/>
        <v>0.99977711299362615</v>
      </c>
      <c r="G35" s="27">
        <f t="shared" si="7"/>
        <v>1</v>
      </c>
      <c r="H35" s="28">
        <f t="shared" si="8"/>
        <v>1.7775111615601339E-8</v>
      </c>
      <c r="I35" s="28">
        <f t="shared" si="9"/>
        <v>4.2109658227844314E-9</v>
      </c>
      <c r="J35" s="29">
        <f t="shared" si="10"/>
        <v>0.31329394742732636</v>
      </c>
      <c r="K35">
        <v>0.31093580359860651</v>
      </c>
      <c r="L35" s="29">
        <f t="shared" si="11"/>
        <v>5.5608423169295119E-6</v>
      </c>
      <c r="M35" s="28"/>
      <c r="N35" s="28"/>
    </row>
    <row r="36" spans="1:21" x14ac:dyDescent="0.2">
      <c r="A36">
        <f t="shared" si="12"/>
        <v>11</v>
      </c>
      <c r="B36">
        <f t="shared" si="3"/>
        <v>11</v>
      </c>
      <c r="C36" s="26">
        <f t="shared" si="4"/>
        <v>0.40767590875556109</v>
      </c>
      <c r="D36" s="27">
        <f t="shared" si="6"/>
        <v>0.40767590875556109</v>
      </c>
      <c r="E36" s="27"/>
      <c r="F36" s="26">
        <f t="shared" si="5"/>
        <v>0.99979331896650492</v>
      </c>
      <c r="G36" s="27">
        <f t="shared" si="7"/>
        <v>1</v>
      </c>
      <c r="H36" s="28">
        <f t="shared" si="8"/>
        <v>2.3055910080371028E-8</v>
      </c>
      <c r="I36" s="28">
        <f t="shared" si="9"/>
        <v>4.3238995101715014E-9</v>
      </c>
      <c r="J36" s="29">
        <f t="shared" si="10"/>
        <v>0.40767592241213207</v>
      </c>
      <c r="K36">
        <v>0.42019526380285066</v>
      </c>
      <c r="L36" s="29">
        <f t="shared" si="11"/>
        <v>1.5673390885735956E-4</v>
      </c>
      <c r="M36" s="28"/>
      <c r="N36" s="28"/>
    </row>
    <row r="37" spans="1:21" x14ac:dyDescent="0.2">
      <c r="A37">
        <f t="shared" si="12"/>
        <v>12</v>
      </c>
      <c r="B37">
        <f t="shared" si="3"/>
        <v>12</v>
      </c>
      <c r="C37" s="26">
        <f t="shared" si="4"/>
        <v>0.51284211687746772</v>
      </c>
      <c r="D37" s="27">
        <f t="shared" si="6"/>
        <v>0.51284211687746772</v>
      </c>
      <c r="E37" s="27"/>
      <c r="F37" s="26">
        <f t="shared" si="5"/>
        <v>0.99980891351415513</v>
      </c>
      <c r="G37" s="27">
        <f t="shared" si="7"/>
        <v>1</v>
      </c>
      <c r="H37" s="28">
        <f t="shared" si="8"/>
        <v>3.2120046787462874E-8</v>
      </c>
      <c r="I37" s="28">
        <f t="shared" si="9"/>
        <v>4.4489118342414747E-9</v>
      </c>
      <c r="J37" s="29">
        <f t="shared" si="10"/>
        <v>0.51284213252500166</v>
      </c>
      <c r="K37">
        <v>0.53787834527871892</v>
      </c>
      <c r="L37" s="29">
        <f t="shared" si="11"/>
        <v>6.2681194904939464E-4</v>
      </c>
      <c r="M37" s="28"/>
      <c r="N37" s="28"/>
    </row>
    <row r="38" spans="1:21" x14ac:dyDescent="0.2">
      <c r="A38">
        <f t="shared" si="12"/>
        <v>13</v>
      </c>
      <c r="B38">
        <f t="shared" si="3"/>
        <v>13</v>
      </c>
      <c r="C38" s="26">
        <f t="shared" si="4"/>
        <v>0.62367436920389963</v>
      </c>
      <c r="D38" s="27">
        <f t="shared" si="6"/>
        <v>0.62367436920389963</v>
      </c>
      <c r="E38" s="27"/>
      <c r="F38" s="26">
        <f t="shared" si="5"/>
        <v>0.99982389660795845</v>
      </c>
      <c r="G38" s="27">
        <f t="shared" si="7"/>
        <v>1</v>
      </c>
      <c r="H38" s="28">
        <f t="shared" si="8"/>
        <v>4.972879178241069E-8</v>
      </c>
      <c r="I38" s="28">
        <f t="shared" si="9"/>
        <v>4.5879901946578753E-9</v>
      </c>
      <c r="J38" s="29">
        <f t="shared" si="10"/>
        <v>0.62367438791811858</v>
      </c>
      <c r="K38">
        <v>0.65148664180039151</v>
      </c>
      <c r="L38" s="29">
        <f t="shared" si="11"/>
        <v>7.7352146601200567E-4</v>
      </c>
      <c r="M38" s="28"/>
      <c r="N38" s="28"/>
    </row>
    <row r="39" spans="1:21" x14ac:dyDescent="0.2">
      <c r="A39">
        <f t="shared" si="12"/>
        <v>14</v>
      </c>
      <c r="B39">
        <f t="shared" si="3"/>
        <v>14</v>
      </c>
      <c r="C39" s="26">
        <f t="shared" si="4"/>
        <v>0.73322571012116255</v>
      </c>
      <c r="D39" s="27">
        <f t="shared" si="6"/>
        <v>0.73322571012116255</v>
      </c>
      <c r="E39" s="27"/>
      <c r="F39" s="26">
        <f t="shared" si="5"/>
        <v>0.99983826822041777</v>
      </c>
      <c r="G39" s="27">
        <f t="shared" si="7"/>
        <v>1</v>
      </c>
      <c r="H39" s="28">
        <f t="shared" si="8"/>
        <v>9.0846487187838223E-8</v>
      </c>
      <c r="I39" s="28">
        <f t="shared" si="9"/>
        <v>4.743571764675808E-9</v>
      </c>
      <c r="J39" s="29">
        <f t="shared" si="10"/>
        <v>0.73322573435666971</v>
      </c>
      <c r="K39">
        <v>0.75013950108334637</v>
      </c>
      <c r="L39" s="29">
        <f t="shared" si="11"/>
        <v>2.860755048844345E-4</v>
      </c>
      <c r="M39" s="28"/>
      <c r="N39" s="28"/>
    </row>
    <row r="40" spans="1:21" x14ac:dyDescent="0.2">
      <c r="A40">
        <f t="shared" si="12"/>
        <v>15</v>
      </c>
      <c r="B40">
        <f t="shared" si="3"/>
        <v>15</v>
      </c>
      <c r="C40" s="26">
        <f t="shared" si="4"/>
        <v>0.83334157535653741</v>
      </c>
      <c r="D40" s="27">
        <f t="shared" si="6"/>
        <v>0.83334157535653741</v>
      </c>
      <c r="E40" s="27"/>
      <c r="F40" s="26">
        <f t="shared" si="5"/>
        <v>0.9998520283251584</v>
      </c>
      <c r="G40" s="27">
        <f t="shared" si="7"/>
        <v>1</v>
      </c>
      <c r="H40" s="28">
        <f t="shared" si="8"/>
        <v>2.1989714020585786E-7</v>
      </c>
      <c r="I40" s="28">
        <f t="shared" si="9"/>
        <v>4.9186753888269422E-9</v>
      </c>
      <c r="J40" s="29">
        <f t="shared" si="10"/>
        <v>0.83334161200424839</v>
      </c>
      <c r="K40">
        <v>0.82822971721570593</v>
      </c>
      <c r="L40" s="29">
        <f t="shared" si="11"/>
        <v>2.6131468329127555E-5</v>
      </c>
      <c r="M40" s="28"/>
      <c r="N40" s="28"/>
    </row>
    <row r="41" spans="1:21" x14ac:dyDescent="0.2">
      <c r="A41">
        <f t="shared" si="12"/>
        <v>16</v>
      </c>
      <c r="B41">
        <f t="shared" si="3"/>
        <v>16</v>
      </c>
      <c r="C41" s="26">
        <f t="shared" si="4"/>
        <v>0.91561730007052156</v>
      </c>
      <c r="D41" s="27">
        <f t="shared" si="6"/>
        <v>0.91561730007052156</v>
      </c>
      <c r="E41" s="27"/>
      <c r="F41" s="26">
        <f t="shared" si="5"/>
        <v>0.99986517689692744</v>
      </c>
      <c r="G41" s="27">
        <f t="shared" si="7"/>
        <v>1</v>
      </c>
      <c r="H41" s="28">
        <f t="shared" si="8"/>
        <v>9.120673249903187E-7</v>
      </c>
      <c r="I41" s="28">
        <f t="shared" si="9"/>
        <v>5.1170818077846216E-9</v>
      </c>
      <c r="J41" s="29">
        <f t="shared" si="10"/>
        <v>0.91561737703322499</v>
      </c>
      <c r="K41">
        <v>0.88563488045990846</v>
      </c>
      <c r="L41" s="29">
        <f t="shared" si="11"/>
        <v>8.989501007689375E-4</v>
      </c>
      <c r="M41" s="28"/>
      <c r="N41" s="28"/>
      <c r="U41" s="29"/>
    </row>
    <row r="42" spans="1:21" x14ac:dyDescent="0.2">
      <c r="A42">
        <f t="shared" si="12"/>
        <v>17</v>
      </c>
      <c r="B42">
        <f t="shared" si="3"/>
        <v>17</v>
      </c>
      <c r="C42" s="26">
        <f t="shared" si="4"/>
        <v>0.97254679380042686</v>
      </c>
      <c r="D42" s="27">
        <f t="shared" si="6"/>
        <v>0.97254679380042686</v>
      </c>
      <c r="E42" s="27"/>
      <c r="F42" s="26">
        <f t="shared" si="5"/>
        <v>0.99987771391159397</v>
      </c>
      <c r="G42" s="27">
        <f t="shared" si="7"/>
        <v>1</v>
      </c>
      <c r="H42" s="28">
        <f t="shared" si="8"/>
        <v>1.3155650149372536E-5</v>
      </c>
      <c r="I42" s="28">
        <f t="shared" si="9"/>
        <v>5.3435838090515804E-9</v>
      </c>
      <c r="J42" s="29">
        <f t="shared" si="10"/>
        <v>0.97254715496520305</v>
      </c>
      <c r="K42">
        <v>0.92557923463403613</v>
      </c>
      <c r="L42" s="29">
        <f t="shared" si="11"/>
        <v>2.2059855402348431E-3</v>
      </c>
      <c r="M42" s="28"/>
      <c r="N42" s="28"/>
    </row>
    <row r="43" spans="1:21" x14ac:dyDescent="0.2">
      <c r="A43">
        <f t="shared" si="12"/>
        <v>18</v>
      </c>
      <c r="B43">
        <f t="shared" si="3"/>
        <v>18</v>
      </c>
      <c r="C43" s="26">
        <f t="shared" si="4"/>
        <v>0.99864837384355165</v>
      </c>
      <c r="D43" s="27">
        <f t="shared" si="6"/>
        <v>0.99864837384355165</v>
      </c>
      <c r="E43" s="27"/>
      <c r="F43" s="26">
        <f t="shared" si="5"/>
        <v>0.99988963934614949</v>
      </c>
      <c r="G43" s="27">
        <f t="shared" si="7"/>
        <v>1</v>
      </c>
      <c r="H43" s="28">
        <f t="shared" si="8"/>
        <v>1.2026727788047704E-2</v>
      </c>
      <c r="I43" s="28">
        <f t="shared" si="9"/>
        <v>5.6043394837551033E-9</v>
      </c>
      <c r="J43" s="29">
        <f t="shared" si="10"/>
        <v>0.99866462948340651</v>
      </c>
      <c r="K43">
        <v>0.95232325755447211</v>
      </c>
      <c r="L43" s="29">
        <f t="shared" si="11"/>
        <v>2.1475227522558286E-3</v>
      </c>
      <c r="M43" s="28"/>
      <c r="N43" s="28"/>
    </row>
    <row r="44" spans="1:21" x14ac:dyDescent="0.2">
      <c r="A44">
        <f t="shared" si="12"/>
        <v>19</v>
      </c>
      <c r="B44">
        <f t="shared" si="3"/>
        <v>19</v>
      </c>
      <c r="C44" s="26">
        <f t="shared" si="4"/>
        <v>0.99133460813313179</v>
      </c>
      <c r="D44" s="27">
        <f t="shared" si="6"/>
        <v>0.99133460813313179</v>
      </c>
      <c r="E44" s="27"/>
      <c r="F44" s="26">
        <f t="shared" si="5"/>
        <v>0.99990095317870764</v>
      </c>
      <c r="G44" s="27">
        <f t="shared" si="7"/>
        <v>1</v>
      </c>
      <c r="H44" s="28">
        <f t="shared" si="8"/>
        <v>0.99976447481963826</v>
      </c>
      <c r="I44" s="28">
        <f t="shared" si="9"/>
        <v>5.907380717056265E-9</v>
      </c>
      <c r="J44" s="29">
        <f t="shared" si="10"/>
        <v>0.99999795908201761</v>
      </c>
      <c r="K44">
        <v>0.96977037563471513</v>
      </c>
      <c r="L44" s="29">
        <f t="shared" si="11"/>
        <v>9.1370680106363461E-4</v>
      </c>
      <c r="M44" s="28"/>
      <c r="N44" s="28"/>
    </row>
    <row r="45" spans="1:21" x14ac:dyDescent="0.2">
      <c r="A45">
        <f t="shared" si="12"/>
        <v>20</v>
      </c>
      <c r="B45">
        <f t="shared" si="3"/>
        <v>20</v>
      </c>
      <c r="C45" s="26">
        <f t="shared" si="4"/>
        <v>0.95133508303371728</v>
      </c>
      <c r="D45" s="27">
        <f t="shared" si="6"/>
        <v>0.95133508303371728</v>
      </c>
      <c r="E45" s="27"/>
      <c r="F45" s="26">
        <f t="shared" si="5"/>
        <v>0.99991165538850413</v>
      </c>
      <c r="G45" s="27">
        <f t="shared" si="7"/>
        <v>1</v>
      </c>
      <c r="H45" s="28">
        <f t="shared" si="8"/>
        <v>0.99999675895429385</v>
      </c>
      <c r="I45" s="28">
        <f t="shared" si="9"/>
        <v>6.2633608638538736E-9</v>
      </c>
      <c r="J45" s="29">
        <f t="shared" si="10"/>
        <v>0.99999984227477978</v>
      </c>
      <c r="K45">
        <v>0.98096043667774924</v>
      </c>
      <c r="L45" s="29">
        <f t="shared" si="11"/>
        <v>3.6249896548823808E-4</v>
      </c>
      <c r="M45" s="28"/>
      <c r="N45" s="28"/>
    </row>
    <row r="46" spans="1:21" x14ac:dyDescent="0.2">
      <c r="A46">
        <f t="shared" si="12"/>
        <v>21</v>
      </c>
      <c r="B46">
        <f t="shared" si="3"/>
        <v>21</v>
      </c>
      <c r="C46" s="26">
        <f t="shared" si="4"/>
        <v>0.88257644774382538</v>
      </c>
      <c r="D46" s="27">
        <f t="shared" si="6"/>
        <v>0.88257644774382538</v>
      </c>
      <c r="E46" s="27"/>
      <c r="F46" s="26">
        <f t="shared" si="5"/>
        <v>0.99992174595589745</v>
      </c>
      <c r="G46" s="27">
        <f t="shared" si="7"/>
        <v>1</v>
      </c>
      <c r="H46" s="28">
        <f t="shared" si="8"/>
        <v>0.99999955253869988</v>
      </c>
      <c r="I46" s="28">
        <f t="shared" si="9"/>
        <v>6.6866806004328608E-9</v>
      </c>
      <c r="J46" s="29">
        <f t="shared" si="10"/>
        <v>0.99999994745750465</v>
      </c>
      <c r="K46">
        <v>0.98805928999126313</v>
      </c>
      <c r="L46" s="29">
        <f t="shared" si="11"/>
        <v>1.4257930072610915E-4</v>
      </c>
      <c r="M46" s="28"/>
      <c r="N46" s="28"/>
    </row>
    <row r="47" spans="1:21" x14ac:dyDescent="0.2">
      <c r="A47">
        <f t="shared" si="12"/>
        <v>22</v>
      </c>
      <c r="B47">
        <f t="shared" si="3"/>
        <v>22</v>
      </c>
      <c r="C47" s="26">
        <f t="shared" si="4"/>
        <v>0.79154704295848033</v>
      </c>
      <c r="D47" s="27">
        <f t="shared" si="6"/>
        <v>0.79154704295848033</v>
      </c>
      <c r="E47" s="27"/>
      <c r="F47" s="26">
        <f t="shared" si="5"/>
        <v>0.99993122486236796</v>
      </c>
      <c r="G47" s="27">
        <f t="shared" si="7"/>
        <v>1</v>
      </c>
      <c r="H47" s="28">
        <f t="shared" si="8"/>
        <v>0.99999985697406046</v>
      </c>
      <c r="I47" s="28">
        <f t="shared" si="9"/>
        <v>7.1972292922961495E-9</v>
      </c>
      <c r="J47" s="29">
        <f t="shared" si="10"/>
        <v>0.99999997018581999</v>
      </c>
      <c r="K47">
        <v>0.99253150490086151</v>
      </c>
      <c r="L47" s="29">
        <f t="shared" si="11"/>
        <v>5.5777973712629967E-5</v>
      </c>
      <c r="M47" s="28"/>
      <c r="N47" s="28"/>
    </row>
    <row r="48" spans="1:21" x14ac:dyDescent="0.2">
      <c r="A48">
        <f t="shared" si="12"/>
        <v>23</v>
      </c>
      <c r="B48">
        <f t="shared" si="3"/>
        <v>23</v>
      </c>
      <c r="C48" s="26">
        <f t="shared" si="4"/>
        <v>0.68628847213321098</v>
      </c>
      <c r="D48" s="27">
        <f t="shared" si="6"/>
        <v>0.68628847213321098</v>
      </c>
      <c r="E48" s="27"/>
      <c r="F48" s="26">
        <f t="shared" si="5"/>
        <v>0.99994009209051904</v>
      </c>
      <c r="G48" s="27">
        <f t="shared" si="7"/>
        <v>1</v>
      </c>
      <c r="H48" s="28">
        <f t="shared" si="8"/>
        <v>0.99999993186762981</v>
      </c>
      <c r="I48" s="28">
        <f t="shared" si="9"/>
        <v>7.8231615364250688E-9</v>
      </c>
      <c r="J48" s="29">
        <f t="shared" si="10"/>
        <v>0.99999997862609002</v>
      </c>
      <c r="K48">
        <v>0.99533662395185707</v>
      </c>
      <c r="L48" s="29">
        <f t="shared" si="11"/>
        <v>2.1746876817690355E-5</v>
      </c>
      <c r="M48" s="28"/>
      <c r="N48" s="28"/>
    </row>
    <row r="49" spans="1:14" x14ac:dyDescent="0.2">
      <c r="A49">
        <f t="shared" si="12"/>
        <v>24</v>
      </c>
      <c r="B49">
        <f t="shared" si="3"/>
        <v>24</v>
      </c>
      <c r="C49" s="26">
        <f t="shared" si="4"/>
        <v>0.57523096078774971</v>
      </c>
      <c r="D49" s="27">
        <f t="shared" si="6"/>
        <v>0.57523096078774971</v>
      </c>
      <c r="E49" s="27"/>
      <c r="F49" s="26">
        <f t="shared" si="5"/>
        <v>0.99994834762407625</v>
      </c>
      <c r="G49" s="27">
        <f t="shared" si="7"/>
        <v>1</v>
      </c>
      <c r="H49" s="28">
        <f t="shared" si="8"/>
        <v>0.99999995952535692</v>
      </c>
      <c r="I49" s="28">
        <f t="shared" si="9"/>
        <v>8.605480874553611E-9</v>
      </c>
      <c r="J49" s="29">
        <f t="shared" si="10"/>
        <v>0.9999999828076247</v>
      </c>
      <c r="K49">
        <v>0.99709124588563991</v>
      </c>
      <c r="L49" s="29">
        <f t="shared" si="11"/>
        <v>8.4607504813175448E-6</v>
      </c>
      <c r="M49" s="28"/>
      <c r="N49" s="28"/>
    </row>
    <row r="50" spans="1:14" x14ac:dyDescent="0.2">
      <c r="A50">
        <f t="shared" si="12"/>
        <v>25</v>
      </c>
      <c r="B50">
        <f t="shared" si="3"/>
        <v>25</v>
      </c>
      <c r="C50" s="26">
        <f t="shared" si="4"/>
        <v>0.46610458862813964</v>
      </c>
      <c r="D50" s="27">
        <f t="shared" si="6"/>
        <v>0.46610458862813964</v>
      </c>
      <c r="E50" s="27"/>
      <c r="F50" s="26">
        <f t="shared" si="5"/>
        <v>0.99995599144788783</v>
      </c>
      <c r="G50" s="27">
        <f t="shared" si="7"/>
        <v>1</v>
      </c>
      <c r="H50" s="28">
        <f t="shared" si="8"/>
        <v>0.99999997248136807</v>
      </c>
      <c r="I50" s="28">
        <f t="shared" si="9"/>
        <v>9.6059167384137151E-9</v>
      </c>
      <c r="J50" s="29">
        <f t="shared" si="10"/>
        <v>0.99999998530792866</v>
      </c>
      <c r="K50">
        <v>0.99818688387550236</v>
      </c>
      <c r="L50" s="29">
        <f t="shared" si="11"/>
        <v>3.2873368042663033E-6</v>
      </c>
      <c r="M50" s="28"/>
      <c r="N50" s="28"/>
    </row>
    <row r="51" spans="1:14" x14ac:dyDescent="0.2">
      <c r="A51">
        <f t="shared" si="12"/>
        <v>26</v>
      </c>
      <c r="B51">
        <f t="shared" si="3"/>
        <v>26</v>
      </c>
      <c r="C51" s="26">
        <f t="shared" si="4"/>
        <v>0.36511533996636525</v>
      </c>
      <c r="D51" s="27">
        <f t="shared" si="6"/>
        <v>0.36511533996636525</v>
      </c>
      <c r="E51" s="27"/>
      <c r="F51" s="26">
        <f t="shared" si="5"/>
        <v>0.99996302354792477</v>
      </c>
      <c r="G51" s="27">
        <f t="shared" si="7"/>
        <v>1</v>
      </c>
      <c r="H51" s="28">
        <f t="shared" si="8"/>
        <v>0.99999997955848419</v>
      </c>
      <c r="I51" s="28">
        <f t="shared" si="9"/>
        <v>1.0921109429608878E-8</v>
      </c>
      <c r="J51" s="29">
        <f t="shared" si="10"/>
        <v>0.99999998702199522</v>
      </c>
      <c r="K51">
        <v>0.99887029639706693</v>
      </c>
      <c r="L51" s="29">
        <f t="shared" si="11"/>
        <v>1.2762009080508756E-6</v>
      </c>
      <c r="M51" s="28"/>
      <c r="N51" s="28"/>
    </row>
    <row r="52" spans="1:14" x14ac:dyDescent="0.2">
      <c r="A52">
        <f t="shared" si="12"/>
        <v>27</v>
      </c>
      <c r="B52">
        <f t="shared" si="3"/>
        <v>27</v>
      </c>
      <c r="C52" s="26">
        <f t="shared" si="4"/>
        <v>0.27649186456707703</v>
      </c>
      <c r="D52" s="27">
        <f t="shared" si="6"/>
        <v>0.27649186456707703</v>
      </c>
      <c r="E52" s="27"/>
      <c r="F52" s="26">
        <f t="shared" si="5"/>
        <v>0.99996944391128051</v>
      </c>
      <c r="G52" s="27">
        <f t="shared" si="7"/>
        <v>1</v>
      </c>
      <c r="H52" s="28">
        <f t="shared" si="8"/>
        <v>0.99999998385739963</v>
      </c>
      <c r="I52" s="28">
        <f t="shared" si="9"/>
        <v>1.2709607140689054E-8</v>
      </c>
      <c r="J52" s="29">
        <f t="shared" si="10"/>
        <v>0.99999998832069725</v>
      </c>
      <c r="K52">
        <v>0.99929629385100804</v>
      </c>
      <c r="L52" s="29">
        <f t="shared" si="11"/>
        <v>4.95185906671177E-7</v>
      </c>
      <c r="M52" s="28"/>
      <c r="N52" s="28"/>
    </row>
    <row r="53" spans="1:14" x14ac:dyDescent="0.2">
      <c r="A53">
        <f t="shared" si="12"/>
        <v>28</v>
      </c>
      <c r="B53">
        <f t="shared" si="3"/>
        <v>28</v>
      </c>
      <c r="C53" s="26">
        <f t="shared" si="4"/>
        <v>0.20241384317693248</v>
      </c>
      <c r="D53" s="27">
        <f t="shared" si="6"/>
        <v>0.20241384317693248</v>
      </c>
      <c r="E53" s="27"/>
      <c r="F53" s="26">
        <f t="shared" si="5"/>
        <v>0.99997525252617125</v>
      </c>
      <c r="G53" s="27">
        <f t="shared" si="7"/>
        <v>1</v>
      </c>
      <c r="H53" s="28">
        <f t="shared" si="8"/>
        <v>0.99999998667800316</v>
      </c>
      <c r="I53" s="28">
        <f t="shared" si="9"/>
        <v>1.5246769150315532E-8</v>
      </c>
      <c r="J53" s="29">
        <f t="shared" si="10"/>
        <v>0.99999998937455969</v>
      </c>
      <c r="K53">
        <v>0.99956172334305526</v>
      </c>
      <c r="L53" s="29">
        <f t="shared" si="11"/>
        <v>1.9207711437064261E-7</v>
      </c>
      <c r="M53" s="28">
        <f>SUM(L26:L68)</f>
        <v>9.8251395861688445E-3</v>
      </c>
      <c r="N53" s="28"/>
    </row>
    <row r="54" spans="1:14" x14ac:dyDescent="0.2">
      <c r="A54">
        <f t="shared" si="12"/>
        <v>29</v>
      </c>
      <c r="B54">
        <f t="shared" si="3"/>
        <v>29</v>
      </c>
      <c r="C54" s="26">
        <f t="shared" si="4"/>
        <v>0.14325297185999342</v>
      </c>
      <c r="D54" s="27">
        <f t="shared" si="6"/>
        <v>0.14325297185999342</v>
      </c>
      <c r="E54" s="27"/>
      <c r="F54" s="26">
        <f t="shared" si="5"/>
        <v>0.99998044938193609</v>
      </c>
      <c r="G54" s="27">
        <f t="shared" si="7"/>
        <v>1</v>
      </c>
      <c r="H54" s="28">
        <f t="shared" si="8"/>
        <v>0.99999998863939921</v>
      </c>
      <c r="I54" s="28">
        <f t="shared" si="9"/>
        <v>1.9045833622949379E-8</v>
      </c>
      <c r="J54" s="29">
        <f t="shared" si="10"/>
        <v>0.99999999026683906</v>
      </c>
      <c r="K54">
        <v>0.99972706336927342</v>
      </c>
      <c r="L54" s="29">
        <f t="shared" si="11"/>
        <v>7.4489091414805122E-8</v>
      </c>
      <c r="M54" s="28"/>
      <c r="N54" s="28"/>
    </row>
    <row r="55" spans="1:14" x14ac:dyDescent="0.2">
      <c r="A55">
        <f t="shared" si="12"/>
        <v>30</v>
      </c>
      <c r="B55">
        <f t="shared" si="3"/>
        <v>30</v>
      </c>
      <c r="C55" s="26">
        <f t="shared" si="4"/>
        <v>9.8010509333506385E-2</v>
      </c>
      <c r="D55" s="27">
        <f t="shared" si="6"/>
        <v>9.8010509333506385E-2</v>
      </c>
      <c r="E55" s="27"/>
      <c r="F55" s="26">
        <f t="shared" si="5"/>
        <v>0.99998503446903675</v>
      </c>
      <c r="G55" s="27">
        <f t="shared" si="7"/>
        <v>1</v>
      </c>
      <c r="H55" s="28">
        <f t="shared" si="8"/>
        <v>0.99999999006629869</v>
      </c>
      <c r="I55" s="28">
        <f t="shared" si="9"/>
        <v>2.5153262537455697E-8</v>
      </c>
      <c r="J55" s="29">
        <f t="shared" si="10"/>
        <v>0.99999999103990578</v>
      </c>
      <c r="K55">
        <v>0.99983003941709614</v>
      </c>
      <c r="L55" s="29">
        <f t="shared" si="11"/>
        <v>2.8883554095629711E-8</v>
      </c>
      <c r="M55" s="28"/>
      <c r="N55" s="28"/>
    </row>
    <row r="56" spans="1:14" x14ac:dyDescent="0.2">
      <c r="A56">
        <f t="shared" si="12"/>
        <v>31</v>
      </c>
      <c r="B56">
        <f t="shared" si="3"/>
        <v>31</v>
      </c>
      <c r="C56" s="26">
        <f t="shared" si="4"/>
        <v>6.4825701916068013E-2</v>
      </c>
      <c r="D56" s="27">
        <f t="shared" si="6"/>
        <v>6.4825701916068013E-2</v>
      </c>
      <c r="E56" s="27"/>
      <c r="F56" s="26">
        <f t="shared" si="5"/>
        <v>0.99998900777905775</v>
      </c>
      <c r="G56" s="27">
        <f t="shared" si="7"/>
        <v>1</v>
      </c>
      <c r="H56" s="28">
        <f t="shared" si="8"/>
        <v>0.99999999114232552</v>
      </c>
      <c r="I56" s="28">
        <f t="shared" si="9"/>
        <v>3.5969010934865439E-8</v>
      </c>
      <c r="J56" s="29">
        <f t="shared" si="10"/>
        <v>0.99999999171653053</v>
      </c>
      <c r="K56">
        <v>0.9998941678253066</v>
      </c>
      <c r="L56" s="29">
        <f t="shared" si="11"/>
        <v>1.1198695953774777E-8</v>
      </c>
      <c r="M56" s="28"/>
      <c r="N56" s="28"/>
    </row>
    <row r="57" spans="1:14" x14ac:dyDescent="0.2">
      <c r="A57">
        <f t="shared" si="12"/>
        <v>32</v>
      </c>
      <c r="B57">
        <f t="shared" si="3"/>
        <v>32</v>
      </c>
      <c r="C57" s="26">
        <f t="shared" si="4"/>
        <v>4.145027209499455E-2</v>
      </c>
      <c r="D57" s="27">
        <f t="shared" si="6"/>
        <v>4.145027209499455E-2</v>
      </c>
      <c r="E57" s="27"/>
      <c r="F57" s="26">
        <f t="shared" si="5"/>
        <v>0.99999236930470647</v>
      </c>
      <c r="G57" s="27">
        <f t="shared" si="7"/>
        <v>1</v>
      </c>
      <c r="H57" s="28">
        <f t="shared" si="8"/>
        <v>0.999999991977777</v>
      </c>
      <c r="I57" s="28">
        <f t="shared" si="9"/>
        <v>5.7954649069078967E-8</v>
      </c>
      <c r="J57" s="29">
        <f t="shared" si="10"/>
        <v>0.99999999231030035</v>
      </c>
      <c r="K57">
        <v>0.99993410131950777</v>
      </c>
      <c r="L57" s="29">
        <f t="shared" si="11"/>
        <v>4.3416226676268067E-9</v>
      </c>
      <c r="M57" s="28"/>
      <c r="N57" s="28"/>
    </row>
    <row r="58" spans="1:14" x14ac:dyDescent="0.2">
      <c r="A58">
        <f t="shared" si="12"/>
        <v>33</v>
      </c>
      <c r="B58">
        <f t="shared" ref="B58:B89" si="13">A58+$C$16*$C$17</f>
        <v>33</v>
      </c>
      <c r="C58" s="26">
        <f t="shared" ref="C58:C89" si="14">EXP(-(($B58-$E$7)^2/$E$9))</f>
        <v>2.5622005478679995E-2</v>
      </c>
      <c r="D58" s="27">
        <f t="shared" si="6"/>
        <v>2.5622005478679995E-2</v>
      </c>
      <c r="E58" s="27"/>
      <c r="F58" s="26">
        <f t="shared" ref="F58:F89" si="15">EXP(-(($B58-$E$8)^2/$E$10))</f>
        <v>0.99999511903981331</v>
      </c>
      <c r="G58" s="27">
        <f t="shared" si="7"/>
        <v>1</v>
      </c>
      <c r="H58" s="28">
        <f t="shared" si="8"/>
        <v>0.99999999264225692</v>
      </c>
      <c r="I58" s="28">
        <f t="shared" si="9"/>
        <v>1.1303249602686664E-7</v>
      </c>
      <c r="J58" s="29">
        <f t="shared" si="10"/>
        <v>0.99999999283077701</v>
      </c>
      <c r="K58">
        <v>0.9999589673871655</v>
      </c>
      <c r="L58" s="29">
        <f t="shared" si="11"/>
        <v>1.6830870235210822E-9</v>
      </c>
      <c r="M58" s="28"/>
      <c r="N58" s="28"/>
    </row>
    <row r="59" spans="1:14" x14ac:dyDescent="0.2">
      <c r="A59">
        <f t="shared" si="12"/>
        <v>34</v>
      </c>
      <c r="B59">
        <f t="shared" si="13"/>
        <v>34</v>
      </c>
      <c r="C59" s="26">
        <f t="shared" si="14"/>
        <v>1.5311030786842608E-2</v>
      </c>
      <c r="D59" s="27">
        <f t="shared" si="6"/>
        <v>1.5311030786842608E-2</v>
      </c>
      <c r="E59" s="27"/>
      <c r="F59" s="26">
        <f t="shared" si="15"/>
        <v>0.99999725697933117</v>
      </c>
      <c r="G59" s="27">
        <f t="shared" si="7"/>
        <v>1</v>
      </c>
      <c r="H59" s="28">
        <f t="shared" si="8"/>
        <v>0.99999999318153066</v>
      </c>
      <c r="I59" s="28">
        <f t="shared" si="9"/>
        <v>3.0801776920747541E-7</v>
      </c>
      <c r="J59" s="29">
        <f t="shared" si="10"/>
        <v>0.99999999328592848</v>
      </c>
      <c r="K59">
        <v>0.999974450785588</v>
      </c>
      <c r="L59" s="29">
        <f t="shared" si="11"/>
        <v>6.5241932364346071E-10</v>
      </c>
      <c r="M59" s="28"/>
      <c r="N59" s="28"/>
    </row>
    <row r="60" spans="1:14" x14ac:dyDescent="0.2">
      <c r="A60">
        <f t="shared" si="12"/>
        <v>35</v>
      </c>
      <c r="B60">
        <f t="shared" si="13"/>
        <v>35</v>
      </c>
      <c r="C60" s="26">
        <f t="shared" si="14"/>
        <v>8.8450708473212531E-3</v>
      </c>
      <c r="D60" s="27">
        <f t="shared" si="6"/>
        <v>8.8450708473212531E-3</v>
      </c>
      <c r="E60" s="27"/>
      <c r="F60" s="26">
        <f t="shared" si="15"/>
        <v>0.99999878311933621</v>
      </c>
      <c r="G60" s="27">
        <f t="shared" si="7"/>
        <v>1</v>
      </c>
      <c r="H60" s="28">
        <f t="shared" si="8"/>
        <v>0.9999999936267514</v>
      </c>
      <c r="I60" s="28">
        <f t="shared" si="9"/>
        <v>1.6395692634903905E-6</v>
      </c>
      <c r="J60" s="29">
        <f t="shared" si="10"/>
        <v>0.9999999936831232</v>
      </c>
      <c r="K60">
        <v>0.99998409171393088</v>
      </c>
      <c r="L60" s="29">
        <f t="shared" si="11"/>
        <v>2.5287262419356884E-10</v>
      </c>
      <c r="M60" s="28"/>
      <c r="N60" s="28"/>
    </row>
    <row r="61" spans="1:14" x14ac:dyDescent="0.2">
      <c r="A61">
        <f t="shared" si="12"/>
        <v>36</v>
      </c>
      <c r="B61">
        <f t="shared" si="13"/>
        <v>36</v>
      </c>
      <c r="C61" s="26">
        <f t="shared" si="14"/>
        <v>4.9397364439817612E-3</v>
      </c>
      <c r="D61" s="27">
        <f t="shared" si="6"/>
        <v>4.9397364439817612E-3</v>
      </c>
      <c r="E61" s="27"/>
      <c r="F61" s="26">
        <f t="shared" si="15"/>
        <v>0.99999969745702744</v>
      </c>
      <c r="G61" s="27">
        <f t="shared" si="7"/>
        <v>1</v>
      </c>
      <c r="H61" s="28">
        <f t="shared" si="8"/>
        <v>0.9999999939997628</v>
      </c>
      <c r="I61" s="28">
        <f t="shared" si="9"/>
        <v>4.6668513977190372E-5</v>
      </c>
      <c r="J61" s="29">
        <f t="shared" si="10"/>
        <v>0.99999999402940243</v>
      </c>
      <c r="K61">
        <v>0.99999009469955213</v>
      </c>
      <c r="L61" s="29">
        <f t="shared" si="11"/>
        <v>9.7996731484914411E-11</v>
      </c>
      <c r="M61" s="28"/>
      <c r="N61" s="28"/>
    </row>
    <row r="62" spans="1:14" x14ac:dyDescent="0.2">
      <c r="A62">
        <f t="shared" si="12"/>
        <v>37</v>
      </c>
      <c r="B62">
        <f t="shared" si="13"/>
        <v>37</v>
      </c>
      <c r="C62" s="26">
        <f t="shared" si="14"/>
        <v>2.6669312258879429E-3</v>
      </c>
      <c r="D62" s="27">
        <f t="shared" si="6"/>
        <v>2.6669312258879429E-3</v>
      </c>
      <c r="E62" s="27"/>
      <c r="F62" s="26">
        <f t="shared" si="15"/>
        <v>0.99999999999072642</v>
      </c>
      <c r="G62" s="27">
        <f t="shared" si="7"/>
        <v>1</v>
      </c>
      <c r="H62" s="28">
        <f t="shared" si="8"/>
        <v>0.99999999431627873</v>
      </c>
      <c r="I62" s="28">
        <f t="shared" si="9"/>
        <v>0.52735175110746491</v>
      </c>
      <c r="J62" s="29">
        <f t="shared" si="10"/>
        <v>0.99999999433143683</v>
      </c>
      <c r="K62">
        <v>0.9999938324748322</v>
      </c>
      <c r="L62" s="29">
        <f t="shared" si="11"/>
        <v>3.7968476815961883E-11</v>
      </c>
      <c r="M62" s="28"/>
      <c r="N62" s="28"/>
    </row>
    <row r="63" spans="1:14" x14ac:dyDescent="0.2">
      <c r="A63">
        <f t="shared" si="12"/>
        <v>38</v>
      </c>
      <c r="B63">
        <f t="shared" si="13"/>
        <v>38</v>
      </c>
      <c r="C63" s="26">
        <f t="shared" si="14"/>
        <v>1.3919557544079854E-3</v>
      </c>
      <c r="D63" s="27">
        <f t="shared" si="6"/>
        <v>1.3919557544079854E-3</v>
      </c>
      <c r="E63" s="27"/>
      <c r="F63" s="26">
        <f t="shared" si="15"/>
        <v>0.99999969071987793</v>
      </c>
      <c r="G63" s="27">
        <f t="shared" si="7"/>
        <v>1</v>
      </c>
      <c r="H63" s="28">
        <f t="shared" si="8"/>
        <v>0.99999999458785749</v>
      </c>
      <c r="I63" s="28">
        <f t="shared" si="9"/>
        <v>0.99995583148795975</v>
      </c>
      <c r="J63" s="29">
        <f t="shared" si="10"/>
        <v>0.99999999459539091</v>
      </c>
      <c r="K63">
        <v>0.99999615980219436</v>
      </c>
      <c r="L63" s="29">
        <f t="shared" si="11"/>
        <v>1.4705638860262754E-11</v>
      </c>
      <c r="M63" s="28"/>
      <c r="N63" s="28"/>
    </row>
    <row r="64" spans="1:14" x14ac:dyDescent="0.2">
      <c r="A64">
        <f t="shared" si="12"/>
        <v>39</v>
      </c>
      <c r="B64">
        <f t="shared" si="13"/>
        <v>39</v>
      </c>
      <c r="C64" s="26">
        <f t="shared" si="14"/>
        <v>7.0233550084096267E-4</v>
      </c>
      <c r="D64" s="27">
        <f t="shared" si="6"/>
        <v>7.0233550084096267E-4</v>
      </c>
      <c r="E64" s="27"/>
      <c r="F64" s="26">
        <f t="shared" si="15"/>
        <v>0.99999876964504975</v>
      </c>
      <c r="G64" s="27">
        <f t="shared" si="7"/>
        <v>1</v>
      </c>
      <c r="H64" s="28">
        <f t="shared" si="8"/>
        <v>0.99999999482317037</v>
      </c>
      <c r="I64" s="28">
        <f t="shared" si="9"/>
        <v>0.99999840006571128</v>
      </c>
      <c r="J64" s="29">
        <f t="shared" si="10"/>
        <v>0.99999999482680624</v>
      </c>
      <c r="K64">
        <v>1</v>
      </c>
      <c r="L64" s="29">
        <f t="shared" si="11"/>
        <v>2.6761933701817978E-17</v>
      </c>
      <c r="M64" s="28"/>
      <c r="N64" s="28"/>
    </row>
    <row r="65" spans="1:14" x14ac:dyDescent="0.2">
      <c r="A65">
        <f t="shared" si="12"/>
        <v>40</v>
      </c>
      <c r="B65">
        <f t="shared" si="13"/>
        <v>40</v>
      </c>
      <c r="C65" s="26">
        <f t="shared" si="14"/>
        <v>3.4258582366066649E-4</v>
      </c>
      <c r="D65" s="27">
        <f t="shared" si="6"/>
        <v>3.4258582366066649E-4</v>
      </c>
      <c r="E65" s="27"/>
      <c r="F65" s="26">
        <f t="shared" si="15"/>
        <v>0.99999723676793228</v>
      </c>
      <c r="G65" s="27">
        <f t="shared" si="7"/>
        <v>1</v>
      </c>
      <c r="H65" s="28">
        <f t="shared" si="8"/>
        <v>0.99999999502883519</v>
      </c>
      <c r="I65" s="28">
        <f t="shared" si="9"/>
        <v>0.99999969619302898</v>
      </c>
      <c r="J65" s="29">
        <f t="shared" si="10"/>
        <v>0.99999999503053827</v>
      </c>
      <c r="K65">
        <v>1</v>
      </c>
      <c r="L65" s="29">
        <f t="shared" si="11"/>
        <v>2.4695549895953979E-17</v>
      </c>
      <c r="M65" s="28"/>
      <c r="N65" s="28"/>
    </row>
    <row r="66" spans="1:14" x14ac:dyDescent="0.2">
      <c r="A66">
        <f t="shared" si="12"/>
        <v>41</v>
      </c>
      <c r="B66">
        <f t="shared" si="13"/>
        <v>41</v>
      </c>
      <c r="C66" s="26">
        <f t="shared" si="14"/>
        <v>1.615473098387895E-4</v>
      </c>
      <c r="D66" s="27">
        <f t="shared" si="6"/>
        <v>1.615473098387895E-4</v>
      </c>
      <c r="E66" s="27"/>
      <c r="F66" s="26">
        <f t="shared" si="15"/>
        <v>0.99999509209133919</v>
      </c>
      <c r="G66" s="27">
        <f t="shared" si="7"/>
        <v>1</v>
      </c>
      <c r="H66" s="28">
        <f t="shared" si="8"/>
        <v>0.99999999520998273</v>
      </c>
      <c r="I66" s="28">
        <f t="shared" si="9"/>
        <v>0.99999988795889683</v>
      </c>
      <c r="J66" s="29">
        <f t="shared" si="10"/>
        <v>0.99999999521075655</v>
      </c>
      <c r="K66">
        <v>1</v>
      </c>
      <c r="L66" s="29">
        <f t="shared" si="11"/>
        <v>2.2936852787622787E-17</v>
      </c>
      <c r="M66" s="28"/>
      <c r="N66" s="28"/>
    </row>
    <row r="67" spans="1:14" x14ac:dyDescent="0.2">
      <c r="A67">
        <f t="shared" si="12"/>
        <v>42</v>
      </c>
      <c r="B67">
        <f t="shared" si="13"/>
        <v>42</v>
      </c>
      <c r="C67" s="26">
        <f t="shared" si="14"/>
        <v>7.3643708288247876E-5</v>
      </c>
      <c r="D67" s="27">
        <f t="shared" si="6"/>
        <v>7.3643708288247876E-5</v>
      </c>
      <c r="E67" s="27"/>
      <c r="F67" s="26">
        <f t="shared" si="15"/>
        <v>0.99999233561920653</v>
      </c>
      <c r="G67" s="27">
        <f t="shared" si="7"/>
        <v>1</v>
      </c>
      <c r="H67" s="28">
        <f t="shared" si="8"/>
        <v>0.99999999537064554</v>
      </c>
      <c r="I67" s="28">
        <f t="shared" si="9"/>
        <v>0.9999999423988204</v>
      </c>
      <c r="J67" s="29">
        <f t="shared" si="10"/>
        <v>0.99999999537098649</v>
      </c>
      <c r="K67">
        <v>1</v>
      </c>
      <c r="L67" s="29">
        <f t="shared" si="11"/>
        <v>2.1427766037261426E-17</v>
      </c>
      <c r="M67" s="28"/>
      <c r="N67" s="28"/>
    </row>
    <row r="68" spans="1:14" x14ac:dyDescent="0.2">
      <c r="A68">
        <f t="shared" si="12"/>
        <v>43</v>
      </c>
      <c r="B68">
        <f t="shared" si="13"/>
        <v>43</v>
      </c>
      <c r="C68" s="26">
        <f t="shared" si="14"/>
        <v>3.2454665983678339E-5</v>
      </c>
      <c r="D68" s="27">
        <f t="shared" si="6"/>
        <v>3.2454665983678339E-5</v>
      </c>
      <c r="E68" s="27"/>
      <c r="F68" s="26">
        <f t="shared" si="15"/>
        <v>0.99998896735659382</v>
      </c>
      <c r="G68" s="27">
        <f t="shared" si="7"/>
        <v>1</v>
      </c>
      <c r="H68" s="28">
        <f t="shared" si="8"/>
        <v>0.99999999551403329</v>
      </c>
      <c r="I68" s="28">
        <f t="shared" si="9"/>
        <v>0.9999999641922952</v>
      </c>
      <c r="J68" s="29">
        <f t="shared" si="10"/>
        <v>0.99999999551417884</v>
      </c>
      <c r="K68">
        <v>1</v>
      </c>
      <c r="L68" s="29">
        <f t="shared" si="11"/>
        <v>2.0122591470286902E-17</v>
      </c>
      <c r="M68" s="28"/>
      <c r="N68" s="28"/>
    </row>
    <row r="69" spans="1:14" x14ac:dyDescent="0.2">
      <c r="A69">
        <f t="shared" si="12"/>
        <v>44</v>
      </c>
      <c r="B69">
        <f t="shared" si="13"/>
        <v>44</v>
      </c>
      <c r="C69" s="26">
        <f t="shared" si="14"/>
        <v>1.3826880667512496E-5</v>
      </c>
      <c r="D69" s="27">
        <f t="shared" si="6"/>
        <v>1.3826880667512496E-5</v>
      </c>
      <c r="E69" s="27"/>
      <c r="F69" s="26">
        <f t="shared" si="15"/>
        <v>0.9999849873096831</v>
      </c>
      <c r="G69" s="27">
        <f t="shared" si="7"/>
        <v>1</v>
      </c>
      <c r="H69" s="28">
        <f t="shared" si="8"/>
        <v>0.99999999564272901</v>
      </c>
      <c r="I69" s="28">
        <f t="shared" si="9"/>
        <v>0.99999997493314696</v>
      </c>
      <c r="J69" s="29">
        <f t="shared" si="10"/>
        <v>0.9999999956427893</v>
      </c>
      <c r="K69" s="29"/>
      <c r="L69" s="29"/>
      <c r="M69" s="28"/>
      <c r="N69" s="28"/>
    </row>
    <row r="70" spans="1:14" x14ac:dyDescent="0.2">
      <c r="A70">
        <f t="shared" si="12"/>
        <v>45</v>
      </c>
      <c r="B70">
        <f t="shared" si="13"/>
        <v>45</v>
      </c>
      <c r="C70" s="26">
        <f t="shared" si="14"/>
        <v>5.6947788266053119E-6</v>
      </c>
      <c r="D70" s="27">
        <f t="shared" si="6"/>
        <v>5.6947788266053119E-6</v>
      </c>
      <c r="E70" s="27"/>
      <c r="F70" s="26">
        <f t="shared" si="15"/>
        <v>0.99998039548577922</v>
      </c>
      <c r="G70" s="27">
        <f t="shared" si="7"/>
        <v>1</v>
      </c>
      <c r="H70" s="28">
        <f t="shared" si="8"/>
        <v>0.99999999575883414</v>
      </c>
      <c r="I70" s="28">
        <f t="shared" si="9"/>
        <v>0.99999998100588161</v>
      </c>
      <c r="J70" s="29">
        <f t="shared" si="10"/>
        <v>0.99999999575885834</v>
      </c>
      <c r="K70" s="29"/>
      <c r="L70" s="29"/>
      <c r="M70" s="28"/>
      <c r="N70" s="28"/>
    </row>
    <row r="71" spans="1:14" x14ac:dyDescent="0.2">
      <c r="A71">
        <f t="shared" si="12"/>
        <v>46</v>
      </c>
      <c r="B71">
        <f t="shared" si="13"/>
        <v>46</v>
      </c>
      <c r="C71" s="26">
        <f t="shared" si="14"/>
        <v>2.267436245632337E-6</v>
      </c>
      <c r="D71" s="27">
        <f t="shared" si="6"/>
        <v>2.267436245632337E-6</v>
      </c>
      <c r="E71" s="27"/>
      <c r="F71" s="26">
        <f t="shared" si="15"/>
        <v>0.99997519189331008</v>
      </c>
      <c r="G71" s="27">
        <f t="shared" si="7"/>
        <v>1</v>
      </c>
      <c r="H71" s="28">
        <f t="shared" si="8"/>
        <v>0.99999999586407329</v>
      </c>
      <c r="I71" s="28">
        <f t="shared" si="9"/>
        <v>0.9999999847867731</v>
      </c>
      <c r="J71" s="29">
        <f t="shared" si="10"/>
        <v>0.99999999586408261</v>
      </c>
      <c r="K71" s="29"/>
      <c r="L71" s="29"/>
      <c r="M71" s="28"/>
      <c r="N71" s="28"/>
    </row>
    <row r="72" spans="1:14" x14ac:dyDescent="0.2">
      <c r="A72">
        <f t="shared" si="12"/>
        <v>47</v>
      </c>
      <c r="B72">
        <f t="shared" si="13"/>
        <v>47</v>
      </c>
      <c r="C72" s="26">
        <f t="shared" si="14"/>
        <v>8.727681392952296E-7</v>
      </c>
      <c r="D72" s="27">
        <f t="shared" si="6"/>
        <v>8.727681392952296E-7</v>
      </c>
      <c r="E72" s="27"/>
      <c r="F72" s="26">
        <f t="shared" si="15"/>
        <v>0.99996937654182638</v>
      </c>
      <c r="G72" s="27">
        <f t="shared" si="7"/>
        <v>1</v>
      </c>
      <c r="H72" s="28">
        <f t="shared" si="8"/>
        <v>0.99999999595987488</v>
      </c>
      <c r="I72" s="28">
        <f t="shared" si="9"/>
        <v>0.99999998731350515</v>
      </c>
      <c r="J72" s="29">
        <f t="shared" si="10"/>
        <v>0.99999999595987843</v>
      </c>
      <c r="K72" s="29"/>
      <c r="L72" s="29"/>
      <c r="M72" s="28"/>
      <c r="N72" s="28"/>
    </row>
    <row r="73" spans="1:14" x14ac:dyDescent="0.2">
      <c r="A73">
        <f t="shared" si="12"/>
        <v>48</v>
      </c>
      <c r="B73">
        <f t="shared" si="13"/>
        <v>48</v>
      </c>
      <c r="C73" s="26">
        <f t="shared" si="14"/>
        <v>3.24764282058565E-7</v>
      </c>
      <c r="D73" s="27">
        <f t="shared" si="6"/>
        <v>3.24764282058565E-7</v>
      </c>
      <c r="E73" s="27"/>
      <c r="F73" s="26">
        <f t="shared" si="15"/>
        <v>0.99996294944200126</v>
      </c>
      <c r="G73" s="27">
        <f t="shared" si="7"/>
        <v>1</v>
      </c>
      <c r="H73" s="28">
        <f t="shared" si="8"/>
        <v>0.99999999604743062</v>
      </c>
      <c r="I73" s="28">
        <f t="shared" si="9"/>
        <v>0.99999998909558097</v>
      </c>
      <c r="J73" s="29">
        <f t="shared" si="10"/>
        <v>0.99999999604743195</v>
      </c>
      <c r="K73" s="29"/>
      <c r="L73" s="29"/>
      <c r="M73" s="28"/>
      <c r="N73" s="28"/>
    </row>
    <row r="74" spans="1:14" x14ac:dyDescent="0.2">
      <c r="A74">
        <f t="shared" si="12"/>
        <v>49</v>
      </c>
      <c r="B74">
        <f t="shared" si="13"/>
        <v>49</v>
      </c>
      <c r="C74" s="26">
        <f t="shared" si="14"/>
        <v>1.1682699615132346E-7</v>
      </c>
      <c r="D74" s="27">
        <f t="shared" si="6"/>
        <v>1.1682699615132346E-7</v>
      </c>
      <c r="E74" s="27"/>
      <c r="F74" s="26">
        <f t="shared" si="15"/>
        <v>0.99995591060563105</v>
      </c>
      <c r="G74" s="27">
        <f t="shared" si="7"/>
        <v>1</v>
      </c>
      <c r="H74" s="28">
        <f t="shared" si="8"/>
        <v>0.99999999612774282</v>
      </c>
      <c r="I74" s="28">
        <f t="shared" si="9"/>
        <v>0.99999999040659338</v>
      </c>
      <c r="J74" s="29">
        <f t="shared" si="10"/>
        <v>0.99999999612774326</v>
      </c>
      <c r="K74" s="29"/>
      <c r="L74" s="29"/>
      <c r="M74" s="28"/>
      <c r="N74" s="28"/>
    </row>
    <row r="75" spans="1:14" x14ac:dyDescent="0.2">
      <c r="A75">
        <f t="shared" si="12"/>
        <v>50</v>
      </c>
      <c r="B75">
        <f t="shared" si="13"/>
        <v>50</v>
      </c>
      <c r="C75" s="26">
        <f t="shared" si="14"/>
        <v>4.0627840392916813E-8</v>
      </c>
      <c r="D75" s="27">
        <f t="shared" si="6"/>
        <v>4.0627840392916813E-8</v>
      </c>
      <c r="E75" s="27"/>
      <c r="F75" s="26">
        <f t="shared" si="15"/>
        <v>0.99994826004563442</v>
      </c>
      <c r="G75" s="27">
        <f t="shared" si="7"/>
        <v>1</v>
      </c>
      <c r="H75" s="28">
        <f t="shared" si="8"/>
        <v>0.99999999620165969</v>
      </c>
      <c r="I75" s="28">
        <f t="shared" si="9"/>
        <v>0.99999999140418339</v>
      </c>
      <c r="J75" s="29">
        <f t="shared" si="10"/>
        <v>0.9999999962016598</v>
      </c>
      <c r="K75" s="29"/>
      <c r="L75" s="29"/>
      <c r="M75" s="28"/>
      <c r="N75" s="28"/>
    </row>
    <row r="76" spans="1:14" x14ac:dyDescent="0.2">
      <c r="A76">
        <f t="shared" si="12"/>
        <v>51</v>
      </c>
      <c r="B76">
        <f t="shared" si="13"/>
        <v>51</v>
      </c>
      <c r="C76" s="26">
        <f t="shared" si="14"/>
        <v>1.3658714933335989E-8</v>
      </c>
      <c r="D76" s="27">
        <f t="shared" si="6"/>
        <v>1.3658714933335989E-8</v>
      </c>
      <c r="E76" s="27"/>
      <c r="F76" s="26">
        <f t="shared" si="15"/>
        <v>0.99993999777605291</v>
      </c>
      <c r="G76" s="27">
        <f t="shared" si="7"/>
        <v>1</v>
      </c>
      <c r="H76" s="28">
        <f t="shared" si="8"/>
        <v>0.99999999626990377</v>
      </c>
      <c r="I76" s="28">
        <f t="shared" si="9"/>
        <v>0.99999999218449231</v>
      </c>
      <c r="J76" s="29">
        <f t="shared" si="10"/>
        <v>0.99999999626990377</v>
      </c>
      <c r="K76" s="29"/>
      <c r="L76" s="29"/>
      <c r="M76" s="28"/>
      <c r="N76" s="28"/>
    </row>
    <row r="77" spans="1:14" x14ac:dyDescent="0.2">
      <c r="A77">
        <f t="shared" si="12"/>
        <v>52</v>
      </c>
      <c r="B77">
        <f t="shared" si="13"/>
        <v>52</v>
      </c>
      <c r="C77" s="26">
        <f t="shared" si="14"/>
        <v>4.4391673811326642E-9</v>
      </c>
      <c r="D77" s="27">
        <f t="shared" si="6"/>
        <v>4.4391673811326642E-9</v>
      </c>
      <c r="E77" s="27"/>
      <c r="F77" s="26">
        <f t="shared" si="15"/>
        <v>0.99993112381205074</v>
      </c>
      <c r="G77" s="27">
        <f t="shared" si="7"/>
        <v>1</v>
      </c>
      <c r="H77" s="28">
        <f t="shared" si="8"/>
        <v>0.99999999633309367</v>
      </c>
      <c r="I77" s="28">
        <f t="shared" si="9"/>
        <v>0.99999999280895979</v>
      </c>
      <c r="J77" s="29">
        <f t="shared" si="10"/>
        <v>0.99999999633309367</v>
      </c>
      <c r="K77" s="29"/>
      <c r="L77" s="29"/>
      <c r="M77" s="28"/>
      <c r="N77" s="28"/>
    </row>
    <row r="78" spans="1:14" x14ac:dyDescent="0.2">
      <c r="A78">
        <f t="shared" si="12"/>
        <v>53</v>
      </c>
      <c r="B78">
        <f t="shared" si="13"/>
        <v>53</v>
      </c>
      <c r="C78" s="26">
        <f t="shared" si="14"/>
        <v>1.3947577275087602E-9</v>
      </c>
      <c r="D78" s="27">
        <f t="shared" si="6"/>
        <v>1.3947577275087602E-9</v>
      </c>
      <c r="E78" s="27"/>
      <c r="F78" s="26">
        <f t="shared" si="15"/>
        <v>0.99992163816991453</v>
      </c>
      <c r="G78" s="27">
        <f t="shared" si="7"/>
        <v>1</v>
      </c>
      <c r="H78" s="28">
        <f t="shared" si="8"/>
        <v>0.99999999639176251</v>
      </c>
      <c r="I78" s="28">
        <f t="shared" si="9"/>
        <v>0.99999999331841316</v>
      </c>
      <c r="J78" s="29">
        <f t="shared" si="10"/>
        <v>0.99999999639176251</v>
      </c>
      <c r="K78" s="29"/>
      <c r="L78" s="29"/>
      <c r="M78" s="28"/>
      <c r="N78" s="28"/>
    </row>
    <row r="79" spans="1:14" x14ac:dyDescent="0.2">
      <c r="A79">
        <f t="shared" si="12"/>
        <v>54</v>
      </c>
      <c r="B79">
        <f t="shared" si="13"/>
        <v>54</v>
      </c>
      <c r="C79" s="26">
        <f t="shared" si="14"/>
        <v>4.2364453456792224E-10</v>
      </c>
      <c r="D79" s="27">
        <f t="shared" si="6"/>
        <v>4.2364453456792224E-10</v>
      </c>
      <c r="E79" s="27"/>
      <c r="F79" s="26">
        <f t="shared" si="15"/>
        <v>0.99991154086705336</v>
      </c>
      <c r="G79" s="27">
        <f t="shared" si="7"/>
        <v>1</v>
      </c>
      <c r="H79" s="28">
        <f t="shared" si="8"/>
        <v>0.99999999644637239</v>
      </c>
      <c r="I79" s="28">
        <f t="shared" si="9"/>
        <v>0.99999999374089521</v>
      </c>
      <c r="J79" s="29">
        <f t="shared" si="10"/>
        <v>0.99999999644637239</v>
      </c>
      <c r="K79" s="29"/>
      <c r="L79" s="29"/>
      <c r="M79" s="28"/>
      <c r="N79" s="28"/>
    </row>
    <row r="80" spans="1:14" x14ac:dyDescent="0.2">
      <c r="A80">
        <f t="shared" si="12"/>
        <v>55</v>
      </c>
      <c r="B80">
        <f t="shared" si="13"/>
        <v>55</v>
      </c>
      <c r="C80" s="26">
        <f t="shared" si="14"/>
        <v>1.2439703117741928E-10</v>
      </c>
      <c r="D80" s="27">
        <f t="shared" si="6"/>
        <v>1.2439703117741928E-10</v>
      </c>
      <c r="E80" s="27"/>
      <c r="F80" s="26">
        <f t="shared" si="15"/>
        <v>0.99990083192199919</v>
      </c>
      <c r="G80" s="27">
        <f t="shared" si="7"/>
        <v>1</v>
      </c>
      <c r="H80" s="28">
        <f t="shared" si="8"/>
        <v>0.99999999649732407</v>
      </c>
      <c r="I80" s="28">
        <f t="shared" si="9"/>
        <v>0.99999999409622209</v>
      </c>
      <c r="J80" s="29">
        <f t="shared" si="10"/>
        <v>0.99999999649732407</v>
      </c>
      <c r="K80" s="29"/>
      <c r="L80" s="29"/>
      <c r="M80" s="28"/>
      <c r="N80" s="28"/>
    </row>
    <row r="81" spans="1:14" x14ac:dyDescent="0.2">
      <c r="A81">
        <f t="shared" si="12"/>
        <v>56</v>
      </c>
      <c r="B81">
        <f t="shared" si="13"/>
        <v>56</v>
      </c>
      <c r="C81" s="26">
        <f t="shared" si="14"/>
        <v>3.5312136906890041E-11</v>
      </c>
      <c r="D81" s="27">
        <f t="shared" si="6"/>
        <v>3.5312136906890041E-11</v>
      </c>
      <c r="E81" s="27"/>
      <c r="F81" s="26">
        <f t="shared" si="15"/>
        <v>0.99988951135440596</v>
      </c>
      <c r="G81" s="27">
        <f t="shared" si="7"/>
        <v>1</v>
      </c>
      <c r="H81" s="28">
        <f t="shared" si="8"/>
        <v>0.99999999654496885</v>
      </c>
      <c r="I81" s="28">
        <f t="shared" si="9"/>
        <v>0.99999999439874543</v>
      </c>
      <c r="J81" s="29">
        <f t="shared" si="10"/>
        <v>0.99999999654496885</v>
      </c>
      <c r="K81" s="29"/>
      <c r="L81" s="29"/>
      <c r="M81" s="28"/>
      <c r="N81" s="28"/>
    </row>
    <row r="82" spans="1:14" x14ac:dyDescent="0.2">
      <c r="A82">
        <f t="shared" si="12"/>
        <v>57</v>
      </c>
      <c r="B82">
        <f t="shared" si="13"/>
        <v>57</v>
      </c>
      <c r="C82" s="26">
        <f t="shared" si="14"/>
        <v>9.6904413981905687E-12</v>
      </c>
      <c r="D82" s="27">
        <f t="shared" si="6"/>
        <v>9.6904413981905687E-12</v>
      </c>
      <c r="E82" s="27"/>
      <c r="F82" s="26">
        <f t="shared" si="15"/>
        <v>0.99987757918505016</v>
      </c>
      <c r="G82" s="27">
        <f t="shared" si="7"/>
        <v>1</v>
      </c>
      <c r="H82" s="28">
        <f t="shared" si="8"/>
        <v>0.99999999658961425</v>
      </c>
      <c r="I82" s="28">
        <f t="shared" si="9"/>
        <v>0.99999999465908407</v>
      </c>
      <c r="J82" s="29">
        <f t="shared" si="10"/>
        <v>0.99999999658961425</v>
      </c>
      <c r="K82" s="29"/>
      <c r="L82" s="29"/>
      <c r="M82" s="28"/>
      <c r="N82" s="28"/>
    </row>
    <row r="83" spans="1:14" x14ac:dyDescent="0.2">
      <c r="A83">
        <f t="shared" si="12"/>
        <v>58</v>
      </c>
      <c r="B83">
        <f t="shared" si="13"/>
        <v>58</v>
      </c>
      <c r="C83" s="26">
        <f t="shared" si="14"/>
        <v>2.5708023935216108E-12</v>
      </c>
      <c r="D83" s="27">
        <f t="shared" si="6"/>
        <v>2.5708023935216108E-12</v>
      </c>
      <c r="E83" s="27"/>
      <c r="F83" s="26">
        <f t="shared" si="15"/>
        <v>0.99986503543583061</v>
      </c>
      <c r="G83" s="27">
        <f t="shared" si="7"/>
        <v>1</v>
      </c>
      <c r="H83" s="28">
        <f t="shared" si="8"/>
        <v>0.99999999663153161</v>
      </c>
      <c r="I83" s="28">
        <f t="shared" si="9"/>
        <v>0.99999999488524605</v>
      </c>
      <c r="J83" s="29">
        <f t="shared" si="10"/>
        <v>0.99999999663153161</v>
      </c>
      <c r="K83" s="29"/>
      <c r="L83" s="29"/>
      <c r="M83" s="28"/>
      <c r="N83" s="28"/>
    </row>
    <row r="84" spans="1:14" x14ac:dyDescent="0.2">
      <c r="A84">
        <f t="shared" si="12"/>
        <v>59</v>
      </c>
      <c r="B84">
        <f t="shared" si="13"/>
        <v>59</v>
      </c>
      <c r="C84" s="26">
        <f t="shared" si="14"/>
        <v>6.5932479391741784E-13</v>
      </c>
      <c r="D84" s="27">
        <f t="shared" si="6"/>
        <v>6.5932479391741784E-13</v>
      </c>
      <c r="E84" s="27"/>
      <c r="F84" s="26">
        <f t="shared" si="15"/>
        <v>0.99985188012976822</v>
      </c>
      <c r="G84" s="27">
        <f t="shared" si="7"/>
        <v>1</v>
      </c>
      <c r="H84" s="28">
        <f t="shared" si="8"/>
        <v>0.99999999667096051</v>
      </c>
      <c r="I84" s="28">
        <f t="shared" si="9"/>
        <v>0.99999999508337201</v>
      </c>
      <c r="J84" s="29">
        <f t="shared" si="10"/>
        <v>0.99999999667096051</v>
      </c>
      <c r="K84" s="29"/>
      <c r="L84" s="29"/>
      <c r="M84" s="28"/>
      <c r="N84" s="28"/>
    </row>
    <row r="85" spans="1:14" x14ac:dyDescent="0.2">
      <c r="A85">
        <f t="shared" si="12"/>
        <v>60</v>
      </c>
      <c r="B85">
        <f t="shared" si="13"/>
        <v>60</v>
      </c>
      <c r="C85" s="26">
        <f t="shared" si="14"/>
        <v>1.6346910915896944E-13</v>
      </c>
      <c r="D85" s="27">
        <f t="shared" si="6"/>
        <v>1.6346910915896944E-13</v>
      </c>
      <c r="E85" s="27"/>
      <c r="F85" s="26">
        <f t="shared" si="15"/>
        <v>0.99983811329100625</v>
      </c>
      <c r="G85" s="27">
        <f t="shared" si="7"/>
        <v>1</v>
      </c>
      <c r="H85" s="28">
        <f t="shared" si="8"/>
        <v>0.99999999670811346</v>
      </c>
      <c r="I85" s="28">
        <f t="shared" si="9"/>
        <v>0.99999999525824168</v>
      </c>
      <c r="J85" s="29">
        <f t="shared" si="10"/>
        <v>0.99999999670811346</v>
      </c>
      <c r="K85" s="29"/>
      <c r="L85" s="29"/>
      <c r="M85" s="28"/>
      <c r="N85" s="28"/>
    </row>
    <row r="86" spans="1:14" x14ac:dyDescent="0.2">
      <c r="A86">
        <f t="shared" si="12"/>
        <v>61</v>
      </c>
      <c r="B86">
        <f t="shared" si="13"/>
        <v>61</v>
      </c>
      <c r="C86" s="26">
        <f t="shared" si="14"/>
        <v>3.9181184411358573E-14</v>
      </c>
      <c r="D86" s="27">
        <f t="shared" si="6"/>
        <v>3.9181184411358573E-14</v>
      </c>
      <c r="E86" s="27"/>
      <c r="F86" s="26">
        <f t="shared" si="15"/>
        <v>0.99982373494480981</v>
      </c>
      <c r="G86" s="27">
        <f t="shared" si="7"/>
        <v>1</v>
      </c>
      <c r="H86" s="28">
        <f t="shared" si="8"/>
        <v>0.9999999967431803</v>
      </c>
      <c r="I86" s="28">
        <f t="shared" si="9"/>
        <v>0.99999999541362627</v>
      </c>
      <c r="J86" s="29">
        <f t="shared" si="10"/>
        <v>0.9999999967431803</v>
      </c>
      <c r="K86" s="29"/>
      <c r="L86" s="29"/>
      <c r="M86" s="28"/>
      <c r="N86" s="28"/>
    </row>
    <row r="87" spans="1:14" x14ac:dyDescent="0.2">
      <c r="A87">
        <f t="shared" si="12"/>
        <v>62</v>
      </c>
      <c r="B87">
        <f t="shared" si="13"/>
        <v>62</v>
      </c>
      <c r="C87" s="26">
        <f t="shared" si="14"/>
        <v>9.0787279117754572E-15</v>
      </c>
      <c r="D87" s="27">
        <f t="shared" si="6"/>
        <v>9.0787279117754572E-15</v>
      </c>
      <c r="E87" s="27"/>
      <c r="F87" s="26">
        <f t="shared" si="15"/>
        <v>0.99980874511756623</v>
      </c>
      <c r="G87" s="27">
        <f t="shared" si="7"/>
        <v>1</v>
      </c>
      <c r="H87" s="28">
        <f t="shared" si="8"/>
        <v>0.99999999677632978</v>
      </c>
      <c r="I87" s="28">
        <f t="shared" si="9"/>
        <v>0.99999999555253738</v>
      </c>
      <c r="J87" s="29">
        <f t="shared" si="10"/>
        <v>0.99999999677632978</v>
      </c>
      <c r="K87" s="29"/>
      <c r="L87" s="29"/>
      <c r="M87" s="28"/>
      <c r="N87" s="28"/>
    </row>
    <row r="88" spans="1:14" x14ac:dyDescent="0.2">
      <c r="A88">
        <f t="shared" si="12"/>
        <v>63</v>
      </c>
      <c r="B88">
        <f t="shared" si="13"/>
        <v>63</v>
      </c>
      <c r="C88" s="26">
        <f t="shared" si="14"/>
        <v>2.0336584566325763E-15</v>
      </c>
      <c r="D88" s="27">
        <f t="shared" si="6"/>
        <v>2.0336584566325763E-15</v>
      </c>
      <c r="E88" s="27"/>
      <c r="F88" s="26">
        <f t="shared" si="15"/>
        <v>0.99979314383678464</v>
      </c>
      <c r="G88" s="27">
        <f t="shared" si="7"/>
        <v>1</v>
      </c>
      <c r="H88" s="28">
        <f t="shared" si="8"/>
        <v>0.99999999680771334</v>
      </c>
      <c r="I88" s="28">
        <f t="shared" si="9"/>
        <v>0.99999999567740661</v>
      </c>
      <c r="J88" s="29">
        <f t="shared" si="10"/>
        <v>0.99999999680771334</v>
      </c>
      <c r="K88" s="29"/>
      <c r="L88" s="29"/>
      <c r="M88" s="28"/>
      <c r="N88" s="28"/>
    </row>
    <row r="89" spans="1:14" x14ac:dyDescent="0.2">
      <c r="A89">
        <f t="shared" si="12"/>
        <v>64</v>
      </c>
      <c r="B89">
        <f t="shared" si="13"/>
        <v>64</v>
      </c>
      <c r="C89" s="26">
        <f t="shared" si="14"/>
        <v>4.4038914892575397E-16</v>
      </c>
      <c r="D89" s="27">
        <f t="shared" si="6"/>
        <v>4.4038914892575397E-16</v>
      </c>
      <c r="E89" s="27"/>
      <c r="F89" s="26">
        <f t="shared" si="15"/>
        <v>0.99977693113109589</v>
      </c>
      <c r="G89" s="27">
        <f t="shared" si="7"/>
        <v>1</v>
      </c>
      <c r="H89" s="28">
        <f t="shared" si="8"/>
        <v>0.9999999968374671</v>
      </c>
      <c r="I89" s="28">
        <f t="shared" si="9"/>
        <v>0.99999999579021703</v>
      </c>
      <c r="J89" s="29">
        <f t="shared" si="10"/>
        <v>0.9999999968374671</v>
      </c>
      <c r="K89" s="29"/>
      <c r="L89" s="29"/>
      <c r="M89" s="28"/>
      <c r="N89" s="28"/>
    </row>
    <row r="90" spans="1:14" x14ac:dyDescent="0.2">
      <c r="A90">
        <f t="shared" si="12"/>
        <v>65</v>
      </c>
      <c r="B90">
        <f t="shared" ref="B90:B121" si="16">A90+$C$16*$C$17</f>
        <v>65</v>
      </c>
      <c r="C90" s="26">
        <f t="shared" ref="C90:C121" si="17">EXP(-(($B90-$E$7)^2/$E$9))</f>
        <v>9.2193600932110606E-17</v>
      </c>
      <c r="D90" s="27">
        <f t="shared" si="6"/>
        <v>9.2193600932110606E-17</v>
      </c>
      <c r="E90" s="27"/>
      <c r="F90" s="26">
        <f t="shared" ref="F90:F121" si="18">EXP(-(($B90-$E$8)^2/$E$10))</f>
        <v>0.99976010703025298</v>
      </c>
      <c r="G90" s="27">
        <f t="shared" si="7"/>
        <v>1</v>
      </c>
      <c r="H90" s="28">
        <f t="shared" si="8"/>
        <v>0.99999999686571361</v>
      </c>
      <c r="I90" s="28">
        <f t="shared" si="9"/>
        <v>0.99999999589260047</v>
      </c>
      <c r="J90" s="29">
        <f t="shared" si="10"/>
        <v>0.99999999686571361</v>
      </c>
      <c r="K90" s="29"/>
      <c r="L90" s="29"/>
      <c r="M90" s="28"/>
      <c r="N90" s="28"/>
    </row>
    <row r="91" spans="1:14" x14ac:dyDescent="0.2">
      <c r="A91">
        <f t="shared" si="12"/>
        <v>66</v>
      </c>
      <c r="B91">
        <f t="shared" si="16"/>
        <v>66</v>
      </c>
      <c r="C91" s="26">
        <f t="shared" si="17"/>
        <v>1.8658233459354641E-17</v>
      </c>
      <c r="D91" s="27">
        <f t="shared" ref="D91:D150" si="19">IF(C$11&gt;-999,($E$11+(1-$E$11)*(C91-$D$20)/($D$21-$D$20)),C91)</f>
        <v>1.8658233459354641E-17</v>
      </c>
      <c r="E91" s="27"/>
      <c r="F91" s="26">
        <f t="shared" si="18"/>
        <v>0.99974267156513019</v>
      </c>
      <c r="G91" s="27">
        <f t="shared" ref="G91:G150" si="20">IF(C$12&gt;-999,(1+($E$12-1)*(F91-$G$22)/($G$23-$G$22)),F91)</f>
        <v>1</v>
      </c>
      <c r="H91" s="28">
        <f t="shared" ref="H91:H150" si="21">1/(1+EXP(-($H$24*($B91-$E$7)/(1+ABS($B91-$E$7)))))</f>
        <v>0.99999999689256369</v>
      </c>
      <c r="I91" s="28">
        <f t="shared" ref="I91:I150" si="22">1/(1+EXP(-($I$24*($B91-$E$8)/(1+ABS($B91-$E$8)))))</f>
        <v>0.99999999598591205</v>
      </c>
      <c r="J91" s="29">
        <f t="shared" ref="J91:J150" si="23">IF(A91&gt;$H$15,(D91*(1-H91)+H91*(1*(1-I91)+G91*I91)),0.000001)</f>
        <v>0.99999999689256369</v>
      </c>
      <c r="K91" s="29"/>
      <c r="L91" s="29"/>
      <c r="M91" s="28"/>
      <c r="N91" s="28"/>
    </row>
    <row r="92" spans="1:14" x14ac:dyDescent="0.2">
      <c r="A92">
        <f t="shared" ref="A92:A152" si="24">IF(A91&lt;$C$15-$C$16,A91+$C$16,$C$15)</f>
        <v>67</v>
      </c>
      <c r="B92">
        <f t="shared" si="16"/>
        <v>67</v>
      </c>
      <c r="C92" s="26">
        <f t="shared" si="17"/>
        <v>3.6504452871546169E-18</v>
      </c>
      <c r="D92" s="27">
        <f t="shared" si="19"/>
        <v>3.6504452871546169E-18</v>
      </c>
      <c r="E92" s="27"/>
      <c r="F92" s="26">
        <f t="shared" si="18"/>
        <v>0.99972462476772361</v>
      </c>
      <c r="G92" s="27">
        <f t="shared" si="20"/>
        <v>1</v>
      </c>
      <c r="H92" s="28">
        <f t="shared" si="21"/>
        <v>0.99999999691811725</v>
      </c>
      <c r="I92" s="28">
        <f t="shared" si="22"/>
        <v>0.99999999607128442</v>
      </c>
      <c r="J92" s="29">
        <f t="shared" si="23"/>
        <v>0.99999999691811725</v>
      </c>
      <c r="K92" s="29"/>
      <c r="L92" s="29"/>
      <c r="M92" s="28"/>
      <c r="N92" s="28"/>
    </row>
    <row r="93" spans="1:14" x14ac:dyDescent="0.2">
      <c r="A93">
        <f t="shared" si="24"/>
        <v>68</v>
      </c>
      <c r="B93">
        <f t="shared" si="16"/>
        <v>68</v>
      </c>
      <c r="C93" s="26">
        <f t="shared" si="17"/>
        <v>6.9044126644068141E-19</v>
      </c>
      <c r="D93" s="27">
        <f t="shared" si="19"/>
        <v>6.9044126644068141E-19</v>
      </c>
      <c r="E93" s="27"/>
      <c r="F93" s="26">
        <f t="shared" si="18"/>
        <v>0.99970596667115053</v>
      </c>
      <c r="G93" s="27">
        <f t="shared" si="20"/>
        <v>1</v>
      </c>
      <c r="H93" s="28">
        <f t="shared" si="21"/>
        <v>0.99999999694246511</v>
      </c>
      <c r="I93" s="28">
        <f t="shared" si="22"/>
        <v>0.99999999614967217</v>
      </c>
      <c r="J93" s="29">
        <f t="shared" si="23"/>
        <v>0.99999999694246511</v>
      </c>
      <c r="K93" s="29"/>
      <c r="L93" s="29"/>
      <c r="M93" s="28"/>
      <c r="N93" s="28"/>
    </row>
    <row r="94" spans="1:14" x14ac:dyDescent="0.2">
      <c r="A94">
        <f t="shared" si="24"/>
        <v>69</v>
      </c>
      <c r="B94">
        <f t="shared" si="16"/>
        <v>69</v>
      </c>
      <c r="C94" s="26">
        <f t="shared" si="17"/>
        <v>1.262447170914264E-19</v>
      </c>
      <c r="D94" s="27">
        <f t="shared" si="19"/>
        <v>1.262447170914264E-19</v>
      </c>
      <c r="E94" s="27"/>
      <c r="F94" s="26">
        <f t="shared" si="18"/>
        <v>0.99968669730964987</v>
      </c>
      <c r="G94" s="27">
        <f t="shared" si="20"/>
        <v>1</v>
      </c>
      <c r="H94" s="28">
        <f t="shared" si="21"/>
        <v>0.99999999696569009</v>
      </c>
      <c r="I94" s="28">
        <f t="shared" si="22"/>
        <v>0.9999999962218844</v>
      </c>
      <c r="J94" s="29">
        <f t="shared" si="23"/>
        <v>0.99999999696569009</v>
      </c>
      <c r="K94" s="29"/>
      <c r="L94" s="29"/>
      <c r="M94" s="28"/>
      <c r="N94" s="28"/>
    </row>
    <row r="95" spans="1:14" x14ac:dyDescent="0.2">
      <c r="A95">
        <f t="shared" si="24"/>
        <v>70</v>
      </c>
      <c r="B95">
        <f t="shared" si="16"/>
        <v>70</v>
      </c>
      <c r="C95" s="26">
        <f t="shared" si="17"/>
        <v>2.2315430139348713E-20</v>
      </c>
      <c r="D95" s="27">
        <f t="shared" si="19"/>
        <v>2.2315430139348713E-20</v>
      </c>
      <c r="E95" s="27"/>
      <c r="F95" s="26">
        <f t="shared" si="18"/>
        <v>0.99966681671858171</v>
      </c>
      <c r="G95" s="27">
        <f t="shared" si="20"/>
        <v>1</v>
      </c>
      <c r="H95" s="28">
        <f t="shared" si="21"/>
        <v>0.99999999698786746</v>
      </c>
      <c r="I95" s="28">
        <f t="shared" si="22"/>
        <v>0.99999999628861214</v>
      </c>
      <c r="J95" s="29">
        <f t="shared" si="23"/>
        <v>0.99999999698786746</v>
      </c>
      <c r="K95" s="29"/>
      <c r="L95" s="29"/>
      <c r="M95" s="28"/>
      <c r="N95" s="28"/>
    </row>
    <row r="96" spans="1:14" x14ac:dyDescent="0.2">
      <c r="A96">
        <f t="shared" si="24"/>
        <v>71</v>
      </c>
      <c r="B96">
        <f t="shared" si="16"/>
        <v>71</v>
      </c>
      <c r="C96" s="26">
        <f t="shared" si="17"/>
        <v>3.81331680705105E-21</v>
      </c>
      <c r="D96" s="27">
        <f t="shared" si="19"/>
        <v>3.81331680705105E-21</v>
      </c>
      <c r="E96" s="27"/>
      <c r="F96" s="26">
        <f t="shared" si="18"/>
        <v>0.99964632493442718</v>
      </c>
      <c r="G96" s="27">
        <f t="shared" si="20"/>
        <v>1</v>
      </c>
      <c r="H96" s="28">
        <f t="shared" si="21"/>
        <v>0.99999999700906606</v>
      </c>
      <c r="I96" s="28">
        <f t="shared" si="22"/>
        <v>0.99999999635044756</v>
      </c>
      <c r="J96" s="29">
        <f t="shared" si="23"/>
        <v>0.99999999700906606</v>
      </c>
      <c r="K96" s="29"/>
      <c r="L96" s="29"/>
      <c r="M96" s="28"/>
      <c r="N96" s="28"/>
    </row>
    <row r="97" spans="1:14" x14ac:dyDescent="0.2">
      <c r="A97">
        <f t="shared" si="24"/>
        <v>72</v>
      </c>
      <c r="B97">
        <f t="shared" si="16"/>
        <v>72</v>
      </c>
      <c r="C97" s="26">
        <f t="shared" si="17"/>
        <v>6.2995001234231546E-22</v>
      </c>
      <c r="D97" s="27">
        <f t="shared" si="19"/>
        <v>6.2995001234231546E-22</v>
      </c>
      <c r="E97" s="27"/>
      <c r="F97" s="26">
        <f t="shared" si="18"/>
        <v>0.99962522199478876</v>
      </c>
      <c r="G97" s="27">
        <f t="shared" si="20"/>
        <v>1</v>
      </c>
      <c r="H97" s="28">
        <f t="shared" si="21"/>
        <v>0.9999999970293485</v>
      </c>
      <c r="I97" s="28">
        <f t="shared" si="22"/>
        <v>0.99999999640790205</v>
      </c>
      <c r="J97" s="29">
        <f t="shared" si="23"/>
        <v>0.9999999970293485</v>
      </c>
      <c r="K97" s="29"/>
      <c r="L97" s="29"/>
      <c r="M97" s="28"/>
      <c r="N97" s="28"/>
    </row>
    <row r="98" spans="1:14" x14ac:dyDescent="0.2">
      <c r="A98">
        <f t="shared" si="24"/>
        <v>73</v>
      </c>
      <c r="B98">
        <f t="shared" si="16"/>
        <v>73</v>
      </c>
      <c r="C98" s="26">
        <f t="shared" si="17"/>
        <v>1.0060391139706597E-22</v>
      </c>
      <c r="D98" s="27">
        <f t="shared" si="19"/>
        <v>1.0060391139706597E-22</v>
      </c>
      <c r="E98" s="27"/>
      <c r="F98" s="26">
        <f t="shared" si="18"/>
        <v>0.99960350793838948</v>
      </c>
      <c r="G98" s="27">
        <f t="shared" si="20"/>
        <v>1</v>
      </c>
      <c r="H98" s="28">
        <f t="shared" si="21"/>
        <v>0.99999999704877274</v>
      </c>
      <c r="I98" s="28">
        <f t="shared" si="22"/>
        <v>0.99999999646141835</v>
      </c>
      <c r="J98" s="29">
        <f t="shared" si="23"/>
        <v>0.99999999704877274</v>
      </c>
      <c r="K98" s="29"/>
      <c r="L98" s="29"/>
      <c r="M98" s="28"/>
      <c r="N98" s="28"/>
    </row>
    <row r="99" spans="1:14" x14ac:dyDescent="0.2">
      <c r="A99">
        <f t="shared" si="24"/>
        <v>74</v>
      </c>
      <c r="B99">
        <f t="shared" si="16"/>
        <v>74</v>
      </c>
      <c r="C99" s="26">
        <f t="shared" si="17"/>
        <v>1.5532065717787801E-23</v>
      </c>
      <c r="D99" s="27">
        <f t="shared" si="19"/>
        <v>1.5532065717787801E-23</v>
      </c>
      <c r="E99" s="27"/>
      <c r="F99" s="26">
        <f t="shared" si="18"/>
        <v>0.99958118280507358</v>
      </c>
      <c r="G99" s="27">
        <f t="shared" si="20"/>
        <v>1</v>
      </c>
      <c r="H99" s="28">
        <f t="shared" si="21"/>
        <v>0.99999999706739162</v>
      </c>
      <c r="I99" s="28">
        <f t="shared" si="22"/>
        <v>0.99999999651138305</v>
      </c>
      <c r="J99" s="29">
        <f t="shared" si="23"/>
        <v>0.99999999706739162</v>
      </c>
      <c r="K99" s="29"/>
      <c r="L99" s="29"/>
      <c r="M99" s="28"/>
      <c r="N99" s="28"/>
    </row>
    <row r="100" spans="1:14" x14ac:dyDescent="0.2">
      <c r="A100">
        <f t="shared" si="24"/>
        <v>75</v>
      </c>
      <c r="B100">
        <f t="shared" si="16"/>
        <v>75</v>
      </c>
      <c r="C100" s="26">
        <f t="shared" si="17"/>
        <v>2.3181906447725815E-24</v>
      </c>
      <c r="D100" s="27">
        <f t="shared" si="19"/>
        <v>2.3181906447725815E-24</v>
      </c>
      <c r="E100" s="27"/>
      <c r="F100" s="26">
        <f t="shared" si="18"/>
        <v>0.9995582466358055</v>
      </c>
      <c r="G100" s="27">
        <f t="shared" si="20"/>
        <v>1</v>
      </c>
      <c r="H100" s="28">
        <f t="shared" si="21"/>
        <v>0.999999997085254</v>
      </c>
      <c r="I100" s="28">
        <f t="shared" si="22"/>
        <v>0.99999999655813343</v>
      </c>
      <c r="J100" s="29">
        <f t="shared" si="23"/>
        <v>0.999999997085254</v>
      </c>
      <c r="K100" s="29"/>
      <c r="L100" s="29"/>
      <c r="M100" s="28"/>
      <c r="N100" s="28"/>
    </row>
    <row r="101" spans="1:14" x14ac:dyDescent="0.2">
      <c r="A101">
        <f t="shared" si="24"/>
        <v>76</v>
      </c>
      <c r="B101">
        <f t="shared" si="16"/>
        <v>76</v>
      </c>
      <c r="C101" s="26">
        <f t="shared" si="17"/>
        <v>3.3448346566750437E-25</v>
      </c>
      <c r="D101" s="27">
        <f t="shared" si="19"/>
        <v>3.3448346566750437E-25</v>
      </c>
      <c r="E101" s="27"/>
      <c r="F101" s="26">
        <f t="shared" si="18"/>
        <v>0.99953469947267071</v>
      </c>
      <c r="G101" s="27">
        <f t="shared" si="20"/>
        <v>1</v>
      </c>
      <c r="H101" s="28">
        <f t="shared" si="21"/>
        <v>0.9999999971024045</v>
      </c>
      <c r="I101" s="28">
        <f t="shared" si="22"/>
        <v>0.99999999660196592</v>
      </c>
      <c r="J101" s="29">
        <f t="shared" si="23"/>
        <v>0.9999999971024045</v>
      </c>
      <c r="K101" s="29"/>
      <c r="L101" s="29"/>
      <c r="M101" s="28"/>
      <c r="N101" s="28"/>
    </row>
    <row r="102" spans="1:14" x14ac:dyDescent="0.2">
      <c r="A102">
        <f t="shared" si="24"/>
        <v>77</v>
      </c>
      <c r="B102">
        <f t="shared" si="16"/>
        <v>77</v>
      </c>
      <c r="C102" s="26">
        <f t="shared" si="17"/>
        <v>4.6655810249084635E-26</v>
      </c>
      <c r="D102" s="27">
        <f t="shared" si="19"/>
        <v>4.6655810249084635E-26</v>
      </c>
      <c r="E102" s="27"/>
      <c r="F102" s="26">
        <f t="shared" si="18"/>
        <v>0.99951054135887485</v>
      </c>
      <c r="G102" s="27">
        <f t="shared" si="20"/>
        <v>1</v>
      </c>
      <c r="H102" s="28">
        <f t="shared" si="21"/>
        <v>0.99999999711888488</v>
      </c>
      <c r="I102" s="28">
        <f t="shared" si="22"/>
        <v>0.99999999664314276</v>
      </c>
      <c r="J102" s="29">
        <f t="shared" si="23"/>
        <v>0.99999999711888488</v>
      </c>
      <c r="K102" s="29"/>
      <c r="L102" s="29"/>
      <c r="M102" s="28"/>
      <c r="N102" s="28"/>
    </row>
    <row r="103" spans="1:14" x14ac:dyDescent="0.2">
      <c r="A103">
        <f t="shared" si="24"/>
        <v>78</v>
      </c>
      <c r="B103">
        <f t="shared" si="16"/>
        <v>78</v>
      </c>
      <c r="C103" s="26">
        <f t="shared" si="17"/>
        <v>6.2913289543684564E-27</v>
      </c>
      <c r="D103" s="27">
        <f t="shared" si="19"/>
        <v>6.2913289543684564E-27</v>
      </c>
      <c r="E103" s="27"/>
      <c r="F103" s="26">
        <f t="shared" si="18"/>
        <v>0.99948577233874403</v>
      </c>
      <c r="G103" s="27">
        <f t="shared" si="20"/>
        <v>1</v>
      </c>
      <c r="H103" s="28">
        <f t="shared" si="21"/>
        <v>0.99999999713473309</v>
      </c>
      <c r="I103" s="28">
        <f t="shared" si="22"/>
        <v>0.99999999668189488</v>
      </c>
      <c r="J103" s="29">
        <f t="shared" si="23"/>
        <v>0.99999999713473309</v>
      </c>
      <c r="K103" s="29"/>
      <c r="L103" s="29"/>
      <c r="M103" s="28"/>
      <c r="N103" s="28"/>
    </row>
    <row r="104" spans="1:14" x14ac:dyDescent="0.2">
      <c r="A104">
        <f t="shared" si="24"/>
        <v>79</v>
      </c>
      <c r="B104">
        <f t="shared" si="16"/>
        <v>79</v>
      </c>
      <c r="C104" s="26">
        <f t="shared" si="17"/>
        <v>8.2013364276704643E-28</v>
      </c>
      <c r="D104" s="27">
        <f t="shared" si="19"/>
        <v>8.2013364276704643E-28</v>
      </c>
      <c r="E104" s="27"/>
      <c r="F104" s="26">
        <f t="shared" si="18"/>
        <v>0.99946039245772422</v>
      </c>
      <c r="G104" s="27">
        <f t="shared" si="20"/>
        <v>1</v>
      </c>
      <c r="H104" s="28">
        <f t="shared" si="21"/>
        <v>0.99999999714998467</v>
      </c>
      <c r="I104" s="28">
        <f t="shared" si="22"/>
        <v>0.9999999967184281</v>
      </c>
      <c r="J104" s="29">
        <f t="shared" si="23"/>
        <v>0.99999999714998467</v>
      </c>
      <c r="K104" s="29"/>
      <c r="L104" s="29"/>
      <c r="M104" s="28"/>
      <c r="N104" s="28"/>
    </row>
    <row r="105" spans="1:14" x14ac:dyDescent="0.2">
      <c r="A105">
        <f t="shared" si="24"/>
        <v>80</v>
      </c>
      <c r="B105">
        <f t="shared" si="16"/>
        <v>80</v>
      </c>
      <c r="C105" s="26">
        <f t="shared" si="17"/>
        <v>1.033552251417396E-28</v>
      </c>
      <c r="D105" s="27">
        <f t="shared" si="19"/>
        <v>1.033552251417396E-28</v>
      </c>
      <c r="E105" s="27"/>
      <c r="F105" s="26">
        <f t="shared" si="18"/>
        <v>0.99943440176238185</v>
      </c>
      <c r="G105" s="27">
        <f t="shared" si="20"/>
        <v>1</v>
      </c>
      <c r="H105" s="28">
        <f t="shared" si="21"/>
        <v>0.99999999716467269</v>
      </c>
      <c r="I105" s="28">
        <f t="shared" si="22"/>
        <v>0.99999999675292561</v>
      </c>
      <c r="J105" s="29">
        <f t="shared" si="23"/>
        <v>0.99999999716467269</v>
      </c>
      <c r="K105" s="29"/>
      <c r="L105" s="29"/>
      <c r="M105" s="28"/>
      <c r="N105" s="28"/>
    </row>
    <row r="106" spans="1:14" x14ac:dyDescent="0.2">
      <c r="A106">
        <f t="shared" si="24"/>
        <v>81</v>
      </c>
      <c r="B106">
        <f t="shared" si="16"/>
        <v>81</v>
      </c>
      <c r="C106" s="26">
        <f t="shared" si="17"/>
        <v>1.2591742194878669E-29</v>
      </c>
      <c r="D106" s="27">
        <f t="shared" si="19"/>
        <v>1.2591742194878669E-29</v>
      </c>
      <c r="E106" s="27"/>
      <c r="F106" s="26">
        <f t="shared" si="18"/>
        <v>0.99940780030040288</v>
      </c>
      <c r="G106" s="27">
        <f t="shared" si="20"/>
        <v>1</v>
      </c>
      <c r="H106" s="28">
        <f t="shared" si="21"/>
        <v>0.99999999717882737</v>
      </c>
      <c r="I106" s="28">
        <f t="shared" si="22"/>
        <v>0.99999999678555107</v>
      </c>
      <c r="J106" s="29">
        <f t="shared" si="23"/>
        <v>0.99999999717882737</v>
      </c>
      <c r="K106" s="29"/>
      <c r="L106" s="29"/>
      <c r="M106" s="28"/>
      <c r="N106" s="28"/>
    </row>
    <row r="107" spans="1:14" x14ac:dyDescent="0.2">
      <c r="A107">
        <f t="shared" si="24"/>
        <v>82</v>
      </c>
      <c r="B107">
        <f t="shared" si="16"/>
        <v>82</v>
      </c>
      <c r="C107" s="26">
        <f t="shared" si="17"/>
        <v>1.4830124102182922E-30</v>
      </c>
      <c r="D107" s="27">
        <f t="shared" si="19"/>
        <v>1.4830124102182922E-30</v>
      </c>
      <c r="E107" s="27"/>
      <c r="F107" s="26">
        <f t="shared" si="18"/>
        <v>0.99938058812059316</v>
      </c>
      <c r="G107" s="27">
        <f t="shared" si="20"/>
        <v>1</v>
      </c>
      <c r="H107" s="28">
        <f t="shared" si="21"/>
        <v>0.99999999719247734</v>
      </c>
      <c r="I107" s="28">
        <f t="shared" si="22"/>
        <v>0.99999999681645169</v>
      </c>
      <c r="J107" s="29">
        <f t="shared" si="23"/>
        <v>0.99999999719247734</v>
      </c>
      <c r="K107" s="29"/>
      <c r="L107" s="29"/>
      <c r="M107" s="28"/>
      <c r="N107" s="28"/>
    </row>
    <row r="108" spans="1:14" x14ac:dyDescent="0.2">
      <c r="A108">
        <f t="shared" si="24"/>
        <v>83</v>
      </c>
      <c r="B108">
        <f t="shared" si="16"/>
        <v>83</v>
      </c>
      <c r="C108" s="26">
        <f t="shared" si="17"/>
        <v>1.6885321085315755E-31</v>
      </c>
      <c r="D108" s="27">
        <f t="shared" si="19"/>
        <v>1.6885321085315755E-31</v>
      </c>
      <c r="E108" s="27"/>
      <c r="F108" s="26">
        <f t="shared" si="18"/>
        <v>0.99935276527287809</v>
      </c>
      <c r="G108" s="27">
        <f t="shared" si="20"/>
        <v>1</v>
      </c>
      <c r="H108" s="28">
        <f t="shared" si="21"/>
        <v>0.99999999720564881</v>
      </c>
      <c r="I108" s="28">
        <f t="shared" si="22"/>
        <v>0.99999999684575891</v>
      </c>
      <c r="J108" s="29">
        <f t="shared" si="23"/>
        <v>0.99999999720564881</v>
      </c>
      <c r="K108" s="29"/>
      <c r="L108" s="29"/>
      <c r="M108" s="28"/>
      <c r="N108" s="28"/>
    </row>
    <row r="109" spans="1:14" x14ac:dyDescent="0.2">
      <c r="A109">
        <f t="shared" si="24"/>
        <v>84</v>
      </c>
      <c r="B109">
        <f t="shared" si="16"/>
        <v>84</v>
      </c>
      <c r="C109" s="26">
        <f t="shared" si="17"/>
        <v>1.8585722035459357E-32</v>
      </c>
      <c r="D109" s="27">
        <f t="shared" si="19"/>
        <v>1.8585722035459357E-32</v>
      </c>
      <c r="E109" s="27"/>
      <c r="F109" s="26">
        <f t="shared" si="18"/>
        <v>0.9993243318083026</v>
      </c>
      <c r="G109" s="27">
        <f t="shared" si="20"/>
        <v>1</v>
      </c>
      <c r="H109" s="28">
        <f t="shared" si="21"/>
        <v>0.99999999721836641</v>
      </c>
      <c r="I109" s="28">
        <f t="shared" si="22"/>
        <v>0.99999999687359198</v>
      </c>
      <c r="J109" s="29">
        <f t="shared" si="23"/>
        <v>0.99999999721836641</v>
      </c>
      <c r="K109" s="29"/>
      <c r="L109" s="29"/>
      <c r="M109" s="28"/>
      <c r="N109" s="28"/>
    </row>
    <row r="110" spans="1:14" x14ac:dyDescent="0.2">
      <c r="A110">
        <f t="shared" si="24"/>
        <v>85</v>
      </c>
      <c r="B110">
        <f t="shared" si="16"/>
        <v>85</v>
      </c>
      <c r="C110" s="26">
        <f t="shared" si="17"/>
        <v>1.9776759303621476E-33</v>
      </c>
      <c r="D110" s="27">
        <f t="shared" si="19"/>
        <v>1.9776759303621476E-33</v>
      </c>
      <c r="E110" s="27"/>
      <c r="F110" s="26">
        <f t="shared" si="18"/>
        <v>0.99929528777903087</v>
      </c>
      <c r="G110" s="27">
        <f t="shared" si="20"/>
        <v>1</v>
      </c>
      <c r="H110" s="28">
        <f t="shared" si="21"/>
        <v>0.99999999723065303</v>
      </c>
      <c r="I110" s="28">
        <f t="shared" si="22"/>
        <v>0.99999999690005859</v>
      </c>
      <c r="J110" s="29">
        <f t="shared" si="23"/>
        <v>0.99999999723065303</v>
      </c>
      <c r="K110" s="29"/>
      <c r="L110" s="29"/>
      <c r="M110" s="28"/>
      <c r="N110" s="28"/>
    </row>
    <row r="111" spans="1:14" x14ac:dyDescent="0.2">
      <c r="A111">
        <f t="shared" si="24"/>
        <v>86</v>
      </c>
      <c r="B111">
        <f t="shared" si="16"/>
        <v>86</v>
      </c>
      <c r="C111" s="26">
        <f t="shared" si="17"/>
        <v>2.0344002206797617E-34</v>
      </c>
      <c r="D111" s="27">
        <f t="shared" si="19"/>
        <v>2.0344002206797617E-34</v>
      </c>
      <c r="E111" s="27"/>
      <c r="F111" s="26">
        <f t="shared" si="18"/>
        <v>0.99926563323834605</v>
      </c>
      <c r="G111" s="27">
        <f t="shared" si="20"/>
        <v>1</v>
      </c>
      <c r="H111" s="28">
        <f t="shared" si="21"/>
        <v>0.99999999724252997</v>
      </c>
      <c r="I111" s="28">
        <f t="shared" si="22"/>
        <v>0.99999999692525554</v>
      </c>
      <c r="J111" s="29">
        <f t="shared" si="23"/>
        <v>0.99999999724252997</v>
      </c>
      <c r="K111" s="29"/>
      <c r="L111" s="29"/>
      <c r="M111" s="28"/>
      <c r="N111" s="28"/>
    </row>
    <row r="112" spans="1:14" x14ac:dyDescent="0.2">
      <c r="A112">
        <f t="shared" si="24"/>
        <v>86</v>
      </c>
      <c r="B112">
        <f t="shared" si="16"/>
        <v>86</v>
      </c>
      <c r="C112" s="26">
        <f t="shared" si="17"/>
        <v>2.0344002206797617E-34</v>
      </c>
      <c r="D112" s="27">
        <f t="shared" si="19"/>
        <v>2.0344002206797617E-34</v>
      </c>
      <c r="E112" s="27"/>
      <c r="F112" s="26">
        <f t="shared" si="18"/>
        <v>0.99926563323834605</v>
      </c>
      <c r="G112" s="27">
        <f t="shared" si="20"/>
        <v>1</v>
      </c>
      <c r="H112" s="28">
        <f t="shared" si="21"/>
        <v>0.99999999724252997</v>
      </c>
      <c r="I112" s="28">
        <f t="shared" si="22"/>
        <v>0.99999999692525554</v>
      </c>
      <c r="J112" s="29">
        <f t="shared" si="23"/>
        <v>0.99999999724252997</v>
      </c>
      <c r="K112" s="29"/>
      <c r="L112" s="29"/>
      <c r="M112" s="28"/>
      <c r="N112" s="28"/>
    </row>
    <row r="113" spans="1:14" x14ac:dyDescent="0.2">
      <c r="A113">
        <f t="shared" si="24"/>
        <v>86</v>
      </c>
      <c r="B113">
        <f t="shared" si="16"/>
        <v>86</v>
      </c>
      <c r="C113" s="26">
        <f t="shared" si="17"/>
        <v>2.0344002206797617E-34</v>
      </c>
      <c r="D113" s="27">
        <f t="shared" si="19"/>
        <v>2.0344002206797617E-34</v>
      </c>
      <c r="E113" s="27"/>
      <c r="F113" s="26">
        <f t="shared" si="18"/>
        <v>0.99926563323834605</v>
      </c>
      <c r="G113" s="27">
        <f t="shared" si="20"/>
        <v>1</v>
      </c>
      <c r="H113" s="28">
        <f t="shared" si="21"/>
        <v>0.99999999724252997</v>
      </c>
      <c r="I113" s="28">
        <f t="shared" si="22"/>
        <v>0.99999999692525554</v>
      </c>
      <c r="J113" s="29">
        <f t="shared" si="23"/>
        <v>0.99999999724252997</v>
      </c>
      <c r="K113" s="29"/>
      <c r="L113" s="29"/>
      <c r="M113" s="28"/>
      <c r="N113" s="28"/>
    </row>
    <row r="114" spans="1:14" x14ac:dyDescent="0.2">
      <c r="A114">
        <f t="shared" si="24"/>
        <v>86</v>
      </c>
      <c r="B114">
        <f t="shared" si="16"/>
        <v>86</v>
      </c>
      <c r="C114" s="26">
        <f t="shared" si="17"/>
        <v>2.0344002206797617E-34</v>
      </c>
      <c r="D114" s="27">
        <f t="shared" si="19"/>
        <v>2.0344002206797617E-34</v>
      </c>
      <c r="E114" s="27"/>
      <c r="F114" s="26">
        <f t="shared" si="18"/>
        <v>0.99926563323834605</v>
      </c>
      <c r="G114" s="27">
        <f t="shared" si="20"/>
        <v>1</v>
      </c>
      <c r="H114" s="28">
        <f t="shared" si="21"/>
        <v>0.99999999724252997</v>
      </c>
      <c r="I114" s="28">
        <f t="shared" si="22"/>
        <v>0.99999999692525554</v>
      </c>
      <c r="J114" s="29">
        <f t="shared" si="23"/>
        <v>0.99999999724252997</v>
      </c>
      <c r="K114" s="29"/>
      <c r="L114" s="29"/>
      <c r="M114" s="28"/>
      <c r="N114" s="28"/>
    </row>
    <row r="115" spans="1:14" x14ac:dyDescent="0.2">
      <c r="A115">
        <f t="shared" si="24"/>
        <v>86</v>
      </c>
      <c r="B115">
        <f t="shared" si="16"/>
        <v>86</v>
      </c>
      <c r="C115" s="26">
        <f t="shared" si="17"/>
        <v>2.0344002206797617E-34</v>
      </c>
      <c r="D115" s="27">
        <f t="shared" si="19"/>
        <v>2.0344002206797617E-34</v>
      </c>
      <c r="E115" s="27"/>
      <c r="F115" s="26">
        <f t="shared" si="18"/>
        <v>0.99926563323834605</v>
      </c>
      <c r="G115" s="27">
        <f t="shared" si="20"/>
        <v>1</v>
      </c>
      <c r="H115" s="28">
        <f t="shared" si="21"/>
        <v>0.99999999724252997</v>
      </c>
      <c r="I115" s="28">
        <f t="shared" si="22"/>
        <v>0.99999999692525554</v>
      </c>
      <c r="J115" s="29">
        <f t="shared" si="23"/>
        <v>0.99999999724252997</v>
      </c>
      <c r="K115" s="29"/>
      <c r="L115" s="29"/>
      <c r="M115" s="28"/>
      <c r="N115" s="28"/>
    </row>
    <row r="116" spans="1:14" x14ac:dyDescent="0.2">
      <c r="A116">
        <f t="shared" si="24"/>
        <v>86</v>
      </c>
      <c r="B116">
        <f t="shared" si="16"/>
        <v>86</v>
      </c>
      <c r="C116" s="26">
        <f t="shared" si="17"/>
        <v>2.0344002206797617E-34</v>
      </c>
      <c r="D116" s="27">
        <f t="shared" si="19"/>
        <v>2.0344002206797617E-34</v>
      </c>
      <c r="E116" s="27"/>
      <c r="F116" s="26">
        <f t="shared" si="18"/>
        <v>0.99926563323834605</v>
      </c>
      <c r="G116" s="27">
        <f t="shared" si="20"/>
        <v>1</v>
      </c>
      <c r="H116" s="28">
        <f t="shared" si="21"/>
        <v>0.99999999724252997</v>
      </c>
      <c r="I116" s="28">
        <f t="shared" si="22"/>
        <v>0.99999999692525554</v>
      </c>
      <c r="J116" s="29">
        <f t="shared" si="23"/>
        <v>0.99999999724252997</v>
      </c>
      <c r="K116" s="29"/>
      <c r="L116" s="29"/>
      <c r="M116" s="28"/>
      <c r="N116" s="28"/>
    </row>
    <row r="117" spans="1:14" x14ac:dyDescent="0.2">
      <c r="A117">
        <f t="shared" si="24"/>
        <v>86</v>
      </c>
      <c r="B117">
        <f t="shared" si="16"/>
        <v>86</v>
      </c>
      <c r="C117" s="26">
        <f t="shared" si="17"/>
        <v>2.0344002206797617E-34</v>
      </c>
      <c r="D117" s="27">
        <f t="shared" si="19"/>
        <v>2.0344002206797617E-34</v>
      </c>
      <c r="E117" s="27"/>
      <c r="F117" s="26">
        <f t="shared" si="18"/>
        <v>0.99926563323834605</v>
      </c>
      <c r="G117" s="27">
        <f t="shared" si="20"/>
        <v>1</v>
      </c>
      <c r="H117" s="28">
        <f t="shared" si="21"/>
        <v>0.99999999724252997</v>
      </c>
      <c r="I117" s="28">
        <f t="shared" si="22"/>
        <v>0.99999999692525554</v>
      </c>
      <c r="J117" s="29">
        <f t="shared" si="23"/>
        <v>0.99999999724252997</v>
      </c>
      <c r="K117" s="29"/>
      <c r="L117" s="29"/>
      <c r="M117" s="28"/>
      <c r="N117" s="28"/>
    </row>
    <row r="118" spans="1:14" x14ac:dyDescent="0.2">
      <c r="A118">
        <f t="shared" si="24"/>
        <v>86</v>
      </c>
      <c r="B118">
        <f t="shared" si="16"/>
        <v>86</v>
      </c>
      <c r="C118" s="26">
        <f t="shared" si="17"/>
        <v>2.0344002206797617E-34</v>
      </c>
      <c r="D118" s="27">
        <f t="shared" si="19"/>
        <v>2.0344002206797617E-34</v>
      </c>
      <c r="E118" s="27"/>
      <c r="F118" s="26">
        <f t="shared" si="18"/>
        <v>0.99926563323834605</v>
      </c>
      <c r="G118" s="27">
        <f t="shared" si="20"/>
        <v>1</v>
      </c>
      <c r="H118" s="28">
        <f t="shared" si="21"/>
        <v>0.99999999724252997</v>
      </c>
      <c r="I118" s="28">
        <f t="shared" si="22"/>
        <v>0.99999999692525554</v>
      </c>
      <c r="J118" s="29">
        <f t="shared" si="23"/>
        <v>0.99999999724252997</v>
      </c>
      <c r="K118" s="29"/>
      <c r="L118" s="29"/>
      <c r="M118" s="28"/>
      <c r="N118" s="28"/>
    </row>
    <row r="119" spans="1:14" x14ac:dyDescent="0.2">
      <c r="A119">
        <f t="shared" si="24"/>
        <v>86</v>
      </c>
      <c r="B119">
        <f t="shared" si="16"/>
        <v>86</v>
      </c>
      <c r="C119" s="26">
        <f t="shared" si="17"/>
        <v>2.0344002206797617E-34</v>
      </c>
      <c r="D119" s="27">
        <f t="shared" si="19"/>
        <v>2.0344002206797617E-34</v>
      </c>
      <c r="E119" s="27"/>
      <c r="F119" s="26">
        <f t="shared" si="18"/>
        <v>0.99926563323834605</v>
      </c>
      <c r="G119" s="27">
        <f t="shared" si="20"/>
        <v>1</v>
      </c>
      <c r="H119" s="28">
        <f t="shared" si="21"/>
        <v>0.99999999724252997</v>
      </c>
      <c r="I119" s="28">
        <f t="shared" si="22"/>
        <v>0.99999999692525554</v>
      </c>
      <c r="J119" s="29">
        <f t="shared" si="23"/>
        <v>0.99999999724252997</v>
      </c>
      <c r="K119" s="29"/>
      <c r="L119" s="29"/>
      <c r="M119" s="28"/>
      <c r="N119" s="28"/>
    </row>
    <row r="120" spans="1:14" x14ac:dyDescent="0.2">
      <c r="A120">
        <f t="shared" si="24"/>
        <v>86</v>
      </c>
      <c r="B120">
        <f t="shared" si="16"/>
        <v>86</v>
      </c>
      <c r="C120" s="26">
        <f t="shared" si="17"/>
        <v>2.0344002206797617E-34</v>
      </c>
      <c r="D120" s="27">
        <f t="shared" si="19"/>
        <v>2.0344002206797617E-34</v>
      </c>
      <c r="E120" s="27"/>
      <c r="F120" s="26">
        <f t="shared" si="18"/>
        <v>0.99926563323834605</v>
      </c>
      <c r="G120" s="27">
        <f t="shared" si="20"/>
        <v>1</v>
      </c>
      <c r="H120" s="28">
        <f t="shared" si="21"/>
        <v>0.99999999724252997</v>
      </c>
      <c r="I120" s="28">
        <f t="shared" si="22"/>
        <v>0.99999999692525554</v>
      </c>
      <c r="J120" s="29">
        <f t="shared" si="23"/>
        <v>0.99999999724252997</v>
      </c>
      <c r="K120" s="29"/>
      <c r="L120" s="29"/>
      <c r="M120" s="28"/>
      <c r="N120" s="28"/>
    </row>
    <row r="121" spans="1:14" x14ac:dyDescent="0.2">
      <c r="A121">
        <f t="shared" si="24"/>
        <v>86</v>
      </c>
      <c r="B121">
        <f t="shared" si="16"/>
        <v>86</v>
      </c>
      <c r="C121" s="26">
        <f t="shared" si="17"/>
        <v>2.0344002206797617E-34</v>
      </c>
      <c r="D121" s="27">
        <f t="shared" si="19"/>
        <v>2.0344002206797617E-34</v>
      </c>
      <c r="E121" s="27"/>
      <c r="F121" s="26">
        <f t="shared" si="18"/>
        <v>0.99926563323834605</v>
      </c>
      <c r="G121" s="27">
        <f t="shared" si="20"/>
        <v>1</v>
      </c>
      <c r="H121" s="28">
        <f t="shared" si="21"/>
        <v>0.99999999724252997</v>
      </c>
      <c r="I121" s="28">
        <f t="shared" si="22"/>
        <v>0.99999999692525554</v>
      </c>
      <c r="J121" s="29">
        <f t="shared" si="23"/>
        <v>0.99999999724252997</v>
      </c>
      <c r="K121" s="29"/>
      <c r="L121" s="29"/>
      <c r="M121" s="28"/>
      <c r="N121" s="28"/>
    </row>
    <row r="122" spans="1:14" x14ac:dyDescent="0.2">
      <c r="A122">
        <f t="shared" si="24"/>
        <v>86</v>
      </c>
      <c r="B122">
        <f t="shared" ref="B122:B151" si="25">A122+$C$16*$C$17</f>
        <v>86</v>
      </c>
      <c r="C122" s="26">
        <f t="shared" ref="C122:C150" si="26">EXP(-(($B122-$E$7)^2/$E$9))</f>
        <v>2.0344002206797617E-34</v>
      </c>
      <c r="D122" s="27">
        <f t="shared" si="19"/>
        <v>2.0344002206797617E-34</v>
      </c>
      <c r="E122" s="27"/>
      <c r="F122" s="26">
        <f t="shared" ref="F122:F150" si="27">EXP(-(($B122-$E$8)^2/$E$10))</f>
        <v>0.99926563323834605</v>
      </c>
      <c r="G122" s="27">
        <f t="shared" si="20"/>
        <v>1</v>
      </c>
      <c r="H122" s="28">
        <f t="shared" si="21"/>
        <v>0.99999999724252997</v>
      </c>
      <c r="I122" s="28">
        <f t="shared" si="22"/>
        <v>0.99999999692525554</v>
      </c>
      <c r="J122" s="29">
        <f t="shared" si="23"/>
        <v>0.99999999724252997</v>
      </c>
      <c r="K122" s="29"/>
      <c r="L122" s="29"/>
      <c r="M122" s="28"/>
      <c r="N122" s="28"/>
    </row>
    <row r="123" spans="1:14" x14ac:dyDescent="0.2">
      <c r="A123">
        <f t="shared" si="24"/>
        <v>86</v>
      </c>
      <c r="B123">
        <f t="shared" si="25"/>
        <v>86</v>
      </c>
      <c r="C123" s="26">
        <f t="shared" si="26"/>
        <v>2.0344002206797617E-34</v>
      </c>
      <c r="D123" s="27">
        <f t="shared" si="19"/>
        <v>2.0344002206797617E-34</v>
      </c>
      <c r="E123" s="27"/>
      <c r="F123" s="26">
        <f t="shared" si="27"/>
        <v>0.99926563323834605</v>
      </c>
      <c r="G123" s="27">
        <f t="shared" si="20"/>
        <v>1</v>
      </c>
      <c r="H123" s="28">
        <f t="shared" si="21"/>
        <v>0.99999999724252997</v>
      </c>
      <c r="I123" s="28">
        <f t="shared" si="22"/>
        <v>0.99999999692525554</v>
      </c>
      <c r="J123" s="29">
        <f t="shared" si="23"/>
        <v>0.99999999724252997</v>
      </c>
      <c r="K123" s="29"/>
      <c r="L123" s="29"/>
      <c r="M123" s="28"/>
      <c r="N123" s="28"/>
    </row>
    <row r="124" spans="1:14" x14ac:dyDescent="0.2">
      <c r="A124">
        <f t="shared" si="24"/>
        <v>86</v>
      </c>
      <c r="B124">
        <f t="shared" si="25"/>
        <v>86</v>
      </c>
      <c r="C124" s="26">
        <f t="shared" si="26"/>
        <v>2.0344002206797617E-34</v>
      </c>
      <c r="D124" s="27">
        <f t="shared" si="19"/>
        <v>2.0344002206797617E-34</v>
      </c>
      <c r="E124" s="27"/>
      <c r="F124" s="26">
        <f t="shared" si="27"/>
        <v>0.99926563323834605</v>
      </c>
      <c r="G124" s="27">
        <f t="shared" si="20"/>
        <v>1</v>
      </c>
      <c r="H124" s="28">
        <f t="shared" si="21"/>
        <v>0.99999999724252997</v>
      </c>
      <c r="I124" s="28">
        <f t="shared" si="22"/>
        <v>0.99999999692525554</v>
      </c>
      <c r="J124" s="29">
        <f t="shared" si="23"/>
        <v>0.99999999724252997</v>
      </c>
      <c r="K124" s="29"/>
      <c r="L124" s="29"/>
      <c r="M124" s="28"/>
      <c r="N124" s="28"/>
    </row>
    <row r="125" spans="1:14" x14ac:dyDescent="0.2">
      <c r="A125">
        <f t="shared" si="24"/>
        <v>86</v>
      </c>
      <c r="B125">
        <f t="shared" si="25"/>
        <v>86</v>
      </c>
      <c r="C125" s="26">
        <f t="shared" si="26"/>
        <v>2.0344002206797617E-34</v>
      </c>
      <c r="D125" s="27">
        <f t="shared" si="19"/>
        <v>2.0344002206797617E-34</v>
      </c>
      <c r="E125" s="27"/>
      <c r="F125" s="26">
        <f t="shared" si="27"/>
        <v>0.99926563323834605</v>
      </c>
      <c r="G125" s="27">
        <f t="shared" si="20"/>
        <v>1</v>
      </c>
      <c r="H125" s="28">
        <f t="shared" si="21"/>
        <v>0.99999999724252997</v>
      </c>
      <c r="I125" s="28">
        <f t="shared" si="22"/>
        <v>0.99999999692525554</v>
      </c>
      <c r="J125" s="29">
        <f t="shared" si="23"/>
        <v>0.99999999724252997</v>
      </c>
      <c r="K125" s="29"/>
      <c r="L125" s="29"/>
      <c r="M125" s="28"/>
      <c r="N125" s="28"/>
    </row>
    <row r="126" spans="1:14" x14ac:dyDescent="0.2">
      <c r="A126">
        <f t="shared" si="24"/>
        <v>86</v>
      </c>
      <c r="B126">
        <f t="shared" si="25"/>
        <v>86</v>
      </c>
      <c r="C126" s="26">
        <f t="shared" si="26"/>
        <v>2.0344002206797617E-34</v>
      </c>
      <c r="D126" s="27">
        <f t="shared" si="19"/>
        <v>2.0344002206797617E-34</v>
      </c>
      <c r="E126" s="27"/>
      <c r="F126" s="26">
        <f t="shared" si="27"/>
        <v>0.99926563323834605</v>
      </c>
      <c r="G126" s="27">
        <f t="shared" si="20"/>
        <v>1</v>
      </c>
      <c r="H126" s="28">
        <f t="shared" si="21"/>
        <v>0.99999999724252997</v>
      </c>
      <c r="I126" s="28">
        <f t="shared" si="22"/>
        <v>0.99999999692525554</v>
      </c>
      <c r="J126" s="29">
        <f t="shared" si="23"/>
        <v>0.99999999724252997</v>
      </c>
      <c r="K126" s="29"/>
      <c r="L126" s="29"/>
      <c r="M126" s="28"/>
      <c r="N126" s="28"/>
    </row>
    <row r="127" spans="1:14" x14ac:dyDescent="0.2">
      <c r="A127">
        <f t="shared" si="24"/>
        <v>86</v>
      </c>
      <c r="B127">
        <f t="shared" si="25"/>
        <v>86</v>
      </c>
      <c r="C127" s="26">
        <f t="shared" si="26"/>
        <v>2.0344002206797617E-34</v>
      </c>
      <c r="D127" s="27">
        <f t="shared" si="19"/>
        <v>2.0344002206797617E-34</v>
      </c>
      <c r="E127" s="27"/>
      <c r="F127" s="26">
        <f t="shared" si="27"/>
        <v>0.99926563323834605</v>
      </c>
      <c r="G127" s="27">
        <f t="shared" si="20"/>
        <v>1</v>
      </c>
      <c r="H127" s="28">
        <f t="shared" si="21"/>
        <v>0.99999999724252997</v>
      </c>
      <c r="I127" s="28">
        <f t="shared" si="22"/>
        <v>0.99999999692525554</v>
      </c>
      <c r="J127" s="29">
        <f t="shared" si="23"/>
        <v>0.99999999724252997</v>
      </c>
      <c r="K127" s="29"/>
      <c r="L127" s="29"/>
      <c r="M127" s="28"/>
      <c r="N127" s="28"/>
    </row>
    <row r="128" spans="1:14" x14ac:dyDescent="0.2">
      <c r="A128">
        <f t="shared" si="24"/>
        <v>86</v>
      </c>
      <c r="B128">
        <f t="shared" si="25"/>
        <v>86</v>
      </c>
      <c r="C128" s="26">
        <f t="shared" si="26"/>
        <v>2.0344002206797617E-34</v>
      </c>
      <c r="D128" s="27">
        <f t="shared" si="19"/>
        <v>2.0344002206797617E-34</v>
      </c>
      <c r="E128" s="27"/>
      <c r="F128" s="26">
        <f t="shared" si="27"/>
        <v>0.99926563323834605</v>
      </c>
      <c r="G128" s="27">
        <f t="shared" si="20"/>
        <v>1</v>
      </c>
      <c r="H128" s="28">
        <f t="shared" si="21"/>
        <v>0.99999999724252997</v>
      </c>
      <c r="I128" s="28">
        <f t="shared" si="22"/>
        <v>0.99999999692525554</v>
      </c>
      <c r="J128" s="29">
        <f t="shared" si="23"/>
        <v>0.99999999724252997</v>
      </c>
      <c r="K128" s="29"/>
      <c r="L128" s="29"/>
      <c r="M128" s="28"/>
      <c r="N128" s="28"/>
    </row>
    <row r="129" spans="1:14" x14ac:dyDescent="0.2">
      <c r="A129">
        <f t="shared" si="24"/>
        <v>86</v>
      </c>
      <c r="B129">
        <f t="shared" si="25"/>
        <v>86</v>
      </c>
      <c r="C129" s="26">
        <f t="shared" si="26"/>
        <v>2.0344002206797617E-34</v>
      </c>
      <c r="D129" s="27">
        <f t="shared" si="19"/>
        <v>2.0344002206797617E-34</v>
      </c>
      <c r="E129" s="27"/>
      <c r="F129" s="26">
        <f t="shared" si="27"/>
        <v>0.99926563323834605</v>
      </c>
      <c r="G129" s="27">
        <f t="shared" si="20"/>
        <v>1</v>
      </c>
      <c r="H129" s="28">
        <f t="shared" si="21"/>
        <v>0.99999999724252997</v>
      </c>
      <c r="I129" s="28">
        <f t="shared" si="22"/>
        <v>0.99999999692525554</v>
      </c>
      <c r="J129" s="29">
        <f t="shared" si="23"/>
        <v>0.99999999724252997</v>
      </c>
      <c r="K129" s="29"/>
      <c r="L129" s="29"/>
      <c r="M129" s="28"/>
      <c r="N129" s="28"/>
    </row>
    <row r="130" spans="1:14" x14ac:dyDescent="0.2">
      <c r="A130">
        <f t="shared" si="24"/>
        <v>86</v>
      </c>
      <c r="B130">
        <f t="shared" si="25"/>
        <v>86</v>
      </c>
      <c r="C130" s="26">
        <f t="shared" si="26"/>
        <v>2.0344002206797617E-34</v>
      </c>
      <c r="D130" s="27">
        <f t="shared" si="19"/>
        <v>2.0344002206797617E-34</v>
      </c>
      <c r="E130" s="27"/>
      <c r="F130" s="26">
        <f t="shared" si="27"/>
        <v>0.99926563323834605</v>
      </c>
      <c r="G130" s="27">
        <f t="shared" si="20"/>
        <v>1</v>
      </c>
      <c r="H130" s="28">
        <f t="shared" si="21"/>
        <v>0.99999999724252997</v>
      </c>
      <c r="I130" s="28">
        <f t="shared" si="22"/>
        <v>0.99999999692525554</v>
      </c>
      <c r="J130" s="29">
        <f t="shared" si="23"/>
        <v>0.99999999724252997</v>
      </c>
      <c r="K130" s="29"/>
      <c r="L130" s="29"/>
      <c r="M130" s="28"/>
      <c r="N130" s="28"/>
    </row>
    <row r="131" spans="1:14" x14ac:dyDescent="0.2">
      <c r="A131">
        <f t="shared" si="24"/>
        <v>86</v>
      </c>
      <c r="B131">
        <f t="shared" si="25"/>
        <v>86</v>
      </c>
      <c r="C131" s="26">
        <f t="shared" si="26"/>
        <v>2.0344002206797617E-34</v>
      </c>
      <c r="D131" s="27">
        <f t="shared" si="19"/>
        <v>2.0344002206797617E-34</v>
      </c>
      <c r="E131" s="27"/>
      <c r="F131" s="26">
        <f t="shared" si="27"/>
        <v>0.99926563323834605</v>
      </c>
      <c r="G131" s="27">
        <f t="shared" si="20"/>
        <v>1</v>
      </c>
      <c r="H131" s="28">
        <f t="shared" si="21"/>
        <v>0.99999999724252997</v>
      </c>
      <c r="I131" s="28">
        <f t="shared" si="22"/>
        <v>0.99999999692525554</v>
      </c>
      <c r="J131" s="29">
        <f t="shared" si="23"/>
        <v>0.99999999724252997</v>
      </c>
      <c r="K131" s="29"/>
      <c r="L131" s="29"/>
      <c r="M131" s="28"/>
      <c r="N131" s="28"/>
    </row>
    <row r="132" spans="1:14" x14ac:dyDescent="0.2">
      <c r="A132">
        <f t="shared" si="24"/>
        <v>86</v>
      </c>
      <c r="B132">
        <f t="shared" si="25"/>
        <v>86</v>
      </c>
      <c r="C132" s="26">
        <f t="shared" si="26"/>
        <v>2.0344002206797617E-34</v>
      </c>
      <c r="D132" s="27">
        <f t="shared" si="19"/>
        <v>2.0344002206797617E-34</v>
      </c>
      <c r="E132" s="27"/>
      <c r="F132" s="26">
        <f t="shared" si="27"/>
        <v>0.99926563323834605</v>
      </c>
      <c r="G132" s="27">
        <f t="shared" si="20"/>
        <v>1</v>
      </c>
      <c r="H132" s="28">
        <f t="shared" si="21"/>
        <v>0.99999999724252997</v>
      </c>
      <c r="I132" s="28">
        <f t="shared" si="22"/>
        <v>0.99999999692525554</v>
      </c>
      <c r="J132" s="29">
        <f t="shared" si="23"/>
        <v>0.99999999724252997</v>
      </c>
      <c r="K132" s="29"/>
      <c r="L132" s="29"/>
      <c r="M132" s="28"/>
      <c r="N132" s="28"/>
    </row>
    <row r="133" spans="1:14" x14ac:dyDescent="0.2">
      <c r="A133">
        <f t="shared" si="24"/>
        <v>86</v>
      </c>
      <c r="B133">
        <f t="shared" si="25"/>
        <v>86</v>
      </c>
      <c r="C133" s="26">
        <f t="shared" si="26"/>
        <v>2.0344002206797617E-34</v>
      </c>
      <c r="D133" s="27">
        <f t="shared" si="19"/>
        <v>2.0344002206797617E-34</v>
      </c>
      <c r="E133" s="27"/>
      <c r="F133" s="26">
        <f t="shared" si="27"/>
        <v>0.99926563323834605</v>
      </c>
      <c r="G133" s="27">
        <f t="shared" si="20"/>
        <v>1</v>
      </c>
      <c r="H133" s="28">
        <f t="shared" si="21"/>
        <v>0.99999999724252997</v>
      </c>
      <c r="I133" s="28">
        <f t="shared" si="22"/>
        <v>0.99999999692525554</v>
      </c>
      <c r="J133" s="29">
        <f t="shared" si="23"/>
        <v>0.99999999724252997</v>
      </c>
      <c r="K133" s="29"/>
      <c r="L133" s="29"/>
      <c r="M133" s="28"/>
      <c r="N133" s="28"/>
    </row>
    <row r="134" spans="1:14" x14ac:dyDescent="0.2">
      <c r="A134">
        <f t="shared" si="24"/>
        <v>86</v>
      </c>
      <c r="B134">
        <f t="shared" si="25"/>
        <v>86</v>
      </c>
      <c r="C134" s="26">
        <f t="shared" si="26"/>
        <v>2.0344002206797617E-34</v>
      </c>
      <c r="D134" s="27">
        <f t="shared" si="19"/>
        <v>2.0344002206797617E-34</v>
      </c>
      <c r="E134" s="27"/>
      <c r="F134" s="26">
        <f t="shared" si="27"/>
        <v>0.99926563323834605</v>
      </c>
      <c r="G134" s="27">
        <f t="shared" si="20"/>
        <v>1</v>
      </c>
      <c r="H134" s="28">
        <f t="shared" si="21"/>
        <v>0.99999999724252997</v>
      </c>
      <c r="I134" s="28">
        <f t="shared" si="22"/>
        <v>0.99999999692525554</v>
      </c>
      <c r="J134" s="29">
        <f t="shared" si="23"/>
        <v>0.99999999724252997</v>
      </c>
      <c r="K134" s="29"/>
      <c r="L134" s="29"/>
      <c r="M134" s="28"/>
      <c r="N134" s="28"/>
    </row>
    <row r="135" spans="1:14" x14ac:dyDescent="0.2">
      <c r="A135">
        <f t="shared" si="24"/>
        <v>86</v>
      </c>
      <c r="B135">
        <f t="shared" si="25"/>
        <v>86</v>
      </c>
      <c r="C135" s="26">
        <f t="shared" si="26"/>
        <v>2.0344002206797617E-34</v>
      </c>
      <c r="D135" s="27">
        <f t="shared" si="19"/>
        <v>2.0344002206797617E-34</v>
      </c>
      <c r="E135" s="27"/>
      <c r="F135" s="26">
        <f t="shared" si="27"/>
        <v>0.99926563323834605</v>
      </c>
      <c r="G135" s="27">
        <f t="shared" si="20"/>
        <v>1</v>
      </c>
      <c r="H135" s="28">
        <f t="shared" si="21"/>
        <v>0.99999999724252997</v>
      </c>
      <c r="I135" s="28">
        <f t="shared" si="22"/>
        <v>0.99999999692525554</v>
      </c>
      <c r="J135" s="29">
        <f t="shared" si="23"/>
        <v>0.99999999724252997</v>
      </c>
      <c r="K135" s="29"/>
      <c r="L135" s="29"/>
      <c r="M135" s="28"/>
      <c r="N135" s="28"/>
    </row>
    <row r="136" spans="1:14" x14ac:dyDescent="0.2">
      <c r="A136">
        <f t="shared" si="24"/>
        <v>86</v>
      </c>
      <c r="B136">
        <f t="shared" si="25"/>
        <v>86</v>
      </c>
      <c r="C136" s="26">
        <f t="shared" si="26"/>
        <v>2.0344002206797617E-34</v>
      </c>
      <c r="D136" s="27">
        <f t="shared" si="19"/>
        <v>2.0344002206797617E-34</v>
      </c>
      <c r="E136" s="27"/>
      <c r="F136" s="26">
        <f t="shared" si="27"/>
        <v>0.99926563323834605</v>
      </c>
      <c r="G136" s="27">
        <f t="shared" si="20"/>
        <v>1</v>
      </c>
      <c r="H136" s="28">
        <f t="shared" si="21"/>
        <v>0.99999999724252997</v>
      </c>
      <c r="I136" s="28">
        <f t="shared" si="22"/>
        <v>0.99999999692525554</v>
      </c>
      <c r="J136" s="29">
        <f t="shared" si="23"/>
        <v>0.99999999724252997</v>
      </c>
      <c r="K136" s="29"/>
      <c r="L136" s="29"/>
      <c r="M136" s="28"/>
      <c r="N136" s="28"/>
    </row>
    <row r="137" spans="1:14" x14ac:dyDescent="0.2">
      <c r="A137">
        <f t="shared" si="24"/>
        <v>86</v>
      </c>
      <c r="B137">
        <f t="shared" si="25"/>
        <v>86</v>
      </c>
      <c r="C137" s="26">
        <f t="shared" si="26"/>
        <v>2.0344002206797617E-34</v>
      </c>
      <c r="D137" s="27">
        <f t="shared" si="19"/>
        <v>2.0344002206797617E-34</v>
      </c>
      <c r="E137" s="27"/>
      <c r="F137" s="26">
        <f t="shared" si="27"/>
        <v>0.99926563323834605</v>
      </c>
      <c r="G137" s="27">
        <f t="shared" si="20"/>
        <v>1</v>
      </c>
      <c r="H137" s="28">
        <f t="shared" si="21"/>
        <v>0.99999999724252997</v>
      </c>
      <c r="I137" s="28">
        <f t="shared" si="22"/>
        <v>0.99999999692525554</v>
      </c>
      <c r="J137" s="29">
        <f t="shared" si="23"/>
        <v>0.99999999724252997</v>
      </c>
      <c r="K137" s="29"/>
      <c r="L137" s="29"/>
      <c r="M137" s="28"/>
      <c r="N137" s="28"/>
    </row>
    <row r="138" spans="1:14" x14ac:dyDescent="0.2">
      <c r="A138">
        <f t="shared" si="24"/>
        <v>86</v>
      </c>
      <c r="B138">
        <f t="shared" si="25"/>
        <v>86</v>
      </c>
      <c r="C138" s="26">
        <f t="shared" si="26"/>
        <v>2.0344002206797617E-34</v>
      </c>
      <c r="D138" s="27">
        <f t="shared" si="19"/>
        <v>2.0344002206797617E-34</v>
      </c>
      <c r="E138" s="27"/>
      <c r="F138" s="26">
        <f t="shared" si="27"/>
        <v>0.99926563323834605</v>
      </c>
      <c r="G138" s="27">
        <f t="shared" si="20"/>
        <v>1</v>
      </c>
      <c r="H138" s="28">
        <f t="shared" si="21"/>
        <v>0.99999999724252997</v>
      </c>
      <c r="I138" s="28">
        <f t="shared" si="22"/>
        <v>0.99999999692525554</v>
      </c>
      <c r="J138" s="29">
        <f t="shared" si="23"/>
        <v>0.99999999724252997</v>
      </c>
      <c r="K138" s="29"/>
      <c r="L138" s="29"/>
      <c r="M138" s="28"/>
      <c r="N138" s="28"/>
    </row>
    <row r="139" spans="1:14" x14ac:dyDescent="0.2">
      <c r="A139">
        <f t="shared" si="24"/>
        <v>86</v>
      </c>
      <c r="B139">
        <f t="shared" si="25"/>
        <v>86</v>
      </c>
      <c r="C139" s="26">
        <f t="shared" si="26"/>
        <v>2.0344002206797617E-34</v>
      </c>
      <c r="D139" s="27">
        <f t="shared" si="19"/>
        <v>2.0344002206797617E-34</v>
      </c>
      <c r="E139" s="27"/>
      <c r="F139" s="26">
        <f t="shared" si="27"/>
        <v>0.99926563323834605</v>
      </c>
      <c r="G139" s="27">
        <f t="shared" si="20"/>
        <v>1</v>
      </c>
      <c r="H139" s="28">
        <f t="shared" si="21"/>
        <v>0.99999999724252997</v>
      </c>
      <c r="I139" s="28">
        <f t="shared" si="22"/>
        <v>0.99999999692525554</v>
      </c>
      <c r="J139" s="29">
        <f t="shared" si="23"/>
        <v>0.99999999724252997</v>
      </c>
      <c r="K139" s="29"/>
      <c r="L139" s="29"/>
      <c r="M139" s="28"/>
      <c r="N139" s="28"/>
    </row>
    <row r="140" spans="1:14" x14ac:dyDescent="0.2">
      <c r="A140">
        <f t="shared" si="24"/>
        <v>86</v>
      </c>
      <c r="B140">
        <f t="shared" si="25"/>
        <v>86</v>
      </c>
      <c r="C140" s="26">
        <f t="shared" si="26"/>
        <v>2.0344002206797617E-34</v>
      </c>
      <c r="D140" s="27">
        <f t="shared" si="19"/>
        <v>2.0344002206797617E-34</v>
      </c>
      <c r="E140" s="27"/>
      <c r="F140" s="26">
        <f t="shared" si="27"/>
        <v>0.99926563323834605</v>
      </c>
      <c r="G140" s="27">
        <f t="shared" si="20"/>
        <v>1</v>
      </c>
      <c r="H140" s="28">
        <f t="shared" si="21"/>
        <v>0.99999999724252997</v>
      </c>
      <c r="I140" s="28">
        <f t="shared" si="22"/>
        <v>0.99999999692525554</v>
      </c>
      <c r="J140" s="29">
        <f t="shared" si="23"/>
        <v>0.99999999724252997</v>
      </c>
      <c r="K140" s="29"/>
      <c r="L140" s="29"/>
      <c r="M140" s="28"/>
      <c r="N140" s="28"/>
    </row>
    <row r="141" spans="1:14" x14ac:dyDescent="0.2">
      <c r="A141">
        <f t="shared" si="24"/>
        <v>86</v>
      </c>
      <c r="B141">
        <f t="shared" si="25"/>
        <v>86</v>
      </c>
      <c r="C141" s="26">
        <f t="shared" si="26"/>
        <v>2.0344002206797617E-34</v>
      </c>
      <c r="D141" s="27">
        <f t="shared" si="19"/>
        <v>2.0344002206797617E-34</v>
      </c>
      <c r="E141" s="27"/>
      <c r="F141" s="26">
        <f t="shared" si="27"/>
        <v>0.99926563323834605</v>
      </c>
      <c r="G141" s="27">
        <f t="shared" si="20"/>
        <v>1</v>
      </c>
      <c r="H141" s="28">
        <f t="shared" si="21"/>
        <v>0.99999999724252997</v>
      </c>
      <c r="I141" s="28">
        <f t="shared" si="22"/>
        <v>0.99999999692525554</v>
      </c>
      <c r="J141" s="29">
        <f t="shared" si="23"/>
        <v>0.99999999724252997</v>
      </c>
      <c r="K141" s="29"/>
      <c r="L141" s="29"/>
      <c r="M141" s="28"/>
      <c r="N141" s="28"/>
    </row>
    <row r="142" spans="1:14" x14ac:dyDescent="0.2">
      <c r="A142">
        <f t="shared" si="24"/>
        <v>86</v>
      </c>
      <c r="B142">
        <f t="shared" si="25"/>
        <v>86</v>
      </c>
      <c r="C142" s="26">
        <f t="shared" si="26"/>
        <v>2.0344002206797617E-34</v>
      </c>
      <c r="D142" s="27">
        <f t="shared" si="19"/>
        <v>2.0344002206797617E-34</v>
      </c>
      <c r="E142" s="27"/>
      <c r="F142" s="26">
        <f t="shared" si="27"/>
        <v>0.99926563323834605</v>
      </c>
      <c r="G142" s="27">
        <f t="shared" si="20"/>
        <v>1</v>
      </c>
      <c r="H142" s="28">
        <f t="shared" si="21"/>
        <v>0.99999999724252997</v>
      </c>
      <c r="I142" s="28">
        <f t="shared" si="22"/>
        <v>0.99999999692525554</v>
      </c>
      <c r="J142" s="29">
        <f t="shared" si="23"/>
        <v>0.99999999724252997</v>
      </c>
      <c r="K142" s="29"/>
      <c r="L142" s="29"/>
      <c r="M142" s="28"/>
      <c r="N142" s="28"/>
    </row>
    <row r="143" spans="1:14" x14ac:dyDescent="0.2">
      <c r="A143">
        <f t="shared" si="24"/>
        <v>86</v>
      </c>
      <c r="B143">
        <f t="shared" si="25"/>
        <v>86</v>
      </c>
      <c r="C143" s="26">
        <f t="shared" si="26"/>
        <v>2.0344002206797617E-34</v>
      </c>
      <c r="D143" s="27">
        <f t="shared" si="19"/>
        <v>2.0344002206797617E-34</v>
      </c>
      <c r="E143" s="27"/>
      <c r="F143" s="26">
        <f t="shared" si="27"/>
        <v>0.99926563323834605</v>
      </c>
      <c r="G143" s="27">
        <f t="shared" si="20"/>
        <v>1</v>
      </c>
      <c r="H143" s="28">
        <f t="shared" si="21"/>
        <v>0.99999999724252997</v>
      </c>
      <c r="I143" s="28">
        <f t="shared" si="22"/>
        <v>0.99999999692525554</v>
      </c>
      <c r="J143" s="29">
        <f t="shared" si="23"/>
        <v>0.99999999724252997</v>
      </c>
      <c r="K143" s="29"/>
      <c r="L143" s="29"/>
      <c r="M143" s="28"/>
      <c r="N143" s="28"/>
    </row>
    <row r="144" spans="1:14" x14ac:dyDescent="0.2">
      <c r="A144">
        <f t="shared" si="24"/>
        <v>86</v>
      </c>
      <c r="B144">
        <f t="shared" si="25"/>
        <v>86</v>
      </c>
      <c r="C144" s="26">
        <f t="shared" si="26"/>
        <v>2.0344002206797617E-34</v>
      </c>
      <c r="D144" s="27">
        <f t="shared" si="19"/>
        <v>2.0344002206797617E-34</v>
      </c>
      <c r="E144" s="27"/>
      <c r="F144" s="26">
        <f t="shared" si="27"/>
        <v>0.99926563323834605</v>
      </c>
      <c r="G144" s="27">
        <f t="shared" si="20"/>
        <v>1</v>
      </c>
      <c r="H144" s="28">
        <f t="shared" si="21"/>
        <v>0.99999999724252997</v>
      </c>
      <c r="I144" s="28">
        <f t="shared" si="22"/>
        <v>0.99999999692525554</v>
      </c>
      <c r="J144" s="29">
        <f t="shared" si="23"/>
        <v>0.99999999724252997</v>
      </c>
      <c r="K144" s="29"/>
      <c r="L144" s="29"/>
      <c r="M144" s="28"/>
      <c r="N144" s="28"/>
    </row>
    <row r="145" spans="1:14" x14ac:dyDescent="0.2">
      <c r="A145">
        <f t="shared" si="24"/>
        <v>86</v>
      </c>
      <c r="B145">
        <f t="shared" si="25"/>
        <v>86</v>
      </c>
      <c r="C145" s="26">
        <f t="shared" si="26"/>
        <v>2.0344002206797617E-34</v>
      </c>
      <c r="D145" s="27">
        <f t="shared" si="19"/>
        <v>2.0344002206797617E-34</v>
      </c>
      <c r="E145" s="27"/>
      <c r="F145" s="26">
        <f t="shared" si="27"/>
        <v>0.99926563323834605</v>
      </c>
      <c r="G145" s="27">
        <f t="shared" si="20"/>
        <v>1</v>
      </c>
      <c r="H145" s="28">
        <f t="shared" si="21"/>
        <v>0.99999999724252997</v>
      </c>
      <c r="I145" s="28">
        <f t="shared" si="22"/>
        <v>0.99999999692525554</v>
      </c>
      <c r="J145" s="29">
        <f t="shared" si="23"/>
        <v>0.99999999724252997</v>
      </c>
      <c r="K145" s="29"/>
      <c r="L145" s="29"/>
      <c r="M145" s="28"/>
      <c r="N145" s="28"/>
    </row>
    <row r="146" spans="1:14" x14ac:dyDescent="0.2">
      <c r="A146">
        <f t="shared" si="24"/>
        <v>86</v>
      </c>
      <c r="B146">
        <f t="shared" si="25"/>
        <v>86</v>
      </c>
      <c r="C146" s="26">
        <f t="shared" si="26"/>
        <v>2.0344002206797617E-34</v>
      </c>
      <c r="D146" s="27">
        <f t="shared" si="19"/>
        <v>2.0344002206797617E-34</v>
      </c>
      <c r="E146" s="27"/>
      <c r="F146" s="26">
        <f t="shared" si="27"/>
        <v>0.99926563323834605</v>
      </c>
      <c r="G146" s="27">
        <f t="shared" si="20"/>
        <v>1</v>
      </c>
      <c r="H146" s="28">
        <f t="shared" si="21"/>
        <v>0.99999999724252997</v>
      </c>
      <c r="I146" s="28">
        <f t="shared" si="22"/>
        <v>0.99999999692525554</v>
      </c>
      <c r="J146" s="29">
        <f t="shared" si="23"/>
        <v>0.99999999724252997</v>
      </c>
      <c r="K146" s="29"/>
      <c r="L146" s="29"/>
      <c r="M146" s="28"/>
      <c r="N146" s="28"/>
    </row>
    <row r="147" spans="1:14" x14ac:dyDescent="0.2">
      <c r="A147">
        <f t="shared" si="24"/>
        <v>86</v>
      </c>
      <c r="B147">
        <f t="shared" si="25"/>
        <v>86</v>
      </c>
      <c r="C147" s="26">
        <f t="shared" si="26"/>
        <v>2.0344002206797617E-34</v>
      </c>
      <c r="D147" s="27">
        <f t="shared" si="19"/>
        <v>2.0344002206797617E-34</v>
      </c>
      <c r="E147" s="27"/>
      <c r="F147" s="26">
        <f t="shared" si="27"/>
        <v>0.99926563323834605</v>
      </c>
      <c r="G147" s="27">
        <f t="shared" si="20"/>
        <v>1</v>
      </c>
      <c r="H147" s="28">
        <f t="shared" si="21"/>
        <v>0.99999999724252997</v>
      </c>
      <c r="I147" s="28">
        <f t="shared" si="22"/>
        <v>0.99999999692525554</v>
      </c>
      <c r="J147" s="29">
        <f t="shared" si="23"/>
        <v>0.99999999724252997</v>
      </c>
      <c r="K147" s="29"/>
      <c r="L147" s="29"/>
      <c r="M147" s="28"/>
      <c r="N147" s="28"/>
    </row>
    <row r="148" spans="1:14" x14ac:dyDescent="0.2">
      <c r="A148">
        <f t="shared" si="24"/>
        <v>86</v>
      </c>
      <c r="B148">
        <f t="shared" si="25"/>
        <v>86</v>
      </c>
      <c r="C148" s="26">
        <f t="shared" si="26"/>
        <v>2.0344002206797617E-34</v>
      </c>
      <c r="D148" s="27">
        <f t="shared" si="19"/>
        <v>2.0344002206797617E-34</v>
      </c>
      <c r="E148" s="27"/>
      <c r="F148" s="26">
        <f t="shared" si="27"/>
        <v>0.99926563323834605</v>
      </c>
      <c r="G148" s="27">
        <f t="shared" si="20"/>
        <v>1</v>
      </c>
      <c r="H148" s="28">
        <f t="shared" si="21"/>
        <v>0.99999999724252997</v>
      </c>
      <c r="I148" s="28">
        <f t="shared" si="22"/>
        <v>0.99999999692525554</v>
      </c>
      <c r="J148" s="29">
        <f t="shared" si="23"/>
        <v>0.99999999724252997</v>
      </c>
      <c r="K148" s="29"/>
      <c r="L148" s="29"/>
      <c r="M148" s="28"/>
      <c r="N148" s="28"/>
    </row>
    <row r="149" spans="1:14" x14ac:dyDescent="0.2">
      <c r="A149">
        <f t="shared" si="24"/>
        <v>86</v>
      </c>
      <c r="B149">
        <f t="shared" si="25"/>
        <v>86</v>
      </c>
      <c r="C149" s="26">
        <f t="shared" si="26"/>
        <v>2.0344002206797617E-34</v>
      </c>
      <c r="D149" s="27">
        <f t="shared" si="19"/>
        <v>2.0344002206797617E-34</v>
      </c>
      <c r="E149" s="27"/>
      <c r="F149" s="26">
        <f t="shared" si="27"/>
        <v>0.99926563323834605</v>
      </c>
      <c r="G149" s="27">
        <f t="shared" si="20"/>
        <v>1</v>
      </c>
      <c r="H149" s="28">
        <f t="shared" si="21"/>
        <v>0.99999999724252997</v>
      </c>
      <c r="I149" s="28">
        <f t="shared" si="22"/>
        <v>0.99999999692525554</v>
      </c>
      <c r="J149" s="29">
        <f t="shared" si="23"/>
        <v>0.99999999724252997</v>
      </c>
      <c r="K149" s="29"/>
      <c r="L149" s="29"/>
      <c r="M149" s="28"/>
      <c r="N149" s="28"/>
    </row>
    <row r="150" spans="1:14" x14ac:dyDescent="0.2">
      <c r="A150">
        <f t="shared" si="24"/>
        <v>86</v>
      </c>
      <c r="B150">
        <f t="shared" si="25"/>
        <v>86</v>
      </c>
      <c r="C150" s="26">
        <f t="shared" si="26"/>
        <v>2.0344002206797617E-34</v>
      </c>
      <c r="D150" s="27">
        <f t="shared" si="19"/>
        <v>2.0344002206797617E-34</v>
      </c>
      <c r="E150" s="27"/>
      <c r="F150" s="26">
        <f t="shared" si="27"/>
        <v>0.99926563323834605</v>
      </c>
      <c r="G150" s="27">
        <f t="shared" si="20"/>
        <v>1</v>
      </c>
      <c r="H150" s="28">
        <f t="shared" si="21"/>
        <v>0.99999999724252997</v>
      </c>
      <c r="I150" s="28">
        <f t="shared" si="22"/>
        <v>0.99999999692525554</v>
      </c>
      <c r="J150" s="29">
        <f t="shared" si="23"/>
        <v>0.99999999724252997</v>
      </c>
      <c r="K150" s="29"/>
      <c r="L150" s="29"/>
      <c r="M150" s="28"/>
      <c r="N150" s="28"/>
    </row>
    <row r="151" spans="1:14" x14ac:dyDescent="0.2">
      <c r="A151">
        <f t="shared" si="24"/>
        <v>86</v>
      </c>
      <c r="B151">
        <f t="shared" si="25"/>
        <v>86</v>
      </c>
      <c r="D151" s="27"/>
      <c r="E151" s="27"/>
      <c r="G151" s="27"/>
      <c r="H151" s="28"/>
    </row>
    <row r="152" spans="1:14" x14ac:dyDescent="0.2">
      <c r="A152">
        <f t="shared" si="24"/>
        <v>86</v>
      </c>
    </row>
  </sheetData>
  <mergeCells count="2">
    <mergeCell ref="M6:R6"/>
    <mergeCell ref="F5:G5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4" r:id="rId4" name="ScrollBar6">
          <controlPr defaultSize="0" autoLine="0" linkedCell="S12" r:id="rId5">
            <anchor moveWithCells="1">
              <from>
                <xdr:col>12</xdr:col>
                <xdr:colOff>0</xdr:colOff>
                <xdr:row>11</xdr:row>
                <xdr:rowOff>0</xdr:rowOff>
              </from>
              <to>
                <xdr:col>18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4" r:id="rId4" name="ScrollBar6"/>
      </mc:Fallback>
    </mc:AlternateContent>
    <mc:AlternateContent xmlns:mc="http://schemas.openxmlformats.org/markup-compatibility/2006">
      <mc:Choice Requires="x14">
        <control shapeId="1033" r:id="rId6" name="ScrollBar5">
          <controlPr defaultSize="0" autoLine="0" linkedCell="S11" r:id="rId7">
            <anchor moveWithCells="1">
              <from>
                <xdr:col>12</xdr:col>
                <xdr:colOff>0</xdr:colOff>
                <xdr:row>10</xdr:row>
                <xdr:rowOff>0</xdr:rowOff>
              </from>
              <to>
                <xdr:col>18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33" r:id="rId6" name="ScrollBar5"/>
      </mc:Fallback>
    </mc:AlternateContent>
    <mc:AlternateContent xmlns:mc="http://schemas.openxmlformats.org/markup-compatibility/2006">
      <mc:Choice Requires="x14">
        <control shapeId="1032" r:id="rId8" name="ScrollBar4">
          <controlPr defaultSize="0" autoLine="0" linkedCell="S10" r:id="rId9">
            <anchor moveWithCells="1">
              <from>
                <xdr:col>12</xdr:col>
                <xdr:colOff>0</xdr:colOff>
                <xdr:row>9</xdr:row>
                <xdr:rowOff>0</xdr:rowOff>
              </from>
              <to>
                <xdr:col>18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32" r:id="rId8" name="ScrollBar4"/>
      </mc:Fallback>
    </mc:AlternateContent>
    <mc:AlternateContent xmlns:mc="http://schemas.openxmlformats.org/markup-compatibility/2006">
      <mc:Choice Requires="x14">
        <control shapeId="1031" r:id="rId10" name="ScrollBar3">
          <controlPr defaultSize="0" autoLine="0" linkedCell="S9" r:id="rId11">
            <anchor moveWithCells="1">
              <from>
                <xdr:col>12</xdr:col>
                <xdr:colOff>0</xdr:colOff>
                <xdr:row>8</xdr:row>
                <xdr:rowOff>0</xdr:rowOff>
              </from>
              <to>
                <xdr:col>18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31" r:id="rId10" name="ScrollBar3"/>
      </mc:Fallback>
    </mc:AlternateContent>
    <mc:AlternateContent xmlns:mc="http://schemas.openxmlformats.org/markup-compatibility/2006">
      <mc:Choice Requires="x14">
        <control shapeId="1030" r:id="rId12" name="ScrollBar2">
          <controlPr defaultSize="0" autoLine="0" linkedCell="S8" r:id="rId13">
            <anchor moveWithCells="1">
              <from>
                <xdr:col>12</xdr:col>
                <xdr:colOff>0</xdr:colOff>
                <xdr:row>7</xdr:row>
                <xdr:rowOff>0</xdr:rowOff>
              </from>
              <to>
                <xdr:col>18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30" r:id="rId12" name="ScrollBar2"/>
      </mc:Fallback>
    </mc:AlternateContent>
    <mc:AlternateContent xmlns:mc="http://schemas.openxmlformats.org/markup-compatibility/2006">
      <mc:Choice Requires="x14">
        <control shapeId="1029" r:id="rId14" name="ScrollBar1">
          <controlPr defaultSize="0" autoLine="0" linkedCell="S7" r:id="rId15">
            <anchor moveWithCells="1">
              <from>
                <xdr:col>12</xdr:col>
                <xdr:colOff>0</xdr:colOff>
                <xdr:row>6</xdr:row>
                <xdr:rowOff>0</xdr:rowOff>
              </from>
              <to>
                <xdr:col>18</xdr:col>
                <xdr:colOff>0</xdr:colOff>
                <xdr:row>7</xdr:row>
                <xdr:rowOff>0</xdr:rowOff>
              </to>
            </anchor>
          </controlPr>
        </control>
      </mc:Choice>
      <mc:Fallback>
        <control shapeId="1029" r:id="rId14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2" sqref="A2"/>
    </sheetView>
  </sheetViews>
  <sheetFormatPr defaultRowHeight="12.75" x14ac:dyDescent="0.2"/>
  <sheetData>
    <row r="1" spans="1:14" x14ac:dyDescent="0.2">
      <c r="A1" t="s">
        <v>56</v>
      </c>
    </row>
    <row r="2" spans="1:14" x14ac:dyDescent="0.2">
      <c r="A2">
        <v>0.505</v>
      </c>
      <c r="B2">
        <v>25.245000000000001</v>
      </c>
      <c r="C2">
        <v>17.177014711483153</v>
      </c>
      <c r="D2">
        <v>17.177014711483153</v>
      </c>
      <c r="E2">
        <v>1</v>
      </c>
      <c r="F2">
        <v>0.05</v>
      </c>
      <c r="G2">
        <v>2</v>
      </c>
      <c r="H2">
        <v>0</v>
      </c>
      <c r="I2">
        <v>0</v>
      </c>
      <c r="J2">
        <v>0</v>
      </c>
      <c r="K2">
        <v>0</v>
      </c>
      <c r="L2">
        <v>0.5</v>
      </c>
      <c r="M2">
        <v>0</v>
      </c>
      <c r="N2">
        <v>0</v>
      </c>
    </row>
    <row r="3" spans="1:14" x14ac:dyDescent="0.2">
      <c r="A3">
        <v>-5</v>
      </c>
      <c r="B3">
        <v>3</v>
      </c>
      <c r="C3">
        <v>-1</v>
      </c>
      <c r="D3">
        <v>-1</v>
      </c>
      <c r="E3">
        <v>1</v>
      </c>
      <c r="F3">
        <v>0.05</v>
      </c>
      <c r="G3">
        <v>3</v>
      </c>
      <c r="H3">
        <v>0</v>
      </c>
      <c r="I3">
        <v>0</v>
      </c>
      <c r="J3">
        <v>0</v>
      </c>
      <c r="K3">
        <v>0</v>
      </c>
      <c r="L3">
        <v>0.5</v>
      </c>
      <c r="M3">
        <v>0</v>
      </c>
      <c r="N3">
        <v>0</v>
      </c>
    </row>
    <row r="4" spans="1:14" x14ac:dyDescent="0.2">
      <c r="A4">
        <v>-4</v>
      </c>
      <c r="B4">
        <v>12</v>
      </c>
      <c r="C4">
        <v>2.9349844576410318</v>
      </c>
      <c r="D4">
        <v>2.9349844576410318</v>
      </c>
      <c r="E4">
        <v>1</v>
      </c>
      <c r="F4">
        <v>0.05</v>
      </c>
      <c r="G4">
        <v>3</v>
      </c>
      <c r="H4">
        <v>0</v>
      </c>
      <c r="I4">
        <v>0</v>
      </c>
      <c r="J4">
        <v>0</v>
      </c>
      <c r="K4">
        <v>0</v>
      </c>
      <c r="L4">
        <v>0.5</v>
      </c>
      <c r="M4">
        <v>0</v>
      </c>
      <c r="N4">
        <v>0</v>
      </c>
    </row>
    <row r="5" spans="1:14" x14ac:dyDescent="0.2">
      <c r="A5">
        <v>-2</v>
      </c>
      <c r="B5">
        <v>6</v>
      </c>
      <c r="C5">
        <v>15</v>
      </c>
      <c r="D5">
        <v>15</v>
      </c>
      <c r="E5">
        <v>1</v>
      </c>
      <c r="F5">
        <v>0.05</v>
      </c>
      <c r="G5">
        <v>3</v>
      </c>
      <c r="H5">
        <v>0</v>
      </c>
      <c r="I5">
        <v>0</v>
      </c>
      <c r="J5">
        <v>0</v>
      </c>
      <c r="K5">
        <v>0</v>
      </c>
      <c r="L5">
        <v>0.5</v>
      </c>
      <c r="M5">
        <v>0</v>
      </c>
      <c r="N5">
        <v>0</v>
      </c>
    </row>
    <row r="6" spans="1:14" x14ac:dyDescent="0.2">
      <c r="A6">
        <v>-15</v>
      </c>
      <c r="B6">
        <v>5</v>
      </c>
      <c r="C6">
        <v>-999</v>
      </c>
      <c r="D6">
        <v>-999</v>
      </c>
      <c r="E6">
        <v>1</v>
      </c>
      <c r="F6">
        <v>0.05</v>
      </c>
      <c r="G6">
        <v>2</v>
      </c>
      <c r="H6">
        <v>0</v>
      </c>
      <c r="I6">
        <v>0</v>
      </c>
      <c r="J6">
        <v>0</v>
      </c>
      <c r="K6">
        <v>0</v>
      </c>
      <c r="L6">
        <v>0.5</v>
      </c>
      <c r="M6">
        <v>0</v>
      </c>
      <c r="N6">
        <v>0</v>
      </c>
    </row>
    <row r="7" spans="1:14" x14ac:dyDescent="0.2">
      <c r="A7">
        <v>-5</v>
      </c>
      <c r="B7">
        <v>5</v>
      </c>
      <c r="C7">
        <v>-999</v>
      </c>
      <c r="D7">
        <v>-999</v>
      </c>
      <c r="E7">
        <v>1</v>
      </c>
      <c r="F7">
        <v>0.05</v>
      </c>
      <c r="G7">
        <v>2</v>
      </c>
      <c r="H7">
        <v>0</v>
      </c>
      <c r="I7">
        <v>0</v>
      </c>
      <c r="J7">
        <v>0</v>
      </c>
      <c r="K7">
        <v>0</v>
      </c>
      <c r="L7">
        <v>0.5</v>
      </c>
      <c r="M7">
        <v>0</v>
      </c>
      <c r="N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"/>
  <sheetViews>
    <sheetView topLeftCell="AC1" workbookViewId="0">
      <selection activeCell="F10" sqref="F10:AV10"/>
    </sheetView>
  </sheetViews>
  <sheetFormatPr defaultRowHeight="12.75" x14ac:dyDescent="0.2"/>
  <sheetData>
    <row r="2" spans="1:48" x14ac:dyDescent="0.2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 t="s">
        <v>52</v>
      </c>
      <c r="H2">
        <v>2.32811E-3</v>
      </c>
      <c r="I2">
        <v>1.9776800000000001E-2</v>
      </c>
      <c r="J2">
        <v>0.148531</v>
      </c>
      <c r="K2">
        <v>0.60131000000000001</v>
      </c>
      <c r="L2">
        <v>0.92877500000000002</v>
      </c>
      <c r="M2">
        <v>0.99120799999999998</v>
      </c>
      <c r="N2">
        <v>0.99897499999999995</v>
      </c>
      <c r="O2">
        <v>0.99988100000000002</v>
      </c>
      <c r="P2">
        <v>0.99998600000000004</v>
      </c>
      <c r="Q2">
        <v>0.99999800000000005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48" x14ac:dyDescent="0.2">
      <c r="A3" t="s">
        <v>51</v>
      </c>
      <c r="B3">
        <v>2</v>
      </c>
      <c r="C3">
        <v>1</v>
      </c>
      <c r="D3">
        <v>1</v>
      </c>
      <c r="E3">
        <v>1</v>
      </c>
      <c r="F3">
        <v>1</v>
      </c>
      <c r="G3" t="s">
        <v>53</v>
      </c>
      <c r="H3">
        <v>1.2423399999999999E-2</v>
      </c>
      <c r="I3">
        <v>9.8094799999999996E-2</v>
      </c>
      <c r="J3">
        <v>0.48463600000000001</v>
      </c>
      <c r="K3">
        <v>0.89047699999999996</v>
      </c>
      <c r="L3">
        <v>0.98597400000000002</v>
      </c>
      <c r="M3">
        <v>0.99835700000000005</v>
      </c>
      <c r="N3">
        <v>0.99980999999999998</v>
      </c>
      <c r="O3">
        <v>0.99997800000000003</v>
      </c>
      <c r="P3">
        <v>0.99999700000000002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5" spans="1:48" x14ac:dyDescent="0.2">
      <c r="A5" t="s">
        <v>51</v>
      </c>
      <c r="B5">
        <v>1</v>
      </c>
      <c r="C5">
        <v>1</v>
      </c>
      <c r="D5">
        <v>1</v>
      </c>
      <c r="E5">
        <v>1</v>
      </c>
      <c r="F5">
        <v>1</v>
      </c>
      <c r="G5" t="s">
        <v>52</v>
      </c>
      <c r="H5" s="53">
        <v>9.7072700000000003E-5</v>
      </c>
      <c r="I5">
        <v>1.2859600000000001E-2</v>
      </c>
      <c r="J5">
        <v>0.63610800000000001</v>
      </c>
      <c r="K5">
        <v>0.99575499999999995</v>
      </c>
      <c r="L5">
        <v>0.99996799999999997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48" x14ac:dyDescent="0.2">
      <c r="A6" t="s">
        <v>51</v>
      </c>
      <c r="B6">
        <v>2</v>
      </c>
      <c r="C6">
        <v>1</v>
      </c>
      <c r="D6">
        <v>1</v>
      </c>
      <c r="E6">
        <v>1</v>
      </c>
      <c r="F6">
        <v>1</v>
      </c>
      <c r="G6" t="s">
        <v>53</v>
      </c>
      <c r="H6">
        <v>6.6208499999999997E-4</v>
      </c>
      <c r="I6">
        <v>8.16437E-2</v>
      </c>
      <c r="J6">
        <v>0.92265699999999995</v>
      </c>
      <c r="K6">
        <v>0.99937600000000004</v>
      </c>
      <c r="L6">
        <v>0.99999499999999997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8" spans="1:48" x14ac:dyDescent="0.2">
      <c r="A8" t="s">
        <v>54</v>
      </c>
      <c r="B8">
        <v>1</v>
      </c>
      <c r="C8">
        <v>1913</v>
      </c>
      <c r="D8">
        <v>1</v>
      </c>
      <c r="E8" t="s">
        <v>55</v>
      </c>
      <c r="F8" s="53">
        <v>1.8561100000000001E-5</v>
      </c>
      <c r="G8" s="53">
        <v>4.3047799999999998E-5</v>
      </c>
      <c r="H8" s="53">
        <v>9.9835399999999996E-5</v>
      </c>
      <c r="I8">
        <v>2.31518E-4</v>
      </c>
      <c r="J8">
        <v>5.3679800000000001E-4</v>
      </c>
      <c r="K8">
        <v>1.24412E-3</v>
      </c>
      <c r="L8">
        <v>2.88076E-3</v>
      </c>
      <c r="M8">
        <v>6.65608E-3</v>
      </c>
      <c r="N8">
        <v>1.53031E-2</v>
      </c>
      <c r="O8">
        <v>3.47902E-2</v>
      </c>
      <c r="P8">
        <v>7.7148099999999997E-2</v>
      </c>
      <c r="Q8">
        <v>0.16240099999999999</v>
      </c>
      <c r="R8">
        <v>0.31019600000000003</v>
      </c>
      <c r="S8">
        <v>0.51051400000000002</v>
      </c>
      <c r="T8">
        <v>0.70751200000000003</v>
      </c>
      <c r="U8">
        <v>0.84872000000000003</v>
      </c>
      <c r="V8">
        <v>0.92863200000000001</v>
      </c>
      <c r="W8">
        <v>0.96792699999999998</v>
      </c>
      <c r="X8">
        <v>0.98591399999999996</v>
      </c>
      <c r="Y8">
        <v>0.99387800000000004</v>
      </c>
      <c r="Z8">
        <v>0.99735099999999999</v>
      </c>
      <c r="AA8">
        <v>0.99885599999999997</v>
      </c>
      <c r="AB8">
        <v>0.99950600000000001</v>
      </c>
      <c r="AC8">
        <v>0.99978699999999998</v>
      </c>
      <c r="AD8">
        <v>0.99990800000000002</v>
      </c>
      <c r="AE8">
        <v>0.99995999999999996</v>
      </c>
      <c r="AF8">
        <v>0.99998299999999996</v>
      </c>
      <c r="AG8">
        <v>0.99999300000000002</v>
      </c>
      <c r="AH8">
        <v>0.99999700000000002</v>
      </c>
      <c r="AI8">
        <v>0.99999899999999997</v>
      </c>
      <c r="AJ8">
        <v>0.99999899999999997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</row>
    <row r="9" spans="1:48" x14ac:dyDescent="0.2">
      <c r="A9" t="s">
        <v>54</v>
      </c>
      <c r="B9">
        <v>1</v>
      </c>
      <c r="C9">
        <v>1913</v>
      </c>
      <c r="D9">
        <v>1</v>
      </c>
      <c r="E9" t="s">
        <v>55</v>
      </c>
      <c r="F9" s="53">
        <v>1.8561100000000001E-5</v>
      </c>
      <c r="G9" s="53">
        <v>4.3047799999999998E-5</v>
      </c>
      <c r="H9" s="53">
        <v>9.9835399999999996E-5</v>
      </c>
      <c r="I9">
        <v>2.31518E-4</v>
      </c>
      <c r="J9">
        <v>5.3679800000000001E-4</v>
      </c>
      <c r="K9">
        <v>1.24412E-3</v>
      </c>
      <c r="L9">
        <v>2.88076E-3</v>
      </c>
      <c r="M9">
        <v>6.65608E-3</v>
      </c>
      <c r="N9">
        <v>1.53031E-2</v>
      </c>
      <c r="O9">
        <v>3.47902E-2</v>
      </c>
      <c r="P9">
        <v>7.7148099999999997E-2</v>
      </c>
      <c r="Q9">
        <v>0.16240099999999999</v>
      </c>
      <c r="R9">
        <v>0.31019600000000003</v>
      </c>
      <c r="S9">
        <v>0.51051400000000002</v>
      </c>
      <c r="T9">
        <v>0.70751200000000003</v>
      </c>
      <c r="U9">
        <v>0.84872000000000003</v>
      </c>
      <c r="V9">
        <v>0.92863200000000001</v>
      </c>
      <c r="W9">
        <v>0.96792699999999998</v>
      </c>
      <c r="X9">
        <v>0.98591399999999996</v>
      </c>
      <c r="Y9">
        <v>0.99387800000000004</v>
      </c>
      <c r="Z9">
        <v>0.99735099999999999</v>
      </c>
      <c r="AA9">
        <v>0.99885599999999997</v>
      </c>
      <c r="AB9">
        <v>0.99950600000000001</v>
      </c>
      <c r="AC9">
        <v>0.99978699999999998</v>
      </c>
      <c r="AD9">
        <v>0.99990800000000002</v>
      </c>
      <c r="AE9">
        <v>0.99995999999999996</v>
      </c>
      <c r="AF9">
        <v>0.99998299999999996</v>
      </c>
      <c r="AG9">
        <v>0.99999300000000002</v>
      </c>
      <c r="AH9">
        <v>0.99999700000000002</v>
      </c>
      <c r="AI9">
        <v>0.99999899999999997</v>
      </c>
      <c r="AJ9">
        <v>0.99999899999999997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</row>
    <row r="10" spans="1:48" x14ac:dyDescent="0.2">
      <c r="A10" t="s">
        <v>54</v>
      </c>
      <c r="B10">
        <v>2</v>
      </c>
      <c r="C10">
        <v>1913</v>
      </c>
      <c r="D10">
        <v>1</v>
      </c>
      <c r="E10" t="s">
        <v>57</v>
      </c>
      <c r="F10">
        <v>2.1106E-4</v>
      </c>
      <c r="G10">
        <v>4.8937600000000003E-4</v>
      </c>
      <c r="H10">
        <v>1.1342800000000001E-3</v>
      </c>
      <c r="I10">
        <v>2.6268099999999998E-3</v>
      </c>
      <c r="J10">
        <v>6.0713399999999997E-3</v>
      </c>
      <c r="K10">
        <v>1.39694E-2</v>
      </c>
      <c r="L10">
        <v>3.1813000000000001E-2</v>
      </c>
      <c r="M10">
        <v>7.0812100000000003E-2</v>
      </c>
      <c r="N10">
        <v>0.150203</v>
      </c>
      <c r="O10">
        <v>0.29075000000000001</v>
      </c>
      <c r="P10">
        <v>0.48738399999999998</v>
      </c>
      <c r="Q10">
        <v>0.68800099999999997</v>
      </c>
      <c r="R10">
        <v>0.83645199999999997</v>
      </c>
      <c r="S10">
        <v>0.92225100000000004</v>
      </c>
      <c r="T10">
        <v>0.96492599999999995</v>
      </c>
      <c r="U10">
        <v>0.98456999999999995</v>
      </c>
      <c r="V10">
        <v>0.99328799999999995</v>
      </c>
      <c r="W10">
        <v>0.99709499999999995</v>
      </c>
      <c r="X10">
        <v>0.99874499999999999</v>
      </c>
      <c r="Y10">
        <v>0.99945899999999999</v>
      </c>
      <c r="Z10">
        <v>0.99976699999999996</v>
      </c>
      <c r="AA10">
        <v>0.99989899999999998</v>
      </c>
      <c r="AB10">
        <v>0.99995699999999998</v>
      </c>
      <c r="AC10">
        <v>0.99998100000000001</v>
      </c>
      <c r="AD10">
        <v>0.99999199999999999</v>
      </c>
      <c r="AE10">
        <v>0.99999700000000002</v>
      </c>
      <c r="AF10">
        <v>0.99999800000000005</v>
      </c>
      <c r="AG10">
        <v>0.99999899999999997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zoomScale="85" zoomScaleNormal="85" workbookViewId="0">
      <selection activeCell="H5" sqref="H5"/>
    </sheetView>
  </sheetViews>
  <sheetFormatPr defaultRowHeight="12.75" x14ac:dyDescent="0.2"/>
  <cols>
    <col min="8" max="8" width="12.28515625" bestFit="1" customWidth="1"/>
  </cols>
  <sheetData>
    <row r="1" spans="1:13" x14ac:dyDescent="0.2">
      <c r="A1" s="56" t="s">
        <v>60</v>
      </c>
      <c r="B1">
        <v>55</v>
      </c>
      <c r="C1" s="56" t="s">
        <v>62</v>
      </c>
      <c r="D1">
        <v>5</v>
      </c>
      <c r="F1" s="56" t="s">
        <v>68</v>
      </c>
      <c r="G1">
        <v>-0.18</v>
      </c>
    </row>
    <row r="2" spans="1:13" x14ac:dyDescent="0.2">
      <c r="A2" s="56" t="s">
        <v>61</v>
      </c>
      <c r="B2">
        <v>0.4</v>
      </c>
    </row>
    <row r="4" spans="1:13" x14ac:dyDescent="0.2">
      <c r="A4" s="56" t="s">
        <v>59</v>
      </c>
      <c r="B4" s="56" t="s">
        <v>58</v>
      </c>
      <c r="C4" s="56" t="s">
        <v>70</v>
      </c>
      <c r="D4" s="56" t="s">
        <v>67</v>
      </c>
      <c r="E4" s="56" t="s">
        <v>59</v>
      </c>
      <c r="F4" s="56"/>
      <c r="G4" s="56" t="s">
        <v>58</v>
      </c>
      <c r="H4" s="56" t="s">
        <v>63</v>
      </c>
      <c r="I4" s="56" t="s">
        <v>64</v>
      </c>
      <c r="J4" s="56" t="s">
        <v>69</v>
      </c>
      <c r="L4" s="56" t="s">
        <v>65</v>
      </c>
      <c r="M4" s="56" t="s">
        <v>66</v>
      </c>
    </row>
    <row r="5" spans="1:13" x14ac:dyDescent="0.2">
      <c r="A5">
        <v>1</v>
      </c>
      <c r="B5">
        <f>$B$1+($D$1-$B$1)*EXP(-$B$2*(A5-1))</f>
        <v>5</v>
      </c>
      <c r="C5">
        <v>3.1687535851749242</v>
      </c>
      <c r="D5">
        <f>$B$1+($D$1-$B$1)*EXP(-$B$2*(C5-1))</f>
        <v>34.000018193662299</v>
      </c>
      <c r="E5">
        <v>1</v>
      </c>
      <c r="F5">
        <v>-1.4331085718133907</v>
      </c>
      <c r="G5">
        <v>5</v>
      </c>
      <c r="H5">
        <f>1/(1+EXP($G$1*(G5-$D$5)))</f>
        <v>5.3782296556017526E-3</v>
      </c>
      <c r="I5">
        <f>1/(1+EXP($F$5*(A5-$C$5)))</f>
        <v>4.2776035956449687E-2</v>
      </c>
      <c r="J5">
        <f>(H5-I5)^2</f>
        <v>1.3985959161157415E-3</v>
      </c>
      <c r="K5">
        <v>1</v>
      </c>
      <c r="L5">
        <v>1.00888E-3</v>
      </c>
      <c r="M5">
        <v>6.4186900000000003E-3</v>
      </c>
    </row>
    <row r="6" spans="1:13" x14ac:dyDescent="0.2">
      <c r="A6">
        <v>2</v>
      </c>
      <c r="B6">
        <f>$B$1+($D$1-$B$1)*EXP(-$B$2*(A6-1))</f>
        <v>21.483997698218033</v>
      </c>
      <c r="C6">
        <f>0.8*C5</f>
        <v>2.5350028681399395</v>
      </c>
      <c r="D6">
        <v>34</v>
      </c>
      <c r="E6">
        <v>2</v>
      </c>
      <c r="G6">
        <v>21.483997698218033</v>
      </c>
      <c r="H6">
        <f t="shared" ref="H6:H69" si="0">1/(1+EXP($G$1*(G6-$D$5)))</f>
        <v>9.5101013884306487E-2</v>
      </c>
      <c r="I6">
        <f>1/(1+EXP($F$5*(A6-$C$5)))</f>
        <v>0.15776522686769565</v>
      </c>
      <c r="J6">
        <f t="shared" ref="J6:J42" si="1">(H6-I6)^2</f>
        <v>3.9268035888275583E-3</v>
      </c>
      <c r="K6">
        <v>2</v>
      </c>
      <c r="L6">
        <v>1.96401E-3</v>
      </c>
      <c r="M6">
        <v>1.13206E-2</v>
      </c>
    </row>
    <row r="7" spans="1:13" x14ac:dyDescent="0.2">
      <c r="A7">
        <v>3</v>
      </c>
      <c r="B7">
        <f t="shared" ref="B6:B69" si="2">$B$1+($D$1-$B$1)*EXP(-$B$2*(A7-1))</f>
        <v>32.533551794138923</v>
      </c>
      <c r="E7">
        <v>3</v>
      </c>
      <c r="G7">
        <v>32.533551794138923</v>
      </c>
      <c r="H7">
        <f t="shared" si="0"/>
        <v>0.43438953189011459</v>
      </c>
      <c r="I7">
        <f t="shared" ref="I6:I42" si="3">1/(1+EXP($F$5*(A7-$C$5)))</f>
        <v>0.4398324172394249</v>
      </c>
      <c r="J7">
        <f t="shared" si="1"/>
        <v>2.9625000925736828E-5</v>
      </c>
      <c r="K7">
        <v>3</v>
      </c>
      <c r="L7">
        <v>3.6962800000000001E-3</v>
      </c>
      <c r="M7">
        <v>1.9302400000000001E-2</v>
      </c>
    </row>
    <row r="8" spans="1:13" x14ac:dyDescent="0.2">
      <c r="A8">
        <v>4</v>
      </c>
      <c r="B8">
        <f t="shared" si="2"/>
        <v>39.940289404389901</v>
      </c>
      <c r="E8">
        <v>4</v>
      </c>
      <c r="G8">
        <v>39.940289404389901</v>
      </c>
      <c r="H8">
        <f t="shared" si="0"/>
        <v>0.74445403552340239</v>
      </c>
      <c r="I8">
        <f t="shared" si="3"/>
        <v>0.76696747562215539</v>
      </c>
      <c r="J8">
        <f t="shared" si="1"/>
        <v>5.0685498508013958E-4</v>
      </c>
      <c r="K8">
        <v>4</v>
      </c>
      <c r="L8">
        <v>6.7251300000000002E-3</v>
      </c>
      <c r="M8">
        <v>3.1817400000000003E-2</v>
      </c>
    </row>
    <row r="9" spans="1:13" x14ac:dyDescent="0.2">
      <c r="A9">
        <v>5</v>
      </c>
      <c r="B9">
        <f t="shared" si="2"/>
        <v>44.905174100267232</v>
      </c>
      <c r="E9">
        <v>5</v>
      </c>
      <c r="G9">
        <v>44.905174100267232</v>
      </c>
      <c r="H9">
        <f t="shared" si="0"/>
        <v>0.87684948681988473</v>
      </c>
      <c r="I9">
        <f t="shared" si="3"/>
        <v>0.93241392898693509</v>
      </c>
      <c r="J9">
        <f t="shared" si="1"/>
        <v>3.0874072333354845E-3</v>
      </c>
      <c r="K9">
        <v>5</v>
      </c>
      <c r="L9">
        <v>1.18291E-2</v>
      </c>
      <c r="M9">
        <v>5.0702799999999999E-2</v>
      </c>
    </row>
    <row r="10" spans="1:13" x14ac:dyDescent="0.2">
      <c r="A10">
        <v>6</v>
      </c>
      <c r="B10">
        <f t="shared" si="2"/>
        <v>48.233235838169364</v>
      </c>
      <c r="E10">
        <v>6</v>
      </c>
      <c r="G10">
        <v>48.233235838169364</v>
      </c>
      <c r="H10">
        <f t="shared" si="0"/>
        <v>0.92837417579561299</v>
      </c>
      <c r="I10">
        <f t="shared" si="3"/>
        <v>0.983001465992419</v>
      </c>
      <c r="J10">
        <f t="shared" si="1"/>
        <v>2.9841408342460582E-3</v>
      </c>
      <c r="K10">
        <v>6</v>
      </c>
      <c r="L10">
        <v>2.0114799999999999E-2</v>
      </c>
      <c r="M10">
        <v>7.8111399999999998E-2</v>
      </c>
    </row>
    <row r="11" spans="1:13" x14ac:dyDescent="0.2">
      <c r="A11">
        <v>7</v>
      </c>
      <c r="B11">
        <f t="shared" si="2"/>
        <v>50.464102335529375</v>
      </c>
      <c r="E11">
        <v>7</v>
      </c>
      <c r="G11">
        <v>50.464102335529375</v>
      </c>
      <c r="H11">
        <f t="shared" si="0"/>
        <v>0.95089931253405124</v>
      </c>
      <c r="I11">
        <f t="shared" si="3"/>
        <v>0.99589154811838665</v>
      </c>
      <c r="J11">
        <f t="shared" si="1"/>
        <v>2.0243012628763371E-3</v>
      </c>
      <c r="K11">
        <v>7</v>
      </c>
      <c r="L11">
        <v>3.3066900000000003E-2</v>
      </c>
      <c r="M11">
        <v>0.11633499999999999</v>
      </c>
    </row>
    <row r="12" spans="1:13" x14ac:dyDescent="0.2">
      <c r="A12">
        <v>8</v>
      </c>
      <c r="B12">
        <f t="shared" si="2"/>
        <v>51.959496868739102</v>
      </c>
      <c r="E12">
        <v>8</v>
      </c>
      <c r="G12">
        <v>51.959496868739102</v>
      </c>
      <c r="H12">
        <f t="shared" si="0"/>
        <v>0.96204668626790679</v>
      </c>
      <c r="I12">
        <f t="shared" si="3"/>
        <v>0.99901678657628967</v>
      </c>
      <c r="J12">
        <f t="shared" si="1"/>
        <v>1.3667883168118919E-3</v>
      </c>
      <c r="K12">
        <v>8</v>
      </c>
      <c r="L12">
        <v>5.2551800000000003E-2</v>
      </c>
      <c r="M12">
        <v>0.16750300000000001</v>
      </c>
    </row>
    <row r="13" spans="1:13" x14ac:dyDescent="0.2">
      <c r="A13">
        <v>9</v>
      </c>
      <c r="B13">
        <f t="shared" si="2"/>
        <v>52.961889801081689</v>
      </c>
      <c r="E13">
        <v>9</v>
      </c>
      <c r="G13">
        <v>52.961889801081689</v>
      </c>
      <c r="H13">
        <f t="shared" si="0"/>
        <v>0.96811258252562493</v>
      </c>
      <c r="I13">
        <f t="shared" si="3"/>
        <v>0.99976526280439859</v>
      </c>
      <c r="J13">
        <f t="shared" si="1"/>
        <v>1.0018921688302669E-3</v>
      </c>
      <c r="K13">
        <v>9</v>
      </c>
      <c r="L13">
        <v>8.0741099999999996E-2</v>
      </c>
      <c r="M13">
        <v>0.233157</v>
      </c>
    </row>
    <row r="14" spans="1:13" x14ac:dyDescent="0.2">
      <c r="A14">
        <v>10</v>
      </c>
      <c r="B14">
        <f t="shared" si="2"/>
        <v>53.633813877635369</v>
      </c>
      <c r="E14">
        <v>10</v>
      </c>
      <c r="G14">
        <v>53.633813877635369</v>
      </c>
      <c r="H14">
        <f t="shared" si="0"/>
        <v>0.9716421371232411</v>
      </c>
      <c r="I14">
        <f t="shared" si="3"/>
        <v>0.99994398963556663</v>
      </c>
      <c r="J14">
        <f t="shared" si="1"/>
        <v>8.0099485562942698E-4</v>
      </c>
      <c r="K14">
        <v>10</v>
      </c>
      <c r="L14">
        <v>0.11992700000000001</v>
      </c>
      <c r="M14">
        <v>0.313753</v>
      </c>
    </row>
    <row r="15" spans="1:13" x14ac:dyDescent="0.2">
      <c r="A15">
        <v>11</v>
      </c>
      <c r="B15">
        <f t="shared" si="2"/>
        <v>54.084218055563291</v>
      </c>
      <c r="E15">
        <v>11</v>
      </c>
      <c r="G15">
        <v>54.084218055563291</v>
      </c>
      <c r="H15">
        <f t="shared" si="0"/>
        <v>0.97379258581450023</v>
      </c>
      <c r="I15">
        <f t="shared" si="3"/>
        <v>0.99998663725207382</v>
      </c>
      <c r="J15">
        <f t="shared" si="1"/>
        <v>6.8612833071425073E-4</v>
      </c>
      <c r="K15">
        <v>11</v>
      </c>
      <c r="L15">
        <v>0.172208</v>
      </c>
      <c r="M15">
        <v>0.40817100000000001</v>
      </c>
    </row>
    <row r="16" spans="1:13" x14ac:dyDescent="0.2">
      <c r="A16">
        <v>12</v>
      </c>
      <c r="B16">
        <f t="shared" si="2"/>
        <v>54.386133004846577</v>
      </c>
      <c r="E16">
        <v>12</v>
      </c>
      <c r="G16">
        <v>54.386133004846577</v>
      </c>
      <c r="H16">
        <f t="shared" si="0"/>
        <v>0.97514435595223792</v>
      </c>
      <c r="I16">
        <f t="shared" si="3"/>
        <v>0.99999681206799229</v>
      </c>
      <c r="J16">
        <f t="shared" si="1"/>
        <v>6.1764457498549692E-4</v>
      </c>
      <c r="K16">
        <v>12</v>
      </c>
      <c r="L16">
        <v>0.23905799999999999</v>
      </c>
      <c r="M16">
        <v>0.513347</v>
      </c>
    </row>
    <row r="17" spans="1:13" x14ac:dyDescent="0.2">
      <c r="A17">
        <v>13</v>
      </c>
      <c r="B17">
        <f t="shared" si="2"/>
        <v>54.588512647548995</v>
      </c>
      <c r="E17">
        <v>13</v>
      </c>
      <c r="G17">
        <v>54.588512647548995</v>
      </c>
      <c r="H17">
        <f t="shared" si="0"/>
        <v>0.97601218321645256</v>
      </c>
      <c r="I17">
        <f t="shared" si="3"/>
        <v>0.99999923946543001</v>
      </c>
      <c r="J17">
        <f t="shared" si="1"/>
        <v>5.7537886749160847E-4</v>
      </c>
      <c r="K17">
        <v>13</v>
      </c>
      <c r="L17">
        <v>0.32082500000000003</v>
      </c>
      <c r="M17">
        <v>0.62415699999999996</v>
      </c>
    </row>
    <row r="18" spans="1:13" x14ac:dyDescent="0.2">
      <c r="A18">
        <v>14</v>
      </c>
      <c r="B18">
        <f t="shared" si="2"/>
        <v>54.72417177896196</v>
      </c>
      <c r="E18">
        <v>14</v>
      </c>
      <c r="G18">
        <v>54.72417177896196</v>
      </c>
      <c r="H18">
        <f t="shared" si="0"/>
        <v>0.97657728571533742</v>
      </c>
      <c r="I18">
        <f t="shared" si="3"/>
        <v>0.99999981856207676</v>
      </c>
      <c r="J18">
        <f t="shared" si="1"/>
        <v>5.486150449565834E-4</v>
      </c>
      <c r="K18">
        <v>14</v>
      </c>
      <c r="L18">
        <v>0.416244</v>
      </c>
      <c r="M18">
        <v>0.73365400000000003</v>
      </c>
    </row>
    <row r="19" spans="1:13" x14ac:dyDescent="0.2">
      <c r="A19">
        <v>15</v>
      </c>
      <c r="B19">
        <f t="shared" si="2"/>
        <v>54.815106814175856</v>
      </c>
      <c r="E19">
        <v>15</v>
      </c>
      <c r="G19">
        <v>54.815106814175856</v>
      </c>
      <c r="H19">
        <f t="shared" si="0"/>
        <v>0.9769487895321074</v>
      </c>
      <c r="I19">
        <f t="shared" si="3"/>
        <v>0.99999995671504383</v>
      </c>
      <c r="J19">
        <f t="shared" si="1"/>
        <v>5.3135630849568535E-4</v>
      </c>
      <c r="K19">
        <v>15</v>
      </c>
      <c r="L19">
        <v>0.52208600000000005</v>
      </c>
      <c r="M19">
        <v>0.83368699999999996</v>
      </c>
    </row>
    <row r="20" spans="1:13" x14ac:dyDescent="0.2">
      <c r="A20">
        <v>16</v>
      </c>
      <c r="B20">
        <f t="shared" si="2"/>
        <v>54.876062391166684</v>
      </c>
      <c r="E20">
        <v>16</v>
      </c>
      <c r="G20">
        <v>54.876062391166684</v>
      </c>
      <c r="H20">
        <f t="shared" si="0"/>
        <v>0.97719458868347253</v>
      </c>
      <c r="I20">
        <f t="shared" si="3"/>
        <v>0.99999998967367343</v>
      </c>
      <c r="J20">
        <f t="shared" si="1"/>
        <v>5.2008631432385601E-4</v>
      </c>
      <c r="K20">
        <v>16</v>
      </c>
      <c r="L20">
        <v>0.63306799999999996</v>
      </c>
      <c r="M20">
        <v>0.91586000000000001</v>
      </c>
    </row>
    <row r="21" spans="1:13" x14ac:dyDescent="0.2">
      <c r="A21">
        <v>17</v>
      </c>
      <c r="B21">
        <f t="shared" si="2"/>
        <v>54.916922136341306</v>
      </c>
      <c r="E21">
        <v>17</v>
      </c>
      <c r="G21">
        <v>54.916922136341306</v>
      </c>
      <c r="H21">
        <f t="shared" si="0"/>
        <v>0.97735791780204373</v>
      </c>
      <c r="I21">
        <f t="shared" si="3"/>
        <v>0.99999999753648794</v>
      </c>
      <c r="J21">
        <f t="shared" si="1"/>
        <v>5.1266377470092917E-4</v>
      </c>
      <c r="K21">
        <v>17</v>
      </c>
      <c r="L21">
        <v>0.74211800000000006</v>
      </c>
      <c r="M21">
        <v>0.97267899999999996</v>
      </c>
    </row>
    <row r="22" spans="1:13" x14ac:dyDescent="0.2">
      <c r="A22">
        <v>18</v>
      </c>
      <c r="B22">
        <f t="shared" si="2"/>
        <v>54.94431124260776</v>
      </c>
      <c r="E22">
        <v>18</v>
      </c>
      <c r="G22">
        <v>54.94431124260776</v>
      </c>
      <c r="H22">
        <f t="shared" si="0"/>
        <v>0.97746676033047786</v>
      </c>
      <c r="I22">
        <f t="shared" si="3"/>
        <v>0.99999999941228945</v>
      </c>
      <c r="J22">
        <f t="shared" si="1"/>
        <v>5.0774686351808148E-4</v>
      </c>
      <c r="K22">
        <v>18</v>
      </c>
      <c r="L22">
        <v>0.84102600000000005</v>
      </c>
      <c r="M22">
        <v>0.99869200000000002</v>
      </c>
    </row>
    <row r="23" spans="1:13" x14ac:dyDescent="0.2">
      <c r="A23">
        <v>19</v>
      </c>
      <c r="B23">
        <f t="shared" si="2"/>
        <v>54.962670709581168</v>
      </c>
      <c r="E23">
        <v>19</v>
      </c>
      <c r="G23">
        <v>54.962670709581168</v>
      </c>
      <c r="H23">
        <f t="shared" si="0"/>
        <v>0.97753943332991255</v>
      </c>
      <c r="I23">
        <f t="shared" si="3"/>
        <v>0.99999999985979215</v>
      </c>
      <c r="J23">
        <f t="shared" si="1"/>
        <v>5.0447704884314776E-4</v>
      </c>
      <c r="K23">
        <v>19</v>
      </c>
      <c r="L23">
        <v>0.921427</v>
      </c>
      <c r="M23">
        <v>0.99999800000000005</v>
      </c>
    </row>
    <row r="24" spans="1:13" x14ac:dyDescent="0.2">
      <c r="A24">
        <v>20</v>
      </c>
      <c r="B24">
        <f t="shared" si="2"/>
        <v>54.974977428327968</v>
      </c>
      <c r="E24">
        <v>20</v>
      </c>
      <c r="G24">
        <v>54.974977428327968</v>
      </c>
      <c r="H24">
        <f t="shared" si="0"/>
        <v>0.97758801924897887</v>
      </c>
      <c r="I24">
        <f t="shared" si="3"/>
        <v>0.9999999999665512</v>
      </c>
      <c r="J24">
        <f t="shared" si="1"/>
        <v>5.0229687968483404E-4</v>
      </c>
      <c r="K24">
        <v>20</v>
      </c>
      <c r="L24">
        <v>0.97594800000000004</v>
      </c>
      <c r="M24">
        <v>1</v>
      </c>
    </row>
    <row r="25" spans="1:13" x14ac:dyDescent="0.2">
      <c r="A25">
        <v>21</v>
      </c>
      <c r="B25">
        <f t="shared" si="2"/>
        <v>54.983226868604874</v>
      </c>
      <c r="E25">
        <v>21</v>
      </c>
      <c r="G25">
        <v>54.983226868604874</v>
      </c>
      <c r="H25">
        <f t="shared" si="0"/>
        <v>0.97762052986059444</v>
      </c>
      <c r="I25">
        <f t="shared" si="3"/>
        <v>0.99999999999202016</v>
      </c>
      <c r="J25">
        <f t="shared" si="1"/>
        <v>5.0084068336337577E-4</v>
      </c>
      <c r="K25">
        <v>21</v>
      </c>
      <c r="L25">
        <v>0.99934699999999999</v>
      </c>
      <c r="M25">
        <v>1</v>
      </c>
    </row>
    <row r="26" spans="1:13" x14ac:dyDescent="0.2">
      <c r="A26">
        <v>22</v>
      </c>
      <c r="B26">
        <f t="shared" si="2"/>
        <v>54.988756633791056</v>
      </c>
      <c r="E26">
        <v>22</v>
      </c>
      <c r="G26">
        <v>54.988756633791056</v>
      </c>
      <c r="H26">
        <f t="shared" si="0"/>
        <v>0.97764229657385771</v>
      </c>
      <c r="I26">
        <f t="shared" si="3"/>
        <v>0.99999999999809619</v>
      </c>
      <c r="J26">
        <f t="shared" si="1"/>
        <v>4.9986690240620528E-4</v>
      </c>
      <c r="K26">
        <v>22</v>
      </c>
      <c r="L26">
        <v>0.99999899999999997</v>
      </c>
      <c r="M26">
        <v>1</v>
      </c>
    </row>
    <row r="27" spans="1:13" x14ac:dyDescent="0.2">
      <c r="A27">
        <v>23</v>
      </c>
      <c r="B27">
        <f t="shared" si="2"/>
        <v>54.992463346245223</v>
      </c>
      <c r="E27">
        <v>23</v>
      </c>
      <c r="G27">
        <v>54.992463346245223</v>
      </c>
      <c r="H27">
        <f t="shared" si="0"/>
        <v>0.97765687565583004</v>
      </c>
      <c r="I27">
        <f t="shared" si="3"/>
        <v>0.99999999999954592</v>
      </c>
      <c r="J27">
        <f t="shared" si="1"/>
        <v>4.9921520543874925E-4</v>
      </c>
      <c r="K27">
        <v>23</v>
      </c>
      <c r="L27">
        <v>1</v>
      </c>
      <c r="M27">
        <v>1</v>
      </c>
    </row>
    <row r="28" spans="1:13" x14ac:dyDescent="0.2">
      <c r="A28">
        <v>24</v>
      </c>
      <c r="B28">
        <f t="shared" si="2"/>
        <v>54.994948029908144</v>
      </c>
      <c r="E28">
        <v>24</v>
      </c>
      <c r="G28">
        <v>54.994948029908144</v>
      </c>
      <c r="H28">
        <f t="shared" si="0"/>
        <v>0.97766664310581031</v>
      </c>
      <c r="I28">
        <f t="shared" si="3"/>
        <v>0.99999999999989164</v>
      </c>
      <c r="J28">
        <f t="shared" si="1"/>
        <v>4.9877883015841029E-4</v>
      </c>
      <c r="K28">
        <v>24</v>
      </c>
      <c r="L28">
        <v>1</v>
      </c>
      <c r="M28">
        <v>1</v>
      </c>
    </row>
    <row r="29" spans="1:13" x14ac:dyDescent="0.2">
      <c r="A29">
        <v>25</v>
      </c>
      <c r="B29">
        <f t="shared" si="2"/>
        <v>54.996613563175458</v>
      </c>
      <c r="E29">
        <v>25</v>
      </c>
      <c r="G29">
        <v>54.996613563175458</v>
      </c>
      <c r="H29">
        <f t="shared" si="0"/>
        <v>0.97767318808740911</v>
      </c>
      <c r="I29">
        <f t="shared" si="3"/>
        <v>0.99999999999997424</v>
      </c>
      <c r="J29">
        <f t="shared" si="1"/>
        <v>4.9848653017906051E-4</v>
      </c>
      <c r="K29">
        <v>25</v>
      </c>
      <c r="L29">
        <v>1</v>
      </c>
      <c r="M29">
        <v>1</v>
      </c>
    </row>
    <row r="30" spans="1:13" x14ac:dyDescent="0.2">
      <c r="A30">
        <v>26</v>
      </c>
      <c r="B30">
        <f t="shared" si="2"/>
        <v>54.997730003511876</v>
      </c>
      <c r="E30">
        <v>26</v>
      </c>
      <c r="G30">
        <v>54.997730003511876</v>
      </c>
      <c r="H30">
        <f t="shared" si="0"/>
        <v>0.97767757427048008</v>
      </c>
      <c r="I30">
        <f t="shared" si="3"/>
        <v>0.99999999999999378</v>
      </c>
      <c r="J30">
        <f t="shared" si="1"/>
        <v>4.9829069044965554E-4</v>
      </c>
      <c r="K30">
        <v>26</v>
      </c>
      <c r="L30">
        <v>1</v>
      </c>
      <c r="M30">
        <v>1</v>
      </c>
    </row>
    <row r="31" spans="1:13" x14ac:dyDescent="0.2">
      <c r="A31">
        <v>27</v>
      </c>
      <c r="B31">
        <f t="shared" si="2"/>
        <v>54.998478375849579</v>
      </c>
      <c r="E31">
        <v>27</v>
      </c>
      <c r="G31">
        <v>54.998478375849579</v>
      </c>
      <c r="H31">
        <f t="shared" si="0"/>
        <v>0.97768051394553013</v>
      </c>
      <c r="I31">
        <f t="shared" si="3"/>
        <v>0.99999999999999845</v>
      </c>
      <c r="J31">
        <f t="shared" si="1"/>
        <v>4.9815945773560568E-4</v>
      </c>
      <c r="K31">
        <v>27</v>
      </c>
      <c r="L31">
        <v>1</v>
      </c>
      <c r="M31">
        <v>1</v>
      </c>
    </row>
    <row r="32" spans="1:13" x14ac:dyDescent="0.2">
      <c r="A32">
        <v>28</v>
      </c>
      <c r="B32">
        <f t="shared" si="2"/>
        <v>54.998980024829443</v>
      </c>
      <c r="E32">
        <v>28</v>
      </c>
      <c r="G32">
        <v>54.998980024829443</v>
      </c>
      <c r="H32">
        <f t="shared" si="0"/>
        <v>0.97768248425686399</v>
      </c>
      <c r="I32">
        <f t="shared" si="3"/>
        <v>0.99999999999999956</v>
      </c>
      <c r="J32">
        <f t="shared" si="1"/>
        <v>4.9807150894510372E-4</v>
      </c>
      <c r="K32">
        <v>28</v>
      </c>
      <c r="L32">
        <v>1</v>
      </c>
      <c r="M32">
        <v>1</v>
      </c>
    </row>
    <row r="33" spans="1:13" x14ac:dyDescent="0.2">
      <c r="A33">
        <v>29</v>
      </c>
      <c r="B33">
        <f t="shared" si="2"/>
        <v>54.999316290196717</v>
      </c>
      <c r="E33">
        <v>29</v>
      </c>
      <c r="G33">
        <v>54.999316290196717</v>
      </c>
      <c r="H33">
        <f t="shared" si="0"/>
        <v>0.97768380490089701</v>
      </c>
      <c r="I33">
        <f t="shared" si="3"/>
        <v>1</v>
      </c>
      <c r="J33">
        <f t="shared" si="1"/>
        <v>4.9801256370122821E-4</v>
      </c>
      <c r="K33">
        <v>29</v>
      </c>
      <c r="L33">
        <v>1</v>
      </c>
      <c r="M33">
        <v>1</v>
      </c>
    </row>
    <row r="34" spans="1:13" x14ac:dyDescent="0.2">
      <c r="A34">
        <v>30</v>
      </c>
      <c r="B34">
        <f t="shared" si="2"/>
        <v>54.999541695613189</v>
      </c>
      <c r="E34">
        <v>30</v>
      </c>
      <c r="G34">
        <v>54.999541695613189</v>
      </c>
      <c r="H34">
        <f t="shared" si="0"/>
        <v>0.9776846901123144</v>
      </c>
      <c r="I34">
        <f t="shared" si="3"/>
        <v>1</v>
      </c>
      <c r="J34">
        <f t="shared" si="1"/>
        <v>4.9797305538343858E-4</v>
      </c>
      <c r="K34">
        <v>30</v>
      </c>
      <c r="L34">
        <v>1</v>
      </c>
      <c r="M34">
        <v>1</v>
      </c>
    </row>
    <row r="35" spans="1:13" x14ac:dyDescent="0.2">
      <c r="A35">
        <v>31</v>
      </c>
      <c r="B35">
        <f t="shared" si="2"/>
        <v>54.999692789382337</v>
      </c>
      <c r="E35">
        <v>31</v>
      </c>
      <c r="G35">
        <v>54.999692789382337</v>
      </c>
      <c r="H35">
        <f t="shared" si="0"/>
        <v>0.9776852834680636</v>
      </c>
      <c r="I35">
        <f t="shared" si="3"/>
        <v>1</v>
      </c>
      <c r="J35">
        <f t="shared" si="1"/>
        <v>4.9794657390067555E-4</v>
      </c>
      <c r="K35">
        <v>31</v>
      </c>
      <c r="L35">
        <v>1</v>
      </c>
      <c r="M35">
        <v>1</v>
      </c>
    </row>
    <row r="36" spans="1:13" x14ac:dyDescent="0.2">
      <c r="A36">
        <v>32</v>
      </c>
      <c r="B36">
        <f t="shared" si="2"/>
        <v>54.999794070564626</v>
      </c>
      <c r="E36">
        <v>32</v>
      </c>
      <c r="G36">
        <v>54.999794070564626</v>
      </c>
      <c r="H36">
        <f t="shared" si="0"/>
        <v>0.97768568119768584</v>
      </c>
      <c r="I36">
        <f t="shared" si="3"/>
        <v>1</v>
      </c>
      <c r="J36">
        <f t="shared" si="1"/>
        <v>4.9792882361131123E-4</v>
      </c>
      <c r="K36">
        <v>32</v>
      </c>
      <c r="L36">
        <v>1</v>
      </c>
      <c r="M36">
        <v>1</v>
      </c>
    </row>
    <row r="37" spans="1:13" x14ac:dyDescent="0.2">
      <c r="A37">
        <v>33</v>
      </c>
      <c r="B37">
        <f t="shared" si="2"/>
        <v>54.999861961371401</v>
      </c>
      <c r="E37">
        <v>33</v>
      </c>
      <c r="G37">
        <v>54.999861961371401</v>
      </c>
      <c r="H37">
        <f t="shared" si="0"/>
        <v>0.97768594779994666</v>
      </c>
      <c r="I37">
        <f t="shared" si="3"/>
        <v>1</v>
      </c>
      <c r="J37">
        <f t="shared" si="1"/>
        <v>4.9791692558670509E-4</v>
      </c>
      <c r="K37">
        <v>33</v>
      </c>
      <c r="L37">
        <v>1</v>
      </c>
      <c r="M37">
        <v>1</v>
      </c>
    </row>
    <row r="38" spans="1:13" x14ac:dyDescent="0.2">
      <c r="A38">
        <v>34</v>
      </c>
      <c r="B38">
        <f t="shared" si="2"/>
        <v>54.999907469940119</v>
      </c>
      <c r="E38">
        <v>34</v>
      </c>
      <c r="G38">
        <v>54.999907469940119</v>
      </c>
      <c r="H38">
        <f t="shared" si="0"/>
        <v>0.97768612650704367</v>
      </c>
      <c r="I38">
        <f t="shared" si="3"/>
        <v>1</v>
      </c>
      <c r="J38">
        <f t="shared" si="1"/>
        <v>4.9790895025965897E-4</v>
      </c>
      <c r="K38">
        <v>34</v>
      </c>
      <c r="L38">
        <v>1</v>
      </c>
      <c r="M38">
        <v>1</v>
      </c>
    </row>
    <row r="39" spans="1:13" x14ac:dyDescent="0.2">
      <c r="A39">
        <v>35</v>
      </c>
      <c r="B39">
        <f t="shared" si="2"/>
        <v>54.999937975245999</v>
      </c>
      <c r="E39">
        <v>35</v>
      </c>
      <c r="G39">
        <v>54.999937975245999</v>
      </c>
      <c r="H39">
        <f t="shared" si="0"/>
        <v>0.97768624629721046</v>
      </c>
      <c r="I39">
        <f t="shared" si="3"/>
        <v>1</v>
      </c>
      <c r="J39">
        <f t="shared" si="1"/>
        <v>4.9790360430875392E-4</v>
      </c>
      <c r="K39">
        <v>35</v>
      </c>
      <c r="L39">
        <v>1</v>
      </c>
      <c r="M39">
        <v>1</v>
      </c>
    </row>
    <row r="40" spans="1:13" x14ac:dyDescent="0.2">
      <c r="A40">
        <v>36</v>
      </c>
      <c r="B40">
        <f t="shared" si="2"/>
        <v>54.999958423564046</v>
      </c>
      <c r="E40">
        <v>36</v>
      </c>
      <c r="G40">
        <v>54.999958423564046</v>
      </c>
      <c r="H40">
        <f t="shared" si="0"/>
        <v>0.97768632659460863</v>
      </c>
      <c r="I40">
        <f t="shared" si="3"/>
        <v>1</v>
      </c>
      <c r="J40">
        <f t="shared" si="1"/>
        <v>4.9790002084246991E-4</v>
      </c>
      <c r="K40">
        <v>36</v>
      </c>
      <c r="L40">
        <v>1</v>
      </c>
      <c r="M40">
        <v>1</v>
      </c>
    </row>
    <row r="41" spans="1:13" x14ac:dyDescent="0.2">
      <c r="A41">
        <v>37</v>
      </c>
      <c r="B41">
        <f t="shared" si="2"/>
        <v>54.999972130481538</v>
      </c>
      <c r="E41">
        <v>37</v>
      </c>
      <c r="G41">
        <v>54.999972130481538</v>
      </c>
      <c r="H41">
        <f t="shared" si="0"/>
        <v>0.97768638041940625</v>
      </c>
      <c r="I41">
        <f t="shared" si="3"/>
        <v>1</v>
      </c>
      <c r="J41">
        <f t="shared" si="1"/>
        <v>4.9789761878745668E-4</v>
      </c>
      <c r="K41">
        <v>37</v>
      </c>
      <c r="L41">
        <v>1</v>
      </c>
      <c r="M41">
        <v>1</v>
      </c>
    </row>
    <row r="42" spans="1:13" x14ac:dyDescent="0.2">
      <c r="A42">
        <v>38</v>
      </c>
      <c r="B42">
        <f t="shared" si="2"/>
        <v>54.999981318503103</v>
      </c>
      <c r="E42">
        <v>38</v>
      </c>
      <c r="G42">
        <v>54.999981318503103</v>
      </c>
      <c r="H42">
        <f t="shared" si="0"/>
        <v>0.97768641649917609</v>
      </c>
      <c r="I42">
        <f t="shared" si="3"/>
        <v>1</v>
      </c>
      <c r="J42">
        <f t="shared" si="1"/>
        <v>4.9789600864824093E-4</v>
      </c>
      <c r="K42">
        <v>38</v>
      </c>
      <c r="L42">
        <v>1</v>
      </c>
      <c r="M42">
        <v>1</v>
      </c>
    </row>
    <row r="43" spans="1:13" x14ac:dyDescent="0.2">
      <c r="A43">
        <v>39</v>
      </c>
      <c r="B43">
        <f t="shared" si="2"/>
        <v>54.999987477418138</v>
      </c>
      <c r="E43">
        <v>39</v>
      </c>
      <c r="G43">
        <v>54.999987477418138</v>
      </c>
      <c r="H43">
        <f t="shared" si="0"/>
        <v>0.97768644068413701</v>
      </c>
      <c r="I43">
        <f t="shared" ref="I43:I69" si="4">1/(1+EXP($F$5*(A43-$C$5)))</f>
        <v>1</v>
      </c>
      <c r="J43">
        <f t="shared" ref="J43:J69" si="5">(H43-I43)^2</f>
        <v>4.9789492934253579E-4</v>
      </c>
      <c r="K43">
        <v>39</v>
      </c>
      <c r="L43">
        <v>1</v>
      </c>
      <c r="M43">
        <v>1</v>
      </c>
    </row>
    <row r="44" spans="1:13" x14ac:dyDescent="0.2">
      <c r="A44">
        <v>40</v>
      </c>
      <c r="B44">
        <f t="shared" si="2"/>
        <v>54.999991605862348</v>
      </c>
      <c r="E44">
        <v>40</v>
      </c>
      <c r="G44">
        <v>54.999991605862348</v>
      </c>
      <c r="H44">
        <f t="shared" si="0"/>
        <v>0.97768645689578693</v>
      </c>
      <c r="I44">
        <f t="shared" si="4"/>
        <v>1</v>
      </c>
      <c r="J44">
        <f t="shared" si="5"/>
        <v>4.978942058635748E-4</v>
      </c>
      <c r="K44">
        <v>40</v>
      </c>
      <c r="L44">
        <v>1</v>
      </c>
      <c r="M44">
        <v>1</v>
      </c>
    </row>
    <row r="45" spans="1:13" x14ac:dyDescent="0.2">
      <c r="A45">
        <v>41</v>
      </c>
      <c r="B45">
        <f t="shared" si="2"/>
        <v>54.999994373241265</v>
      </c>
      <c r="E45">
        <v>41</v>
      </c>
      <c r="G45">
        <v>54.999994373241265</v>
      </c>
      <c r="H45">
        <f t="shared" si="0"/>
        <v>0.97768646776277424</v>
      </c>
      <c r="I45">
        <f t="shared" si="4"/>
        <v>1</v>
      </c>
      <c r="J45">
        <f t="shared" si="5"/>
        <v>4.9789372090171344E-4</v>
      </c>
      <c r="K45">
        <v>41</v>
      </c>
      <c r="L45">
        <v>1</v>
      </c>
      <c r="M45">
        <v>1</v>
      </c>
    </row>
    <row r="46" spans="1:13" x14ac:dyDescent="0.2">
      <c r="A46">
        <v>42</v>
      </c>
      <c r="B46">
        <f t="shared" si="2"/>
        <v>54.999996228270824</v>
      </c>
      <c r="E46">
        <v>42</v>
      </c>
      <c r="G46">
        <v>54.999996228270824</v>
      </c>
      <c r="H46">
        <f t="shared" si="0"/>
        <v>0.9776864750471308</v>
      </c>
      <c r="I46">
        <f t="shared" si="4"/>
        <v>1</v>
      </c>
      <c r="J46">
        <f t="shared" si="5"/>
        <v>4.9789339582231645E-4</v>
      </c>
      <c r="K46">
        <v>42</v>
      </c>
      <c r="L46">
        <v>1</v>
      </c>
      <c r="M46">
        <v>1</v>
      </c>
    </row>
    <row r="47" spans="1:13" x14ac:dyDescent="0.2">
      <c r="A47">
        <v>43</v>
      </c>
      <c r="B47">
        <f t="shared" si="2"/>
        <v>54.999997471734325</v>
      </c>
      <c r="E47">
        <v>43</v>
      </c>
      <c r="G47">
        <v>54.999997471734325</v>
      </c>
      <c r="H47">
        <f t="shared" si="0"/>
        <v>0.97768647992997981</v>
      </c>
      <c r="I47">
        <f t="shared" si="4"/>
        <v>1</v>
      </c>
      <c r="J47">
        <f t="shared" si="5"/>
        <v>4.9789317791519366E-4</v>
      </c>
      <c r="K47">
        <v>43</v>
      </c>
      <c r="L47">
        <v>1</v>
      </c>
      <c r="M47">
        <v>1</v>
      </c>
    </row>
    <row r="48" spans="1:13" x14ac:dyDescent="0.2">
      <c r="A48">
        <v>44</v>
      </c>
      <c r="B48">
        <f t="shared" si="2"/>
        <v>54.999998305252838</v>
      </c>
      <c r="E48">
        <v>44</v>
      </c>
      <c r="G48">
        <v>54.999998305252838</v>
      </c>
      <c r="H48">
        <f t="shared" si="0"/>
        <v>0.97768648320305096</v>
      </c>
      <c r="I48">
        <f t="shared" si="4"/>
        <v>1</v>
      </c>
      <c r="J48">
        <f t="shared" si="5"/>
        <v>4.9789303184772694E-4</v>
      </c>
      <c r="K48">
        <v>44</v>
      </c>
      <c r="L48">
        <v>1</v>
      </c>
      <c r="M48">
        <v>1</v>
      </c>
    </row>
    <row r="49" spans="1:13" x14ac:dyDescent="0.2">
      <c r="A49">
        <v>45</v>
      </c>
      <c r="B49">
        <f t="shared" si="2"/>
        <v>54.999998863977005</v>
      </c>
      <c r="E49">
        <v>45</v>
      </c>
      <c r="G49">
        <v>54.999998863977005</v>
      </c>
      <c r="H49">
        <f t="shared" si="0"/>
        <v>0.9776864853970556</v>
      </c>
      <c r="I49">
        <f t="shared" si="4"/>
        <v>1</v>
      </c>
      <c r="J49">
        <f t="shared" si="5"/>
        <v>4.978929339358128E-4</v>
      </c>
      <c r="K49">
        <v>45</v>
      </c>
      <c r="L49">
        <v>1</v>
      </c>
      <c r="M49">
        <v>1</v>
      </c>
    </row>
    <row r="50" spans="1:13" x14ac:dyDescent="0.2">
      <c r="A50">
        <v>46</v>
      </c>
      <c r="B50">
        <f t="shared" si="2"/>
        <v>54.999999238501012</v>
      </c>
      <c r="E50">
        <v>46</v>
      </c>
      <c r="G50">
        <v>54.999999238501012</v>
      </c>
      <c r="H50">
        <f t="shared" si="0"/>
        <v>0.97768648686774096</v>
      </c>
      <c r="I50">
        <f t="shared" si="4"/>
        <v>1</v>
      </c>
      <c r="J50">
        <f t="shared" si="5"/>
        <v>4.9789286830349681E-4</v>
      </c>
      <c r="K50">
        <v>46</v>
      </c>
      <c r="L50">
        <v>1</v>
      </c>
      <c r="M50">
        <v>1</v>
      </c>
    </row>
    <row r="51" spans="1:13" x14ac:dyDescent="0.2">
      <c r="A51">
        <v>47</v>
      </c>
      <c r="B51">
        <f t="shared" si="2"/>
        <v>54.999999489551961</v>
      </c>
      <c r="E51">
        <v>47</v>
      </c>
      <c r="G51">
        <v>54.999999489551961</v>
      </c>
      <c r="H51">
        <f t="shared" si="0"/>
        <v>0.97768648785357071</v>
      </c>
      <c r="I51">
        <f t="shared" si="4"/>
        <v>1</v>
      </c>
      <c r="J51">
        <f t="shared" si="5"/>
        <v>4.9789282430884763E-4</v>
      </c>
      <c r="K51">
        <v>47</v>
      </c>
      <c r="L51">
        <v>1</v>
      </c>
      <c r="M51">
        <v>1</v>
      </c>
    </row>
    <row r="52" spans="1:13" x14ac:dyDescent="0.2">
      <c r="A52">
        <v>48</v>
      </c>
      <c r="B52">
        <f t="shared" si="2"/>
        <v>54.999999657836447</v>
      </c>
      <c r="E52">
        <v>48</v>
      </c>
      <c r="G52">
        <v>54.999999657836447</v>
      </c>
      <c r="H52">
        <f t="shared" si="0"/>
        <v>0.9776864885143921</v>
      </c>
      <c r="I52">
        <f t="shared" si="4"/>
        <v>1</v>
      </c>
      <c r="J52">
        <f t="shared" si="5"/>
        <v>4.9789279481835544E-4</v>
      </c>
      <c r="K52">
        <v>48</v>
      </c>
      <c r="L52">
        <v>1</v>
      </c>
      <c r="M52">
        <v>1</v>
      </c>
    </row>
    <row r="53" spans="1:13" x14ac:dyDescent="0.2">
      <c r="A53">
        <v>49</v>
      </c>
      <c r="B53">
        <f t="shared" si="2"/>
        <v>54.999999770640912</v>
      </c>
      <c r="E53">
        <v>49</v>
      </c>
      <c r="G53">
        <v>54.999999770640912</v>
      </c>
      <c r="H53">
        <f t="shared" si="0"/>
        <v>0.97768648895735388</v>
      </c>
      <c r="I53">
        <f t="shared" si="4"/>
        <v>1</v>
      </c>
      <c r="J53">
        <f t="shared" si="5"/>
        <v>4.9789277505029022E-4</v>
      </c>
      <c r="K53">
        <v>49</v>
      </c>
      <c r="L53">
        <v>1</v>
      </c>
      <c r="M53">
        <v>1</v>
      </c>
    </row>
    <row r="54" spans="1:13" x14ac:dyDescent="0.2">
      <c r="A54">
        <v>50</v>
      </c>
      <c r="B54">
        <f t="shared" si="2"/>
        <v>54.999999846256003</v>
      </c>
      <c r="E54">
        <v>50</v>
      </c>
      <c r="G54">
        <v>54.999999846256003</v>
      </c>
      <c r="H54">
        <f t="shared" si="0"/>
        <v>0.97768648925428026</v>
      </c>
      <c r="I54">
        <f t="shared" si="4"/>
        <v>1</v>
      </c>
      <c r="J54">
        <f t="shared" si="5"/>
        <v>4.9789276179935049E-4</v>
      </c>
      <c r="K54">
        <v>50</v>
      </c>
      <c r="L54">
        <v>1</v>
      </c>
      <c r="M54">
        <v>1</v>
      </c>
    </row>
    <row r="55" spans="1:13" x14ac:dyDescent="0.2">
      <c r="A55">
        <v>51</v>
      </c>
      <c r="B55">
        <f t="shared" si="2"/>
        <v>54.99999989694232</v>
      </c>
      <c r="E55">
        <v>51</v>
      </c>
      <c r="G55">
        <v>54.99999989694232</v>
      </c>
      <c r="H55">
        <f t="shared" si="0"/>
        <v>0.97768648945331593</v>
      </c>
      <c r="I55">
        <f t="shared" si="4"/>
        <v>1</v>
      </c>
      <c r="J55">
        <f t="shared" si="5"/>
        <v>4.9789275291698114E-4</v>
      </c>
      <c r="K55">
        <v>51</v>
      </c>
      <c r="L55">
        <v>1</v>
      </c>
      <c r="M55">
        <v>1</v>
      </c>
    </row>
    <row r="56" spans="1:13" x14ac:dyDescent="0.2">
      <c r="A56">
        <v>52</v>
      </c>
      <c r="B56">
        <f t="shared" si="2"/>
        <v>54.999999930918371</v>
      </c>
      <c r="E56">
        <v>52</v>
      </c>
      <c r="G56">
        <v>54.999999930918371</v>
      </c>
      <c r="H56">
        <f t="shared" si="0"/>
        <v>0.97768648958673332</v>
      </c>
      <c r="I56">
        <f t="shared" si="4"/>
        <v>1</v>
      </c>
      <c r="J56">
        <f t="shared" si="5"/>
        <v>4.9789274696296056E-4</v>
      </c>
      <c r="K56">
        <v>52</v>
      </c>
      <c r="L56">
        <v>1</v>
      </c>
      <c r="M56">
        <v>1</v>
      </c>
    </row>
    <row r="57" spans="1:13" x14ac:dyDescent="0.2">
      <c r="A57">
        <v>53</v>
      </c>
      <c r="B57">
        <f t="shared" si="2"/>
        <v>54.999999953693198</v>
      </c>
      <c r="E57">
        <v>53</v>
      </c>
      <c r="G57">
        <v>54.999999953693198</v>
      </c>
      <c r="H57">
        <f t="shared" si="0"/>
        <v>0.97768648967616589</v>
      </c>
      <c r="I57">
        <f t="shared" si="4"/>
        <v>1</v>
      </c>
      <c r="J57">
        <f t="shared" si="5"/>
        <v>4.9789274297185125E-4</v>
      </c>
      <c r="K57">
        <v>53</v>
      </c>
      <c r="L57">
        <v>1</v>
      </c>
      <c r="M57">
        <v>1</v>
      </c>
    </row>
    <row r="58" spans="1:13" x14ac:dyDescent="0.2">
      <c r="A58">
        <v>54</v>
      </c>
      <c r="B58">
        <f t="shared" si="2"/>
        <v>54.999999968959621</v>
      </c>
      <c r="E58">
        <v>54</v>
      </c>
      <c r="G58">
        <v>54.999999968959621</v>
      </c>
      <c r="H58">
        <f t="shared" si="0"/>
        <v>0.97768648973611416</v>
      </c>
      <c r="I58">
        <f t="shared" si="4"/>
        <v>1</v>
      </c>
      <c r="J58">
        <f t="shared" si="5"/>
        <v>4.9789274029653869E-4</v>
      </c>
      <c r="K58">
        <v>54</v>
      </c>
      <c r="L58">
        <v>1</v>
      </c>
      <c r="M58">
        <v>1</v>
      </c>
    </row>
    <row r="59" spans="1:13" x14ac:dyDescent="0.2">
      <c r="A59">
        <v>55</v>
      </c>
      <c r="B59">
        <f t="shared" si="2"/>
        <v>54.999999979193014</v>
      </c>
      <c r="E59">
        <v>55</v>
      </c>
      <c r="G59">
        <v>54.999999979193014</v>
      </c>
      <c r="H59">
        <f t="shared" si="0"/>
        <v>0.97768648977629879</v>
      </c>
      <c r="I59">
        <f t="shared" si="4"/>
        <v>1</v>
      </c>
      <c r="J59">
        <f t="shared" si="5"/>
        <v>4.9789273850321821E-4</v>
      </c>
      <c r="K59">
        <v>55</v>
      </c>
      <c r="L59">
        <v>1</v>
      </c>
      <c r="M59">
        <v>1</v>
      </c>
    </row>
    <row r="60" spans="1:13" x14ac:dyDescent="0.2">
      <c r="A60">
        <v>56</v>
      </c>
      <c r="B60">
        <f t="shared" si="2"/>
        <v>54.999999986052657</v>
      </c>
      <c r="E60">
        <v>56</v>
      </c>
      <c r="G60">
        <v>54.999999986052657</v>
      </c>
      <c r="H60">
        <f t="shared" si="0"/>
        <v>0.97768648980323525</v>
      </c>
      <c r="I60">
        <f t="shared" si="4"/>
        <v>1</v>
      </c>
      <c r="J60">
        <f t="shared" si="5"/>
        <v>4.9789273730112456E-4</v>
      </c>
      <c r="K60">
        <v>56</v>
      </c>
      <c r="L60">
        <v>1</v>
      </c>
      <c r="M60">
        <v>1</v>
      </c>
    </row>
    <row r="61" spans="1:13" x14ac:dyDescent="0.2">
      <c r="A61">
        <v>57</v>
      </c>
      <c r="B61">
        <f t="shared" si="2"/>
        <v>54.999999990650821</v>
      </c>
      <c r="E61">
        <v>57</v>
      </c>
      <c r="G61">
        <v>54.999999990650821</v>
      </c>
      <c r="H61">
        <f t="shared" si="0"/>
        <v>0.97768648982129136</v>
      </c>
      <c r="I61">
        <f t="shared" si="4"/>
        <v>1</v>
      </c>
      <c r="J61">
        <f t="shared" si="5"/>
        <v>4.9789273649533412E-4</v>
      </c>
      <c r="K61">
        <v>57</v>
      </c>
      <c r="L61">
        <v>1</v>
      </c>
      <c r="M61">
        <v>1</v>
      </c>
    </row>
    <row r="62" spans="1:13" x14ac:dyDescent="0.2">
      <c r="A62">
        <v>58</v>
      </c>
      <c r="B62">
        <f t="shared" si="2"/>
        <v>54.999999993733056</v>
      </c>
      <c r="E62">
        <v>58</v>
      </c>
      <c r="G62">
        <v>54.999999993733056</v>
      </c>
      <c r="H62">
        <f t="shared" si="0"/>
        <v>0.97768648983339468</v>
      </c>
      <c r="I62">
        <f t="shared" si="4"/>
        <v>1</v>
      </c>
      <c r="J62">
        <f t="shared" si="5"/>
        <v>4.9789273595519901E-4</v>
      </c>
      <c r="K62">
        <v>58</v>
      </c>
      <c r="L62">
        <v>1</v>
      </c>
      <c r="M62">
        <v>1</v>
      </c>
    </row>
    <row r="63" spans="1:13" x14ac:dyDescent="0.2">
      <c r="A63">
        <v>59</v>
      </c>
      <c r="B63">
        <f t="shared" si="2"/>
        <v>54.999999995799143</v>
      </c>
      <c r="E63">
        <v>59</v>
      </c>
      <c r="G63">
        <v>54.999999995799143</v>
      </c>
      <c r="H63">
        <f t="shared" si="0"/>
        <v>0.97768648984150786</v>
      </c>
      <c r="I63">
        <f t="shared" si="4"/>
        <v>1</v>
      </c>
      <c r="J63">
        <f t="shared" si="5"/>
        <v>4.9789273559313208E-4</v>
      </c>
      <c r="K63">
        <v>59</v>
      </c>
      <c r="L63">
        <v>1</v>
      </c>
      <c r="M63">
        <v>1</v>
      </c>
    </row>
    <row r="64" spans="1:13" x14ac:dyDescent="0.2">
      <c r="A64">
        <v>60</v>
      </c>
      <c r="B64">
        <f t="shared" si="2"/>
        <v>54.999999997184084</v>
      </c>
      <c r="E64">
        <v>60</v>
      </c>
      <c r="G64">
        <v>54.999999997184084</v>
      </c>
      <c r="H64">
        <f t="shared" si="0"/>
        <v>0.97768648984694617</v>
      </c>
      <c r="I64">
        <f t="shared" si="4"/>
        <v>1</v>
      </c>
      <c r="J64">
        <f t="shared" si="5"/>
        <v>4.9789273535043625E-4</v>
      </c>
      <c r="K64">
        <v>60</v>
      </c>
      <c r="L64">
        <v>1</v>
      </c>
      <c r="M64">
        <v>1</v>
      </c>
    </row>
    <row r="65" spans="1:13" x14ac:dyDescent="0.2">
      <c r="A65">
        <v>61</v>
      </c>
      <c r="B65">
        <f t="shared" si="2"/>
        <v>54.999999998112436</v>
      </c>
      <c r="E65">
        <v>61</v>
      </c>
      <c r="G65">
        <v>54.999999998112436</v>
      </c>
      <c r="H65">
        <f t="shared" si="0"/>
        <v>0.9776864898505917</v>
      </c>
      <c r="I65">
        <f t="shared" si="4"/>
        <v>1</v>
      </c>
      <c r="J65">
        <f t="shared" si="5"/>
        <v>4.9789273518774716E-4</v>
      </c>
      <c r="K65">
        <v>61</v>
      </c>
      <c r="L65">
        <v>1</v>
      </c>
      <c r="M65">
        <v>1</v>
      </c>
    </row>
    <row r="66" spans="1:13" x14ac:dyDescent="0.2">
      <c r="A66">
        <v>62</v>
      </c>
      <c r="B66">
        <f t="shared" si="2"/>
        <v>54.999999998734722</v>
      </c>
      <c r="E66">
        <v>62</v>
      </c>
      <c r="G66">
        <v>54.999999998734722</v>
      </c>
      <c r="H66">
        <f t="shared" si="0"/>
        <v>0.9776864898530353</v>
      </c>
      <c r="I66">
        <f t="shared" si="4"/>
        <v>1</v>
      </c>
      <c r="J66">
        <f t="shared" si="5"/>
        <v>4.9789273507869658E-4</v>
      </c>
      <c r="K66">
        <v>62</v>
      </c>
      <c r="L66">
        <v>1</v>
      </c>
      <c r="M66">
        <v>1</v>
      </c>
    </row>
    <row r="67" spans="1:13" x14ac:dyDescent="0.2">
      <c r="A67">
        <v>63</v>
      </c>
      <c r="B67">
        <f t="shared" si="2"/>
        <v>54.999999999151861</v>
      </c>
      <c r="E67">
        <v>63</v>
      </c>
      <c r="G67">
        <v>54.999999999151861</v>
      </c>
      <c r="H67">
        <f t="shared" si="0"/>
        <v>0.97768648985467344</v>
      </c>
      <c r="I67">
        <f t="shared" si="4"/>
        <v>1</v>
      </c>
      <c r="J67">
        <f t="shared" si="5"/>
        <v>4.9789273500559154E-4</v>
      </c>
      <c r="K67">
        <v>63</v>
      </c>
      <c r="L67">
        <v>1</v>
      </c>
      <c r="M67">
        <v>1</v>
      </c>
    </row>
    <row r="68" spans="1:13" x14ac:dyDescent="0.2">
      <c r="A68">
        <v>64</v>
      </c>
      <c r="B68">
        <f t="shared" si="2"/>
        <v>54.999999999431473</v>
      </c>
      <c r="E68">
        <v>64</v>
      </c>
      <c r="G68">
        <v>54.999999999431473</v>
      </c>
      <c r="H68">
        <f t="shared" si="0"/>
        <v>0.97768648985577133</v>
      </c>
      <c r="I68">
        <f t="shared" si="4"/>
        <v>1</v>
      </c>
      <c r="J68">
        <f t="shared" si="5"/>
        <v>4.9789273495659558E-4</v>
      </c>
      <c r="K68">
        <v>64</v>
      </c>
      <c r="L68">
        <v>1</v>
      </c>
      <c r="M68">
        <v>1</v>
      </c>
    </row>
    <row r="69" spans="1:13" x14ac:dyDescent="0.2">
      <c r="A69">
        <v>65</v>
      </c>
      <c r="B69">
        <f t="shared" si="2"/>
        <v>54.999999999618908</v>
      </c>
      <c r="E69">
        <v>65</v>
      </c>
      <c r="G69">
        <v>54.999999999618908</v>
      </c>
      <c r="H69">
        <f t="shared" si="0"/>
        <v>0.97768648985650741</v>
      </c>
      <c r="I69">
        <f t="shared" si="4"/>
        <v>1</v>
      </c>
      <c r="J69">
        <f t="shared" si="5"/>
        <v>4.9789273492374664E-4</v>
      </c>
      <c r="K69">
        <v>65</v>
      </c>
      <c r="L69">
        <v>1</v>
      </c>
      <c r="M69">
        <v>1</v>
      </c>
    </row>
    <row r="70" spans="1:13" x14ac:dyDescent="0.2">
      <c r="K70">
        <v>66</v>
      </c>
      <c r="L70">
        <v>1</v>
      </c>
      <c r="M70">
        <v>1</v>
      </c>
    </row>
    <row r="71" spans="1:13" x14ac:dyDescent="0.2">
      <c r="K71">
        <v>67</v>
      </c>
      <c r="L71">
        <v>1</v>
      </c>
      <c r="M71">
        <v>1</v>
      </c>
    </row>
    <row r="72" spans="1:13" x14ac:dyDescent="0.2">
      <c r="J72">
        <f>SUM(J5:J15)</f>
        <v>1.7813532493392896E-2</v>
      </c>
      <c r="K72">
        <v>68</v>
      </c>
      <c r="L72">
        <v>1</v>
      </c>
      <c r="M72">
        <v>1</v>
      </c>
    </row>
    <row r="73" spans="1:13" x14ac:dyDescent="0.2">
      <c r="K73">
        <v>69</v>
      </c>
      <c r="L73">
        <v>1</v>
      </c>
      <c r="M73">
        <v>1</v>
      </c>
    </row>
    <row r="74" spans="1:13" x14ac:dyDescent="0.2">
      <c r="K74">
        <v>70</v>
      </c>
      <c r="L74">
        <v>1</v>
      </c>
      <c r="M7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Selex24</vt:lpstr>
      <vt:lpstr>Sheet2</vt:lpstr>
      <vt:lpstr>Sheet1</vt:lpstr>
      <vt:lpstr>Sheet3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Methot</dc:creator>
  <cp:lastModifiedBy>Kotaro Ono</cp:lastModifiedBy>
  <dcterms:created xsi:type="dcterms:W3CDTF">2007-01-03T02:11:35Z</dcterms:created>
  <dcterms:modified xsi:type="dcterms:W3CDTF">2015-02-09T19:22:36Z</dcterms:modified>
</cp:coreProperties>
</file>