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F:\growth_models\"/>
    </mc:Choice>
  </mc:AlternateContent>
  <bookViews>
    <workbookView xWindow="360" yWindow="75" windowWidth="13680" windowHeight="9030"/>
  </bookViews>
  <sheets>
    <sheet name="Selex24" sheetId="1" r:id="rId1"/>
    <sheet name="Sheet2" sheetId="3" r:id="rId2"/>
    <sheet name="Sheet1" sheetId="2" r:id="rId3"/>
  </sheets>
  <externalReferences>
    <externalReference r:id="rId4"/>
  </externalReferences>
  <definedNames>
    <definedName name="_sp1">[1]DblLog!$T$4</definedName>
    <definedName name="_sp2">[1]DblLog!$T$5</definedName>
    <definedName name="_sp3">[1]DblLog!$T$6</definedName>
    <definedName name="_sp4">[1]DblLog!$T$7</definedName>
    <definedName name="_sp5">[1]DblLog!$T$8</definedName>
    <definedName name="_sp6">[1]DblLog!$T$9</definedName>
    <definedName name="_sp7">[1]DblLog!$T$10</definedName>
    <definedName name="_sp8">[1]DblLog!$T$11</definedName>
    <definedName name="ascskew">[1]Normal!#REF!</definedName>
    <definedName name="ascslope">[1]Normal!$E$4</definedName>
    <definedName name="descslope">[1]Normal!$E$5</definedName>
    <definedName name="final">[1]DblLog!$T$32</definedName>
    <definedName name="final2">[1]Compare!$E$6</definedName>
    <definedName name="init">[1]Normal!$E$6</definedName>
    <definedName name="k1i">[1]DblLog!$T$34</definedName>
    <definedName name="k2i">[1]DblLog!$T$35</definedName>
    <definedName name="L_m">[1]DblLog!$B$5:$B$129</definedName>
    <definedName name="LOGISTIC">[1]Compare!$N$8:$N$87</definedName>
    <definedName name="maxL">[1]DblLog!$T$13</definedName>
    <definedName name="minL">[1]DblLog!$T$12</definedName>
    <definedName name="peak">[1]Normal!$E$2</definedName>
    <definedName name="peak2">[1]Normal!$E$3</definedName>
    <definedName name="SIZE">[1]DblLog!$A$5:$A$109</definedName>
    <definedName name="solver_adj" localSheetId="0" hidden="1">Selex24!$C$7,Selex24!$C$9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Selex24!$M$53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  <definedName name="t1max">[1]DblLog!$T$26</definedName>
    <definedName name="t1min">[1]DblLog!$T$25</definedName>
    <definedName name="t1p">[1]DblLog!$T$24</definedName>
    <definedName name="t1power">[1]DblLog!$T$27</definedName>
    <definedName name="t2max">[1]DblLog!$T$30</definedName>
    <definedName name="t2min">[1]DblLog!$T$29</definedName>
    <definedName name="t2p">[1]DblLog!$T$28</definedName>
    <definedName name="t2power">[1]DblLog!$T$31</definedName>
  </definedNames>
  <calcPr calcId="152511"/>
</workbook>
</file>

<file path=xl/calcChain.xml><?xml version="1.0" encoding="utf-8"?>
<calcChain xmlns="http://schemas.openxmlformats.org/spreadsheetml/2006/main">
  <c r="W8" i="1" l="1"/>
  <c r="X8" i="1" s="1"/>
  <c r="U8" i="1"/>
  <c r="V8" i="1"/>
  <c r="E9" i="1"/>
  <c r="U9" i="1"/>
  <c r="V9" i="1"/>
  <c r="E10" i="1"/>
  <c r="U10" i="1"/>
  <c r="V10" i="1"/>
  <c r="E11" i="1"/>
  <c r="U11" i="1"/>
  <c r="V11" i="1"/>
  <c r="U12" i="1"/>
  <c r="V12" i="1"/>
  <c r="C17" i="1"/>
  <c r="B20" i="1" s="1"/>
  <c r="F7" i="1" s="1"/>
  <c r="A26" i="1"/>
  <c r="A27" i="1" s="1"/>
  <c r="B23" i="1" l="1"/>
  <c r="G7" i="1" s="1"/>
  <c r="V7" i="1" s="1"/>
  <c r="B26" i="1"/>
  <c r="B27" i="1"/>
  <c r="W10" i="1"/>
  <c r="X10" i="1" s="1"/>
  <c r="W9" i="1"/>
  <c r="X9" i="1" s="1"/>
  <c r="A28" i="1"/>
  <c r="U7" i="1"/>
  <c r="E12" i="1"/>
  <c r="W12" i="1"/>
  <c r="X12" i="1" s="1"/>
  <c r="H15" i="1"/>
  <c r="W11" i="1"/>
  <c r="X11" i="1" s="1"/>
  <c r="W7" i="1" l="1"/>
  <c r="X7" i="1" s="1"/>
  <c r="E7" i="1"/>
  <c r="B28" i="1"/>
  <c r="A29" i="1"/>
  <c r="A30" i="1" l="1"/>
  <c r="B29" i="1"/>
  <c r="H28" i="1"/>
  <c r="C28" i="1"/>
  <c r="B21" i="1"/>
  <c r="C26" i="1"/>
  <c r="E8" i="1"/>
  <c r="F28" i="1" s="1"/>
  <c r="D20" i="1"/>
  <c r="H27" i="1"/>
  <c r="H26" i="1"/>
  <c r="C27" i="1"/>
  <c r="D28" i="1" l="1"/>
  <c r="D27" i="1"/>
  <c r="I28" i="1"/>
  <c r="B22" i="1"/>
  <c r="F26" i="1"/>
  <c r="I27" i="1"/>
  <c r="I26" i="1"/>
  <c r="F27" i="1"/>
  <c r="G23" i="1"/>
  <c r="G28" i="1" s="1"/>
  <c r="B30" i="1"/>
  <c r="A31" i="1"/>
  <c r="F29" i="1"/>
  <c r="H29" i="1"/>
  <c r="I29" i="1"/>
  <c r="C29" i="1"/>
  <c r="D29" i="1" s="1"/>
  <c r="D26" i="1"/>
  <c r="J28" i="1" l="1"/>
  <c r="L28" i="1" s="1"/>
  <c r="G27" i="1"/>
  <c r="J27" i="1" s="1"/>
  <c r="L27" i="1" s="1"/>
  <c r="G26" i="1"/>
  <c r="J26" i="1" s="1"/>
  <c r="L26" i="1" s="1"/>
  <c r="B31" i="1"/>
  <c r="A32" i="1"/>
  <c r="G29" i="1"/>
  <c r="J29" i="1" s="1"/>
  <c r="L29" i="1" s="1"/>
  <c r="I30" i="1"/>
  <c r="C30" i="1"/>
  <c r="D30" i="1" s="1"/>
  <c r="F30" i="1"/>
  <c r="G30" i="1" s="1"/>
  <c r="H30" i="1"/>
  <c r="B32" i="1" l="1"/>
  <c r="A33" i="1"/>
  <c r="H31" i="1"/>
  <c r="C31" i="1"/>
  <c r="D31" i="1" s="1"/>
  <c r="F31" i="1"/>
  <c r="G31" i="1" s="1"/>
  <c r="I31" i="1"/>
  <c r="J30" i="1"/>
  <c r="L30" i="1" s="1"/>
  <c r="J31" i="1" l="1"/>
  <c r="L31" i="1" s="1"/>
  <c r="B33" i="1"/>
  <c r="A34" i="1"/>
  <c r="C32" i="1"/>
  <c r="D32" i="1" s="1"/>
  <c r="F32" i="1"/>
  <c r="G32" i="1" s="1"/>
  <c r="H32" i="1"/>
  <c r="I32" i="1"/>
  <c r="J32" i="1" l="1"/>
  <c r="L32" i="1" s="1"/>
  <c r="F33" i="1"/>
  <c r="G33" i="1" s="1"/>
  <c r="I33" i="1"/>
  <c r="C33" i="1"/>
  <c r="D33" i="1" s="1"/>
  <c r="H33" i="1"/>
  <c r="A35" i="1"/>
  <c r="B34" i="1"/>
  <c r="B35" i="1" l="1"/>
  <c r="A36" i="1"/>
  <c r="J33" i="1"/>
  <c r="L33" i="1" s="1"/>
  <c r="H34" i="1"/>
  <c r="I34" i="1"/>
  <c r="F34" i="1"/>
  <c r="G34" i="1" s="1"/>
  <c r="C34" i="1"/>
  <c r="D34" i="1" s="1"/>
  <c r="J34" i="1" l="1"/>
  <c r="L34" i="1" s="1"/>
  <c r="B36" i="1"/>
  <c r="A37" i="1"/>
  <c r="C35" i="1"/>
  <c r="D35" i="1" s="1"/>
  <c r="H35" i="1"/>
  <c r="I35" i="1"/>
  <c r="F35" i="1"/>
  <c r="G35" i="1" s="1"/>
  <c r="B37" i="1" l="1"/>
  <c r="A38" i="1"/>
  <c r="J35" i="1"/>
  <c r="L35" i="1" s="1"/>
  <c r="F36" i="1"/>
  <c r="G36" i="1" s="1"/>
  <c r="H36" i="1"/>
  <c r="I36" i="1"/>
  <c r="C36" i="1"/>
  <c r="D36" i="1" s="1"/>
  <c r="J36" i="1" l="1"/>
  <c r="L36" i="1" s="1"/>
  <c r="A39" i="1"/>
  <c r="B38" i="1"/>
  <c r="F37" i="1"/>
  <c r="G37" i="1" s="1"/>
  <c r="C37" i="1"/>
  <c r="D37" i="1" s="1"/>
  <c r="H37" i="1"/>
  <c r="I37" i="1"/>
  <c r="J37" i="1" l="1"/>
  <c r="L37" i="1" s="1"/>
  <c r="I38" i="1"/>
  <c r="C38" i="1"/>
  <c r="D38" i="1" s="1"/>
  <c r="F38" i="1"/>
  <c r="G38" i="1" s="1"/>
  <c r="H38" i="1"/>
  <c r="B39" i="1"/>
  <c r="A40" i="1"/>
  <c r="B40" i="1" l="1"/>
  <c r="A41" i="1"/>
  <c r="H39" i="1"/>
  <c r="C39" i="1"/>
  <c r="D39" i="1" s="1"/>
  <c r="F39" i="1"/>
  <c r="G39" i="1" s="1"/>
  <c r="I39" i="1"/>
  <c r="J38" i="1"/>
  <c r="L38" i="1" s="1"/>
  <c r="B41" i="1" l="1"/>
  <c r="A42" i="1"/>
  <c r="J39" i="1"/>
  <c r="L39" i="1" s="1"/>
  <c r="C40" i="1"/>
  <c r="D40" i="1" s="1"/>
  <c r="F40" i="1"/>
  <c r="G40" i="1" s="1"/>
  <c r="H40" i="1"/>
  <c r="I40" i="1"/>
  <c r="J40" i="1" l="1"/>
  <c r="L40" i="1" s="1"/>
  <c r="F41" i="1"/>
  <c r="G41" i="1" s="1"/>
  <c r="I41" i="1"/>
  <c r="H41" i="1"/>
  <c r="C41" i="1"/>
  <c r="D41" i="1" s="1"/>
  <c r="B42" i="1"/>
  <c r="A43" i="1"/>
  <c r="J41" i="1" l="1"/>
  <c r="L41" i="1" s="1"/>
  <c r="A44" i="1"/>
  <c r="B43" i="1"/>
  <c r="H42" i="1"/>
  <c r="I42" i="1"/>
  <c r="C42" i="1"/>
  <c r="D42" i="1" s="1"/>
  <c r="F42" i="1"/>
  <c r="G42" i="1" s="1"/>
  <c r="J42" i="1" l="1"/>
  <c r="L42" i="1" s="1"/>
  <c r="B44" i="1"/>
  <c r="A45" i="1"/>
  <c r="C43" i="1"/>
  <c r="D43" i="1" s="1"/>
  <c r="H43" i="1"/>
  <c r="I43" i="1"/>
  <c r="F43" i="1"/>
  <c r="G43" i="1" s="1"/>
  <c r="J43" i="1" l="1"/>
  <c r="L43" i="1" s="1"/>
  <c r="A46" i="1"/>
  <c r="B45" i="1"/>
  <c r="F44" i="1"/>
  <c r="G44" i="1" s="1"/>
  <c r="H44" i="1"/>
  <c r="C44" i="1"/>
  <c r="D44" i="1" s="1"/>
  <c r="I44" i="1"/>
  <c r="J44" i="1" l="1"/>
  <c r="L44" i="1" s="1"/>
  <c r="F45" i="1"/>
  <c r="G45" i="1" s="1"/>
  <c r="H45" i="1"/>
  <c r="I45" i="1"/>
  <c r="C45" i="1"/>
  <c r="D45" i="1" s="1"/>
  <c r="B46" i="1"/>
  <c r="A47" i="1"/>
  <c r="J45" i="1" l="1"/>
  <c r="L45" i="1" s="1"/>
  <c r="B47" i="1"/>
  <c r="A48" i="1"/>
  <c r="I46" i="1"/>
  <c r="C46" i="1"/>
  <c r="D46" i="1" s="1"/>
  <c r="F46" i="1"/>
  <c r="G46" i="1" s="1"/>
  <c r="H46" i="1"/>
  <c r="J46" i="1" l="1"/>
  <c r="L46" i="1" s="1"/>
  <c r="B48" i="1"/>
  <c r="A49" i="1"/>
  <c r="H47" i="1"/>
  <c r="C47" i="1"/>
  <c r="D47" i="1" s="1"/>
  <c r="F47" i="1"/>
  <c r="G47" i="1" s="1"/>
  <c r="I47" i="1"/>
  <c r="J47" i="1" l="1"/>
  <c r="L47" i="1" s="1"/>
  <c r="C48" i="1"/>
  <c r="D48" i="1" s="1"/>
  <c r="H48" i="1"/>
  <c r="I48" i="1"/>
  <c r="F48" i="1"/>
  <c r="G48" i="1" s="1"/>
  <c r="B49" i="1"/>
  <c r="A50" i="1"/>
  <c r="A51" i="1" l="1"/>
  <c r="B50" i="1"/>
  <c r="F49" i="1"/>
  <c r="G49" i="1" s="1"/>
  <c r="I49" i="1"/>
  <c r="C49" i="1"/>
  <c r="D49" i="1" s="1"/>
  <c r="H49" i="1"/>
  <c r="J48" i="1"/>
  <c r="L48" i="1" s="1"/>
  <c r="J49" i="1" l="1"/>
  <c r="L49" i="1" s="1"/>
  <c r="H50" i="1"/>
  <c r="I50" i="1"/>
  <c r="F50" i="1"/>
  <c r="G50" i="1" s="1"/>
  <c r="C50" i="1"/>
  <c r="D50" i="1" s="1"/>
  <c r="B51" i="1"/>
  <c r="A52" i="1"/>
  <c r="B52" i="1" l="1"/>
  <c r="A53" i="1"/>
  <c r="C51" i="1"/>
  <c r="D51" i="1" s="1"/>
  <c r="H51" i="1"/>
  <c r="I51" i="1"/>
  <c r="F51" i="1"/>
  <c r="G51" i="1" s="1"/>
  <c r="J50" i="1"/>
  <c r="L50" i="1" s="1"/>
  <c r="J51" i="1" l="1"/>
  <c r="L51" i="1" s="1"/>
  <c r="B53" i="1"/>
  <c r="A54" i="1"/>
  <c r="F52" i="1"/>
  <c r="G52" i="1" s="1"/>
  <c r="H52" i="1"/>
  <c r="I52" i="1"/>
  <c r="C52" i="1"/>
  <c r="D52" i="1" s="1"/>
  <c r="J52" i="1" l="1"/>
  <c r="L52" i="1" s="1"/>
  <c r="F53" i="1"/>
  <c r="G53" i="1" s="1"/>
  <c r="C53" i="1"/>
  <c r="D53" i="1" s="1"/>
  <c r="H53" i="1"/>
  <c r="I53" i="1"/>
  <c r="A55" i="1"/>
  <c r="B54" i="1"/>
  <c r="B55" i="1" l="1"/>
  <c r="A56" i="1"/>
  <c r="I54" i="1"/>
  <c r="C54" i="1"/>
  <c r="D54" i="1" s="1"/>
  <c r="F54" i="1"/>
  <c r="G54" i="1" s="1"/>
  <c r="H54" i="1"/>
  <c r="J53" i="1"/>
  <c r="L53" i="1" s="1"/>
  <c r="J54" i="1" l="1"/>
  <c r="L54" i="1" s="1"/>
  <c r="B56" i="1"/>
  <c r="A57" i="1"/>
  <c r="H55" i="1"/>
  <c r="C55" i="1"/>
  <c r="D55" i="1" s="1"/>
  <c r="F55" i="1"/>
  <c r="G55" i="1" s="1"/>
  <c r="I55" i="1"/>
  <c r="J55" i="1" l="1"/>
  <c r="L55" i="1" s="1"/>
  <c r="C56" i="1"/>
  <c r="D56" i="1" s="1"/>
  <c r="H56" i="1"/>
  <c r="I56" i="1"/>
  <c r="F56" i="1"/>
  <c r="G56" i="1" s="1"/>
  <c r="B57" i="1"/>
  <c r="A58" i="1"/>
  <c r="J56" i="1" l="1"/>
  <c r="L56" i="1" s="1"/>
  <c r="B58" i="1"/>
  <c r="A59" i="1"/>
  <c r="F57" i="1"/>
  <c r="G57" i="1" s="1"/>
  <c r="I57" i="1"/>
  <c r="C57" i="1"/>
  <c r="D57" i="1" s="1"/>
  <c r="H57" i="1"/>
  <c r="J57" i="1" l="1"/>
  <c r="L57" i="1" s="1"/>
  <c r="B59" i="1"/>
  <c r="A60" i="1"/>
  <c r="H58" i="1"/>
  <c r="I58" i="1"/>
  <c r="C58" i="1"/>
  <c r="D58" i="1" s="1"/>
  <c r="F58" i="1"/>
  <c r="G58" i="1" s="1"/>
  <c r="J58" i="1" l="1"/>
  <c r="L58" i="1" s="1"/>
  <c r="B60" i="1"/>
  <c r="A61" i="1"/>
  <c r="C59" i="1"/>
  <c r="D59" i="1" s="1"/>
  <c r="H59" i="1"/>
  <c r="I59" i="1"/>
  <c r="F59" i="1"/>
  <c r="G59" i="1" s="1"/>
  <c r="J59" i="1" l="1"/>
  <c r="L59" i="1" s="1"/>
  <c r="B61" i="1"/>
  <c r="A62" i="1"/>
  <c r="F60" i="1"/>
  <c r="G60" i="1" s="1"/>
  <c r="H60" i="1"/>
  <c r="I60" i="1"/>
  <c r="C60" i="1"/>
  <c r="D60" i="1" s="1"/>
  <c r="J60" i="1" l="1"/>
  <c r="L60" i="1" s="1"/>
  <c r="A63" i="1"/>
  <c r="B62" i="1"/>
  <c r="F61" i="1"/>
  <c r="G61" i="1" s="1"/>
  <c r="H61" i="1"/>
  <c r="C61" i="1"/>
  <c r="D61" i="1" s="1"/>
  <c r="I61" i="1"/>
  <c r="J61" i="1" l="1"/>
  <c r="L61" i="1" s="1"/>
  <c r="C62" i="1"/>
  <c r="D62" i="1" s="1"/>
  <c r="F62" i="1"/>
  <c r="G62" i="1" s="1"/>
  <c r="H62" i="1"/>
  <c r="I62" i="1"/>
  <c r="B63" i="1"/>
  <c r="A64" i="1"/>
  <c r="C63" i="1" l="1"/>
  <c r="D63" i="1" s="1"/>
  <c r="F63" i="1"/>
  <c r="G63" i="1" s="1"/>
  <c r="H63" i="1"/>
  <c r="I63" i="1"/>
  <c r="B64" i="1"/>
  <c r="A65" i="1"/>
  <c r="J62" i="1"/>
  <c r="L62" i="1" s="1"/>
  <c r="B65" i="1" l="1"/>
  <c r="A66" i="1"/>
  <c r="C64" i="1"/>
  <c r="D64" i="1" s="1"/>
  <c r="H64" i="1"/>
  <c r="I64" i="1"/>
  <c r="F64" i="1"/>
  <c r="G64" i="1" s="1"/>
  <c r="J63" i="1"/>
  <c r="L63" i="1" s="1"/>
  <c r="B66" i="1" l="1"/>
  <c r="A67" i="1"/>
  <c r="I65" i="1"/>
  <c r="C65" i="1"/>
  <c r="D65" i="1" s="1"/>
  <c r="H65" i="1"/>
  <c r="F65" i="1"/>
  <c r="G65" i="1" s="1"/>
  <c r="J64" i="1"/>
  <c r="L64" i="1" s="1"/>
  <c r="J65" i="1" l="1"/>
  <c r="L65" i="1" s="1"/>
  <c r="A68" i="1"/>
  <c r="B67" i="1"/>
  <c r="H66" i="1"/>
  <c r="I66" i="1"/>
  <c r="F66" i="1"/>
  <c r="G66" i="1" s="1"/>
  <c r="C66" i="1"/>
  <c r="D66" i="1" s="1"/>
  <c r="J66" i="1" l="1"/>
  <c r="L66" i="1" s="1"/>
  <c r="H67" i="1"/>
  <c r="I67" i="1"/>
  <c r="F67" i="1"/>
  <c r="G67" i="1" s="1"/>
  <c r="C67" i="1"/>
  <c r="D67" i="1" s="1"/>
  <c r="B68" i="1"/>
  <c r="A69" i="1"/>
  <c r="J67" i="1" l="1"/>
  <c r="L67" i="1" s="1"/>
  <c r="F68" i="1"/>
  <c r="G68" i="1" s="1"/>
  <c r="H68" i="1"/>
  <c r="C68" i="1"/>
  <c r="D68" i="1" s="1"/>
  <c r="I68" i="1"/>
  <c r="B69" i="1"/>
  <c r="A70" i="1"/>
  <c r="J68" i="1" l="1"/>
  <c r="L68" i="1" s="1"/>
  <c r="M53" i="1" s="1"/>
  <c r="F69" i="1"/>
  <c r="G69" i="1" s="1"/>
  <c r="H69" i="1"/>
  <c r="I69" i="1"/>
  <c r="C69" i="1"/>
  <c r="D69" i="1" s="1"/>
  <c r="B70" i="1"/>
  <c r="A71" i="1"/>
  <c r="J69" i="1" l="1"/>
  <c r="B71" i="1"/>
  <c r="A72" i="1"/>
  <c r="C70" i="1"/>
  <c r="D70" i="1" s="1"/>
  <c r="F70" i="1"/>
  <c r="G70" i="1" s="1"/>
  <c r="I70" i="1"/>
  <c r="H70" i="1"/>
  <c r="B72" i="1" l="1"/>
  <c r="A73" i="1"/>
  <c r="J70" i="1"/>
  <c r="C71" i="1"/>
  <c r="D71" i="1" s="1"/>
  <c r="H71" i="1"/>
  <c r="F71" i="1"/>
  <c r="G71" i="1" s="1"/>
  <c r="I71" i="1"/>
  <c r="J71" i="1" l="1"/>
  <c r="C72" i="1"/>
  <c r="D72" i="1" s="1"/>
  <c r="H72" i="1"/>
  <c r="I72" i="1"/>
  <c r="F72" i="1"/>
  <c r="G72" i="1" s="1"/>
  <c r="B73" i="1"/>
  <c r="A74" i="1"/>
  <c r="A75" i="1" l="1"/>
  <c r="B74" i="1"/>
  <c r="I73" i="1"/>
  <c r="C73" i="1"/>
  <c r="D73" i="1" s="1"/>
  <c r="F73" i="1"/>
  <c r="G73" i="1" s="1"/>
  <c r="H73" i="1"/>
  <c r="J72" i="1"/>
  <c r="A76" i="1" l="1"/>
  <c r="B75" i="1"/>
  <c r="J73" i="1"/>
  <c r="H74" i="1"/>
  <c r="I74" i="1"/>
  <c r="F74" i="1"/>
  <c r="G74" i="1" s="1"/>
  <c r="C74" i="1"/>
  <c r="D74" i="1" s="1"/>
  <c r="J74" i="1" l="1"/>
  <c r="H75" i="1"/>
  <c r="I75" i="1"/>
  <c r="F75" i="1"/>
  <c r="G75" i="1" s="1"/>
  <c r="C75" i="1"/>
  <c r="D75" i="1" s="1"/>
  <c r="B76" i="1"/>
  <c r="A77" i="1"/>
  <c r="J75" i="1" l="1"/>
  <c r="A78" i="1"/>
  <c r="B77" i="1"/>
  <c r="F76" i="1"/>
  <c r="G76" i="1" s="1"/>
  <c r="H76" i="1"/>
  <c r="C76" i="1"/>
  <c r="D76" i="1" s="1"/>
  <c r="I76" i="1"/>
  <c r="F77" i="1" l="1"/>
  <c r="G77" i="1" s="1"/>
  <c r="C77" i="1"/>
  <c r="D77" i="1" s="1"/>
  <c r="I77" i="1"/>
  <c r="H77" i="1"/>
  <c r="J76" i="1"/>
  <c r="A79" i="1"/>
  <c r="B78" i="1"/>
  <c r="B79" i="1" l="1"/>
  <c r="A80" i="1"/>
  <c r="J77" i="1"/>
  <c r="C78" i="1"/>
  <c r="D78" i="1" s="1"/>
  <c r="F78" i="1"/>
  <c r="G78" i="1" s="1"/>
  <c r="H78" i="1"/>
  <c r="I78" i="1"/>
  <c r="A81" i="1" l="1"/>
  <c r="B80" i="1"/>
  <c r="J78" i="1"/>
  <c r="I79" i="1"/>
  <c r="C79" i="1"/>
  <c r="D79" i="1" s="1"/>
  <c r="F79" i="1"/>
  <c r="G79" i="1" s="1"/>
  <c r="H79" i="1"/>
  <c r="J79" i="1" l="1"/>
  <c r="C80" i="1"/>
  <c r="D80" i="1" s="1"/>
  <c r="F80" i="1"/>
  <c r="G80" i="1" s="1"/>
  <c r="H80" i="1"/>
  <c r="I80" i="1"/>
  <c r="B81" i="1"/>
  <c r="A82" i="1"/>
  <c r="B82" i="1" l="1"/>
  <c r="A83" i="1"/>
  <c r="I81" i="1"/>
  <c r="H81" i="1"/>
  <c r="F81" i="1"/>
  <c r="G81" i="1" s="1"/>
  <c r="C81" i="1"/>
  <c r="D81" i="1" s="1"/>
  <c r="J80" i="1"/>
  <c r="J81" i="1" l="1"/>
  <c r="B83" i="1"/>
  <c r="A84" i="1"/>
  <c r="H82" i="1"/>
  <c r="C82" i="1"/>
  <c r="D82" i="1" s="1"/>
  <c r="I82" i="1"/>
  <c r="F82" i="1"/>
  <c r="G82" i="1" s="1"/>
  <c r="J82" i="1" l="1"/>
  <c r="B84" i="1"/>
  <c r="A85" i="1"/>
  <c r="I83" i="1"/>
  <c r="C83" i="1"/>
  <c r="D83" i="1" s="1"/>
  <c r="F83" i="1"/>
  <c r="G83" i="1" s="1"/>
  <c r="H83" i="1"/>
  <c r="J83" i="1" l="1"/>
  <c r="F84" i="1"/>
  <c r="G84" i="1" s="1"/>
  <c r="H84" i="1"/>
  <c r="I84" i="1"/>
  <c r="C84" i="1"/>
  <c r="D84" i="1" s="1"/>
  <c r="A86" i="1"/>
  <c r="B85" i="1"/>
  <c r="J84" i="1" l="1"/>
  <c r="H85" i="1"/>
  <c r="I85" i="1"/>
  <c r="C85" i="1"/>
  <c r="D85" i="1" s="1"/>
  <c r="F85" i="1"/>
  <c r="G85" i="1" s="1"/>
  <c r="A87" i="1"/>
  <c r="B86" i="1"/>
  <c r="J85" i="1" l="1"/>
  <c r="B87" i="1"/>
  <c r="A88" i="1"/>
  <c r="C86" i="1"/>
  <c r="D86" i="1" s="1"/>
  <c r="I86" i="1"/>
  <c r="F86" i="1"/>
  <c r="G86" i="1" s="1"/>
  <c r="H86" i="1"/>
  <c r="J86" i="1" l="1"/>
  <c r="B88" i="1"/>
  <c r="A89" i="1"/>
  <c r="H87" i="1"/>
  <c r="I87" i="1"/>
  <c r="C87" i="1"/>
  <c r="D87" i="1" s="1"/>
  <c r="F87" i="1"/>
  <c r="G87" i="1" s="1"/>
  <c r="J87" i="1" l="1"/>
  <c r="C88" i="1"/>
  <c r="D88" i="1" s="1"/>
  <c r="I88" i="1"/>
  <c r="F88" i="1"/>
  <c r="G88" i="1" s="1"/>
  <c r="H88" i="1"/>
  <c r="B89" i="1"/>
  <c r="A90" i="1"/>
  <c r="B90" i="1" l="1"/>
  <c r="A91" i="1"/>
  <c r="I89" i="1"/>
  <c r="C89" i="1"/>
  <c r="D89" i="1" s="1"/>
  <c r="H89" i="1"/>
  <c r="F89" i="1"/>
  <c r="G89" i="1" s="1"/>
  <c r="J88" i="1"/>
  <c r="J89" i="1" l="1"/>
  <c r="B91" i="1"/>
  <c r="A92" i="1"/>
  <c r="H90" i="1"/>
  <c r="C90" i="1"/>
  <c r="D90" i="1" s="1"/>
  <c r="F90" i="1"/>
  <c r="G90" i="1" s="1"/>
  <c r="I90" i="1"/>
  <c r="J90" i="1" l="1"/>
  <c r="A93" i="1"/>
  <c r="B92" i="1"/>
  <c r="H91" i="1"/>
  <c r="F91" i="1"/>
  <c r="G91" i="1" s="1"/>
  <c r="I91" i="1"/>
  <c r="C91" i="1"/>
  <c r="D91" i="1" s="1"/>
  <c r="J91" i="1" l="1"/>
  <c r="A94" i="1"/>
  <c r="B93" i="1"/>
  <c r="F92" i="1"/>
  <c r="G92" i="1" s="1"/>
  <c r="H92" i="1"/>
  <c r="I92" i="1"/>
  <c r="C92" i="1"/>
  <c r="D92" i="1" s="1"/>
  <c r="J92" i="1" l="1"/>
  <c r="A95" i="1"/>
  <c r="B94" i="1"/>
  <c r="H93" i="1"/>
  <c r="I93" i="1"/>
  <c r="F93" i="1"/>
  <c r="G93" i="1" s="1"/>
  <c r="C93" i="1"/>
  <c r="D93" i="1" s="1"/>
  <c r="J93" i="1" l="1"/>
  <c r="C94" i="1"/>
  <c r="D94" i="1" s="1"/>
  <c r="H94" i="1"/>
  <c r="I94" i="1"/>
  <c r="F94" i="1"/>
  <c r="G94" i="1" s="1"/>
  <c r="B95" i="1"/>
  <c r="A96" i="1"/>
  <c r="B96" i="1" l="1"/>
  <c r="A97" i="1"/>
  <c r="H95" i="1"/>
  <c r="C95" i="1"/>
  <c r="D95" i="1" s="1"/>
  <c r="I95" i="1"/>
  <c r="F95" i="1"/>
  <c r="G95" i="1" s="1"/>
  <c r="J94" i="1"/>
  <c r="H96" i="1" l="1"/>
  <c r="C96" i="1"/>
  <c r="D96" i="1" s="1"/>
  <c r="I96" i="1"/>
  <c r="F96" i="1"/>
  <c r="G96" i="1" s="1"/>
  <c r="J95" i="1"/>
  <c r="A98" i="1"/>
  <c r="B97" i="1"/>
  <c r="J96" i="1" l="1"/>
  <c r="H97" i="1"/>
  <c r="C97" i="1"/>
  <c r="D97" i="1" s="1"/>
  <c r="F97" i="1"/>
  <c r="G97" i="1" s="1"/>
  <c r="I97" i="1"/>
  <c r="A99" i="1"/>
  <c r="B98" i="1"/>
  <c r="C98" i="1" l="1"/>
  <c r="D98" i="1" s="1"/>
  <c r="F98" i="1"/>
  <c r="G98" i="1" s="1"/>
  <c r="H98" i="1"/>
  <c r="I98" i="1"/>
  <c r="A100" i="1"/>
  <c r="B99" i="1"/>
  <c r="J97" i="1"/>
  <c r="F99" i="1" l="1"/>
  <c r="G99" i="1" s="1"/>
  <c r="C99" i="1"/>
  <c r="D99" i="1" s="1"/>
  <c r="H99" i="1"/>
  <c r="I99" i="1"/>
  <c r="A101" i="1"/>
  <c r="B100" i="1"/>
  <c r="J98" i="1"/>
  <c r="C100" i="1" l="1"/>
  <c r="D100" i="1" s="1"/>
  <c r="F100" i="1"/>
  <c r="G100" i="1" s="1"/>
  <c r="I100" i="1"/>
  <c r="H100" i="1"/>
  <c r="A102" i="1"/>
  <c r="B101" i="1"/>
  <c r="J99" i="1"/>
  <c r="B102" i="1" l="1"/>
  <c r="A103" i="1"/>
  <c r="C101" i="1"/>
  <c r="D101" i="1" s="1"/>
  <c r="F101" i="1"/>
  <c r="G101" i="1" s="1"/>
  <c r="H101" i="1"/>
  <c r="I101" i="1"/>
  <c r="J100" i="1"/>
  <c r="B103" i="1" l="1"/>
  <c r="A104" i="1"/>
  <c r="J101" i="1"/>
  <c r="F102" i="1"/>
  <c r="G102" i="1" s="1"/>
  <c r="C102" i="1"/>
  <c r="D102" i="1" s="1"/>
  <c r="H102" i="1"/>
  <c r="I102" i="1"/>
  <c r="J102" i="1" l="1"/>
  <c r="B104" i="1"/>
  <c r="A105" i="1"/>
  <c r="F103" i="1"/>
  <c r="G103" i="1" s="1"/>
  <c r="C103" i="1"/>
  <c r="D103" i="1" s="1"/>
  <c r="H103" i="1"/>
  <c r="I103" i="1"/>
  <c r="J103" i="1" l="1"/>
  <c r="B105" i="1"/>
  <c r="A106" i="1"/>
  <c r="I104" i="1"/>
  <c r="F104" i="1"/>
  <c r="G104" i="1" s="1"/>
  <c r="C104" i="1"/>
  <c r="D104" i="1" s="1"/>
  <c r="H104" i="1"/>
  <c r="J104" i="1" l="1"/>
  <c r="H105" i="1"/>
  <c r="F105" i="1"/>
  <c r="G105" i="1" s="1"/>
  <c r="C105" i="1"/>
  <c r="D105" i="1" s="1"/>
  <c r="I105" i="1"/>
  <c r="B106" i="1"/>
  <c r="A107" i="1"/>
  <c r="B107" i="1" l="1"/>
  <c r="A108" i="1"/>
  <c r="F106" i="1"/>
  <c r="G106" i="1" s="1"/>
  <c r="H106" i="1"/>
  <c r="C106" i="1"/>
  <c r="D106" i="1" s="1"/>
  <c r="I106" i="1"/>
  <c r="J105" i="1"/>
  <c r="J106" i="1" l="1"/>
  <c r="B108" i="1"/>
  <c r="A109" i="1"/>
  <c r="F107" i="1"/>
  <c r="G107" i="1" s="1"/>
  <c r="H107" i="1"/>
  <c r="C107" i="1"/>
  <c r="D107" i="1" s="1"/>
  <c r="I107" i="1"/>
  <c r="J107" i="1" l="1"/>
  <c r="F108" i="1"/>
  <c r="G108" i="1" s="1"/>
  <c r="H108" i="1"/>
  <c r="C108" i="1"/>
  <c r="D108" i="1" s="1"/>
  <c r="I108" i="1"/>
  <c r="B109" i="1"/>
  <c r="A110" i="1"/>
  <c r="J108" i="1" l="1"/>
  <c r="B110" i="1"/>
  <c r="A111" i="1"/>
  <c r="C109" i="1"/>
  <c r="D109" i="1" s="1"/>
  <c r="F109" i="1"/>
  <c r="G109" i="1" s="1"/>
  <c r="H109" i="1"/>
  <c r="I109" i="1"/>
  <c r="J109" i="1" l="1"/>
  <c r="A112" i="1"/>
  <c r="B111" i="1"/>
  <c r="F110" i="1"/>
  <c r="G110" i="1" s="1"/>
  <c r="H110" i="1"/>
  <c r="C110" i="1"/>
  <c r="D110" i="1" s="1"/>
  <c r="I110" i="1"/>
  <c r="J110" i="1" l="1"/>
  <c r="F111" i="1"/>
  <c r="G111" i="1" s="1"/>
  <c r="H111" i="1"/>
  <c r="C111" i="1"/>
  <c r="D111" i="1" s="1"/>
  <c r="I111" i="1"/>
  <c r="B112" i="1"/>
  <c r="A113" i="1"/>
  <c r="J111" i="1" l="1"/>
  <c r="A114" i="1"/>
  <c r="B113" i="1"/>
  <c r="I112" i="1"/>
  <c r="F112" i="1"/>
  <c r="G112" i="1" s="1"/>
  <c r="H112" i="1"/>
  <c r="C112" i="1"/>
  <c r="D112" i="1" s="1"/>
  <c r="J112" i="1" l="1"/>
  <c r="A115" i="1"/>
  <c r="B114" i="1"/>
  <c r="H113" i="1"/>
  <c r="F113" i="1"/>
  <c r="G113" i="1" s="1"/>
  <c r="I113" i="1"/>
  <c r="C113" i="1"/>
  <c r="D113" i="1" s="1"/>
  <c r="J113" i="1" l="1"/>
  <c r="F114" i="1"/>
  <c r="G114" i="1" s="1"/>
  <c r="I114" i="1"/>
  <c r="C114" i="1"/>
  <c r="D114" i="1" s="1"/>
  <c r="H114" i="1"/>
  <c r="B115" i="1"/>
  <c r="A116" i="1"/>
  <c r="J114" i="1" l="1"/>
  <c r="A117" i="1"/>
  <c r="B116" i="1"/>
  <c r="F115" i="1"/>
  <c r="G115" i="1" s="1"/>
  <c r="I115" i="1"/>
  <c r="C115" i="1"/>
  <c r="D115" i="1" s="1"/>
  <c r="H115" i="1"/>
  <c r="J115" i="1" l="1"/>
  <c r="I116" i="1"/>
  <c r="C116" i="1"/>
  <c r="D116" i="1" s="1"/>
  <c r="H116" i="1"/>
  <c r="F116" i="1"/>
  <c r="G116" i="1" s="1"/>
  <c r="B117" i="1"/>
  <c r="A118" i="1"/>
  <c r="B118" i="1" l="1"/>
  <c r="A119" i="1"/>
  <c r="C117" i="1"/>
  <c r="D117" i="1" s="1"/>
  <c r="I117" i="1"/>
  <c r="F117" i="1"/>
  <c r="G117" i="1" s="1"/>
  <c r="H117" i="1"/>
  <c r="J116" i="1"/>
  <c r="A120" i="1" l="1"/>
  <c r="B119" i="1"/>
  <c r="J117" i="1"/>
  <c r="I118" i="1"/>
  <c r="C118" i="1"/>
  <c r="D118" i="1" s="1"/>
  <c r="F118" i="1"/>
  <c r="G118" i="1" s="1"/>
  <c r="H118" i="1"/>
  <c r="J118" i="1" l="1"/>
  <c r="I119" i="1"/>
  <c r="F119" i="1"/>
  <c r="G119" i="1" s="1"/>
  <c r="H119" i="1"/>
  <c r="C119" i="1"/>
  <c r="D119" i="1" s="1"/>
  <c r="B120" i="1"/>
  <c r="A121" i="1"/>
  <c r="J119" i="1" l="1"/>
  <c r="A122" i="1"/>
  <c r="B121" i="1"/>
  <c r="I120" i="1"/>
  <c r="C120" i="1"/>
  <c r="D120" i="1" s="1"/>
  <c r="F120" i="1"/>
  <c r="G120" i="1" s="1"/>
  <c r="H120" i="1"/>
  <c r="B122" i="1" l="1"/>
  <c r="A123" i="1"/>
  <c r="J120" i="1"/>
  <c r="H121" i="1"/>
  <c r="F121" i="1"/>
  <c r="G121" i="1" s="1"/>
  <c r="I121" i="1"/>
  <c r="C121" i="1"/>
  <c r="D121" i="1" s="1"/>
  <c r="J121" i="1" l="1"/>
  <c r="H122" i="1"/>
  <c r="I122" i="1"/>
  <c r="C122" i="1"/>
  <c r="D122" i="1" s="1"/>
  <c r="F122" i="1"/>
  <c r="G122" i="1" s="1"/>
  <c r="B123" i="1"/>
  <c r="A124" i="1"/>
  <c r="J122" i="1" l="1"/>
  <c r="A125" i="1"/>
  <c r="B124" i="1"/>
  <c r="F123" i="1"/>
  <c r="G123" i="1" s="1"/>
  <c r="H123" i="1"/>
  <c r="C123" i="1"/>
  <c r="D123" i="1" s="1"/>
  <c r="I123" i="1"/>
  <c r="J123" i="1" l="1"/>
  <c r="H124" i="1"/>
  <c r="F124" i="1"/>
  <c r="G124" i="1" s="1"/>
  <c r="I124" i="1"/>
  <c r="C124" i="1"/>
  <c r="D124" i="1" s="1"/>
  <c r="B125" i="1"/>
  <c r="A126" i="1"/>
  <c r="J124" i="1" l="1"/>
  <c r="B126" i="1"/>
  <c r="A127" i="1"/>
  <c r="C125" i="1"/>
  <c r="D125" i="1" s="1"/>
  <c r="H125" i="1"/>
  <c r="F125" i="1"/>
  <c r="G125" i="1" s="1"/>
  <c r="I125" i="1"/>
  <c r="A128" i="1" l="1"/>
  <c r="B127" i="1"/>
  <c r="J125" i="1"/>
  <c r="H126" i="1"/>
  <c r="F126" i="1"/>
  <c r="G126" i="1" s="1"/>
  <c r="I126" i="1"/>
  <c r="C126" i="1"/>
  <c r="D126" i="1" s="1"/>
  <c r="J126" i="1" l="1"/>
  <c r="H127" i="1"/>
  <c r="F127" i="1"/>
  <c r="G127" i="1" s="1"/>
  <c r="I127" i="1"/>
  <c r="C127" i="1"/>
  <c r="D127" i="1" s="1"/>
  <c r="A129" i="1"/>
  <c r="B128" i="1"/>
  <c r="J127" i="1" l="1"/>
  <c r="C128" i="1"/>
  <c r="D128" i="1" s="1"/>
  <c r="H128" i="1"/>
  <c r="I128" i="1"/>
  <c r="F128" i="1"/>
  <c r="G128" i="1" s="1"/>
  <c r="A130" i="1"/>
  <c r="B129" i="1"/>
  <c r="B130" i="1" l="1"/>
  <c r="A131" i="1"/>
  <c r="F129" i="1"/>
  <c r="G129" i="1" s="1"/>
  <c r="C129" i="1"/>
  <c r="D129" i="1" s="1"/>
  <c r="I129" i="1"/>
  <c r="H129" i="1"/>
  <c r="J128" i="1"/>
  <c r="J129" i="1" l="1"/>
  <c r="B131" i="1"/>
  <c r="A132" i="1"/>
  <c r="C130" i="1"/>
  <c r="D130" i="1" s="1"/>
  <c r="F130" i="1"/>
  <c r="G130" i="1" s="1"/>
  <c r="H130" i="1"/>
  <c r="I130" i="1"/>
  <c r="B132" i="1" l="1"/>
  <c r="A133" i="1"/>
  <c r="J130" i="1"/>
  <c r="C131" i="1"/>
  <c r="D131" i="1" s="1"/>
  <c r="F131" i="1"/>
  <c r="G131" i="1" s="1"/>
  <c r="H131" i="1"/>
  <c r="I131" i="1"/>
  <c r="J131" i="1" l="1"/>
  <c r="A134" i="1"/>
  <c r="B133" i="1"/>
  <c r="I132" i="1"/>
  <c r="F132" i="1"/>
  <c r="G132" i="1" s="1"/>
  <c r="H132" i="1"/>
  <c r="C132" i="1"/>
  <c r="D132" i="1" s="1"/>
  <c r="J132" i="1" l="1"/>
  <c r="A135" i="1"/>
  <c r="B134" i="1"/>
  <c r="H133" i="1"/>
  <c r="F133" i="1"/>
  <c r="G133" i="1" s="1"/>
  <c r="I133" i="1"/>
  <c r="C133" i="1"/>
  <c r="D133" i="1" s="1"/>
  <c r="J133" i="1" l="1"/>
  <c r="F134" i="1"/>
  <c r="G134" i="1" s="1"/>
  <c r="H134" i="1"/>
  <c r="I134" i="1"/>
  <c r="C134" i="1"/>
  <c r="D134" i="1" s="1"/>
  <c r="A136" i="1"/>
  <c r="B135" i="1"/>
  <c r="J134" i="1" l="1"/>
  <c r="A137" i="1"/>
  <c r="B136" i="1"/>
  <c r="F135" i="1"/>
  <c r="G135" i="1" s="1"/>
  <c r="H135" i="1"/>
  <c r="I135" i="1"/>
  <c r="C135" i="1"/>
  <c r="D135" i="1" s="1"/>
  <c r="J135" i="1" l="1"/>
  <c r="A138" i="1"/>
  <c r="B137" i="1"/>
  <c r="H136" i="1"/>
  <c r="I136" i="1"/>
  <c r="C136" i="1"/>
  <c r="D136" i="1" s="1"/>
  <c r="F136" i="1"/>
  <c r="G136" i="1" s="1"/>
  <c r="J136" i="1" l="1"/>
  <c r="B138" i="1"/>
  <c r="A139" i="1"/>
  <c r="C137" i="1"/>
  <c r="D137" i="1" s="1"/>
  <c r="H137" i="1"/>
  <c r="I137" i="1"/>
  <c r="F137" i="1"/>
  <c r="G137" i="1" s="1"/>
  <c r="B139" i="1" l="1"/>
  <c r="A140" i="1"/>
  <c r="J137" i="1"/>
  <c r="H138" i="1"/>
  <c r="I138" i="1"/>
  <c r="F138" i="1"/>
  <c r="G138" i="1" s="1"/>
  <c r="C138" i="1"/>
  <c r="D138" i="1" s="1"/>
  <c r="J138" i="1" l="1"/>
  <c r="B140" i="1"/>
  <c r="A141" i="1"/>
  <c r="H139" i="1"/>
  <c r="I139" i="1"/>
  <c r="F139" i="1"/>
  <c r="G139" i="1" s="1"/>
  <c r="C139" i="1"/>
  <c r="D139" i="1" s="1"/>
  <c r="J139" i="1" l="1"/>
  <c r="B141" i="1"/>
  <c r="A142" i="1"/>
  <c r="F140" i="1"/>
  <c r="G140" i="1" s="1"/>
  <c r="H140" i="1"/>
  <c r="I140" i="1"/>
  <c r="C140" i="1"/>
  <c r="D140" i="1" s="1"/>
  <c r="J140" i="1" l="1"/>
  <c r="B142" i="1"/>
  <c r="A143" i="1"/>
  <c r="F141" i="1"/>
  <c r="G141" i="1" s="1"/>
  <c r="H141" i="1"/>
  <c r="C141" i="1"/>
  <c r="D141" i="1" s="1"/>
  <c r="I141" i="1"/>
  <c r="J141" i="1" l="1"/>
  <c r="B143" i="1"/>
  <c r="A144" i="1"/>
  <c r="C142" i="1"/>
  <c r="D142" i="1" s="1"/>
  <c r="F142" i="1"/>
  <c r="G142" i="1" s="1"/>
  <c r="H142" i="1"/>
  <c r="I142" i="1"/>
  <c r="J142" i="1" l="1"/>
  <c r="B144" i="1"/>
  <c r="A145" i="1"/>
  <c r="C143" i="1"/>
  <c r="D143" i="1" s="1"/>
  <c r="F143" i="1"/>
  <c r="G143" i="1" s="1"/>
  <c r="I143" i="1"/>
  <c r="H143" i="1"/>
  <c r="B145" i="1" l="1"/>
  <c r="A146" i="1"/>
  <c r="J143" i="1"/>
  <c r="C144" i="1"/>
  <c r="D144" i="1" s="1"/>
  <c r="F144" i="1"/>
  <c r="G144" i="1" s="1"/>
  <c r="H144" i="1"/>
  <c r="I144" i="1"/>
  <c r="J144" i="1" l="1"/>
  <c r="I145" i="1"/>
  <c r="C145" i="1"/>
  <c r="D145" i="1" s="1"/>
  <c r="H145" i="1"/>
  <c r="F145" i="1"/>
  <c r="G145" i="1" s="1"/>
  <c r="B146" i="1"/>
  <c r="A147" i="1"/>
  <c r="H146" i="1" l="1"/>
  <c r="I146" i="1"/>
  <c r="C146" i="1"/>
  <c r="D146" i="1" s="1"/>
  <c r="F146" i="1"/>
  <c r="G146" i="1" s="1"/>
  <c r="B147" i="1"/>
  <c r="A148" i="1"/>
  <c r="J145" i="1"/>
  <c r="B148" i="1" l="1"/>
  <c r="A149" i="1"/>
  <c r="H147" i="1"/>
  <c r="I147" i="1"/>
  <c r="F147" i="1"/>
  <c r="G147" i="1" s="1"/>
  <c r="C147" i="1"/>
  <c r="D147" i="1" s="1"/>
  <c r="J146" i="1"/>
  <c r="J147" i="1" l="1"/>
  <c r="B149" i="1"/>
  <c r="A150" i="1"/>
  <c r="F148" i="1"/>
  <c r="G148" i="1" s="1"/>
  <c r="H148" i="1"/>
  <c r="I148" i="1"/>
  <c r="C148" i="1"/>
  <c r="D148" i="1" s="1"/>
  <c r="J148" i="1" l="1"/>
  <c r="F149" i="1"/>
  <c r="G149" i="1" s="1"/>
  <c r="H149" i="1"/>
  <c r="C149" i="1"/>
  <c r="D149" i="1" s="1"/>
  <c r="I149" i="1"/>
  <c r="B150" i="1"/>
  <c r="A151" i="1"/>
  <c r="J149" i="1" l="1"/>
  <c r="C150" i="1"/>
  <c r="D150" i="1" s="1"/>
  <c r="F150" i="1"/>
  <c r="G150" i="1" s="1"/>
  <c r="H150" i="1"/>
  <c r="I150" i="1"/>
  <c r="B151" i="1"/>
  <c r="A152" i="1"/>
  <c r="J150" i="1" l="1"/>
  <c r="J23" i="1" s="1"/>
</calcChain>
</file>

<file path=xl/comments1.xml><?xml version="1.0" encoding="utf-8"?>
<comments xmlns="http://schemas.openxmlformats.org/spreadsheetml/2006/main">
  <authors>
    <author xml:space="preserve"> </author>
    <author>Richard Methot</author>
    <author xml:space="preserve"> Richard Methot</author>
  </authors>
  <commentList>
    <comment ref="A3" authorId="0" shapeId="0">
      <text>
        <r>
          <rPr>
            <b/>
            <sz val="8"/>
            <color indexed="81"/>
            <rFont val="Tahoma"/>
            <family val="2"/>
          </rPr>
          <t xml:space="preserve"> Enter:
20 for age selex
24 for size selex</t>
        </r>
      </text>
    </comment>
    <comment ref="I5" authorId="1" shapeId="0">
      <text>
        <r>
          <rPr>
            <b/>
            <sz val="8"/>
            <color indexed="81"/>
            <rFont val="Tahoma"/>
            <family val="2"/>
          </rPr>
          <t>Switch:
1= use Input below
0= Use Slider</t>
        </r>
      </text>
    </comment>
    <comment ref="G7" authorId="0" shapeId="0">
      <text>
        <r>
          <rPr>
            <b/>
            <sz val="8"/>
            <color indexed="81"/>
            <rFont val="Tahoma"/>
            <family val="2"/>
          </rPr>
          <t xml:space="preserve"> Bounds on PEAK in SS2 are user-specified, not linked to the min-max bin values as here</t>
        </r>
      </text>
    </comment>
    <comment ref="C12" authorId="0" shapeId="0">
      <text>
        <r>
          <rPr>
            <b/>
            <sz val="8"/>
            <color indexed="81"/>
            <rFont val="Tahoma"/>
            <family val="2"/>
          </rPr>
          <t xml:space="preserve"> Value of -999 for INIT or FINAL causes the init and/or final scaling to be skipped</t>
        </r>
      </text>
    </comment>
    <comment ref="H15" authorId="2" shapeId="0">
      <text>
        <r>
          <rPr>
            <b/>
            <sz val="8"/>
            <color indexed="81"/>
            <rFont val="Tahoma"/>
            <family val="2"/>
          </rPr>
          <t xml:space="preserve"> If value of INIT is &lt;=-1000, then use it to set selectivity to zero thru this size/age</t>
        </r>
      </text>
    </comment>
    <comment ref="H24" authorId="1" shapeId="0">
      <text>
        <r>
          <rPr>
            <b/>
            <sz val="8"/>
            <color indexed="81"/>
            <rFont val="Tahoma"/>
            <family val="2"/>
          </rPr>
          <t>steepness of joiner fxn
(not user-accessible in SS2)</t>
        </r>
      </text>
    </comment>
  </commentList>
</comments>
</file>

<file path=xl/sharedStrings.xml><?xml version="1.0" encoding="utf-8"?>
<sst xmlns="http://schemas.openxmlformats.org/spreadsheetml/2006/main" count="90" uniqueCount="58">
  <si>
    <t>Use slider bars below to change the parameter values</t>
  </si>
  <si>
    <t>Parameter</t>
  </si>
  <si>
    <t>Name</t>
  </si>
  <si>
    <t>Value</t>
  </si>
  <si>
    <t>Type</t>
  </si>
  <si>
    <t>Trans</t>
  </si>
  <si>
    <t>min</t>
  </si>
  <si>
    <t>max</t>
  </si>
  <si>
    <t>#LO</t>
  </si>
  <si>
    <t>HI</t>
  </si>
  <si>
    <t>INIT</t>
  </si>
  <si>
    <t>PRIOR</t>
  </si>
  <si>
    <t>PR_type</t>
  </si>
  <si>
    <t>SD</t>
  </si>
  <si>
    <t>PHASE</t>
  </si>
  <si>
    <t>env-variable</t>
  </si>
  <si>
    <t>use_dev</t>
  </si>
  <si>
    <t>dev_minyr</t>
  </si>
  <si>
    <t>dev_maxyr</t>
  </si>
  <si>
    <t>dev_stddev</t>
  </si>
  <si>
    <t>Block_Pattern</t>
  </si>
  <si>
    <t>Block_Type</t>
  </si>
  <si>
    <t>PEAK</t>
  </si>
  <si>
    <t>value</t>
  </si>
  <si>
    <t>#</t>
  </si>
  <si>
    <t>TOP</t>
  </si>
  <si>
    <t>logistic</t>
  </si>
  <si>
    <t>WIDTH</t>
  </si>
  <si>
    <t>exp</t>
  </si>
  <si>
    <t>FINAL</t>
  </si>
  <si>
    <t xml:space="preserve">max_selex: </t>
  </si>
  <si>
    <t>some intermediate quantities</t>
  </si>
  <si>
    <t>asc</t>
  </si>
  <si>
    <t>asc_scaled</t>
  </si>
  <si>
    <t>desc</t>
  </si>
  <si>
    <t>desc_scaled</t>
  </si>
  <si>
    <t>join1</t>
  </si>
  <si>
    <t>join2</t>
  </si>
  <si>
    <t>selex</t>
  </si>
  <si>
    <t>Bin</t>
  </si>
  <si>
    <t>Bin_Mid</t>
  </si>
  <si>
    <t>INPUT VALUES IN YELLOW</t>
  </si>
  <si>
    <t>MidBin</t>
  </si>
  <si>
    <t>slider_value (0-1000)</t>
  </si>
  <si>
    <t>ASC-WIDTH</t>
  </si>
  <si>
    <t>DSC-WIDTH</t>
  </si>
  <si>
    <t>Input</t>
  </si>
  <si>
    <t>BinWidth</t>
  </si>
  <si>
    <t>Peak</t>
  </si>
  <si>
    <t>Peak2</t>
  </si>
  <si>
    <t>BINS:</t>
  </si>
  <si>
    <t>Asel</t>
  </si>
  <si>
    <t>1_1Asel</t>
  </si>
  <si>
    <t>1_2Asel</t>
  </si>
  <si>
    <t>Lsel</t>
  </si>
  <si>
    <t>1913_1_Lsel</t>
  </si>
  <si>
    <t>flatfish</t>
  </si>
  <si>
    <t>1913_2_Lsel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</si>
</sst>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0.000"/>
    <numFmt numFmtId="166" formatCode="0.0000"/>
    <numFmt numFmtId="167" formatCode="0.000000"/>
  </numFmts>
  <fonts count="4" x14ac:knownFonts="1">
    <font>
      <sz val="10"/>
      <name val="MS Sans Serif"/>
    </font>
    <font>
      <sz val="10"/>
      <name val="Arial"/>
      <family val="2"/>
    </font>
    <font>
      <b/>
      <sz val="10"/>
      <name val="MS Sans Serif"/>
      <family val="2"/>
    </font>
    <font>
      <b/>
      <sz val="8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1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56">
    <xf numFmtId="0" fontId="0" fillId="0" borderId="0" xfId="0"/>
    <xf numFmtId="0" fontId="0" fillId="0" borderId="0" xfId="0" applyAlignment="1">
      <alignment wrapText="1"/>
    </xf>
    <xf numFmtId="0" fontId="2" fillId="0" borderId="0" xfId="0" applyFont="1"/>
    <xf numFmtId="0" fontId="0" fillId="2" borderId="0" xfId="0" applyFill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Fill="1" applyBorder="1"/>
    <xf numFmtId="164" fontId="2" fillId="0" borderId="0" xfId="0" applyNumberFormat="1" applyFont="1" applyFill="1" applyAlignment="1">
      <alignment horizontal="center"/>
    </xf>
    <xf numFmtId="164" fontId="0" fillId="3" borderId="0" xfId="0" applyNumberFormat="1" applyFill="1"/>
    <xf numFmtId="0" fontId="0" fillId="3" borderId="0" xfId="0" applyFill="1" applyAlignment="1">
      <alignment horizontal="center"/>
    </xf>
    <xf numFmtId="0" fontId="0" fillId="0" borderId="0" xfId="0" applyFill="1" applyAlignment="1">
      <alignment horizontal="center"/>
    </xf>
    <xf numFmtId="164" fontId="0" fillId="0" borderId="0" xfId="0" applyNumberFormat="1"/>
    <xf numFmtId="0" fontId="2" fillId="2" borderId="0" xfId="0" applyFont="1" applyFill="1" applyBorder="1"/>
    <xf numFmtId="0" fontId="1" fillId="0" borderId="0" xfId="1" applyFill="1"/>
    <xf numFmtId="0" fontId="0" fillId="0" borderId="0" xfId="0" applyBorder="1"/>
    <xf numFmtId="0" fontId="1" fillId="0" borderId="0" xfId="1"/>
    <xf numFmtId="0" fontId="2" fillId="0" borderId="0" xfId="0" applyFont="1" applyBorder="1" applyAlignment="1">
      <alignment horizontal="right"/>
    </xf>
    <xf numFmtId="0" fontId="0" fillId="3" borderId="2" xfId="0" applyFill="1" applyBorder="1"/>
    <xf numFmtId="0" fontId="0" fillId="3" borderId="3" xfId="0" applyFill="1" applyBorder="1"/>
    <xf numFmtId="0" fontId="0" fillId="0" borderId="0" xfId="0" applyAlignment="1">
      <alignment horizontal="right"/>
    </xf>
    <xf numFmtId="167" fontId="0" fillId="0" borderId="0" xfId="0" applyNumberFormat="1"/>
    <xf numFmtId="0" fontId="0" fillId="3" borderId="0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1" fillId="0" borderId="0" xfId="1" applyFont="1"/>
    <xf numFmtId="2" fontId="0" fillId="0" borderId="0" xfId="0" applyNumberFormat="1"/>
    <xf numFmtId="166" fontId="0" fillId="0" borderId="0" xfId="0" applyNumberFormat="1"/>
    <xf numFmtId="165" fontId="0" fillId="0" borderId="0" xfId="0" applyNumberFormat="1"/>
    <xf numFmtId="0" fontId="2" fillId="2" borderId="0" xfId="0" applyFont="1" applyFill="1"/>
    <xf numFmtId="0" fontId="2" fillId="3" borderId="0" xfId="0" applyFont="1" applyFill="1" applyBorder="1" applyAlignment="1">
      <alignment horizontal="right"/>
    </xf>
    <xf numFmtId="0" fontId="2" fillId="3" borderId="0" xfId="0" applyFont="1" applyFill="1" applyBorder="1"/>
    <xf numFmtId="0" fontId="1" fillId="3" borderId="0" xfId="1" applyFill="1"/>
    <xf numFmtId="0" fontId="0" fillId="3" borderId="0" xfId="0" applyFill="1"/>
    <xf numFmtId="0" fontId="0" fillId="3" borderId="7" xfId="0" applyFill="1" applyBorder="1"/>
    <xf numFmtId="164" fontId="0" fillId="3" borderId="7" xfId="0" applyNumberFormat="1" applyFill="1" applyBorder="1"/>
    <xf numFmtId="166" fontId="1" fillId="3" borderId="2" xfId="1" applyNumberFormat="1" applyFont="1" applyFill="1" applyBorder="1"/>
    <xf numFmtId="0" fontId="0" fillId="3" borderId="8" xfId="0" applyFill="1" applyBorder="1"/>
    <xf numFmtId="164" fontId="0" fillId="3" borderId="8" xfId="0" applyNumberFormat="1" applyFill="1" applyBorder="1"/>
    <xf numFmtId="0" fontId="1" fillId="3" borderId="0" xfId="1" applyFont="1" applyFill="1" applyBorder="1"/>
    <xf numFmtId="0" fontId="0" fillId="3" borderId="9" xfId="0" applyFill="1" applyBorder="1"/>
    <xf numFmtId="164" fontId="0" fillId="3" borderId="9" xfId="0" applyNumberFormat="1" applyFill="1" applyBorder="1"/>
    <xf numFmtId="0" fontId="2" fillId="0" borderId="0" xfId="0" applyFont="1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Fill="1" applyBorder="1" applyAlignment="1">
      <alignment horizontal="right"/>
    </xf>
    <xf numFmtId="0" fontId="2" fillId="0" borderId="0" xfId="0" applyFont="1" applyFill="1"/>
    <xf numFmtId="0" fontId="0" fillId="0" borderId="0" xfId="0" applyFill="1"/>
    <xf numFmtId="164" fontId="1" fillId="3" borderId="0" xfId="1" applyNumberFormat="1" applyFill="1"/>
    <xf numFmtId="165" fontId="1" fillId="3" borderId="0" xfId="1" applyNumberFormat="1" applyFill="1"/>
    <xf numFmtId="1" fontId="1" fillId="3" borderId="0" xfId="1" applyNumberFormat="1" applyFill="1"/>
    <xf numFmtId="2" fontId="2" fillId="3" borderId="0" xfId="0" applyNumberFormat="1" applyFont="1" applyFill="1" applyBorder="1"/>
    <xf numFmtId="0" fontId="2" fillId="0" borderId="0" xfId="0" applyFont="1" applyAlignment="1">
      <alignment horizontal="center"/>
    </xf>
    <xf numFmtId="11" fontId="0" fillId="0" borderId="0" xfId="0" applyNumberFormat="1"/>
    <xf numFmtId="0" fontId="0" fillId="4" borderId="0" xfId="0" applyFill="1" applyAlignment="1">
      <alignment horizontal="center"/>
    </xf>
    <xf numFmtId="0" fontId="2" fillId="0" borderId="0" xfId="0" applyFont="1" applyAlignment="1">
      <alignment horizontal="center"/>
    </xf>
  </cellXfs>
  <cellStyles count="2">
    <cellStyle name="Normal" xfId="0" builtinId="0"/>
    <cellStyle name="Normal_new selectivity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activeX1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8919288645690833E-2"/>
          <c:y val="7.1294559099437146E-2"/>
          <c:w val="0.86320109439124482"/>
          <c:h val="0.81425891181988741"/>
        </c:manualLayout>
      </c:layout>
      <c:scatterChart>
        <c:scatterStyle val="lineMarker"/>
        <c:varyColors val="0"/>
        <c:ser>
          <c:idx val="0"/>
          <c:order val="0"/>
          <c:tx>
            <c:strRef>
              <c:f>Selex24!$C$25</c:f>
              <c:strCache>
                <c:ptCount val="1"/>
                <c:pt idx="0">
                  <c:v>asc</c:v>
                </c:pt>
              </c:strCache>
            </c:strRef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Selex24!$B$26:$B$150</c:f>
              <c:numCache>
                <c:formatCode>General</c:formatCode>
                <c:ptCount val="12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  <c:pt idx="28">
                  <c:v>59</c:v>
                </c:pt>
                <c:pt idx="29">
                  <c:v>61</c:v>
                </c:pt>
                <c:pt idx="30">
                  <c:v>63</c:v>
                </c:pt>
                <c:pt idx="31">
                  <c:v>65</c:v>
                </c:pt>
                <c:pt idx="32">
                  <c:v>67</c:v>
                </c:pt>
                <c:pt idx="33">
                  <c:v>69</c:v>
                </c:pt>
                <c:pt idx="34">
                  <c:v>71</c:v>
                </c:pt>
                <c:pt idx="35">
                  <c:v>73</c:v>
                </c:pt>
                <c:pt idx="36">
                  <c:v>75</c:v>
                </c:pt>
                <c:pt idx="37">
                  <c:v>77</c:v>
                </c:pt>
                <c:pt idx="38">
                  <c:v>79</c:v>
                </c:pt>
                <c:pt idx="39">
                  <c:v>81</c:v>
                </c:pt>
                <c:pt idx="40">
                  <c:v>83</c:v>
                </c:pt>
                <c:pt idx="41">
                  <c:v>85</c:v>
                </c:pt>
                <c:pt idx="42">
                  <c:v>87</c:v>
                </c:pt>
                <c:pt idx="43">
                  <c:v>87</c:v>
                </c:pt>
                <c:pt idx="44">
                  <c:v>87</c:v>
                </c:pt>
                <c:pt idx="45">
                  <c:v>87</c:v>
                </c:pt>
                <c:pt idx="46">
                  <c:v>87</c:v>
                </c:pt>
                <c:pt idx="47">
                  <c:v>87</c:v>
                </c:pt>
                <c:pt idx="48">
                  <c:v>87</c:v>
                </c:pt>
                <c:pt idx="49">
                  <c:v>87</c:v>
                </c:pt>
                <c:pt idx="50">
                  <c:v>87</c:v>
                </c:pt>
                <c:pt idx="51">
                  <c:v>87</c:v>
                </c:pt>
                <c:pt idx="52">
                  <c:v>87</c:v>
                </c:pt>
                <c:pt idx="53">
                  <c:v>87</c:v>
                </c:pt>
                <c:pt idx="54">
                  <c:v>87</c:v>
                </c:pt>
                <c:pt idx="55">
                  <c:v>87</c:v>
                </c:pt>
                <c:pt idx="56">
                  <c:v>87</c:v>
                </c:pt>
                <c:pt idx="57">
                  <c:v>87</c:v>
                </c:pt>
                <c:pt idx="58">
                  <c:v>87</c:v>
                </c:pt>
                <c:pt idx="59">
                  <c:v>87</c:v>
                </c:pt>
                <c:pt idx="60">
                  <c:v>87</c:v>
                </c:pt>
                <c:pt idx="61">
                  <c:v>87</c:v>
                </c:pt>
                <c:pt idx="62">
                  <c:v>87</c:v>
                </c:pt>
                <c:pt idx="63">
                  <c:v>87</c:v>
                </c:pt>
                <c:pt idx="64">
                  <c:v>87</c:v>
                </c:pt>
                <c:pt idx="65">
                  <c:v>87</c:v>
                </c:pt>
                <c:pt idx="66">
                  <c:v>87</c:v>
                </c:pt>
                <c:pt idx="67">
                  <c:v>87</c:v>
                </c:pt>
                <c:pt idx="68">
                  <c:v>87</c:v>
                </c:pt>
                <c:pt idx="69">
                  <c:v>87</c:v>
                </c:pt>
                <c:pt idx="70">
                  <c:v>87</c:v>
                </c:pt>
                <c:pt idx="71">
                  <c:v>87</c:v>
                </c:pt>
                <c:pt idx="72">
                  <c:v>87</c:v>
                </c:pt>
                <c:pt idx="73">
                  <c:v>87</c:v>
                </c:pt>
                <c:pt idx="74">
                  <c:v>87</c:v>
                </c:pt>
                <c:pt idx="75">
                  <c:v>87</c:v>
                </c:pt>
                <c:pt idx="76">
                  <c:v>87</c:v>
                </c:pt>
                <c:pt idx="77">
                  <c:v>87</c:v>
                </c:pt>
                <c:pt idx="78">
                  <c:v>87</c:v>
                </c:pt>
                <c:pt idx="79">
                  <c:v>87</c:v>
                </c:pt>
                <c:pt idx="80">
                  <c:v>87</c:v>
                </c:pt>
                <c:pt idx="81">
                  <c:v>87</c:v>
                </c:pt>
                <c:pt idx="82">
                  <c:v>87</c:v>
                </c:pt>
                <c:pt idx="83">
                  <c:v>87</c:v>
                </c:pt>
                <c:pt idx="84">
                  <c:v>87</c:v>
                </c:pt>
                <c:pt idx="85">
                  <c:v>87</c:v>
                </c:pt>
                <c:pt idx="86">
                  <c:v>87</c:v>
                </c:pt>
                <c:pt idx="87">
                  <c:v>87</c:v>
                </c:pt>
                <c:pt idx="88">
                  <c:v>87</c:v>
                </c:pt>
                <c:pt idx="89">
                  <c:v>87</c:v>
                </c:pt>
                <c:pt idx="90">
                  <c:v>87</c:v>
                </c:pt>
                <c:pt idx="91">
                  <c:v>87</c:v>
                </c:pt>
                <c:pt idx="92">
                  <c:v>87</c:v>
                </c:pt>
                <c:pt idx="93">
                  <c:v>87</c:v>
                </c:pt>
                <c:pt idx="94">
                  <c:v>87</c:v>
                </c:pt>
                <c:pt idx="95">
                  <c:v>87</c:v>
                </c:pt>
                <c:pt idx="96">
                  <c:v>87</c:v>
                </c:pt>
                <c:pt idx="97">
                  <c:v>87</c:v>
                </c:pt>
                <c:pt idx="98">
                  <c:v>87</c:v>
                </c:pt>
                <c:pt idx="99">
                  <c:v>87</c:v>
                </c:pt>
                <c:pt idx="100">
                  <c:v>87</c:v>
                </c:pt>
                <c:pt idx="101">
                  <c:v>87</c:v>
                </c:pt>
                <c:pt idx="102">
                  <c:v>87</c:v>
                </c:pt>
                <c:pt idx="103">
                  <c:v>87</c:v>
                </c:pt>
                <c:pt idx="104">
                  <c:v>87</c:v>
                </c:pt>
                <c:pt idx="105">
                  <c:v>87</c:v>
                </c:pt>
                <c:pt idx="106">
                  <c:v>87</c:v>
                </c:pt>
                <c:pt idx="107">
                  <c:v>87</c:v>
                </c:pt>
                <c:pt idx="108">
                  <c:v>87</c:v>
                </c:pt>
                <c:pt idx="109">
                  <c:v>87</c:v>
                </c:pt>
                <c:pt idx="110">
                  <c:v>87</c:v>
                </c:pt>
                <c:pt idx="111">
                  <c:v>87</c:v>
                </c:pt>
                <c:pt idx="112">
                  <c:v>87</c:v>
                </c:pt>
                <c:pt idx="113">
                  <c:v>87</c:v>
                </c:pt>
                <c:pt idx="114">
                  <c:v>87</c:v>
                </c:pt>
                <c:pt idx="115">
                  <c:v>87</c:v>
                </c:pt>
                <c:pt idx="116">
                  <c:v>87</c:v>
                </c:pt>
                <c:pt idx="117">
                  <c:v>87</c:v>
                </c:pt>
                <c:pt idx="118">
                  <c:v>87</c:v>
                </c:pt>
                <c:pt idx="119">
                  <c:v>87</c:v>
                </c:pt>
                <c:pt idx="120">
                  <c:v>87</c:v>
                </c:pt>
                <c:pt idx="121">
                  <c:v>87</c:v>
                </c:pt>
                <c:pt idx="122">
                  <c:v>87</c:v>
                </c:pt>
                <c:pt idx="123">
                  <c:v>87</c:v>
                </c:pt>
                <c:pt idx="124">
                  <c:v>87</c:v>
                </c:pt>
              </c:numCache>
            </c:numRef>
          </c:xVal>
          <c:yVal>
            <c:numRef>
              <c:f>Selex24!$C$26:$C$150</c:f>
              <c:numCache>
                <c:formatCode>General</c:formatCode>
                <c:ptCount val="125"/>
                <c:pt idx="0">
                  <c:v>4.010407659424859E-5</c:v>
                </c:pt>
                <c:pt idx="1">
                  <c:v>1.6526717498004218E-4</c:v>
                </c:pt>
                <c:pt idx="2">
                  <c:v>6.1217257160161448E-4</c:v>
                </c:pt>
                <c:pt idx="3">
                  <c:v>2.038216495292428E-3</c:v>
                </c:pt>
                <c:pt idx="4">
                  <c:v>6.0998048108109265E-3</c:v>
                </c:pt>
                <c:pt idx="5">
                  <c:v>1.6408570429545258E-2</c:v>
                </c:pt>
                <c:pt idx="6">
                  <c:v>3.967479889612089E-2</c:v>
                </c:pt>
                <c:pt idx="7">
                  <c:v>8.6227918764255146E-2</c:v>
                </c:pt>
                <c:pt idx="8">
                  <c:v>0.16844970507928536</c:v>
                </c:pt>
                <c:pt idx="9">
                  <c:v>0.29578884207317702</c:v>
                </c:pt>
                <c:pt idx="10">
                  <c:v>0.46685552279060233</c:v>
                </c:pt>
                <c:pt idx="11">
                  <c:v>0.66232690232658931</c:v>
                </c:pt>
                <c:pt idx="12">
                  <c:v>0.84460076709117282</c:v>
                </c:pt>
                <c:pt idx="13">
                  <c:v>0.9680989046775158</c:v>
                </c:pt>
                <c:pt idx="14">
                  <c:v>0.99741792129011408</c:v>
                </c:pt>
                <c:pt idx="15">
                  <c:v>0.92368477853894948</c:v>
                </c:pt>
                <c:pt idx="16">
                  <c:v>0.76888181220051632</c:v>
                </c:pt>
                <c:pt idx="17">
                  <c:v>0.57528701299177032</c:v>
                </c:pt>
                <c:pt idx="18">
                  <c:v>0.38690000328615853</c:v>
                </c:pt>
                <c:pt idx="19">
                  <c:v>0.23388484297220682</c:v>
                </c:pt>
                <c:pt idx="20">
                  <c:v>0.12708509090303655</c:v>
                </c:pt>
                <c:pt idx="21">
                  <c:v>6.2069223316406172E-2</c:v>
                </c:pt>
                <c:pt idx="22">
                  <c:v>2.7248788584088118E-2</c:v>
                </c:pt>
                <c:pt idx="23">
                  <c:v>1.0752445969384586E-2</c:v>
                </c:pt>
                <c:pt idx="24">
                  <c:v>3.8137877524273408E-3</c:v>
                </c:pt>
                <c:pt idx="25">
                  <c:v>1.2158918621030413E-3</c:v>
                </c:pt>
                <c:pt idx="26">
                  <c:v>3.4843563542006576E-4</c:v>
                </c:pt>
                <c:pt idx="27">
                  <c:v>8.9751013098683205E-5</c:v>
                </c:pt>
                <c:pt idx="28">
                  <c:v>2.0779990050655295E-5</c:v>
                </c:pt>
                <c:pt idx="29">
                  <c:v>4.3245457134164369E-6</c:v>
                </c:pt>
                <c:pt idx="30">
                  <c:v>8.0895586954648375E-7</c:v>
                </c:pt>
                <c:pt idx="31">
                  <c:v>1.3601861548638255E-7</c:v>
                </c:pt>
                <c:pt idx="32">
                  <c:v>2.0557062230829369E-8</c:v>
                </c:pt>
                <c:pt idx="33">
                  <c:v>2.7926269993732006E-9</c:v>
                </c:pt>
                <c:pt idx="34">
                  <c:v>3.4099969900640793E-10</c:v>
                </c:pt>
                <c:pt idx="35">
                  <c:v>3.7426933025777469E-11</c:v>
                </c:pt>
                <c:pt idx="36">
                  <c:v>3.6923568382458201E-12</c:v>
                </c:pt>
                <c:pt idx="37">
                  <c:v>3.2742532894344334E-13</c:v>
                </c:pt>
                <c:pt idx="38">
                  <c:v>2.6098170290849199E-14</c:v>
                </c:pt>
                <c:pt idx="39">
                  <c:v>1.8698080702289194E-15</c:v>
                </c:pt>
                <c:pt idx="40">
                  <c:v>1.204129456001888E-16</c:v>
                </c:pt>
                <c:pt idx="41">
                  <c:v>6.9700920278527145E-18</c:v>
                </c:pt>
                <c:pt idx="42">
                  <c:v>3.6265446198683208E-19</c:v>
                </c:pt>
                <c:pt idx="43">
                  <c:v>3.6265446198683208E-19</c:v>
                </c:pt>
                <c:pt idx="44">
                  <c:v>3.6265446198683208E-19</c:v>
                </c:pt>
                <c:pt idx="45">
                  <c:v>3.6265446198683208E-19</c:v>
                </c:pt>
                <c:pt idx="46">
                  <c:v>3.6265446198683208E-19</c:v>
                </c:pt>
                <c:pt idx="47">
                  <c:v>3.6265446198683208E-19</c:v>
                </c:pt>
                <c:pt idx="48">
                  <c:v>3.6265446198683208E-19</c:v>
                </c:pt>
                <c:pt idx="49">
                  <c:v>3.6265446198683208E-19</c:v>
                </c:pt>
                <c:pt idx="50">
                  <c:v>3.6265446198683208E-19</c:v>
                </c:pt>
                <c:pt idx="51">
                  <c:v>3.6265446198683208E-19</c:v>
                </c:pt>
                <c:pt idx="52">
                  <c:v>3.6265446198683208E-19</c:v>
                </c:pt>
                <c:pt idx="53">
                  <c:v>3.6265446198683208E-19</c:v>
                </c:pt>
                <c:pt idx="54">
                  <c:v>3.6265446198683208E-19</c:v>
                </c:pt>
                <c:pt idx="55">
                  <c:v>3.6265446198683208E-19</c:v>
                </c:pt>
                <c:pt idx="56">
                  <c:v>3.6265446198683208E-19</c:v>
                </c:pt>
                <c:pt idx="57">
                  <c:v>3.6265446198683208E-19</c:v>
                </c:pt>
                <c:pt idx="58">
                  <c:v>3.6265446198683208E-19</c:v>
                </c:pt>
                <c:pt idx="59">
                  <c:v>3.6265446198683208E-19</c:v>
                </c:pt>
                <c:pt idx="60">
                  <c:v>3.6265446198683208E-19</c:v>
                </c:pt>
                <c:pt idx="61">
                  <c:v>3.6265446198683208E-19</c:v>
                </c:pt>
                <c:pt idx="62">
                  <c:v>3.6265446198683208E-19</c:v>
                </c:pt>
                <c:pt idx="63">
                  <c:v>3.6265446198683208E-19</c:v>
                </c:pt>
                <c:pt idx="64">
                  <c:v>3.6265446198683208E-19</c:v>
                </c:pt>
                <c:pt idx="65">
                  <c:v>3.6265446198683208E-19</c:v>
                </c:pt>
                <c:pt idx="66">
                  <c:v>3.6265446198683208E-19</c:v>
                </c:pt>
                <c:pt idx="67">
                  <c:v>3.6265446198683208E-19</c:v>
                </c:pt>
                <c:pt idx="68">
                  <c:v>3.6265446198683208E-19</c:v>
                </c:pt>
                <c:pt idx="69">
                  <c:v>3.6265446198683208E-19</c:v>
                </c:pt>
                <c:pt idx="70">
                  <c:v>3.6265446198683208E-19</c:v>
                </c:pt>
                <c:pt idx="71">
                  <c:v>3.6265446198683208E-19</c:v>
                </c:pt>
                <c:pt idx="72">
                  <c:v>3.6265446198683208E-19</c:v>
                </c:pt>
                <c:pt idx="73">
                  <c:v>3.6265446198683208E-19</c:v>
                </c:pt>
                <c:pt idx="74">
                  <c:v>3.6265446198683208E-19</c:v>
                </c:pt>
                <c:pt idx="75">
                  <c:v>3.6265446198683208E-19</c:v>
                </c:pt>
                <c:pt idx="76">
                  <c:v>3.6265446198683208E-19</c:v>
                </c:pt>
                <c:pt idx="77">
                  <c:v>3.6265446198683208E-19</c:v>
                </c:pt>
                <c:pt idx="78">
                  <c:v>3.6265446198683208E-19</c:v>
                </c:pt>
                <c:pt idx="79">
                  <c:v>3.6265446198683208E-19</c:v>
                </c:pt>
                <c:pt idx="80">
                  <c:v>3.6265446198683208E-19</c:v>
                </c:pt>
                <c:pt idx="81">
                  <c:v>3.6265446198683208E-19</c:v>
                </c:pt>
                <c:pt idx="82">
                  <c:v>3.6265446198683208E-19</c:v>
                </c:pt>
                <c:pt idx="83">
                  <c:v>3.6265446198683208E-19</c:v>
                </c:pt>
                <c:pt idx="84">
                  <c:v>3.6265446198683208E-19</c:v>
                </c:pt>
                <c:pt idx="85">
                  <c:v>3.6265446198683208E-19</c:v>
                </c:pt>
                <c:pt idx="86">
                  <c:v>3.6265446198683208E-19</c:v>
                </c:pt>
                <c:pt idx="87">
                  <c:v>3.6265446198683208E-19</c:v>
                </c:pt>
                <c:pt idx="88">
                  <c:v>3.6265446198683208E-19</c:v>
                </c:pt>
                <c:pt idx="89">
                  <c:v>3.6265446198683208E-19</c:v>
                </c:pt>
                <c:pt idx="90">
                  <c:v>3.6265446198683208E-19</c:v>
                </c:pt>
                <c:pt idx="91">
                  <c:v>3.6265446198683208E-19</c:v>
                </c:pt>
                <c:pt idx="92">
                  <c:v>3.6265446198683208E-19</c:v>
                </c:pt>
                <c:pt idx="93">
                  <c:v>3.6265446198683208E-19</c:v>
                </c:pt>
                <c:pt idx="94">
                  <c:v>3.6265446198683208E-19</c:v>
                </c:pt>
                <c:pt idx="95">
                  <c:v>3.6265446198683208E-19</c:v>
                </c:pt>
                <c:pt idx="96">
                  <c:v>3.6265446198683208E-19</c:v>
                </c:pt>
                <c:pt idx="97">
                  <c:v>3.6265446198683208E-19</c:v>
                </c:pt>
                <c:pt idx="98">
                  <c:v>3.6265446198683208E-19</c:v>
                </c:pt>
                <c:pt idx="99">
                  <c:v>3.6265446198683208E-19</c:v>
                </c:pt>
                <c:pt idx="100">
                  <c:v>3.6265446198683208E-19</c:v>
                </c:pt>
                <c:pt idx="101">
                  <c:v>3.6265446198683208E-19</c:v>
                </c:pt>
                <c:pt idx="102">
                  <c:v>3.6265446198683208E-19</c:v>
                </c:pt>
                <c:pt idx="103">
                  <c:v>3.6265446198683208E-19</c:v>
                </c:pt>
                <c:pt idx="104">
                  <c:v>3.6265446198683208E-19</c:v>
                </c:pt>
                <c:pt idx="105">
                  <c:v>3.6265446198683208E-19</c:v>
                </c:pt>
                <c:pt idx="106">
                  <c:v>3.6265446198683208E-19</c:v>
                </c:pt>
                <c:pt idx="107">
                  <c:v>3.6265446198683208E-19</c:v>
                </c:pt>
                <c:pt idx="108">
                  <c:v>3.6265446198683208E-19</c:v>
                </c:pt>
                <c:pt idx="109">
                  <c:v>3.6265446198683208E-19</c:v>
                </c:pt>
                <c:pt idx="110">
                  <c:v>3.6265446198683208E-19</c:v>
                </c:pt>
                <c:pt idx="111">
                  <c:v>3.6265446198683208E-19</c:v>
                </c:pt>
                <c:pt idx="112">
                  <c:v>3.6265446198683208E-19</c:v>
                </c:pt>
                <c:pt idx="113">
                  <c:v>3.6265446198683208E-19</c:v>
                </c:pt>
                <c:pt idx="114">
                  <c:v>3.6265446198683208E-19</c:v>
                </c:pt>
                <c:pt idx="115">
                  <c:v>3.6265446198683208E-19</c:v>
                </c:pt>
                <c:pt idx="116">
                  <c:v>3.6265446198683208E-19</c:v>
                </c:pt>
                <c:pt idx="117">
                  <c:v>3.6265446198683208E-19</c:v>
                </c:pt>
                <c:pt idx="118">
                  <c:v>3.6265446198683208E-19</c:v>
                </c:pt>
                <c:pt idx="119">
                  <c:v>3.6265446198683208E-19</c:v>
                </c:pt>
                <c:pt idx="120">
                  <c:v>3.6265446198683208E-19</c:v>
                </c:pt>
                <c:pt idx="121">
                  <c:v>3.6265446198683208E-19</c:v>
                </c:pt>
                <c:pt idx="122">
                  <c:v>3.6265446198683208E-19</c:v>
                </c:pt>
                <c:pt idx="123">
                  <c:v>3.6265446198683208E-19</c:v>
                </c:pt>
                <c:pt idx="124">
                  <c:v>3.6265446198683208E-19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Selex24!$D$25</c:f>
              <c:strCache>
                <c:ptCount val="1"/>
                <c:pt idx="0">
                  <c:v>asc_scaled</c:v>
                </c:pt>
              </c:strCache>
            </c:strRef>
          </c:tx>
          <c:spPr>
            <a:ln w="25400">
              <a:solidFill>
                <a:srgbClr val="00FF00"/>
              </a:solidFill>
              <a:prstDash val="sysDash"/>
            </a:ln>
          </c:spPr>
          <c:marker>
            <c:symbol val="none"/>
          </c:marker>
          <c:xVal>
            <c:numRef>
              <c:f>Selex24!$B$26:$B$150</c:f>
              <c:numCache>
                <c:formatCode>General</c:formatCode>
                <c:ptCount val="12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  <c:pt idx="28">
                  <c:v>59</c:v>
                </c:pt>
                <c:pt idx="29">
                  <c:v>61</c:v>
                </c:pt>
                <c:pt idx="30">
                  <c:v>63</c:v>
                </c:pt>
                <c:pt idx="31">
                  <c:v>65</c:v>
                </c:pt>
                <c:pt idx="32">
                  <c:v>67</c:v>
                </c:pt>
                <c:pt idx="33">
                  <c:v>69</c:v>
                </c:pt>
                <c:pt idx="34">
                  <c:v>71</c:v>
                </c:pt>
                <c:pt idx="35">
                  <c:v>73</c:v>
                </c:pt>
                <c:pt idx="36">
                  <c:v>75</c:v>
                </c:pt>
                <c:pt idx="37">
                  <c:v>77</c:v>
                </c:pt>
                <c:pt idx="38">
                  <c:v>79</c:v>
                </c:pt>
                <c:pt idx="39">
                  <c:v>81</c:v>
                </c:pt>
                <c:pt idx="40">
                  <c:v>83</c:v>
                </c:pt>
                <c:pt idx="41">
                  <c:v>85</c:v>
                </c:pt>
                <c:pt idx="42">
                  <c:v>87</c:v>
                </c:pt>
                <c:pt idx="43">
                  <c:v>87</c:v>
                </c:pt>
                <c:pt idx="44">
                  <c:v>87</c:v>
                </c:pt>
                <c:pt idx="45">
                  <c:v>87</c:v>
                </c:pt>
                <c:pt idx="46">
                  <c:v>87</c:v>
                </c:pt>
                <c:pt idx="47">
                  <c:v>87</c:v>
                </c:pt>
                <c:pt idx="48">
                  <c:v>87</c:v>
                </c:pt>
                <c:pt idx="49">
                  <c:v>87</c:v>
                </c:pt>
                <c:pt idx="50">
                  <c:v>87</c:v>
                </c:pt>
                <c:pt idx="51">
                  <c:v>87</c:v>
                </c:pt>
                <c:pt idx="52">
                  <c:v>87</c:v>
                </c:pt>
                <c:pt idx="53">
                  <c:v>87</c:v>
                </c:pt>
                <c:pt idx="54">
                  <c:v>87</c:v>
                </c:pt>
                <c:pt idx="55">
                  <c:v>87</c:v>
                </c:pt>
                <c:pt idx="56">
                  <c:v>87</c:v>
                </c:pt>
                <c:pt idx="57">
                  <c:v>87</c:v>
                </c:pt>
                <c:pt idx="58">
                  <c:v>87</c:v>
                </c:pt>
                <c:pt idx="59">
                  <c:v>87</c:v>
                </c:pt>
                <c:pt idx="60">
                  <c:v>87</c:v>
                </c:pt>
                <c:pt idx="61">
                  <c:v>87</c:v>
                </c:pt>
                <c:pt idx="62">
                  <c:v>87</c:v>
                </c:pt>
                <c:pt idx="63">
                  <c:v>87</c:v>
                </c:pt>
                <c:pt idx="64">
                  <c:v>87</c:v>
                </c:pt>
                <c:pt idx="65">
                  <c:v>87</c:v>
                </c:pt>
                <c:pt idx="66">
                  <c:v>87</c:v>
                </c:pt>
                <c:pt idx="67">
                  <c:v>87</c:v>
                </c:pt>
                <c:pt idx="68">
                  <c:v>87</c:v>
                </c:pt>
                <c:pt idx="69">
                  <c:v>87</c:v>
                </c:pt>
                <c:pt idx="70">
                  <c:v>87</c:v>
                </c:pt>
                <c:pt idx="71">
                  <c:v>87</c:v>
                </c:pt>
                <c:pt idx="72">
                  <c:v>87</c:v>
                </c:pt>
                <c:pt idx="73">
                  <c:v>87</c:v>
                </c:pt>
                <c:pt idx="74">
                  <c:v>87</c:v>
                </c:pt>
                <c:pt idx="75">
                  <c:v>87</c:v>
                </c:pt>
                <c:pt idx="76">
                  <c:v>87</c:v>
                </c:pt>
                <c:pt idx="77">
                  <c:v>87</c:v>
                </c:pt>
                <c:pt idx="78">
                  <c:v>87</c:v>
                </c:pt>
                <c:pt idx="79">
                  <c:v>87</c:v>
                </c:pt>
                <c:pt idx="80">
                  <c:v>87</c:v>
                </c:pt>
                <c:pt idx="81">
                  <c:v>87</c:v>
                </c:pt>
                <c:pt idx="82">
                  <c:v>87</c:v>
                </c:pt>
                <c:pt idx="83">
                  <c:v>87</c:v>
                </c:pt>
                <c:pt idx="84">
                  <c:v>87</c:v>
                </c:pt>
                <c:pt idx="85">
                  <c:v>87</c:v>
                </c:pt>
                <c:pt idx="86">
                  <c:v>87</c:v>
                </c:pt>
                <c:pt idx="87">
                  <c:v>87</c:v>
                </c:pt>
                <c:pt idx="88">
                  <c:v>87</c:v>
                </c:pt>
                <c:pt idx="89">
                  <c:v>87</c:v>
                </c:pt>
                <c:pt idx="90">
                  <c:v>87</c:v>
                </c:pt>
                <c:pt idx="91">
                  <c:v>87</c:v>
                </c:pt>
                <c:pt idx="92">
                  <c:v>87</c:v>
                </c:pt>
                <c:pt idx="93">
                  <c:v>87</c:v>
                </c:pt>
                <c:pt idx="94">
                  <c:v>87</c:v>
                </c:pt>
                <c:pt idx="95">
                  <c:v>87</c:v>
                </c:pt>
                <c:pt idx="96">
                  <c:v>87</c:v>
                </c:pt>
                <c:pt idx="97">
                  <c:v>87</c:v>
                </c:pt>
                <c:pt idx="98">
                  <c:v>87</c:v>
                </c:pt>
                <c:pt idx="99">
                  <c:v>87</c:v>
                </c:pt>
                <c:pt idx="100">
                  <c:v>87</c:v>
                </c:pt>
                <c:pt idx="101">
                  <c:v>87</c:v>
                </c:pt>
                <c:pt idx="102">
                  <c:v>87</c:v>
                </c:pt>
                <c:pt idx="103">
                  <c:v>87</c:v>
                </c:pt>
                <c:pt idx="104">
                  <c:v>87</c:v>
                </c:pt>
                <c:pt idx="105">
                  <c:v>87</c:v>
                </c:pt>
                <c:pt idx="106">
                  <c:v>87</c:v>
                </c:pt>
                <c:pt idx="107">
                  <c:v>87</c:v>
                </c:pt>
                <c:pt idx="108">
                  <c:v>87</c:v>
                </c:pt>
                <c:pt idx="109">
                  <c:v>87</c:v>
                </c:pt>
                <c:pt idx="110">
                  <c:v>87</c:v>
                </c:pt>
                <c:pt idx="111">
                  <c:v>87</c:v>
                </c:pt>
                <c:pt idx="112">
                  <c:v>87</c:v>
                </c:pt>
                <c:pt idx="113">
                  <c:v>87</c:v>
                </c:pt>
                <c:pt idx="114">
                  <c:v>87</c:v>
                </c:pt>
                <c:pt idx="115">
                  <c:v>87</c:v>
                </c:pt>
                <c:pt idx="116">
                  <c:v>87</c:v>
                </c:pt>
                <c:pt idx="117">
                  <c:v>87</c:v>
                </c:pt>
                <c:pt idx="118">
                  <c:v>87</c:v>
                </c:pt>
                <c:pt idx="119">
                  <c:v>87</c:v>
                </c:pt>
                <c:pt idx="120">
                  <c:v>87</c:v>
                </c:pt>
                <c:pt idx="121">
                  <c:v>87</c:v>
                </c:pt>
                <c:pt idx="122">
                  <c:v>87</c:v>
                </c:pt>
                <c:pt idx="123">
                  <c:v>87</c:v>
                </c:pt>
                <c:pt idx="124">
                  <c:v>87</c:v>
                </c:pt>
              </c:numCache>
            </c:numRef>
          </c:xVal>
          <c:yVal>
            <c:numRef>
              <c:f>Selex24!$D$26:$D$150</c:f>
              <c:numCache>
                <c:formatCode>0.00</c:formatCode>
                <c:ptCount val="125"/>
                <c:pt idx="0">
                  <c:v>4.010407659424859E-5</c:v>
                </c:pt>
                <c:pt idx="1">
                  <c:v>1.6526717498004218E-4</c:v>
                </c:pt>
                <c:pt idx="2">
                  <c:v>6.1217257160161448E-4</c:v>
                </c:pt>
                <c:pt idx="3">
                  <c:v>2.038216495292428E-3</c:v>
                </c:pt>
                <c:pt idx="4">
                  <c:v>6.0998048108109265E-3</c:v>
                </c:pt>
                <c:pt idx="5">
                  <c:v>1.6408570429545258E-2</c:v>
                </c:pt>
                <c:pt idx="6">
                  <c:v>3.967479889612089E-2</c:v>
                </c:pt>
                <c:pt idx="7">
                  <c:v>8.6227918764255146E-2</c:v>
                </c:pt>
                <c:pt idx="8">
                  <c:v>0.16844970507928536</c:v>
                </c:pt>
                <c:pt idx="9">
                  <c:v>0.29578884207317702</c:v>
                </c:pt>
                <c:pt idx="10">
                  <c:v>0.46685552279060233</c:v>
                </c:pt>
                <c:pt idx="11">
                  <c:v>0.66232690232658931</c:v>
                </c:pt>
                <c:pt idx="12">
                  <c:v>0.84460076709117282</c:v>
                </c:pt>
                <c:pt idx="13">
                  <c:v>0.9680989046775158</c:v>
                </c:pt>
                <c:pt idx="14">
                  <c:v>0.99741792129011408</c:v>
                </c:pt>
                <c:pt idx="15">
                  <c:v>0.92368477853894948</c:v>
                </c:pt>
                <c:pt idx="16">
                  <c:v>0.76888181220051632</c:v>
                </c:pt>
                <c:pt idx="17">
                  <c:v>0.57528701299177032</c:v>
                </c:pt>
                <c:pt idx="18">
                  <c:v>0.38690000328615853</c:v>
                </c:pt>
                <c:pt idx="19">
                  <c:v>0.23388484297220682</c:v>
                </c:pt>
                <c:pt idx="20">
                  <c:v>0.12708509090303655</c:v>
                </c:pt>
                <c:pt idx="21">
                  <c:v>6.2069223316406172E-2</c:v>
                </c:pt>
                <c:pt idx="22">
                  <c:v>2.7248788584088118E-2</c:v>
                </c:pt>
                <c:pt idx="23">
                  <c:v>1.0752445969384586E-2</c:v>
                </c:pt>
                <c:pt idx="24">
                  <c:v>3.8137877524273408E-3</c:v>
                </c:pt>
                <c:pt idx="25">
                  <c:v>1.2158918621030413E-3</c:v>
                </c:pt>
                <c:pt idx="26">
                  <c:v>3.4843563542006576E-4</c:v>
                </c:pt>
                <c:pt idx="27">
                  <c:v>8.9751013098683205E-5</c:v>
                </c:pt>
                <c:pt idx="28">
                  <c:v>2.0779990050655295E-5</c:v>
                </c:pt>
                <c:pt idx="29">
                  <c:v>4.3245457134164369E-6</c:v>
                </c:pt>
                <c:pt idx="30">
                  <c:v>8.0895586954648375E-7</c:v>
                </c:pt>
                <c:pt idx="31">
                  <c:v>1.3601861548638255E-7</c:v>
                </c:pt>
                <c:pt idx="32">
                  <c:v>2.0557062230829369E-8</c:v>
                </c:pt>
                <c:pt idx="33">
                  <c:v>2.7926269993732006E-9</c:v>
                </c:pt>
                <c:pt idx="34">
                  <c:v>3.4099969900640793E-10</c:v>
                </c:pt>
                <c:pt idx="35">
                  <c:v>3.7426933025777469E-11</c:v>
                </c:pt>
                <c:pt idx="36">
                  <c:v>3.6923568382458201E-12</c:v>
                </c:pt>
                <c:pt idx="37">
                  <c:v>3.2742532894344334E-13</c:v>
                </c:pt>
                <c:pt idx="38">
                  <c:v>2.6098170290849199E-14</c:v>
                </c:pt>
                <c:pt idx="39">
                  <c:v>1.8698080702289194E-15</c:v>
                </c:pt>
                <c:pt idx="40">
                  <c:v>1.204129456001888E-16</c:v>
                </c:pt>
                <c:pt idx="41">
                  <c:v>6.9700920278527145E-18</c:v>
                </c:pt>
                <c:pt idx="42">
                  <c:v>3.6265446198683208E-19</c:v>
                </c:pt>
                <c:pt idx="43">
                  <c:v>3.6265446198683208E-19</c:v>
                </c:pt>
                <c:pt idx="44">
                  <c:v>3.6265446198683208E-19</c:v>
                </c:pt>
                <c:pt idx="45">
                  <c:v>3.6265446198683208E-19</c:v>
                </c:pt>
                <c:pt idx="46">
                  <c:v>3.6265446198683208E-19</c:v>
                </c:pt>
                <c:pt idx="47">
                  <c:v>3.6265446198683208E-19</c:v>
                </c:pt>
                <c:pt idx="48">
                  <c:v>3.6265446198683208E-19</c:v>
                </c:pt>
                <c:pt idx="49">
                  <c:v>3.6265446198683208E-19</c:v>
                </c:pt>
                <c:pt idx="50">
                  <c:v>3.6265446198683208E-19</c:v>
                </c:pt>
                <c:pt idx="51">
                  <c:v>3.6265446198683208E-19</c:v>
                </c:pt>
                <c:pt idx="52">
                  <c:v>3.6265446198683208E-19</c:v>
                </c:pt>
                <c:pt idx="53">
                  <c:v>3.6265446198683208E-19</c:v>
                </c:pt>
                <c:pt idx="54">
                  <c:v>3.6265446198683208E-19</c:v>
                </c:pt>
                <c:pt idx="55">
                  <c:v>3.6265446198683208E-19</c:v>
                </c:pt>
                <c:pt idx="56">
                  <c:v>3.6265446198683208E-19</c:v>
                </c:pt>
                <c:pt idx="57">
                  <c:v>3.6265446198683208E-19</c:v>
                </c:pt>
                <c:pt idx="58">
                  <c:v>3.6265446198683208E-19</c:v>
                </c:pt>
                <c:pt idx="59">
                  <c:v>3.6265446198683208E-19</c:v>
                </c:pt>
                <c:pt idx="60">
                  <c:v>3.6265446198683208E-19</c:v>
                </c:pt>
                <c:pt idx="61">
                  <c:v>3.6265446198683208E-19</c:v>
                </c:pt>
                <c:pt idx="62">
                  <c:v>3.6265446198683208E-19</c:v>
                </c:pt>
                <c:pt idx="63">
                  <c:v>3.6265446198683208E-19</c:v>
                </c:pt>
                <c:pt idx="64">
                  <c:v>3.6265446198683208E-19</c:v>
                </c:pt>
                <c:pt idx="65">
                  <c:v>3.6265446198683208E-19</c:v>
                </c:pt>
                <c:pt idx="66">
                  <c:v>3.6265446198683208E-19</c:v>
                </c:pt>
                <c:pt idx="67">
                  <c:v>3.6265446198683208E-19</c:v>
                </c:pt>
                <c:pt idx="68">
                  <c:v>3.6265446198683208E-19</c:v>
                </c:pt>
                <c:pt idx="69">
                  <c:v>3.6265446198683208E-19</c:v>
                </c:pt>
                <c:pt idx="70">
                  <c:v>3.6265446198683208E-19</c:v>
                </c:pt>
                <c:pt idx="71">
                  <c:v>3.6265446198683208E-19</c:v>
                </c:pt>
                <c:pt idx="72">
                  <c:v>3.6265446198683208E-19</c:v>
                </c:pt>
                <c:pt idx="73">
                  <c:v>3.6265446198683208E-19</c:v>
                </c:pt>
                <c:pt idx="74">
                  <c:v>3.6265446198683208E-19</c:v>
                </c:pt>
                <c:pt idx="75">
                  <c:v>3.6265446198683208E-19</c:v>
                </c:pt>
                <c:pt idx="76">
                  <c:v>3.6265446198683208E-19</c:v>
                </c:pt>
                <c:pt idx="77">
                  <c:v>3.6265446198683208E-19</c:v>
                </c:pt>
                <c:pt idx="78">
                  <c:v>3.6265446198683208E-19</c:v>
                </c:pt>
                <c:pt idx="79">
                  <c:v>3.6265446198683208E-19</c:v>
                </c:pt>
                <c:pt idx="80">
                  <c:v>3.6265446198683208E-19</c:v>
                </c:pt>
                <c:pt idx="81">
                  <c:v>3.6265446198683208E-19</c:v>
                </c:pt>
                <c:pt idx="82">
                  <c:v>3.6265446198683208E-19</c:v>
                </c:pt>
                <c:pt idx="83">
                  <c:v>3.6265446198683208E-19</c:v>
                </c:pt>
                <c:pt idx="84">
                  <c:v>3.6265446198683208E-19</c:v>
                </c:pt>
                <c:pt idx="85">
                  <c:v>3.6265446198683208E-19</c:v>
                </c:pt>
                <c:pt idx="86">
                  <c:v>3.6265446198683208E-19</c:v>
                </c:pt>
                <c:pt idx="87">
                  <c:v>3.6265446198683208E-19</c:v>
                </c:pt>
                <c:pt idx="88">
                  <c:v>3.6265446198683208E-19</c:v>
                </c:pt>
                <c:pt idx="89">
                  <c:v>3.6265446198683208E-19</c:v>
                </c:pt>
                <c:pt idx="90">
                  <c:v>3.6265446198683208E-19</c:v>
                </c:pt>
                <c:pt idx="91">
                  <c:v>3.6265446198683208E-19</c:v>
                </c:pt>
                <c:pt idx="92">
                  <c:v>3.6265446198683208E-19</c:v>
                </c:pt>
                <c:pt idx="93">
                  <c:v>3.6265446198683208E-19</c:v>
                </c:pt>
                <c:pt idx="94">
                  <c:v>3.6265446198683208E-19</c:v>
                </c:pt>
                <c:pt idx="95">
                  <c:v>3.6265446198683208E-19</c:v>
                </c:pt>
                <c:pt idx="96">
                  <c:v>3.6265446198683208E-19</c:v>
                </c:pt>
                <c:pt idx="97">
                  <c:v>3.6265446198683208E-19</c:v>
                </c:pt>
                <c:pt idx="98">
                  <c:v>3.6265446198683208E-19</c:v>
                </c:pt>
                <c:pt idx="99">
                  <c:v>3.6265446198683208E-19</c:v>
                </c:pt>
                <c:pt idx="100">
                  <c:v>3.6265446198683208E-19</c:v>
                </c:pt>
                <c:pt idx="101">
                  <c:v>3.6265446198683208E-19</c:v>
                </c:pt>
                <c:pt idx="102">
                  <c:v>3.6265446198683208E-19</c:v>
                </c:pt>
                <c:pt idx="103">
                  <c:v>3.6265446198683208E-19</c:v>
                </c:pt>
                <c:pt idx="104">
                  <c:v>3.6265446198683208E-19</c:v>
                </c:pt>
                <c:pt idx="105">
                  <c:v>3.6265446198683208E-19</c:v>
                </c:pt>
                <c:pt idx="106">
                  <c:v>3.6265446198683208E-19</c:v>
                </c:pt>
                <c:pt idx="107">
                  <c:v>3.6265446198683208E-19</c:v>
                </c:pt>
                <c:pt idx="108">
                  <c:v>3.6265446198683208E-19</c:v>
                </c:pt>
                <c:pt idx="109">
                  <c:v>3.6265446198683208E-19</c:v>
                </c:pt>
                <c:pt idx="110">
                  <c:v>3.6265446198683208E-19</c:v>
                </c:pt>
                <c:pt idx="111">
                  <c:v>3.6265446198683208E-19</c:v>
                </c:pt>
                <c:pt idx="112">
                  <c:v>3.6265446198683208E-19</c:v>
                </c:pt>
                <c:pt idx="113">
                  <c:v>3.6265446198683208E-19</c:v>
                </c:pt>
                <c:pt idx="114">
                  <c:v>3.6265446198683208E-19</c:v>
                </c:pt>
                <c:pt idx="115">
                  <c:v>3.6265446198683208E-19</c:v>
                </c:pt>
                <c:pt idx="116">
                  <c:v>3.6265446198683208E-19</c:v>
                </c:pt>
                <c:pt idx="117">
                  <c:v>3.6265446198683208E-19</c:v>
                </c:pt>
                <c:pt idx="118">
                  <c:v>3.6265446198683208E-19</c:v>
                </c:pt>
                <c:pt idx="119">
                  <c:v>3.6265446198683208E-19</c:v>
                </c:pt>
                <c:pt idx="120">
                  <c:v>3.6265446198683208E-19</c:v>
                </c:pt>
                <c:pt idx="121">
                  <c:v>3.6265446198683208E-19</c:v>
                </c:pt>
                <c:pt idx="122">
                  <c:v>3.6265446198683208E-19</c:v>
                </c:pt>
                <c:pt idx="123">
                  <c:v>3.6265446198683208E-19</c:v>
                </c:pt>
                <c:pt idx="124">
                  <c:v>3.6265446198683208E-19</c:v>
                </c:pt>
              </c:numCache>
            </c:numRef>
          </c:yVal>
          <c:smooth val="0"/>
        </c:ser>
        <c:ser>
          <c:idx val="4"/>
          <c:order val="2"/>
          <c:tx>
            <c:strRef>
              <c:f>Selex24!$F$25</c:f>
              <c:strCache>
                <c:ptCount val="1"/>
                <c:pt idx="0">
                  <c:v>desc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Selex24!$B$26:$B$150</c:f>
              <c:numCache>
                <c:formatCode>General</c:formatCode>
                <c:ptCount val="12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  <c:pt idx="28">
                  <c:v>59</c:v>
                </c:pt>
                <c:pt idx="29">
                  <c:v>61</c:v>
                </c:pt>
                <c:pt idx="30">
                  <c:v>63</c:v>
                </c:pt>
                <c:pt idx="31">
                  <c:v>65</c:v>
                </c:pt>
                <c:pt idx="32">
                  <c:v>67</c:v>
                </c:pt>
                <c:pt idx="33">
                  <c:v>69</c:v>
                </c:pt>
                <c:pt idx="34">
                  <c:v>71</c:v>
                </c:pt>
                <c:pt idx="35">
                  <c:v>73</c:v>
                </c:pt>
                <c:pt idx="36">
                  <c:v>75</c:v>
                </c:pt>
                <c:pt idx="37">
                  <c:v>77</c:v>
                </c:pt>
                <c:pt idx="38">
                  <c:v>79</c:v>
                </c:pt>
                <c:pt idx="39">
                  <c:v>81</c:v>
                </c:pt>
                <c:pt idx="40">
                  <c:v>83</c:v>
                </c:pt>
                <c:pt idx="41">
                  <c:v>85</c:v>
                </c:pt>
                <c:pt idx="42">
                  <c:v>87</c:v>
                </c:pt>
                <c:pt idx="43">
                  <c:v>87</c:v>
                </c:pt>
                <c:pt idx="44">
                  <c:v>87</c:v>
                </c:pt>
                <c:pt idx="45">
                  <c:v>87</c:v>
                </c:pt>
                <c:pt idx="46">
                  <c:v>87</c:v>
                </c:pt>
                <c:pt idx="47">
                  <c:v>87</c:v>
                </c:pt>
                <c:pt idx="48">
                  <c:v>87</c:v>
                </c:pt>
                <c:pt idx="49">
                  <c:v>87</c:v>
                </c:pt>
                <c:pt idx="50">
                  <c:v>87</c:v>
                </c:pt>
                <c:pt idx="51">
                  <c:v>87</c:v>
                </c:pt>
                <c:pt idx="52">
                  <c:v>87</c:v>
                </c:pt>
                <c:pt idx="53">
                  <c:v>87</c:v>
                </c:pt>
                <c:pt idx="54">
                  <c:v>87</c:v>
                </c:pt>
                <c:pt idx="55">
                  <c:v>87</c:v>
                </c:pt>
                <c:pt idx="56">
                  <c:v>87</c:v>
                </c:pt>
                <c:pt idx="57">
                  <c:v>87</c:v>
                </c:pt>
                <c:pt idx="58">
                  <c:v>87</c:v>
                </c:pt>
                <c:pt idx="59">
                  <c:v>87</c:v>
                </c:pt>
                <c:pt idx="60">
                  <c:v>87</c:v>
                </c:pt>
                <c:pt idx="61">
                  <c:v>87</c:v>
                </c:pt>
                <c:pt idx="62">
                  <c:v>87</c:v>
                </c:pt>
                <c:pt idx="63">
                  <c:v>87</c:v>
                </c:pt>
                <c:pt idx="64">
                  <c:v>87</c:v>
                </c:pt>
                <c:pt idx="65">
                  <c:v>87</c:v>
                </c:pt>
                <c:pt idx="66">
                  <c:v>87</c:v>
                </c:pt>
                <c:pt idx="67">
                  <c:v>87</c:v>
                </c:pt>
                <c:pt idx="68">
                  <c:v>87</c:v>
                </c:pt>
                <c:pt idx="69">
                  <c:v>87</c:v>
                </c:pt>
                <c:pt idx="70">
                  <c:v>87</c:v>
                </c:pt>
                <c:pt idx="71">
                  <c:v>87</c:v>
                </c:pt>
                <c:pt idx="72">
                  <c:v>87</c:v>
                </c:pt>
                <c:pt idx="73">
                  <c:v>87</c:v>
                </c:pt>
                <c:pt idx="74">
                  <c:v>87</c:v>
                </c:pt>
                <c:pt idx="75">
                  <c:v>87</c:v>
                </c:pt>
                <c:pt idx="76">
                  <c:v>87</c:v>
                </c:pt>
                <c:pt idx="77">
                  <c:v>87</c:v>
                </c:pt>
                <c:pt idx="78">
                  <c:v>87</c:v>
                </c:pt>
                <c:pt idx="79">
                  <c:v>87</c:v>
                </c:pt>
                <c:pt idx="80">
                  <c:v>87</c:v>
                </c:pt>
                <c:pt idx="81">
                  <c:v>87</c:v>
                </c:pt>
                <c:pt idx="82">
                  <c:v>87</c:v>
                </c:pt>
                <c:pt idx="83">
                  <c:v>87</c:v>
                </c:pt>
                <c:pt idx="84">
                  <c:v>87</c:v>
                </c:pt>
                <c:pt idx="85">
                  <c:v>87</c:v>
                </c:pt>
                <c:pt idx="86">
                  <c:v>87</c:v>
                </c:pt>
                <c:pt idx="87">
                  <c:v>87</c:v>
                </c:pt>
                <c:pt idx="88">
                  <c:v>87</c:v>
                </c:pt>
                <c:pt idx="89">
                  <c:v>87</c:v>
                </c:pt>
                <c:pt idx="90">
                  <c:v>87</c:v>
                </c:pt>
                <c:pt idx="91">
                  <c:v>87</c:v>
                </c:pt>
                <c:pt idx="92">
                  <c:v>87</c:v>
                </c:pt>
                <c:pt idx="93">
                  <c:v>87</c:v>
                </c:pt>
                <c:pt idx="94">
                  <c:v>87</c:v>
                </c:pt>
                <c:pt idx="95">
                  <c:v>87</c:v>
                </c:pt>
                <c:pt idx="96">
                  <c:v>87</c:v>
                </c:pt>
                <c:pt idx="97">
                  <c:v>87</c:v>
                </c:pt>
                <c:pt idx="98">
                  <c:v>87</c:v>
                </c:pt>
                <c:pt idx="99">
                  <c:v>87</c:v>
                </c:pt>
                <c:pt idx="100">
                  <c:v>87</c:v>
                </c:pt>
                <c:pt idx="101">
                  <c:v>87</c:v>
                </c:pt>
                <c:pt idx="102">
                  <c:v>87</c:v>
                </c:pt>
                <c:pt idx="103">
                  <c:v>87</c:v>
                </c:pt>
                <c:pt idx="104">
                  <c:v>87</c:v>
                </c:pt>
                <c:pt idx="105">
                  <c:v>87</c:v>
                </c:pt>
                <c:pt idx="106">
                  <c:v>87</c:v>
                </c:pt>
                <c:pt idx="107">
                  <c:v>87</c:v>
                </c:pt>
                <c:pt idx="108">
                  <c:v>87</c:v>
                </c:pt>
                <c:pt idx="109">
                  <c:v>87</c:v>
                </c:pt>
                <c:pt idx="110">
                  <c:v>87</c:v>
                </c:pt>
                <c:pt idx="111">
                  <c:v>87</c:v>
                </c:pt>
                <c:pt idx="112">
                  <c:v>87</c:v>
                </c:pt>
                <c:pt idx="113">
                  <c:v>87</c:v>
                </c:pt>
                <c:pt idx="114">
                  <c:v>87</c:v>
                </c:pt>
                <c:pt idx="115">
                  <c:v>87</c:v>
                </c:pt>
                <c:pt idx="116">
                  <c:v>87</c:v>
                </c:pt>
                <c:pt idx="117">
                  <c:v>87</c:v>
                </c:pt>
                <c:pt idx="118">
                  <c:v>87</c:v>
                </c:pt>
                <c:pt idx="119">
                  <c:v>87</c:v>
                </c:pt>
                <c:pt idx="120">
                  <c:v>87</c:v>
                </c:pt>
                <c:pt idx="121">
                  <c:v>87</c:v>
                </c:pt>
                <c:pt idx="122">
                  <c:v>87</c:v>
                </c:pt>
                <c:pt idx="123">
                  <c:v>87</c:v>
                </c:pt>
                <c:pt idx="124">
                  <c:v>87</c:v>
                </c:pt>
              </c:numCache>
            </c:numRef>
          </c:xVal>
          <c:yVal>
            <c:numRef>
              <c:f>Selex24!$F$26:$F$150</c:f>
              <c:numCache>
                <c:formatCode>General</c:formatCode>
                <c:ptCount val="125"/>
                <c:pt idx="0">
                  <c:v>0.99940883890127363</c:v>
                </c:pt>
                <c:pt idx="1">
                  <c:v>0.99946138388679695</c:v>
                </c:pt>
                <c:pt idx="2">
                  <c:v>0.99951148560887337</c:v>
                </c:pt>
                <c:pt idx="3">
                  <c:v>0.9995591436997997</c:v>
                </c:pt>
                <c:pt idx="4">
                  <c:v>0.99960435780979529</c:v>
                </c:pt>
                <c:pt idx="5">
                  <c:v>0.9996471276070068</c:v>
                </c:pt>
                <c:pt idx="6">
                  <c:v>0.99968745277751181</c:v>
                </c:pt>
                <c:pt idx="7">
                  <c:v>0.99972533302532263</c:v>
                </c:pt>
                <c:pt idx="8">
                  <c:v>0.99976076807239034</c:v>
                </c:pt>
                <c:pt idx="9">
                  <c:v>0.99979375765860778</c:v>
                </c:pt>
                <c:pt idx="10">
                  <c:v>0.99982430154181312</c:v>
                </c:pt>
                <c:pt idx="11">
                  <c:v>0.99985239949779237</c:v>
                </c:pt>
                <c:pt idx="12">
                  <c:v>0.9998780513202824</c:v>
                </c:pt>
                <c:pt idx="13">
                  <c:v>0.99990125682097364</c:v>
                </c:pt>
                <c:pt idx="14">
                  <c:v>0.99992201582951179</c:v>
                </c:pt>
                <c:pt idx="15">
                  <c:v>0.99994032819350065</c:v>
                </c:pt>
                <c:pt idx="16">
                  <c:v>0.99995619377850342</c:v>
                </c:pt>
                <c:pt idx="17">
                  <c:v>0.99996961246804461</c:v>
                </c:pt>
                <c:pt idx="18">
                  <c:v>0.99998058416361124</c:v>
                </c:pt>
                <c:pt idx="19">
                  <c:v>0.99998910878465452</c:v>
                </c:pt>
                <c:pt idx="20">
                  <c:v>0.99999518626859007</c:v>
                </c:pt>
                <c:pt idx="21">
                  <c:v>0.99999881657079948</c:v>
                </c:pt>
                <c:pt idx="22">
                  <c:v>0.99999999966463049</c:v>
                </c:pt>
                <c:pt idx="23">
                  <c:v>0.99999873554139707</c:v>
                </c:pt>
                <c:pt idx="24">
                  <c:v>0.99999502421038011</c:v>
                </c:pt>
                <c:pt idx="25">
                  <c:v>0.99998886569882683</c:v>
                </c:pt>
                <c:pt idx="26">
                  <c:v>0.99998026005195062</c:v>
                </c:pt>
                <c:pt idx="27">
                  <c:v>0.99996920733293027</c:v>
                </c:pt>
                <c:pt idx="28">
                  <c:v>0.99995570762290986</c:v>
                </c:pt>
                <c:pt idx="29">
                  <c:v>0.9999397610209968</c:v>
                </c:pt>
                <c:pt idx="30">
                  <c:v>0.99992136764426154</c:v>
                </c:pt>
                <c:pt idx="31">
                  <c:v>0.9999005276277354</c:v>
                </c:pt>
                <c:pt idx="32">
                  <c:v>0.99987724112440934</c:v>
                </c:pt>
                <c:pt idx="33">
                  <c:v>0.99985150830523217</c:v>
                </c:pt>
                <c:pt idx="34">
                  <c:v>0.99982332935910811</c:v>
                </c:pt>
                <c:pt idx="35">
                  <c:v>0.99979270449289437</c:v>
                </c:pt>
                <c:pt idx="36">
                  <c:v>0.99975963393139955</c:v>
                </c:pt>
                <c:pt idx="37">
                  <c:v>0.99972411791737947</c:v>
                </c:pt>
                <c:pt idx="38">
                  <c:v>0.9996861567115356</c:v>
                </c:pt>
                <c:pt idx="39">
                  <c:v>0.99964575059251093</c:v>
                </c:pt>
                <c:pt idx="40">
                  <c:v>0.99960289985688677</c:v>
                </c:pt>
                <c:pt idx="41">
                  <c:v>0.99955760481917943</c:v>
                </c:pt>
                <c:pt idx="42">
                  <c:v>0.9995098658118361</c:v>
                </c:pt>
                <c:pt idx="43">
                  <c:v>0.9995098658118361</c:v>
                </c:pt>
                <c:pt idx="44">
                  <c:v>0.9995098658118361</c:v>
                </c:pt>
                <c:pt idx="45">
                  <c:v>0.9995098658118361</c:v>
                </c:pt>
                <c:pt idx="46">
                  <c:v>0.9995098658118361</c:v>
                </c:pt>
                <c:pt idx="47">
                  <c:v>0.9995098658118361</c:v>
                </c:pt>
                <c:pt idx="48">
                  <c:v>0.9995098658118361</c:v>
                </c:pt>
                <c:pt idx="49">
                  <c:v>0.9995098658118361</c:v>
                </c:pt>
                <c:pt idx="50">
                  <c:v>0.9995098658118361</c:v>
                </c:pt>
                <c:pt idx="51">
                  <c:v>0.9995098658118361</c:v>
                </c:pt>
                <c:pt idx="52">
                  <c:v>0.9995098658118361</c:v>
                </c:pt>
                <c:pt idx="53">
                  <c:v>0.9995098658118361</c:v>
                </c:pt>
                <c:pt idx="54">
                  <c:v>0.9995098658118361</c:v>
                </c:pt>
                <c:pt idx="55">
                  <c:v>0.9995098658118361</c:v>
                </c:pt>
                <c:pt idx="56">
                  <c:v>0.9995098658118361</c:v>
                </c:pt>
                <c:pt idx="57">
                  <c:v>0.9995098658118361</c:v>
                </c:pt>
                <c:pt idx="58">
                  <c:v>0.9995098658118361</c:v>
                </c:pt>
                <c:pt idx="59">
                  <c:v>0.9995098658118361</c:v>
                </c:pt>
                <c:pt idx="60">
                  <c:v>0.9995098658118361</c:v>
                </c:pt>
                <c:pt idx="61">
                  <c:v>0.9995098658118361</c:v>
                </c:pt>
                <c:pt idx="62">
                  <c:v>0.9995098658118361</c:v>
                </c:pt>
                <c:pt idx="63">
                  <c:v>0.9995098658118361</c:v>
                </c:pt>
                <c:pt idx="64">
                  <c:v>0.9995098658118361</c:v>
                </c:pt>
                <c:pt idx="65">
                  <c:v>0.9995098658118361</c:v>
                </c:pt>
                <c:pt idx="66">
                  <c:v>0.9995098658118361</c:v>
                </c:pt>
                <c:pt idx="67">
                  <c:v>0.9995098658118361</c:v>
                </c:pt>
                <c:pt idx="68">
                  <c:v>0.9995098658118361</c:v>
                </c:pt>
                <c:pt idx="69">
                  <c:v>0.9995098658118361</c:v>
                </c:pt>
                <c:pt idx="70">
                  <c:v>0.9995098658118361</c:v>
                </c:pt>
                <c:pt idx="71">
                  <c:v>0.9995098658118361</c:v>
                </c:pt>
                <c:pt idx="72">
                  <c:v>0.9995098658118361</c:v>
                </c:pt>
                <c:pt idx="73">
                  <c:v>0.9995098658118361</c:v>
                </c:pt>
                <c:pt idx="74">
                  <c:v>0.9995098658118361</c:v>
                </c:pt>
                <c:pt idx="75">
                  <c:v>0.9995098658118361</c:v>
                </c:pt>
                <c:pt idx="76">
                  <c:v>0.9995098658118361</c:v>
                </c:pt>
                <c:pt idx="77">
                  <c:v>0.9995098658118361</c:v>
                </c:pt>
                <c:pt idx="78">
                  <c:v>0.9995098658118361</c:v>
                </c:pt>
                <c:pt idx="79">
                  <c:v>0.9995098658118361</c:v>
                </c:pt>
                <c:pt idx="80">
                  <c:v>0.9995098658118361</c:v>
                </c:pt>
                <c:pt idx="81">
                  <c:v>0.9995098658118361</c:v>
                </c:pt>
                <c:pt idx="82">
                  <c:v>0.9995098658118361</c:v>
                </c:pt>
                <c:pt idx="83">
                  <c:v>0.9995098658118361</c:v>
                </c:pt>
                <c:pt idx="84">
                  <c:v>0.9995098658118361</c:v>
                </c:pt>
                <c:pt idx="85">
                  <c:v>0.9995098658118361</c:v>
                </c:pt>
                <c:pt idx="86">
                  <c:v>0.9995098658118361</c:v>
                </c:pt>
                <c:pt idx="87">
                  <c:v>0.9995098658118361</c:v>
                </c:pt>
                <c:pt idx="88">
                  <c:v>0.9995098658118361</c:v>
                </c:pt>
                <c:pt idx="89">
                  <c:v>0.9995098658118361</c:v>
                </c:pt>
                <c:pt idx="90">
                  <c:v>0.9995098658118361</c:v>
                </c:pt>
                <c:pt idx="91">
                  <c:v>0.9995098658118361</c:v>
                </c:pt>
                <c:pt idx="92">
                  <c:v>0.9995098658118361</c:v>
                </c:pt>
                <c:pt idx="93">
                  <c:v>0.9995098658118361</c:v>
                </c:pt>
                <c:pt idx="94">
                  <c:v>0.9995098658118361</c:v>
                </c:pt>
                <c:pt idx="95">
                  <c:v>0.9995098658118361</c:v>
                </c:pt>
                <c:pt idx="96">
                  <c:v>0.9995098658118361</c:v>
                </c:pt>
                <c:pt idx="97">
                  <c:v>0.9995098658118361</c:v>
                </c:pt>
                <c:pt idx="98">
                  <c:v>0.9995098658118361</c:v>
                </c:pt>
                <c:pt idx="99">
                  <c:v>0.9995098658118361</c:v>
                </c:pt>
                <c:pt idx="100">
                  <c:v>0.9995098658118361</c:v>
                </c:pt>
                <c:pt idx="101">
                  <c:v>0.9995098658118361</c:v>
                </c:pt>
                <c:pt idx="102">
                  <c:v>0.9995098658118361</c:v>
                </c:pt>
                <c:pt idx="103">
                  <c:v>0.9995098658118361</c:v>
                </c:pt>
                <c:pt idx="104">
                  <c:v>0.9995098658118361</c:v>
                </c:pt>
                <c:pt idx="105">
                  <c:v>0.9995098658118361</c:v>
                </c:pt>
                <c:pt idx="106">
                  <c:v>0.9995098658118361</c:v>
                </c:pt>
                <c:pt idx="107">
                  <c:v>0.9995098658118361</c:v>
                </c:pt>
                <c:pt idx="108">
                  <c:v>0.9995098658118361</c:v>
                </c:pt>
                <c:pt idx="109">
                  <c:v>0.9995098658118361</c:v>
                </c:pt>
                <c:pt idx="110">
                  <c:v>0.9995098658118361</c:v>
                </c:pt>
                <c:pt idx="111">
                  <c:v>0.9995098658118361</c:v>
                </c:pt>
                <c:pt idx="112">
                  <c:v>0.9995098658118361</c:v>
                </c:pt>
                <c:pt idx="113">
                  <c:v>0.9995098658118361</c:v>
                </c:pt>
                <c:pt idx="114">
                  <c:v>0.9995098658118361</c:v>
                </c:pt>
                <c:pt idx="115">
                  <c:v>0.9995098658118361</c:v>
                </c:pt>
                <c:pt idx="116">
                  <c:v>0.9995098658118361</c:v>
                </c:pt>
                <c:pt idx="117">
                  <c:v>0.9995098658118361</c:v>
                </c:pt>
                <c:pt idx="118">
                  <c:v>0.9995098658118361</c:v>
                </c:pt>
                <c:pt idx="119">
                  <c:v>0.9995098658118361</c:v>
                </c:pt>
                <c:pt idx="120">
                  <c:v>0.9995098658118361</c:v>
                </c:pt>
                <c:pt idx="121">
                  <c:v>0.9995098658118361</c:v>
                </c:pt>
                <c:pt idx="122">
                  <c:v>0.9995098658118361</c:v>
                </c:pt>
                <c:pt idx="123">
                  <c:v>0.9995098658118361</c:v>
                </c:pt>
                <c:pt idx="124">
                  <c:v>0.9995098658118361</c:v>
                </c:pt>
              </c:numCache>
            </c:numRef>
          </c:yVal>
          <c:smooth val="0"/>
        </c:ser>
        <c:ser>
          <c:idx val="5"/>
          <c:order val="3"/>
          <c:tx>
            <c:strRef>
              <c:f>Selex24!$G$25</c:f>
              <c:strCache>
                <c:ptCount val="1"/>
                <c:pt idx="0">
                  <c:v>desc_scaled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ysDash"/>
            </a:ln>
          </c:spPr>
          <c:marker>
            <c:symbol val="none"/>
          </c:marker>
          <c:xVal>
            <c:numRef>
              <c:f>Selex24!$B$26:$B$150</c:f>
              <c:numCache>
                <c:formatCode>General</c:formatCode>
                <c:ptCount val="12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  <c:pt idx="28">
                  <c:v>59</c:v>
                </c:pt>
                <c:pt idx="29">
                  <c:v>61</c:v>
                </c:pt>
                <c:pt idx="30">
                  <c:v>63</c:v>
                </c:pt>
                <c:pt idx="31">
                  <c:v>65</c:v>
                </c:pt>
                <c:pt idx="32">
                  <c:v>67</c:v>
                </c:pt>
                <c:pt idx="33">
                  <c:v>69</c:v>
                </c:pt>
                <c:pt idx="34">
                  <c:v>71</c:v>
                </c:pt>
                <c:pt idx="35">
                  <c:v>73</c:v>
                </c:pt>
                <c:pt idx="36">
                  <c:v>75</c:v>
                </c:pt>
                <c:pt idx="37">
                  <c:v>77</c:v>
                </c:pt>
                <c:pt idx="38">
                  <c:v>79</c:v>
                </c:pt>
                <c:pt idx="39">
                  <c:v>81</c:v>
                </c:pt>
                <c:pt idx="40">
                  <c:v>83</c:v>
                </c:pt>
                <c:pt idx="41">
                  <c:v>85</c:v>
                </c:pt>
                <c:pt idx="42">
                  <c:v>87</c:v>
                </c:pt>
                <c:pt idx="43">
                  <c:v>87</c:v>
                </c:pt>
                <c:pt idx="44">
                  <c:v>87</c:v>
                </c:pt>
                <c:pt idx="45">
                  <c:v>87</c:v>
                </c:pt>
                <c:pt idx="46">
                  <c:v>87</c:v>
                </c:pt>
                <c:pt idx="47">
                  <c:v>87</c:v>
                </c:pt>
                <c:pt idx="48">
                  <c:v>87</c:v>
                </c:pt>
                <c:pt idx="49">
                  <c:v>87</c:v>
                </c:pt>
                <c:pt idx="50">
                  <c:v>87</c:v>
                </c:pt>
                <c:pt idx="51">
                  <c:v>87</c:v>
                </c:pt>
                <c:pt idx="52">
                  <c:v>87</c:v>
                </c:pt>
                <c:pt idx="53">
                  <c:v>87</c:v>
                </c:pt>
                <c:pt idx="54">
                  <c:v>87</c:v>
                </c:pt>
                <c:pt idx="55">
                  <c:v>87</c:v>
                </c:pt>
                <c:pt idx="56">
                  <c:v>87</c:v>
                </c:pt>
                <c:pt idx="57">
                  <c:v>87</c:v>
                </c:pt>
                <c:pt idx="58">
                  <c:v>87</c:v>
                </c:pt>
                <c:pt idx="59">
                  <c:v>87</c:v>
                </c:pt>
                <c:pt idx="60">
                  <c:v>87</c:v>
                </c:pt>
                <c:pt idx="61">
                  <c:v>87</c:v>
                </c:pt>
                <c:pt idx="62">
                  <c:v>87</c:v>
                </c:pt>
                <c:pt idx="63">
                  <c:v>87</c:v>
                </c:pt>
                <c:pt idx="64">
                  <c:v>87</c:v>
                </c:pt>
                <c:pt idx="65">
                  <c:v>87</c:v>
                </c:pt>
                <c:pt idx="66">
                  <c:v>87</c:v>
                </c:pt>
                <c:pt idx="67">
                  <c:v>87</c:v>
                </c:pt>
                <c:pt idx="68">
                  <c:v>87</c:v>
                </c:pt>
                <c:pt idx="69">
                  <c:v>87</c:v>
                </c:pt>
                <c:pt idx="70">
                  <c:v>87</c:v>
                </c:pt>
                <c:pt idx="71">
                  <c:v>87</c:v>
                </c:pt>
                <c:pt idx="72">
                  <c:v>87</c:v>
                </c:pt>
                <c:pt idx="73">
                  <c:v>87</c:v>
                </c:pt>
                <c:pt idx="74">
                  <c:v>87</c:v>
                </c:pt>
                <c:pt idx="75">
                  <c:v>87</c:v>
                </c:pt>
                <c:pt idx="76">
                  <c:v>87</c:v>
                </c:pt>
                <c:pt idx="77">
                  <c:v>87</c:v>
                </c:pt>
                <c:pt idx="78">
                  <c:v>87</c:v>
                </c:pt>
                <c:pt idx="79">
                  <c:v>87</c:v>
                </c:pt>
                <c:pt idx="80">
                  <c:v>87</c:v>
                </c:pt>
                <c:pt idx="81">
                  <c:v>87</c:v>
                </c:pt>
                <c:pt idx="82">
                  <c:v>87</c:v>
                </c:pt>
                <c:pt idx="83">
                  <c:v>87</c:v>
                </c:pt>
                <c:pt idx="84">
                  <c:v>87</c:v>
                </c:pt>
                <c:pt idx="85">
                  <c:v>87</c:v>
                </c:pt>
                <c:pt idx="86">
                  <c:v>87</c:v>
                </c:pt>
                <c:pt idx="87">
                  <c:v>87</c:v>
                </c:pt>
                <c:pt idx="88">
                  <c:v>87</c:v>
                </c:pt>
                <c:pt idx="89">
                  <c:v>87</c:v>
                </c:pt>
                <c:pt idx="90">
                  <c:v>87</c:v>
                </c:pt>
                <c:pt idx="91">
                  <c:v>87</c:v>
                </c:pt>
                <c:pt idx="92">
                  <c:v>87</c:v>
                </c:pt>
                <c:pt idx="93">
                  <c:v>87</c:v>
                </c:pt>
                <c:pt idx="94">
                  <c:v>87</c:v>
                </c:pt>
                <c:pt idx="95">
                  <c:v>87</c:v>
                </c:pt>
                <c:pt idx="96">
                  <c:v>87</c:v>
                </c:pt>
                <c:pt idx="97">
                  <c:v>87</c:v>
                </c:pt>
                <c:pt idx="98">
                  <c:v>87</c:v>
                </c:pt>
                <c:pt idx="99">
                  <c:v>87</c:v>
                </c:pt>
                <c:pt idx="100">
                  <c:v>87</c:v>
                </c:pt>
                <c:pt idx="101">
                  <c:v>87</c:v>
                </c:pt>
                <c:pt idx="102">
                  <c:v>87</c:v>
                </c:pt>
                <c:pt idx="103">
                  <c:v>87</c:v>
                </c:pt>
                <c:pt idx="104">
                  <c:v>87</c:v>
                </c:pt>
                <c:pt idx="105">
                  <c:v>87</c:v>
                </c:pt>
                <c:pt idx="106">
                  <c:v>87</c:v>
                </c:pt>
                <c:pt idx="107">
                  <c:v>87</c:v>
                </c:pt>
                <c:pt idx="108">
                  <c:v>87</c:v>
                </c:pt>
                <c:pt idx="109">
                  <c:v>87</c:v>
                </c:pt>
                <c:pt idx="110">
                  <c:v>87</c:v>
                </c:pt>
                <c:pt idx="111">
                  <c:v>87</c:v>
                </c:pt>
                <c:pt idx="112">
                  <c:v>87</c:v>
                </c:pt>
                <c:pt idx="113">
                  <c:v>87</c:v>
                </c:pt>
                <c:pt idx="114">
                  <c:v>87</c:v>
                </c:pt>
                <c:pt idx="115">
                  <c:v>87</c:v>
                </c:pt>
                <c:pt idx="116">
                  <c:v>87</c:v>
                </c:pt>
                <c:pt idx="117">
                  <c:v>87</c:v>
                </c:pt>
                <c:pt idx="118">
                  <c:v>87</c:v>
                </c:pt>
                <c:pt idx="119">
                  <c:v>87</c:v>
                </c:pt>
                <c:pt idx="120">
                  <c:v>87</c:v>
                </c:pt>
                <c:pt idx="121">
                  <c:v>87</c:v>
                </c:pt>
                <c:pt idx="122">
                  <c:v>87</c:v>
                </c:pt>
                <c:pt idx="123">
                  <c:v>87</c:v>
                </c:pt>
                <c:pt idx="124">
                  <c:v>87</c:v>
                </c:pt>
              </c:numCache>
            </c:numRef>
          </c:xVal>
          <c:yVal>
            <c:numRef>
              <c:f>Selex24!$G$26:$G$150</c:f>
              <c:numCache>
                <c:formatCode>0.00</c:formatCode>
                <c:ptCount val="125"/>
                <c:pt idx="0">
                  <c:v>0.99940883890127363</c:v>
                </c:pt>
                <c:pt idx="1">
                  <c:v>0.99946138388679695</c:v>
                </c:pt>
                <c:pt idx="2">
                  <c:v>0.99951148560887337</c:v>
                </c:pt>
                <c:pt idx="3">
                  <c:v>0.9995591436997997</c:v>
                </c:pt>
                <c:pt idx="4">
                  <c:v>0.99960435780979529</c:v>
                </c:pt>
                <c:pt idx="5">
                  <c:v>0.9996471276070068</c:v>
                </c:pt>
                <c:pt idx="6">
                  <c:v>0.99968745277751181</c:v>
                </c:pt>
                <c:pt idx="7">
                  <c:v>0.99972533302532263</c:v>
                </c:pt>
                <c:pt idx="8">
                  <c:v>0.99976076807239034</c:v>
                </c:pt>
                <c:pt idx="9">
                  <c:v>0.99979375765860778</c:v>
                </c:pt>
                <c:pt idx="10">
                  <c:v>0.99982430154181312</c:v>
                </c:pt>
                <c:pt idx="11">
                  <c:v>0.99985239949779237</c:v>
                </c:pt>
                <c:pt idx="12">
                  <c:v>0.9998780513202824</c:v>
                </c:pt>
                <c:pt idx="13">
                  <c:v>0.99990125682097364</c:v>
                </c:pt>
                <c:pt idx="14">
                  <c:v>0.99992201582951179</c:v>
                </c:pt>
                <c:pt idx="15">
                  <c:v>0.99994032819350065</c:v>
                </c:pt>
                <c:pt idx="16">
                  <c:v>0.99995619377850342</c:v>
                </c:pt>
                <c:pt idx="17">
                  <c:v>0.99996961246804461</c:v>
                </c:pt>
                <c:pt idx="18">
                  <c:v>0.99998058416361124</c:v>
                </c:pt>
                <c:pt idx="19">
                  <c:v>0.99998910878465452</c:v>
                </c:pt>
                <c:pt idx="20">
                  <c:v>0.99999518626859007</c:v>
                </c:pt>
                <c:pt idx="21">
                  <c:v>0.99999881657079948</c:v>
                </c:pt>
                <c:pt idx="22">
                  <c:v>0.99999999966463049</c:v>
                </c:pt>
                <c:pt idx="23">
                  <c:v>0.99999873554139707</c:v>
                </c:pt>
                <c:pt idx="24">
                  <c:v>0.99999502421038011</c:v>
                </c:pt>
                <c:pt idx="25">
                  <c:v>0.99998886569882683</c:v>
                </c:pt>
                <c:pt idx="26">
                  <c:v>0.99998026005195062</c:v>
                </c:pt>
                <c:pt idx="27">
                  <c:v>0.99996920733293027</c:v>
                </c:pt>
                <c:pt idx="28">
                  <c:v>0.99995570762290986</c:v>
                </c:pt>
                <c:pt idx="29">
                  <c:v>0.9999397610209968</c:v>
                </c:pt>
                <c:pt idx="30">
                  <c:v>0.99992136764426154</c:v>
                </c:pt>
                <c:pt idx="31">
                  <c:v>0.9999005276277354</c:v>
                </c:pt>
                <c:pt idx="32">
                  <c:v>0.99987724112440934</c:v>
                </c:pt>
                <c:pt idx="33">
                  <c:v>0.99985150830523217</c:v>
                </c:pt>
                <c:pt idx="34">
                  <c:v>0.99982332935910811</c:v>
                </c:pt>
                <c:pt idx="35">
                  <c:v>0.99979270449289437</c:v>
                </c:pt>
                <c:pt idx="36">
                  <c:v>0.99975963393139955</c:v>
                </c:pt>
                <c:pt idx="37">
                  <c:v>0.99972411791737947</c:v>
                </c:pt>
                <c:pt idx="38">
                  <c:v>0.9996861567115356</c:v>
                </c:pt>
                <c:pt idx="39">
                  <c:v>0.99964575059251093</c:v>
                </c:pt>
                <c:pt idx="40">
                  <c:v>0.99960289985688677</c:v>
                </c:pt>
                <c:pt idx="41">
                  <c:v>0.99955760481917943</c:v>
                </c:pt>
                <c:pt idx="42">
                  <c:v>0.9995098658118361</c:v>
                </c:pt>
                <c:pt idx="43">
                  <c:v>0.9995098658118361</c:v>
                </c:pt>
                <c:pt idx="44">
                  <c:v>0.9995098658118361</c:v>
                </c:pt>
                <c:pt idx="45">
                  <c:v>0.9995098658118361</c:v>
                </c:pt>
                <c:pt idx="46">
                  <c:v>0.9995098658118361</c:v>
                </c:pt>
                <c:pt idx="47">
                  <c:v>0.9995098658118361</c:v>
                </c:pt>
                <c:pt idx="48">
                  <c:v>0.9995098658118361</c:v>
                </c:pt>
                <c:pt idx="49">
                  <c:v>0.9995098658118361</c:v>
                </c:pt>
                <c:pt idx="50">
                  <c:v>0.9995098658118361</c:v>
                </c:pt>
                <c:pt idx="51">
                  <c:v>0.9995098658118361</c:v>
                </c:pt>
                <c:pt idx="52">
                  <c:v>0.9995098658118361</c:v>
                </c:pt>
                <c:pt idx="53">
                  <c:v>0.9995098658118361</c:v>
                </c:pt>
                <c:pt idx="54">
                  <c:v>0.9995098658118361</c:v>
                </c:pt>
                <c:pt idx="55">
                  <c:v>0.9995098658118361</c:v>
                </c:pt>
                <c:pt idx="56">
                  <c:v>0.9995098658118361</c:v>
                </c:pt>
                <c:pt idx="57">
                  <c:v>0.9995098658118361</c:v>
                </c:pt>
                <c:pt idx="58">
                  <c:v>0.9995098658118361</c:v>
                </c:pt>
                <c:pt idx="59">
                  <c:v>0.9995098658118361</c:v>
                </c:pt>
                <c:pt idx="60">
                  <c:v>0.9995098658118361</c:v>
                </c:pt>
                <c:pt idx="61">
                  <c:v>0.9995098658118361</c:v>
                </c:pt>
                <c:pt idx="62">
                  <c:v>0.9995098658118361</c:v>
                </c:pt>
                <c:pt idx="63">
                  <c:v>0.9995098658118361</c:v>
                </c:pt>
                <c:pt idx="64">
                  <c:v>0.9995098658118361</c:v>
                </c:pt>
                <c:pt idx="65">
                  <c:v>0.9995098658118361</c:v>
                </c:pt>
                <c:pt idx="66">
                  <c:v>0.9995098658118361</c:v>
                </c:pt>
                <c:pt idx="67">
                  <c:v>0.9995098658118361</c:v>
                </c:pt>
                <c:pt idx="68">
                  <c:v>0.9995098658118361</c:v>
                </c:pt>
                <c:pt idx="69">
                  <c:v>0.9995098658118361</c:v>
                </c:pt>
                <c:pt idx="70">
                  <c:v>0.9995098658118361</c:v>
                </c:pt>
                <c:pt idx="71">
                  <c:v>0.9995098658118361</c:v>
                </c:pt>
                <c:pt idx="72">
                  <c:v>0.9995098658118361</c:v>
                </c:pt>
                <c:pt idx="73">
                  <c:v>0.9995098658118361</c:v>
                </c:pt>
                <c:pt idx="74">
                  <c:v>0.9995098658118361</c:v>
                </c:pt>
                <c:pt idx="75">
                  <c:v>0.9995098658118361</c:v>
                </c:pt>
                <c:pt idx="76">
                  <c:v>0.9995098658118361</c:v>
                </c:pt>
                <c:pt idx="77">
                  <c:v>0.9995098658118361</c:v>
                </c:pt>
                <c:pt idx="78">
                  <c:v>0.9995098658118361</c:v>
                </c:pt>
                <c:pt idx="79">
                  <c:v>0.9995098658118361</c:v>
                </c:pt>
                <c:pt idx="80">
                  <c:v>0.9995098658118361</c:v>
                </c:pt>
                <c:pt idx="81">
                  <c:v>0.9995098658118361</c:v>
                </c:pt>
                <c:pt idx="82">
                  <c:v>0.9995098658118361</c:v>
                </c:pt>
                <c:pt idx="83">
                  <c:v>0.9995098658118361</c:v>
                </c:pt>
                <c:pt idx="84">
                  <c:v>0.9995098658118361</c:v>
                </c:pt>
                <c:pt idx="85">
                  <c:v>0.9995098658118361</c:v>
                </c:pt>
                <c:pt idx="86">
                  <c:v>0.9995098658118361</c:v>
                </c:pt>
                <c:pt idx="87">
                  <c:v>0.9995098658118361</c:v>
                </c:pt>
                <c:pt idx="88">
                  <c:v>0.9995098658118361</c:v>
                </c:pt>
                <c:pt idx="89">
                  <c:v>0.9995098658118361</c:v>
                </c:pt>
                <c:pt idx="90">
                  <c:v>0.9995098658118361</c:v>
                </c:pt>
                <c:pt idx="91">
                  <c:v>0.9995098658118361</c:v>
                </c:pt>
                <c:pt idx="92">
                  <c:v>0.9995098658118361</c:v>
                </c:pt>
                <c:pt idx="93">
                  <c:v>0.9995098658118361</c:v>
                </c:pt>
                <c:pt idx="94">
                  <c:v>0.9995098658118361</c:v>
                </c:pt>
                <c:pt idx="95">
                  <c:v>0.9995098658118361</c:v>
                </c:pt>
                <c:pt idx="96">
                  <c:v>0.9995098658118361</c:v>
                </c:pt>
                <c:pt idx="97">
                  <c:v>0.9995098658118361</c:v>
                </c:pt>
                <c:pt idx="98">
                  <c:v>0.9995098658118361</c:v>
                </c:pt>
                <c:pt idx="99">
                  <c:v>0.9995098658118361</c:v>
                </c:pt>
                <c:pt idx="100">
                  <c:v>0.9995098658118361</c:v>
                </c:pt>
                <c:pt idx="101">
                  <c:v>0.9995098658118361</c:v>
                </c:pt>
                <c:pt idx="102">
                  <c:v>0.9995098658118361</c:v>
                </c:pt>
                <c:pt idx="103">
                  <c:v>0.9995098658118361</c:v>
                </c:pt>
                <c:pt idx="104">
                  <c:v>0.9995098658118361</c:v>
                </c:pt>
                <c:pt idx="105">
                  <c:v>0.9995098658118361</c:v>
                </c:pt>
                <c:pt idx="106">
                  <c:v>0.9995098658118361</c:v>
                </c:pt>
                <c:pt idx="107">
                  <c:v>0.9995098658118361</c:v>
                </c:pt>
                <c:pt idx="108">
                  <c:v>0.9995098658118361</c:v>
                </c:pt>
                <c:pt idx="109">
                  <c:v>0.9995098658118361</c:v>
                </c:pt>
                <c:pt idx="110">
                  <c:v>0.9995098658118361</c:v>
                </c:pt>
                <c:pt idx="111">
                  <c:v>0.9995098658118361</c:v>
                </c:pt>
                <c:pt idx="112">
                  <c:v>0.9995098658118361</c:v>
                </c:pt>
                <c:pt idx="113">
                  <c:v>0.9995098658118361</c:v>
                </c:pt>
                <c:pt idx="114">
                  <c:v>0.9995098658118361</c:v>
                </c:pt>
                <c:pt idx="115">
                  <c:v>0.9995098658118361</c:v>
                </c:pt>
                <c:pt idx="116">
                  <c:v>0.9995098658118361</c:v>
                </c:pt>
                <c:pt idx="117">
                  <c:v>0.9995098658118361</c:v>
                </c:pt>
                <c:pt idx="118">
                  <c:v>0.9995098658118361</c:v>
                </c:pt>
                <c:pt idx="119">
                  <c:v>0.9995098658118361</c:v>
                </c:pt>
                <c:pt idx="120">
                  <c:v>0.9995098658118361</c:v>
                </c:pt>
                <c:pt idx="121">
                  <c:v>0.9995098658118361</c:v>
                </c:pt>
                <c:pt idx="122">
                  <c:v>0.9995098658118361</c:v>
                </c:pt>
                <c:pt idx="123">
                  <c:v>0.9995098658118361</c:v>
                </c:pt>
                <c:pt idx="124">
                  <c:v>0.9995098658118361</c:v>
                </c:pt>
              </c:numCache>
            </c:numRef>
          </c:yVal>
          <c:smooth val="0"/>
        </c:ser>
        <c:ser>
          <c:idx val="6"/>
          <c:order val="4"/>
          <c:tx>
            <c:strRef>
              <c:f>Selex24!$H$25</c:f>
              <c:strCache>
                <c:ptCount val="1"/>
                <c:pt idx="0">
                  <c:v>join1</c:v>
                </c:pt>
              </c:strCache>
            </c:strRef>
          </c:tx>
          <c:spPr>
            <a:ln w="3175">
              <a:solidFill>
                <a:srgbClr val="FF00FF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Selex24!$B$26:$B$150</c:f>
              <c:numCache>
                <c:formatCode>General</c:formatCode>
                <c:ptCount val="12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  <c:pt idx="28">
                  <c:v>59</c:v>
                </c:pt>
                <c:pt idx="29">
                  <c:v>61</c:v>
                </c:pt>
                <c:pt idx="30">
                  <c:v>63</c:v>
                </c:pt>
                <c:pt idx="31">
                  <c:v>65</c:v>
                </c:pt>
                <c:pt idx="32">
                  <c:v>67</c:v>
                </c:pt>
                <c:pt idx="33">
                  <c:v>69</c:v>
                </c:pt>
                <c:pt idx="34">
                  <c:v>71</c:v>
                </c:pt>
                <c:pt idx="35">
                  <c:v>73</c:v>
                </c:pt>
                <c:pt idx="36">
                  <c:v>75</c:v>
                </c:pt>
                <c:pt idx="37">
                  <c:v>77</c:v>
                </c:pt>
                <c:pt idx="38">
                  <c:v>79</c:v>
                </c:pt>
                <c:pt idx="39">
                  <c:v>81</c:v>
                </c:pt>
                <c:pt idx="40">
                  <c:v>83</c:v>
                </c:pt>
                <c:pt idx="41">
                  <c:v>85</c:v>
                </c:pt>
                <c:pt idx="42">
                  <c:v>87</c:v>
                </c:pt>
                <c:pt idx="43">
                  <c:v>87</c:v>
                </c:pt>
                <c:pt idx="44">
                  <c:v>87</c:v>
                </c:pt>
                <c:pt idx="45">
                  <c:v>87</c:v>
                </c:pt>
                <c:pt idx="46">
                  <c:v>87</c:v>
                </c:pt>
                <c:pt idx="47">
                  <c:v>87</c:v>
                </c:pt>
                <c:pt idx="48">
                  <c:v>87</c:v>
                </c:pt>
                <c:pt idx="49">
                  <c:v>87</c:v>
                </c:pt>
                <c:pt idx="50">
                  <c:v>87</c:v>
                </c:pt>
                <c:pt idx="51">
                  <c:v>87</c:v>
                </c:pt>
                <c:pt idx="52">
                  <c:v>87</c:v>
                </c:pt>
                <c:pt idx="53">
                  <c:v>87</c:v>
                </c:pt>
                <c:pt idx="54">
                  <c:v>87</c:v>
                </c:pt>
                <c:pt idx="55">
                  <c:v>87</c:v>
                </c:pt>
                <c:pt idx="56">
                  <c:v>87</c:v>
                </c:pt>
                <c:pt idx="57">
                  <c:v>87</c:v>
                </c:pt>
                <c:pt idx="58">
                  <c:v>87</c:v>
                </c:pt>
                <c:pt idx="59">
                  <c:v>87</c:v>
                </c:pt>
                <c:pt idx="60">
                  <c:v>87</c:v>
                </c:pt>
                <c:pt idx="61">
                  <c:v>87</c:v>
                </c:pt>
                <c:pt idx="62">
                  <c:v>87</c:v>
                </c:pt>
                <c:pt idx="63">
                  <c:v>87</c:v>
                </c:pt>
                <c:pt idx="64">
                  <c:v>87</c:v>
                </c:pt>
                <c:pt idx="65">
                  <c:v>87</c:v>
                </c:pt>
                <c:pt idx="66">
                  <c:v>87</c:v>
                </c:pt>
                <c:pt idx="67">
                  <c:v>87</c:v>
                </c:pt>
                <c:pt idx="68">
                  <c:v>87</c:v>
                </c:pt>
                <c:pt idx="69">
                  <c:v>87</c:v>
                </c:pt>
                <c:pt idx="70">
                  <c:v>87</c:v>
                </c:pt>
                <c:pt idx="71">
                  <c:v>87</c:v>
                </c:pt>
                <c:pt idx="72">
                  <c:v>87</c:v>
                </c:pt>
                <c:pt idx="73">
                  <c:v>87</c:v>
                </c:pt>
                <c:pt idx="74">
                  <c:v>87</c:v>
                </c:pt>
                <c:pt idx="75">
                  <c:v>87</c:v>
                </c:pt>
                <c:pt idx="76">
                  <c:v>87</c:v>
                </c:pt>
                <c:pt idx="77">
                  <c:v>87</c:v>
                </c:pt>
                <c:pt idx="78">
                  <c:v>87</c:v>
                </c:pt>
                <c:pt idx="79">
                  <c:v>87</c:v>
                </c:pt>
                <c:pt idx="80">
                  <c:v>87</c:v>
                </c:pt>
                <c:pt idx="81">
                  <c:v>87</c:v>
                </c:pt>
                <c:pt idx="82">
                  <c:v>87</c:v>
                </c:pt>
                <c:pt idx="83">
                  <c:v>87</c:v>
                </c:pt>
                <c:pt idx="84">
                  <c:v>87</c:v>
                </c:pt>
                <c:pt idx="85">
                  <c:v>87</c:v>
                </c:pt>
                <c:pt idx="86">
                  <c:v>87</c:v>
                </c:pt>
                <c:pt idx="87">
                  <c:v>87</c:v>
                </c:pt>
                <c:pt idx="88">
                  <c:v>87</c:v>
                </c:pt>
                <c:pt idx="89">
                  <c:v>87</c:v>
                </c:pt>
                <c:pt idx="90">
                  <c:v>87</c:v>
                </c:pt>
                <c:pt idx="91">
                  <c:v>87</c:v>
                </c:pt>
                <c:pt idx="92">
                  <c:v>87</c:v>
                </c:pt>
                <c:pt idx="93">
                  <c:v>87</c:v>
                </c:pt>
                <c:pt idx="94">
                  <c:v>87</c:v>
                </c:pt>
                <c:pt idx="95">
                  <c:v>87</c:v>
                </c:pt>
                <c:pt idx="96">
                  <c:v>87</c:v>
                </c:pt>
                <c:pt idx="97">
                  <c:v>87</c:v>
                </c:pt>
                <c:pt idx="98">
                  <c:v>87</c:v>
                </c:pt>
                <c:pt idx="99">
                  <c:v>87</c:v>
                </c:pt>
                <c:pt idx="100">
                  <c:v>87</c:v>
                </c:pt>
                <c:pt idx="101">
                  <c:v>87</c:v>
                </c:pt>
                <c:pt idx="102">
                  <c:v>87</c:v>
                </c:pt>
                <c:pt idx="103">
                  <c:v>87</c:v>
                </c:pt>
                <c:pt idx="104">
                  <c:v>87</c:v>
                </c:pt>
                <c:pt idx="105">
                  <c:v>87</c:v>
                </c:pt>
                <c:pt idx="106">
                  <c:v>87</c:v>
                </c:pt>
                <c:pt idx="107">
                  <c:v>87</c:v>
                </c:pt>
                <c:pt idx="108">
                  <c:v>87</c:v>
                </c:pt>
                <c:pt idx="109">
                  <c:v>87</c:v>
                </c:pt>
                <c:pt idx="110">
                  <c:v>87</c:v>
                </c:pt>
                <c:pt idx="111">
                  <c:v>87</c:v>
                </c:pt>
                <c:pt idx="112">
                  <c:v>87</c:v>
                </c:pt>
                <c:pt idx="113">
                  <c:v>87</c:v>
                </c:pt>
                <c:pt idx="114">
                  <c:v>87</c:v>
                </c:pt>
                <c:pt idx="115">
                  <c:v>87</c:v>
                </c:pt>
                <c:pt idx="116">
                  <c:v>87</c:v>
                </c:pt>
                <c:pt idx="117">
                  <c:v>87</c:v>
                </c:pt>
                <c:pt idx="118">
                  <c:v>87</c:v>
                </c:pt>
                <c:pt idx="119">
                  <c:v>87</c:v>
                </c:pt>
                <c:pt idx="120">
                  <c:v>87</c:v>
                </c:pt>
                <c:pt idx="121">
                  <c:v>87</c:v>
                </c:pt>
                <c:pt idx="122">
                  <c:v>87</c:v>
                </c:pt>
                <c:pt idx="123">
                  <c:v>87</c:v>
                </c:pt>
                <c:pt idx="124">
                  <c:v>87</c:v>
                </c:pt>
              </c:numCache>
            </c:numRef>
          </c:xVal>
          <c:yVal>
            <c:numRef>
              <c:f>Selex24!$H$26:$H$150</c:f>
              <c:numCache>
                <c:formatCode>0.0000</c:formatCode>
                <c:ptCount val="125"/>
                <c:pt idx="0">
                  <c:v>4.1518586473887878E-9</c:v>
                </c:pt>
                <c:pt idx="1">
                  <c:v>4.3766764013149851E-9</c:v>
                </c:pt>
                <c:pt idx="2">
                  <c:v>4.6534636504892923E-9</c:v>
                </c:pt>
                <c:pt idx="3">
                  <c:v>5.0018454341505125E-9</c:v>
                </c:pt>
                <c:pt idx="4">
                  <c:v>5.4523574491839098E-9</c:v>
                </c:pt>
                <c:pt idx="5">
                  <c:v>6.0549497991666122E-9</c:v>
                </c:pt>
                <c:pt idx="6">
                  <c:v>6.8965791042166784E-9</c:v>
                </c:pt>
                <c:pt idx="7">
                  <c:v>8.1411486305812123E-9</c:v>
                </c:pt>
                <c:pt idx="8">
                  <c:v>1.0131759829867156E-8</c:v>
                </c:pt>
                <c:pt idx="9">
                  <c:v>1.3698406409884034E-8</c:v>
                </c:pt>
                <c:pt idx="10">
                  <c:v>2.1323877896672837E-8</c:v>
                </c:pt>
                <c:pt idx="11">
                  <c:v>4.347729251240204E-8</c:v>
                </c:pt>
                <c:pt idx="12">
                  <c:v>1.6560890326882288E-7</c:v>
                </c:pt>
                <c:pt idx="13">
                  <c:v>5.1001486017761186E-6</c:v>
                </c:pt>
                <c:pt idx="14">
                  <c:v>0.99779562593222815</c:v>
                </c:pt>
                <c:pt idx="15">
                  <c:v>0.99999931011929444</c:v>
                </c:pt>
                <c:pt idx="16">
                  <c:v>0.99999991859339232</c:v>
                </c:pt>
                <c:pt idx="17">
                  <c:v>0.99999996969574267</c:v>
                </c:pt>
                <c:pt idx="18">
                  <c:v>0.99999998285310798</c:v>
                </c:pt>
                <c:pt idx="19">
                  <c:v>0.99999998816034752</c:v>
                </c:pt>
                <c:pt idx="20">
                  <c:v>0.99999999087228664</c:v>
                </c:pt>
                <c:pt idx="21">
                  <c:v>0.99999999247246329</c:v>
                </c:pt>
                <c:pt idx="22">
                  <c:v>0.99999999351152447</c:v>
                </c:pt>
                <c:pt idx="23">
                  <c:v>0.99999999423358532</c:v>
                </c:pt>
                <c:pt idx="24">
                  <c:v>0.99999999476124635</c:v>
                </c:pt>
                <c:pt idx="25">
                  <c:v>0.99999999516204041</c:v>
                </c:pt>
                <c:pt idx="26">
                  <c:v>0.99999999547590956</c:v>
                </c:pt>
                <c:pt idx="27">
                  <c:v>0.99999999572784737</c:v>
                </c:pt>
                <c:pt idx="28">
                  <c:v>0.99999999593422606</c:v>
                </c:pt>
                <c:pt idx="29">
                  <c:v>0.99999999610618362</c:v>
                </c:pt>
                <c:pt idx="30">
                  <c:v>0.99999999625154201</c:v>
                </c:pt>
                <c:pt idx="31">
                  <c:v>0.99999999637594583</c:v>
                </c:pt>
                <c:pt idx="32">
                  <c:v>0.99999999648356397</c:v>
                </c:pt>
                <c:pt idx="33">
                  <c:v>0.99999999657753902</c:v>
                </c:pt>
                <c:pt idx="34">
                  <c:v>0.9999999966602815</c:v>
                </c:pt>
                <c:pt idx="35">
                  <c:v>0.99999999673367146</c:v>
                </c:pt>
                <c:pt idx="36">
                  <c:v>0.99999999679919394</c:v>
                </c:pt>
                <c:pt idx="37">
                  <c:v>0.99999999685803842</c:v>
                </c:pt>
                <c:pt idx="38">
                  <c:v>0.99999999691116748</c:v>
                </c:pt>
                <c:pt idx="39">
                  <c:v>0.9999999969593687</c:v>
                </c:pt>
                <c:pt idx="40">
                  <c:v>0.99999999700329179</c:v>
                </c:pt>
                <c:pt idx="41">
                  <c:v>0.99999999704347831</c:v>
                </c:pt>
                <c:pt idx="42">
                  <c:v>0.99999999708038212</c:v>
                </c:pt>
                <c:pt idx="43">
                  <c:v>0.99999999708038212</c:v>
                </c:pt>
                <c:pt idx="44">
                  <c:v>0.99999999708038212</c:v>
                </c:pt>
                <c:pt idx="45">
                  <c:v>0.99999999708038212</c:v>
                </c:pt>
                <c:pt idx="46">
                  <c:v>0.99999999708038212</c:v>
                </c:pt>
                <c:pt idx="47">
                  <c:v>0.99999999708038212</c:v>
                </c:pt>
                <c:pt idx="48">
                  <c:v>0.99999999708038212</c:v>
                </c:pt>
                <c:pt idx="49">
                  <c:v>0.99999999708038212</c:v>
                </c:pt>
                <c:pt idx="50">
                  <c:v>0.99999999708038212</c:v>
                </c:pt>
                <c:pt idx="51">
                  <c:v>0.99999999708038212</c:v>
                </c:pt>
                <c:pt idx="52">
                  <c:v>0.99999999708038212</c:v>
                </c:pt>
                <c:pt idx="53">
                  <c:v>0.99999999708038212</c:v>
                </c:pt>
                <c:pt idx="54">
                  <c:v>0.99999999708038212</c:v>
                </c:pt>
                <c:pt idx="55">
                  <c:v>0.99999999708038212</c:v>
                </c:pt>
                <c:pt idx="56">
                  <c:v>0.99999999708038212</c:v>
                </c:pt>
                <c:pt idx="57">
                  <c:v>0.99999999708038212</c:v>
                </c:pt>
                <c:pt idx="58">
                  <c:v>0.99999999708038212</c:v>
                </c:pt>
                <c:pt idx="59">
                  <c:v>0.99999999708038212</c:v>
                </c:pt>
                <c:pt idx="60">
                  <c:v>0.99999999708038212</c:v>
                </c:pt>
                <c:pt idx="61">
                  <c:v>0.99999999708038212</c:v>
                </c:pt>
                <c:pt idx="62">
                  <c:v>0.99999999708038212</c:v>
                </c:pt>
                <c:pt idx="63">
                  <c:v>0.99999999708038212</c:v>
                </c:pt>
                <c:pt idx="64">
                  <c:v>0.99999999708038212</c:v>
                </c:pt>
                <c:pt idx="65">
                  <c:v>0.99999999708038212</c:v>
                </c:pt>
                <c:pt idx="66">
                  <c:v>0.99999999708038212</c:v>
                </c:pt>
                <c:pt idx="67">
                  <c:v>0.99999999708038212</c:v>
                </c:pt>
                <c:pt idx="68">
                  <c:v>0.99999999708038212</c:v>
                </c:pt>
                <c:pt idx="69">
                  <c:v>0.99999999708038212</c:v>
                </c:pt>
                <c:pt idx="70">
                  <c:v>0.99999999708038212</c:v>
                </c:pt>
                <c:pt idx="71">
                  <c:v>0.99999999708038212</c:v>
                </c:pt>
                <c:pt idx="72">
                  <c:v>0.99999999708038212</c:v>
                </c:pt>
                <c:pt idx="73">
                  <c:v>0.99999999708038212</c:v>
                </c:pt>
                <c:pt idx="74">
                  <c:v>0.99999999708038212</c:v>
                </c:pt>
                <c:pt idx="75">
                  <c:v>0.99999999708038212</c:v>
                </c:pt>
                <c:pt idx="76">
                  <c:v>0.99999999708038212</c:v>
                </c:pt>
                <c:pt idx="77">
                  <c:v>0.99999999708038212</c:v>
                </c:pt>
                <c:pt idx="78">
                  <c:v>0.99999999708038212</c:v>
                </c:pt>
                <c:pt idx="79">
                  <c:v>0.99999999708038212</c:v>
                </c:pt>
                <c:pt idx="80">
                  <c:v>0.99999999708038212</c:v>
                </c:pt>
                <c:pt idx="81">
                  <c:v>0.99999999708038212</c:v>
                </c:pt>
                <c:pt idx="82">
                  <c:v>0.99999999708038212</c:v>
                </c:pt>
                <c:pt idx="83">
                  <c:v>0.99999999708038212</c:v>
                </c:pt>
                <c:pt idx="84">
                  <c:v>0.99999999708038212</c:v>
                </c:pt>
                <c:pt idx="85">
                  <c:v>0.99999999708038212</c:v>
                </c:pt>
                <c:pt idx="86">
                  <c:v>0.99999999708038212</c:v>
                </c:pt>
                <c:pt idx="87">
                  <c:v>0.99999999708038212</c:v>
                </c:pt>
                <c:pt idx="88">
                  <c:v>0.99999999708038212</c:v>
                </c:pt>
                <c:pt idx="89">
                  <c:v>0.99999999708038212</c:v>
                </c:pt>
                <c:pt idx="90">
                  <c:v>0.99999999708038212</c:v>
                </c:pt>
                <c:pt idx="91">
                  <c:v>0.99999999708038212</c:v>
                </c:pt>
                <c:pt idx="92">
                  <c:v>0.99999999708038212</c:v>
                </c:pt>
                <c:pt idx="93">
                  <c:v>0.99999999708038212</c:v>
                </c:pt>
                <c:pt idx="94">
                  <c:v>0.99999999708038212</c:v>
                </c:pt>
                <c:pt idx="95">
                  <c:v>0.99999999708038212</c:v>
                </c:pt>
                <c:pt idx="96">
                  <c:v>0.99999999708038212</c:v>
                </c:pt>
                <c:pt idx="97">
                  <c:v>0.99999999708038212</c:v>
                </c:pt>
                <c:pt idx="98">
                  <c:v>0.99999999708038212</c:v>
                </c:pt>
                <c:pt idx="99">
                  <c:v>0.99999999708038212</c:v>
                </c:pt>
                <c:pt idx="100">
                  <c:v>0.99999999708038212</c:v>
                </c:pt>
                <c:pt idx="101">
                  <c:v>0.99999999708038212</c:v>
                </c:pt>
                <c:pt idx="102">
                  <c:v>0.99999999708038212</c:v>
                </c:pt>
                <c:pt idx="103">
                  <c:v>0.99999999708038212</c:v>
                </c:pt>
                <c:pt idx="104">
                  <c:v>0.99999999708038212</c:v>
                </c:pt>
                <c:pt idx="105">
                  <c:v>0.99999999708038212</c:v>
                </c:pt>
                <c:pt idx="106">
                  <c:v>0.99999999708038212</c:v>
                </c:pt>
                <c:pt idx="107">
                  <c:v>0.99999999708038212</c:v>
                </c:pt>
                <c:pt idx="108">
                  <c:v>0.99999999708038212</c:v>
                </c:pt>
                <c:pt idx="109">
                  <c:v>0.99999999708038212</c:v>
                </c:pt>
                <c:pt idx="110">
                  <c:v>0.99999999708038212</c:v>
                </c:pt>
                <c:pt idx="111">
                  <c:v>0.99999999708038212</c:v>
                </c:pt>
                <c:pt idx="112">
                  <c:v>0.99999999708038212</c:v>
                </c:pt>
                <c:pt idx="113">
                  <c:v>0.99999999708038212</c:v>
                </c:pt>
                <c:pt idx="114">
                  <c:v>0.99999999708038212</c:v>
                </c:pt>
                <c:pt idx="115">
                  <c:v>0.99999999708038212</c:v>
                </c:pt>
                <c:pt idx="116">
                  <c:v>0.99999999708038212</c:v>
                </c:pt>
                <c:pt idx="117">
                  <c:v>0.99999999708038212</c:v>
                </c:pt>
                <c:pt idx="118">
                  <c:v>0.99999999708038212</c:v>
                </c:pt>
                <c:pt idx="119">
                  <c:v>0.99999999708038212</c:v>
                </c:pt>
                <c:pt idx="120">
                  <c:v>0.99999999708038212</c:v>
                </c:pt>
                <c:pt idx="121">
                  <c:v>0.99999999708038212</c:v>
                </c:pt>
                <c:pt idx="122">
                  <c:v>0.99999999708038212</c:v>
                </c:pt>
                <c:pt idx="123">
                  <c:v>0.99999999708038212</c:v>
                </c:pt>
                <c:pt idx="124">
                  <c:v>0.99999999708038212</c:v>
                </c:pt>
              </c:numCache>
            </c:numRef>
          </c:yVal>
          <c:smooth val="0"/>
        </c:ser>
        <c:ser>
          <c:idx val="7"/>
          <c:order val="5"/>
          <c:tx>
            <c:strRef>
              <c:f>Selex24!$I$25</c:f>
              <c:strCache>
                <c:ptCount val="1"/>
                <c:pt idx="0">
                  <c:v>join2</c:v>
                </c:pt>
              </c:strCache>
            </c:strRef>
          </c:tx>
          <c:spPr>
            <a:ln w="3175">
              <a:solidFill>
                <a:srgbClr val="FFCC0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FF9900"/>
                </a:solidFill>
                <a:prstDash val="solid"/>
              </a:ln>
            </c:spPr>
          </c:marker>
          <c:xVal>
            <c:numRef>
              <c:f>Selex24!$B$26:$B$150</c:f>
              <c:numCache>
                <c:formatCode>General</c:formatCode>
                <c:ptCount val="12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  <c:pt idx="28">
                  <c:v>59</c:v>
                </c:pt>
                <c:pt idx="29">
                  <c:v>61</c:v>
                </c:pt>
                <c:pt idx="30">
                  <c:v>63</c:v>
                </c:pt>
                <c:pt idx="31">
                  <c:v>65</c:v>
                </c:pt>
                <c:pt idx="32">
                  <c:v>67</c:v>
                </c:pt>
                <c:pt idx="33">
                  <c:v>69</c:v>
                </c:pt>
                <c:pt idx="34">
                  <c:v>71</c:v>
                </c:pt>
                <c:pt idx="35">
                  <c:v>73</c:v>
                </c:pt>
                <c:pt idx="36">
                  <c:v>75</c:v>
                </c:pt>
                <c:pt idx="37">
                  <c:v>77</c:v>
                </c:pt>
                <c:pt idx="38">
                  <c:v>79</c:v>
                </c:pt>
                <c:pt idx="39">
                  <c:v>81</c:v>
                </c:pt>
                <c:pt idx="40">
                  <c:v>83</c:v>
                </c:pt>
                <c:pt idx="41">
                  <c:v>85</c:v>
                </c:pt>
                <c:pt idx="42">
                  <c:v>87</c:v>
                </c:pt>
                <c:pt idx="43">
                  <c:v>87</c:v>
                </c:pt>
                <c:pt idx="44">
                  <c:v>87</c:v>
                </c:pt>
                <c:pt idx="45">
                  <c:v>87</c:v>
                </c:pt>
                <c:pt idx="46">
                  <c:v>87</c:v>
                </c:pt>
                <c:pt idx="47">
                  <c:v>87</c:v>
                </c:pt>
                <c:pt idx="48">
                  <c:v>87</c:v>
                </c:pt>
                <c:pt idx="49">
                  <c:v>87</c:v>
                </c:pt>
                <c:pt idx="50">
                  <c:v>87</c:v>
                </c:pt>
                <c:pt idx="51">
                  <c:v>87</c:v>
                </c:pt>
                <c:pt idx="52">
                  <c:v>87</c:v>
                </c:pt>
                <c:pt idx="53">
                  <c:v>87</c:v>
                </c:pt>
                <c:pt idx="54">
                  <c:v>87</c:v>
                </c:pt>
                <c:pt idx="55">
                  <c:v>87</c:v>
                </c:pt>
                <c:pt idx="56">
                  <c:v>87</c:v>
                </c:pt>
                <c:pt idx="57">
                  <c:v>87</c:v>
                </c:pt>
                <c:pt idx="58">
                  <c:v>87</c:v>
                </c:pt>
                <c:pt idx="59">
                  <c:v>87</c:v>
                </c:pt>
                <c:pt idx="60">
                  <c:v>87</c:v>
                </c:pt>
                <c:pt idx="61">
                  <c:v>87</c:v>
                </c:pt>
                <c:pt idx="62">
                  <c:v>87</c:v>
                </c:pt>
                <c:pt idx="63">
                  <c:v>87</c:v>
                </c:pt>
                <c:pt idx="64">
                  <c:v>87</c:v>
                </c:pt>
                <c:pt idx="65">
                  <c:v>87</c:v>
                </c:pt>
                <c:pt idx="66">
                  <c:v>87</c:v>
                </c:pt>
                <c:pt idx="67">
                  <c:v>87</c:v>
                </c:pt>
                <c:pt idx="68">
                  <c:v>87</c:v>
                </c:pt>
                <c:pt idx="69">
                  <c:v>87</c:v>
                </c:pt>
                <c:pt idx="70">
                  <c:v>87</c:v>
                </c:pt>
                <c:pt idx="71">
                  <c:v>87</c:v>
                </c:pt>
                <c:pt idx="72">
                  <c:v>87</c:v>
                </c:pt>
                <c:pt idx="73">
                  <c:v>87</c:v>
                </c:pt>
                <c:pt idx="74">
                  <c:v>87</c:v>
                </c:pt>
                <c:pt idx="75">
                  <c:v>87</c:v>
                </c:pt>
                <c:pt idx="76">
                  <c:v>87</c:v>
                </c:pt>
                <c:pt idx="77">
                  <c:v>87</c:v>
                </c:pt>
                <c:pt idx="78">
                  <c:v>87</c:v>
                </c:pt>
                <c:pt idx="79">
                  <c:v>87</c:v>
                </c:pt>
                <c:pt idx="80">
                  <c:v>87</c:v>
                </c:pt>
                <c:pt idx="81">
                  <c:v>87</c:v>
                </c:pt>
                <c:pt idx="82">
                  <c:v>87</c:v>
                </c:pt>
                <c:pt idx="83">
                  <c:v>87</c:v>
                </c:pt>
                <c:pt idx="84">
                  <c:v>87</c:v>
                </c:pt>
                <c:pt idx="85">
                  <c:v>87</c:v>
                </c:pt>
                <c:pt idx="86">
                  <c:v>87</c:v>
                </c:pt>
                <c:pt idx="87">
                  <c:v>87</c:v>
                </c:pt>
                <c:pt idx="88">
                  <c:v>87</c:v>
                </c:pt>
                <c:pt idx="89">
                  <c:v>87</c:v>
                </c:pt>
                <c:pt idx="90">
                  <c:v>87</c:v>
                </c:pt>
                <c:pt idx="91">
                  <c:v>87</c:v>
                </c:pt>
                <c:pt idx="92">
                  <c:v>87</c:v>
                </c:pt>
                <c:pt idx="93">
                  <c:v>87</c:v>
                </c:pt>
                <c:pt idx="94">
                  <c:v>87</c:v>
                </c:pt>
                <c:pt idx="95">
                  <c:v>87</c:v>
                </c:pt>
                <c:pt idx="96">
                  <c:v>87</c:v>
                </c:pt>
                <c:pt idx="97">
                  <c:v>87</c:v>
                </c:pt>
                <c:pt idx="98">
                  <c:v>87</c:v>
                </c:pt>
                <c:pt idx="99">
                  <c:v>87</c:v>
                </c:pt>
                <c:pt idx="100">
                  <c:v>87</c:v>
                </c:pt>
                <c:pt idx="101">
                  <c:v>87</c:v>
                </c:pt>
                <c:pt idx="102">
                  <c:v>87</c:v>
                </c:pt>
                <c:pt idx="103">
                  <c:v>87</c:v>
                </c:pt>
                <c:pt idx="104">
                  <c:v>87</c:v>
                </c:pt>
                <c:pt idx="105">
                  <c:v>87</c:v>
                </c:pt>
                <c:pt idx="106">
                  <c:v>87</c:v>
                </c:pt>
                <c:pt idx="107">
                  <c:v>87</c:v>
                </c:pt>
                <c:pt idx="108">
                  <c:v>87</c:v>
                </c:pt>
                <c:pt idx="109">
                  <c:v>87</c:v>
                </c:pt>
                <c:pt idx="110">
                  <c:v>87</c:v>
                </c:pt>
                <c:pt idx="111">
                  <c:v>87</c:v>
                </c:pt>
                <c:pt idx="112">
                  <c:v>87</c:v>
                </c:pt>
                <c:pt idx="113">
                  <c:v>87</c:v>
                </c:pt>
                <c:pt idx="114">
                  <c:v>87</c:v>
                </c:pt>
                <c:pt idx="115">
                  <c:v>87</c:v>
                </c:pt>
                <c:pt idx="116">
                  <c:v>87</c:v>
                </c:pt>
                <c:pt idx="117">
                  <c:v>87</c:v>
                </c:pt>
                <c:pt idx="118">
                  <c:v>87</c:v>
                </c:pt>
                <c:pt idx="119">
                  <c:v>87</c:v>
                </c:pt>
                <c:pt idx="120">
                  <c:v>87</c:v>
                </c:pt>
                <c:pt idx="121">
                  <c:v>87</c:v>
                </c:pt>
                <c:pt idx="122">
                  <c:v>87</c:v>
                </c:pt>
                <c:pt idx="123">
                  <c:v>87</c:v>
                </c:pt>
                <c:pt idx="124">
                  <c:v>87</c:v>
                </c:pt>
              </c:numCache>
            </c:numRef>
          </c:xVal>
          <c:yVal>
            <c:numRef>
              <c:f>Selex24!$I$26:$I$150</c:f>
              <c:numCache>
                <c:formatCode>0.0000</c:formatCode>
                <c:ptCount val="125"/>
                <c:pt idx="0">
                  <c:v>3.2156758064187935E-9</c:v>
                </c:pt>
                <c:pt idx="1">
                  <c:v>3.2829438579047681E-9</c:v>
                </c:pt>
                <c:pt idx="2">
                  <c:v>3.3584010153065556E-9</c:v>
                </c:pt>
                <c:pt idx="3">
                  <c:v>3.4436160582207274E-9</c:v>
                </c:pt>
                <c:pt idx="4">
                  <c:v>3.5405799112129768E-9</c:v>
                </c:pt>
                <c:pt idx="5">
                  <c:v>3.6518558923171694E-9</c:v>
                </c:pt>
                <c:pt idx="6">
                  <c:v>3.7807981816527538E-9</c:v>
                </c:pt>
                <c:pt idx="7">
                  <c:v>3.9318771251486677E-9</c:v>
                </c:pt>
                <c:pt idx="8">
                  <c:v>4.1111768331698438E-9</c:v>
                </c:pt>
                <c:pt idx="9">
                  <c:v>4.3271800873544367E-9</c:v>
                </c:pt>
                <c:pt idx="10">
                  <c:v>4.5920510903811762E-9</c:v>
                </c:pt>
                <c:pt idx="11">
                  <c:v>4.9238201494098543E-9</c:v>
                </c:pt>
                <c:pt idx="12">
                  <c:v>5.3502900878460266E-9</c:v>
                </c:pt>
                <c:pt idx="13">
                  <c:v>5.9164405449863281E-9</c:v>
                </c:pt>
                <c:pt idx="14">
                  <c:v>6.6994959946269973E-9</c:v>
                </c:pt>
                <c:pt idx="15">
                  <c:v>7.8424309839021058E-9</c:v>
                </c:pt>
                <c:pt idx="16">
                  <c:v>9.6374429182373815E-9</c:v>
                </c:pt>
                <c:pt idx="17">
                  <c:v>1.2767936082496259E-8</c:v>
                </c:pt>
                <c:pt idx="18">
                  <c:v>1.9176656818783065E-8</c:v>
                </c:pt>
                <c:pt idx="19">
                  <c:v>3.6378848570448866E-8</c:v>
                </c:pt>
                <c:pt idx="20">
                  <c:v>1.1557630811853601E-7</c:v>
                </c:pt>
                <c:pt idx="21">
                  <c:v>1.7446890038980366E-6</c:v>
                </c:pt>
                <c:pt idx="22">
                  <c:v>0.65497795937367553</c:v>
                </c:pt>
                <c:pt idx="23">
                  <c:v>0.99999849408713537</c:v>
                </c:pt>
                <c:pt idx="24">
                  <c:v>0.99999989038751291</c:v>
                </c:pt>
                <c:pt idx="25">
                  <c:v>0.99999996459129659</c:v>
                </c:pt>
                <c:pt idx="26">
                  <c:v>0.99999998113435595</c:v>
                </c:pt>
                <c:pt idx="27">
                  <c:v>0.99999998737105755</c:v>
                </c:pt>
                <c:pt idx="28">
                  <c:v>0.99999999043778998</c:v>
                </c:pt>
                <c:pt idx="29">
                  <c:v>0.99999999220359725</c:v>
                </c:pt>
                <c:pt idx="30">
                  <c:v>0.99999999333113632</c:v>
                </c:pt>
                <c:pt idx="31">
                  <c:v>0.999999994105226</c:v>
                </c:pt>
                <c:pt idx="32">
                  <c:v>0.99999999466575407</c:v>
                </c:pt>
                <c:pt idx="33">
                  <c:v>0.99999999508849191</c:v>
                </c:pt>
                <c:pt idx="34">
                  <c:v>0.99999999541766948</c:v>
                </c:pt>
                <c:pt idx="35">
                  <c:v>0.99999999568067421</c:v>
                </c:pt>
                <c:pt idx="36">
                  <c:v>0.99999999589529254</c:v>
                </c:pt>
                <c:pt idx="37">
                  <c:v>0.99999999607353796</c:v>
                </c:pt>
                <c:pt idx="38">
                  <c:v>0.99999999622379709</c:v>
                </c:pt>
                <c:pt idx="39">
                  <c:v>0.99999999635209025</c:v>
                </c:pt>
                <c:pt idx="40">
                  <c:v>0.99999999646284365</c:v>
                </c:pt>
                <c:pt idx="41">
                  <c:v>0.9999999965593811</c:v>
                </c:pt>
                <c:pt idx="42">
                  <c:v>0.99999999664424388</c:v>
                </c:pt>
                <c:pt idx="43">
                  <c:v>0.99999999664424388</c:v>
                </c:pt>
                <c:pt idx="44">
                  <c:v>0.99999999664424388</c:v>
                </c:pt>
                <c:pt idx="45">
                  <c:v>0.99999999664424388</c:v>
                </c:pt>
                <c:pt idx="46">
                  <c:v>0.99999999664424388</c:v>
                </c:pt>
                <c:pt idx="47">
                  <c:v>0.99999999664424388</c:v>
                </c:pt>
                <c:pt idx="48">
                  <c:v>0.99999999664424388</c:v>
                </c:pt>
                <c:pt idx="49">
                  <c:v>0.99999999664424388</c:v>
                </c:pt>
                <c:pt idx="50">
                  <c:v>0.99999999664424388</c:v>
                </c:pt>
                <c:pt idx="51">
                  <c:v>0.99999999664424388</c:v>
                </c:pt>
                <c:pt idx="52">
                  <c:v>0.99999999664424388</c:v>
                </c:pt>
                <c:pt idx="53">
                  <c:v>0.99999999664424388</c:v>
                </c:pt>
                <c:pt idx="54">
                  <c:v>0.99999999664424388</c:v>
                </c:pt>
                <c:pt idx="55">
                  <c:v>0.99999999664424388</c:v>
                </c:pt>
                <c:pt idx="56">
                  <c:v>0.99999999664424388</c:v>
                </c:pt>
                <c:pt idx="57">
                  <c:v>0.99999999664424388</c:v>
                </c:pt>
                <c:pt idx="58">
                  <c:v>0.99999999664424388</c:v>
                </c:pt>
                <c:pt idx="59">
                  <c:v>0.99999999664424388</c:v>
                </c:pt>
                <c:pt idx="60">
                  <c:v>0.99999999664424388</c:v>
                </c:pt>
                <c:pt idx="61">
                  <c:v>0.99999999664424388</c:v>
                </c:pt>
                <c:pt idx="62">
                  <c:v>0.99999999664424388</c:v>
                </c:pt>
                <c:pt idx="63">
                  <c:v>0.99999999664424388</c:v>
                </c:pt>
                <c:pt idx="64">
                  <c:v>0.99999999664424388</c:v>
                </c:pt>
                <c:pt idx="65">
                  <c:v>0.99999999664424388</c:v>
                </c:pt>
                <c:pt idx="66">
                  <c:v>0.99999999664424388</c:v>
                </c:pt>
                <c:pt idx="67">
                  <c:v>0.99999999664424388</c:v>
                </c:pt>
                <c:pt idx="68">
                  <c:v>0.99999999664424388</c:v>
                </c:pt>
                <c:pt idx="69">
                  <c:v>0.99999999664424388</c:v>
                </c:pt>
                <c:pt idx="70">
                  <c:v>0.99999999664424388</c:v>
                </c:pt>
                <c:pt idx="71">
                  <c:v>0.99999999664424388</c:v>
                </c:pt>
                <c:pt idx="72">
                  <c:v>0.99999999664424388</c:v>
                </c:pt>
                <c:pt idx="73">
                  <c:v>0.99999999664424388</c:v>
                </c:pt>
                <c:pt idx="74">
                  <c:v>0.99999999664424388</c:v>
                </c:pt>
                <c:pt idx="75">
                  <c:v>0.99999999664424388</c:v>
                </c:pt>
                <c:pt idx="76">
                  <c:v>0.99999999664424388</c:v>
                </c:pt>
                <c:pt idx="77">
                  <c:v>0.99999999664424388</c:v>
                </c:pt>
                <c:pt idx="78">
                  <c:v>0.99999999664424388</c:v>
                </c:pt>
                <c:pt idx="79">
                  <c:v>0.99999999664424388</c:v>
                </c:pt>
                <c:pt idx="80">
                  <c:v>0.99999999664424388</c:v>
                </c:pt>
                <c:pt idx="81">
                  <c:v>0.99999999664424388</c:v>
                </c:pt>
                <c:pt idx="82">
                  <c:v>0.99999999664424388</c:v>
                </c:pt>
                <c:pt idx="83">
                  <c:v>0.99999999664424388</c:v>
                </c:pt>
                <c:pt idx="84">
                  <c:v>0.99999999664424388</c:v>
                </c:pt>
                <c:pt idx="85">
                  <c:v>0.99999999664424388</c:v>
                </c:pt>
                <c:pt idx="86">
                  <c:v>0.99999999664424388</c:v>
                </c:pt>
                <c:pt idx="87">
                  <c:v>0.99999999664424388</c:v>
                </c:pt>
                <c:pt idx="88">
                  <c:v>0.99999999664424388</c:v>
                </c:pt>
                <c:pt idx="89">
                  <c:v>0.99999999664424388</c:v>
                </c:pt>
                <c:pt idx="90">
                  <c:v>0.99999999664424388</c:v>
                </c:pt>
                <c:pt idx="91">
                  <c:v>0.99999999664424388</c:v>
                </c:pt>
                <c:pt idx="92">
                  <c:v>0.99999999664424388</c:v>
                </c:pt>
                <c:pt idx="93">
                  <c:v>0.99999999664424388</c:v>
                </c:pt>
                <c:pt idx="94">
                  <c:v>0.99999999664424388</c:v>
                </c:pt>
                <c:pt idx="95">
                  <c:v>0.99999999664424388</c:v>
                </c:pt>
                <c:pt idx="96">
                  <c:v>0.99999999664424388</c:v>
                </c:pt>
                <c:pt idx="97">
                  <c:v>0.99999999664424388</c:v>
                </c:pt>
                <c:pt idx="98">
                  <c:v>0.99999999664424388</c:v>
                </c:pt>
                <c:pt idx="99">
                  <c:v>0.99999999664424388</c:v>
                </c:pt>
                <c:pt idx="100">
                  <c:v>0.99999999664424388</c:v>
                </c:pt>
                <c:pt idx="101">
                  <c:v>0.99999999664424388</c:v>
                </c:pt>
                <c:pt idx="102">
                  <c:v>0.99999999664424388</c:v>
                </c:pt>
                <c:pt idx="103">
                  <c:v>0.99999999664424388</c:v>
                </c:pt>
                <c:pt idx="104">
                  <c:v>0.99999999664424388</c:v>
                </c:pt>
                <c:pt idx="105">
                  <c:v>0.99999999664424388</c:v>
                </c:pt>
                <c:pt idx="106">
                  <c:v>0.99999999664424388</c:v>
                </c:pt>
                <c:pt idx="107">
                  <c:v>0.99999999664424388</c:v>
                </c:pt>
                <c:pt idx="108">
                  <c:v>0.99999999664424388</c:v>
                </c:pt>
                <c:pt idx="109">
                  <c:v>0.99999999664424388</c:v>
                </c:pt>
                <c:pt idx="110">
                  <c:v>0.99999999664424388</c:v>
                </c:pt>
                <c:pt idx="111">
                  <c:v>0.99999999664424388</c:v>
                </c:pt>
                <c:pt idx="112">
                  <c:v>0.99999999664424388</c:v>
                </c:pt>
                <c:pt idx="113">
                  <c:v>0.99999999664424388</c:v>
                </c:pt>
                <c:pt idx="114">
                  <c:v>0.99999999664424388</c:v>
                </c:pt>
                <c:pt idx="115">
                  <c:v>0.99999999664424388</c:v>
                </c:pt>
                <c:pt idx="116">
                  <c:v>0.99999999664424388</c:v>
                </c:pt>
                <c:pt idx="117">
                  <c:v>0.99999999664424388</c:v>
                </c:pt>
                <c:pt idx="118">
                  <c:v>0.99999999664424388</c:v>
                </c:pt>
                <c:pt idx="119">
                  <c:v>0.99999999664424388</c:v>
                </c:pt>
                <c:pt idx="120">
                  <c:v>0.99999999664424388</c:v>
                </c:pt>
                <c:pt idx="121">
                  <c:v>0.99999999664424388</c:v>
                </c:pt>
                <c:pt idx="122">
                  <c:v>0.99999999664424388</c:v>
                </c:pt>
                <c:pt idx="123">
                  <c:v>0.99999999664424388</c:v>
                </c:pt>
                <c:pt idx="124">
                  <c:v>0.99999999664424388</c:v>
                </c:pt>
              </c:numCache>
            </c:numRef>
          </c:yVal>
          <c:smooth val="0"/>
        </c:ser>
        <c:ser>
          <c:idx val="8"/>
          <c:order val="6"/>
          <c:tx>
            <c:strRef>
              <c:f>Selex24!$J$25</c:f>
              <c:strCache>
                <c:ptCount val="1"/>
                <c:pt idx="0">
                  <c:v>selex</c:v>
                </c:pt>
              </c:strCache>
            </c:strRef>
          </c:tx>
          <c:spPr>
            <a:ln w="3175">
              <a:solidFill>
                <a:srgbClr val="FF0000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Selex24!$B$26:$B$150</c:f>
              <c:numCache>
                <c:formatCode>General</c:formatCode>
                <c:ptCount val="12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  <c:pt idx="28">
                  <c:v>59</c:v>
                </c:pt>
                <c:pt idx="29">
                  <c:v>61</c:v>
                </c:pt>
                <c:pt idx="30">
                  <c:v>63</c:v>
                </c:pt>
                <c:pt idx="31">
                  <c:v>65</c:v>
                </c:pt>
                <c:pt idx="32">
                  <c:v>67</c:v>
                </c:pt>
                <c:pt idx="33">
                  <c:v>69</c:v>
                </c:pt>
                <c:pt idx="34">
                  <c:v>71</c:v>
                </c:pt>
                <c:pt idx="35">
                  <c:v>73</c:v>
                </c:pt>
                <c:pt idx="36">
                  <c:v>75</c:v>
                </c:pt>
                <c:pt idx="37">
                  <c:v>77</c:v>
                </c:pt>
                <c:pt idx="38">
                  <c:v>79</c:v>
                </c:pt>
                <c:pt idx="39">
                  <c:v>81</c:v>
                </c:pt>
                <c:pt idx="40">
                  <c:v>83</c:v>
                </c:pt>
                <c:pt idx="41">
                  <c:v>85</c:v>
                </c:pt>
                <c:pt idx="42">
                  <c:v>87</c:v>
                </c:pt>
                <c:pt idx="43">
                  <c:v>87</c:v>
                </c:pt>
                <c:pt idx="44">
                  <c:v>87</c:v>
                </c:pt>
                <c:pt idx="45">
                  <c:v>87</c:v>
                </c:pt>
                <c:pt idx="46">
                  <c:v>87</c:v>
                </c:pt>
                <c:pt idx="47">
                  <c:v>87</c:v>
                </c:pt>
                <c:pt idx="48">
                  <c:v>87</c:v>
                </c:pt>
                <c:pt idx="49">
                  <c:v>87</c:v>
                </c:pt>
                <c:pt idx="50">
                  <c:v>87</c:v>
                </c:pt>
                <c:pt idx="51">
                  <c:v>87</c:v>
                </c:pt>
                <c:pt idx="52">
                  <c:v>87</c:v>
                </c:pt>
                <c:pt idx="53">
                  <c:v>87</c:v>
                </c:pt>
                <c:pt idx="54">
                  <c:v>87</c:v>
                </c:pt>
                <c:pt idx="55">
                  <c:v>87</c:v>
                </c:pt>
                <c:pt idx="56">
                  <c:v>87</c:v>
                </c:pt>
                <c:pt idx="57">
                  <c:v>87</c:v>
                </c:pt>
                <c:pt idx="58">
                  <c:v>87</c:v>
                </c:pt>
                <c:pt idx="59">
                  <c:v>87</c:v>
                </c:pt>
                <c:pt idx="60">
                  <c:v>87</c:v>
                </c:pt>
                <c:pt idx="61">
                  <c:v>87</c:v>
                </c:pt>
                <c:pt idx="62">
                  <c:v>87</c:v>
                </c:pt>
                <c:pt idx="63">
                  <c:v>87</c:v>
                </c:pt>
                <c:pt idx="64">
                  <c:v>87</c:v>
                </c:pt>
                <c:pt idx="65">
                  <c:v>87</c:v>
                </c:pt>
                <c:pt idx="66">
                  <c:v>87</c:v>
                </c:pt>
                <c:pt idx="67">
                  <c:v>87</c:v>
                </c:pt>
                <c:pt idx="68">
                  <c:v>87</c:v>
                </c:pt>
                <c:pt idx="69">
                  <c:v>87</c:v>
                </c:pt>
                <c:pt idx="70">
                  <c:v>87</c:v>
                </c:pt>
                <c:pt idx="71">
                  <c:v>87</c:v>
                </c:pt>
                <c:pt idx="72">
                  <c:v>87</c:v>
                </c:pt>
                <c:pt idx="73">
                  <c:v>87</c:v>
                </c:pt>
                <c:pt idx="74">
                  <c:v>87</c:v>
                </c:pt>
                <c:pt idx="75">
                  <c:v>87</c:v>
                </c:pt>
                <c:pt idx="76">
                  <c:v>87</c:v>
                </c:pt>
                <c:pt idx="77">
                  <c:v>87</c:v>
                </c:pt>
                <c:pt idx="78">
                  <c:v>87</c:v>
                </c:pt>
                <c:pt idx="79">
                  <c:v>87</c:v>
                </c:pt>
                <c:pt idx="80">
                  <c:v>87</c:v>
                </c:pt>
                <c:pt idx="81">
                  <c:v>87</c:v>
                </c:pt>
                <c:pt idx="82">
                  <c:v>87</c:v>
                </c:pt>
                <c:pt idx="83">
                  <c:v>87</c:v>
                </c:pt>
                <c:pt idx="84">
                  <c:v>87</c:v>
                </c:pt>
                <c:pt idx="85">
                  <c:v>87</c:v>
                </c:pt>
                <c:pt idx="86">
                  <c:v>87</c:v>
                </c:pt>
                <c:pt idx="87">
                  <c:v>87</c:v>
                </c:pt>
                <c:pt idx="88">
                  <c:v>87</c:v>
                </c:pt>
                <c:pt idx="89">
                  <c:v>87</c:v>
                </c:pt>
                <c:pt idx="90">
                  <c:v>87</c:v>
                </c:pt>
                <c:pt idx="91">
                  <c:v>87</c:v>
                </c:pt>
                <c:pt idx="92">
                  <c:v>87</c:v>
                </c:pt>
                <c:pt idx="93">
                  <c:v>87</c:v>
                </c:pt>
                <c:pt idx="94">
                  <c:v>87</c:v>
                </c:pt>
                <c:pt idx="95">
                  <c:v>87</c:v>
                </c:pt>
                <c:pt idx="96">
                  <c:v>87</c:v>
                </c:pt>
                <c:pt idx="97">
                  <c:v>87</c:v>
                </c:pt>
                <c:pt idx="98">
                  <c:v>87</c:v>
                </c:pt>
                <c:pt idx="99">
                  <c:v>87</c:v>
                </c:pt>
                <c:pt idx="100">
                  <c:v>87</c:v>
                </c:pt>
                <c:pt idx="101">
                  <c:v>87</c:v>
                </c:pt>
                <c:pt idx="102">
                  <c:v>87</c:v>
                </c:pt>
                <c:pt idx="103">
                  <c:v>87</c:v>
                </c:pt>
                <c:pt idx="104">
                  <c:v>87</c:v>
                </c:pt>
                <c:pt idx="105">
                  <c:v>87</c:v>
                </c:pt>
                <c:pt idx="106">
                  <c:v>87</c:v>
                </c:pt>
                <c:pt idx="107">
                  <c:v>87</c:v>
                </c:pt>
                <c:pt idx="108">
                  <c:v>87</c:v>
                </c:pt>
                <c:pt idx="109">
                  <c:v>87</c:v>
                </c:pt>
                <c:pt idx="110">
                  <c:v>87</c:v>
                </c:pt>
                <c:pt idx="111">
                  <c:v>87</c:v>
                </c:pt>
                <c:pt idx="112">
                  <c:v>87</c:v>
                </c:pt>
                <c:pt idx="113">
                  <c:v>87</c:v>
                </c:pt>
                <c:pt idx="114">
                  <c:v>87</c:v>
                </c:pt>
                <c:pt idx="115">
                  <c:v>87</c:v>
                </c:pt>
                <c:pt idx="116">
                  <c:v>87</c:v>
                </c:pt>
                <c:pt idx="117">
                  <c:v>87</c:v>
                </c:pt>
                <c:pt idx="118">
                  <c:v>87</c:v>
                </c:pt>
                <c:pt idx="119">
                  <c:v>87</c:v>
                </c:pt>
                <c:pt idx="120">
                  <c:v>87</c:v>
                </c:pt>
                <c:pt idx="121">
                  <c:v>87</c:v>
                </c:pt>
                <c:pt idx="122">
                  <c:v>87</c:v>
                </c:pt>
                <c:pt idx="123">
                  <c:v>87</c:v>
                </c:pt>
                <c:pt idx="124">
                  <c:v>87</c:v>
                </c:pt>
              </c:numCache>
            </c:numRef>
          </c:xVal>
          <c:yVal>
            <c:numRef>
              <c:f>Selex24!$J$26:$J$150</c:f>
              <c:numCache>
                <c:formatCode>0.000</c:formatCode>
                <c:ptCount val="125"/>
                <c:pt idx="0">
                  <c:v>4.0108228286389517E-5</c:v>
                </c:pt>
                <c:pt idx="1">
                  <c:v>1.6527155093312257E-4</c:v>
                </c:pt>
                <c:pt idx="2">
                  <c:v>6.1217722221654214E-4</c:v>
                </c:pt>
                <c:pt idx="3">
                  <c:v>2.0382214869430182E-3</c:v>
                </c:pt>
                <c:pt idx="4">
                  <c:v>6.0998102299100595E-3</c:v>
                </c:pt>
                <c:pt idx="5">
                  <c:v>1.6408576385141985E-2</c:v>
                </c:pt>
                <c:pt idx="6">
                  <c:v>3.9674805519079606E-2</c:v>
                </c:pt>
                <c:pt idx="7">
                  <c:v>8.6227926203409466E-2</c:v>
                </c:pt>
                <c:pt idx="8">
                  <c:v>0.16844971350435323</c:v>
                </c:pt>
                <c:pt idx="9">
                  <c:v>0.29578885171974767</c:v>
                </c:pt>
                <c:pt idx="10">
                  <c:v>0.46685553415931008</c:v>
                </c:pt>
                <c:pt idx="11">
                  <c:v>0.66232691700770141</c:v>
                </c:pt>
                <c:pt idx="12">
                  <c:v>0.84460079282666933</c:v>
                </c:pt>
                <c:pt idx="13">
                  <c:v>0.96809906737784246</c:v>
                </c:pt>
                <c:pt idx="14">
                  <c:v>0.99999430813212964</c:v>
                </c:pt>
                <c:pt idx="15">
                  <c:v>0.99999994735113307</c:v>
                </c:pt>
                <c:pt idx="16">
                  <c:v>0.9999999811850302</c:v>
                </c:pt>
                <c:pt idx="17">
                  <c:v>0.9999999871290004</c:v>
                </c:pt>
                <c:pt idx="18">
                  <c:v>0.99999998948686819</c:v>
                </c:pt>
                <c:pt idx="19">
                  <c:v>0.99999999092906655</c:v>
                </c:pt>
                <c:pt idx="20">
                  <c:v>0.99999999203172663</c:v>
                </c:pt>
                <c:pt idx="21">
                  <c:v>0.99999999293762687</c:v>
                </c:pt>
                <c:pt idx="22">
                  <c:v>0.99999999346866797</c:v>
                </c:pt>
                <c:pt idx="23">
                  <c:v>0.99999872983889693</c:v>
                </c:pt>
                <c:pt idx="24">
                  <c:v>0.99999501899217746</c:v>
                </c:pt>
                <c:pt idx="25">
                  <c:v>0.99998886086719774</c:v>
                </c:pt>
                <c:pt idx="26">
                  <c:v>0.99998025552989822</c:v>
                </c:pt>
                <c:pt idx="27">
                  <c:v>0.99996920306168158</c:v>
                </c:pt>
                <c:pt idx="28">
                  <c:v>0.99995570355782404</c:v>
                </c:pt>
                <c:pt idx="29">
                  <c:v>0.99993975712790151</c:v>
                </c:pt>
                <c:pt idx="30">
                  <c:v>0.99992136389662567</c:v>
                </c:pt>
                <c:pt idx="31">
                  <c:v>0.99990052400462859</c:v>
                </c:pt>
                <c:pt idx="32">
                  <c:v>0.99987723760905989</c:v>
                </c:pt>
                <c:pt idx="33">
                  <c:v>0.99985150488400876</c:v>
                </c:pt>
                <c:pt idx="34">
                  <c:v>0.99982332602078927</c:v>
                </c:pt>
                <c:pt idx="35">
                  <c:v>0.99979270122813835</c:v>
                </c:pt>
                <c:pt idx="36">
                  <c:v>0.99975963073234952</c:v>
                </c:pt>
                <c:pt idx="37">
                  <c:v>0.999724114777368</c:v>
                </c:pt>
                <c:pt idx="38">
                  <c:v>0.99968615362485769</c:v>
                </c:pt>
                <c:pt idx="39">
                  <c:v>0.99964574755424906</c:v>
                </c:pt>
                <c:pt idx="40">
                  <c:v>0.99960289686277326</c:v>
                </c:pt>
                <c:pt idx="41">
                  <c:v>0.99955760186548781</c:v>
                </c:pt>
                <c:pt idx="42">
                  <c:v>0.99950986289529398</c:v>
                </c:pt>
                <c:pt idx="43">
                  <c:v>0.99950986289529398</c:v>
                </c:pt>
                <c:pt idx="44">
                  <c:v>0.99950986289529398</c:v>
                </c:pt>
                <c:pt idx="45">
                  <c:v>0.99950986289529398</c:v>
                </c:pt>
                <c:pt idx="46">
                  <c:v>0.99950986289529398</c:v>
                </c:pt>
                <c:pt idx="47">
                  <c:v>0.99950986289529398</c:v>
                </c:pt>
                <c:pt idx="48">
                  <c:v>0.99950986289529398</c:v>
                </c:pt>
                <c:pt idx="49">
                  <c:v>0.99950986289529398</c:v>
                </c:pt>
                <c:pt idx="50">
                  <c:v>0.99950986289529398</c:v>
                </c:pt>
                <c:pt idx="51">
                  <c:v>0.99950986289529398</c:v>
                </c:pt>
                <c:pt idx="52">
                  <c:v>0.99950986289529398</c:v>
                </c:pt>
                <c:pt idx="53">
                  <c:v>0.99950986289529398</c:v>
                </c:pt>
                <c:pt idx="54">
                  <c:v>0.99950986289529398</c:v>
                </c:pt>
                <c:pt idx="55">
                  <c:v>0.99950986289529398</c:v>
                </c:pt>
                <c:pt idx="56">
                  <c:v>0.99950986289529398</c:v>
                </c:pt>
                <c:pt idx="57">
                  <c:v>0.99950986289529398</c:v>
                </c:pt>
                <c:pt idx="58">
                  <c:v>0.99950986289529398</c:v>
                </c:pt>
                <c:pt idx="59">
                  <c:v>0.99950986289529398</c:v>
                </c:pt>
                <c:pt idx="60">
                  <c:v>0.99950986289529398</c:v>
                </c:pt>
                <c:pt idx="61">
                  <c:v>0.99950986289529398</c:v>
                </c:pt>
                <c:pt idx="62">
                  <c:v>0.99950986289529398</c:v>
                </c:pt>
                <c:pt idx="63">
                  <c:v>0.99950986289529398</c:v>
                </c:pt>
                <c:pt idx="64">
                  <c:v>0.99950986289529398</c:v>
                </c:pt>
                <c:pt idx="65">
                  <c:v>0.99950986289529398</c:v>
                </c:pt>
                <c:pt idx="66">
                  <c:v>0.99950986289529398</c:v>
                </c:pt>
                <c:pt idx="67">
                  <c:v>0.99950986289529398</c:v>
                </c:pt>
                <c:pt idx="68">
                  <c:v>0.99950986289529398</c:v>
                </c:pt>
                <c:pt idx="69">
                  <c:v>0.99950986289529398</c:v>
                </c:pt>
                <c:pt idx="70">
                  <c:v>0.99950986289529398</c:v>
                </c:pt>
                <c:pt idx="71">
                  <c:v>0.99950986289529398</c:v>
                </c:pt>
                <c:pt idx="72">
                  <c:v>0.99950986289529398</c:v>
                </c:pt>
                <c:pt idx="73">
                  <c:v>0.99950986289529398</c:v>
                </c:pt>
                <c:pt idx="74">
                  <c:v>0.99950986289529398</c:v>
                </c:pt>
                <c:pt idx="75">
                  <c:v>0.99950986289529398</c:v>
                </c:pt>
                <c:pt idx="76">
                  <c:v>0.99950986289529398</c:v>
                </c:pt>
                <c:pt idx="77">
                  <c:v>0.99950986289529398</c:v>
                </c:pt>
                <c:pt idx="78">
                  <c:v>0.99950986289529398</c:v>
                </c:pt>
                <c:pt idx="79">
                  <c:v>0.99950986289529398</c:v>
                </c:pt>
                <c:pt idx="80">
                  <c:v>0.99950986289529398</c:v>
                </c:pt>
                <c:pt idx="81">
                  <c:v>0.99950986289529398</c:v>
                </c:pt>
                <c:pt idx="82">
                  <c:v>0.99950986289529398</c:v>
                </c:pt>
                <c:pt idx="83">
                  <c:v>0.99950986289529398</c:v>
                </c:pt>
                <c:pt idx="84">
                  <c:v>0.99950986289529398</c:v>
                </c:pt>
                <c:pt idx="85">
                  <c:v>0.99950986289529398</c:v>
                </c:pt>
                <c:pt idx="86">
                  <c:v>0.99950986289529398</c:v>
                </c:pt>
                <c:pt idx="87">
                  <c:v>0.99950986289529398</c:v>
                </c:pt>
                <c:pt idx="88">
                  <c:v>0.99950986289529398</c:v>
                </c:pt>
                <c:pt idx="89">
                  <c:v>0.99950986289529398</c:v>
                </c:pt>
                <c:pt idx="90">
                  <c:v>0.99950986289529398</c:v>
                </c:pt>
                <c:pt idx="91">
                  <c:v>0.99950986289529398</c:v>
                </c:pt>
                <c:pt idx="92">
                  <c:v>0.99950986289529398</c:v>
                </c:pt>
                <c:pt idx="93">
                  <c:v>0.99950986289529398</c:v>
                </c:pt>
                <c:pt idx="94">
                  <c:v>0.99950986289529398</c:v>
                </c:pt>
                <c:pt idx="95">
                  <c:v>0.99950986289529398</c:v>
                </c:pt>
                <c:pt idx="96">
                  <c:v>0.99950986289529398</c:v>
                </c:pt>
                <c:pt idx="97">
                  <c:v>0.99950986289529398</c:v>
                </c:pt>
                <c:pt idx="98">
                  <c:v>0.99950986289529398</c:v>
                </c:pt>
                <c:pt idx="99">
                  <c:v>0.99950986289529398</c:v>
                </c:pt>
                <c:pt idx="100">
                  <c:v>0.99950986289529398</c:v>
                </c:pt>
                <c:pt idx="101">
                  <c:v>0.99950986289529398</c:v>
                </c:pt>
                <c:pt idx="102">
                  <c:v>0.99950986289529398</c:v>
                </c:pt>
                <c:pt idx="103">
                  <c:v>0.99950986289529398</c:v>
                </c:pt>
                <c:pt idx="104">
                  <c:v>0.99950986289529398</c:v>
                </c:pt>
                <c:pt idx="105">
                  <c:v>0.99950986289529398</c:v>
                </c:pt>
                <c:pt idx="106">
                  <c:v>0.99950986289529398</c:v>
                </c:pt>
                <c:pt idx="107">
                  <c:v>0.99950986289529398</c:v>
                </c:pt>
                <c:pt idx="108">
                  <c:v>0.99950986289529398</c:v>
                </c:pt>
                <c:pt idx="109">
                  <c:v>0.99950986289529398</c:v>
                </c:pt>
                <c:pt idx="110">
                  <c:v>0.99950986289529398</c:v>
                </c:pt>
                <c:pt idx="111">
                  <c:v>0.99950986289529398</c:v>
                </c:pt>
                <c:pt idx="112">
                  <c:v>0.99950986289529398</c:v>
                </c:pt>
                <c:pt idx="113">
                  <c:v>0.99950986289529398</c:v>
                </c:pt>
                <c:pt idx="114">
                  <c:v>0.99950986289529398</c:v>
                </c:pt>
                <c:pt idx="115">
                  <c:v>0.99950986289529398</c:v>
                </c:pt>
                <c:pt idx="116">
                  <c:v>0.99950986289529398</c:v>
                </c:pt>
                <c:pt idx="117">
                  <c:v>0.99950986289529398</c:v>
                </c:pt>
                <c:pt idx="118">
                  <c:v>0.99950986289529398</c:v>
                </c:pt>
                <c:pt idx="119">
                  <c:v>0.99950986289529398</c:v>
                </c:pt>
                <c:pt idx="120">
                  <c:v>0.99950986289529398</c:v>
                </c:pt>
                <c:pt idx="121">
                  <c:v>0.99950986289529398</c:v>
                </c:pt>
                <c:pt idx="122">
                  <c:v>0.99950986289529398</c:v>
                </c:pt>
                <c:pt idx="123">
                  <c:v>0.99950986289529398</c:v>
                </c:pt>
                <c:pt idx="124">
                  <c:v>0.99950986289529398</c:v>
                </c:pt>
              </c:numCache>
            </c:numRef>
          </c:yVal>
          <c:smooth val="0"/>
        </c:ser>
        <c:ser>
          <c:idx val="2"/>
          <c:order val="7"/>
          <c:tx>
            <c:v>New</c:v>
          </c:tx>
          <c:marker>
            <c:symbol val="none"/>
          </c:marker>
          <c:xVal>
            <c:numRef>
              <c:f>Selex24!$B$26:$B$51</c:f>
              <c:numCache>
                <c:formatCode>General</c:formatCode>
                <c:ptCount val="26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</c:numCache>
            </c:numRef>
          </c:xVal>
          <c:yVal>
            <c:numRef>
              <c:f>Selex24!$K$26:$K$51</c:f>
              <c:numCache>
                <c:formatCode>General</c:formatCode>
                <c:ptCount val="26"/>
                <c:pt idx="0">
                  <c:v>2.1106E-4</c:v>
                </c:pt>
                <c:pt idx="1">
                  <c:v>4.8937600000000003E-4</c:v>
                </c:pt>
                <c:pt idx="2">
                  <c:v>1.1342800000000001E-3</c:v>
                </c:pt>
                <c:pt idx="3">
                  <c:v>2.6268099999999998E-3</c:v>
                </c:pt>
                <c:pt idx="4">
                  <c:v>6.0713399999999997E-3</c:v>
                </c:pt>
                <c:pt idx="5">
                  <c:v>1.39694E-2</c:v>
                </c:pt>
                <c:pt idx="6">
                  <c:v>3.1813000000000001E-2</c:v>
                </c:pt>
                <c:pt idx="7">
                  <c:v>7.0812100000000003E-2</c:v>
                </c:pt>
                <c:pt idx="8">
                  <c:v>0.150203</c:v>
                </c:pt>
                <c:pt idx="9">
                  <c:v>0.29075000000000001</c:v>
                </c:pt>
                <c:pt idx="10">
                  <c:v>0.48738399999999998</c:v>
                </c:pt>
                <c:pt idx="11">
                  <c:v>0.68800099999999997</c:v>
                </c:pt>
                <c:pt idx="12">
                  <c:v>0.83645199999999997</c:v>
                </c:pt>
                <c:pt idx="13">
                  <c:v>0.92225100000000004</c:v>
                </c:pt>
                <c:pt idx="14">
                  <c:v>0.96492599999999995</c:v>
                </c:pt>
                <c:pt idx="15">
                  <c:v>0.98456999999999995</c:v>
                </c:pt>
                <c:pt idx="16">
                  <c:v>0.99328799999999995</c:v>
                </c:pt>
                <c:pt idx="17">
                  <c:v>0.99709499999999995</c:v>
                </c:pt>
                <c:pt idx="18">
                  <c:v>0.99874499999999999</c:v>
                </c:pt>
                <c:pt idx="19">
                  <c:v>0.99945899999999999</c:v>
                </c:pt>
                <c:pt idx="20">
                  <c:v>0.99976699999999996</c:v>
                </c:pt>
                <c:pt idx="21">
                  <c:v>0.99989899999999998</c:v>
                </c:pt>
                <c:pt idx="22">
                  <c:v>0.99995699999999998</c:v>
                </c:pt>
                <c:pt idx="23">
                  <c:v>0.99998100000000001</c:v>
                </c:pt>
                <c:pt idx="24">
                  <c:v>0.99999199999999999</c:v>
                </c:pt>
                <c:pt idx="25">
                  <c:v>0.99999700000000002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2383736"/>
        <c:axId val="342382952"/>
      </c:scatterChart>
      <c:valAx>
        <c:axId val="342383736"/>
        <c:scaling>
          <c:orientation val="minMax"/>
          <c:min val="0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en-US"/>
          </a:p>
        </c:txPr>
        <c:crossAx val="342382952"/>
        <c:crosses val="autoZero"/>
        <c:crossBetween val="midCat"/>
      </c:valAx>
      <c:valAx>
        <c:axId val="342382952"/>
        <c:scaling>
          <c:orientation val="minMax"/>
          <c:max val="1.2"/>
          <c:min val="0"/>
        </c:scaling>
        <c:delete val="0"/>
        <c:axPos val="l"/>
        <c:numFmt formatCode="0.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en-US"/>
          </a:p>
        </c:txPr>
        <c:crossAx val="342383736"/>
        <c:crosses val="autoZero"/>
        <c:crossBetween val="midCat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3461012311901508"/>
          <c:y val="7.5046904315197005E-2"/>
          <c:w val="0.18778848950310759"/>
          <c:h val="0.3635673870972506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1" i="0" u="none" strike="noStrike" baseline="0">
              <a:solidFill>
                <a:srgbClr val="000000"/>
              </a:solidFill>
              <a:latin typeface="MS Sans Serif"/>
              <a:ea typeface="MS Sans Serif"/>
              <a:cs typeface="MS Sans Serif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en-US"/>
    </a:p>
  </c:txPr>
  <c:printSettings>
    <c:headerFooter alignWithMargins="0">
      <c:oddHeader>&amp;F</c:oddHeader>
      <c:oddFooter>Page &amp;P</c:oddFooter>
    </c:headerFooter>
    <c:pageMargins b="1" l="0.75" r="0.75" t="1" header="0.5" footer="0.5"/>
    <c:pageSetup orientation="portrait" horizontalDpi="300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8306102056253815E-2"/>
          <c:y val="4.4943902416722289E-2"/>
          <c:w val="0.90164054714255026"/>
          <c:h val="0.86517012152190409"/>
        </c:manualLayout>
      </c:layout>
      <c:scatterChart>
        <c:scatterStyle val="lineMarker"/>
        <c:varyColors val="0"/>
        <c:ser>
          <c:idx val="8"/>
          <c:order val="0"/>
          <c:tx>
            <c:strRef>
              <c:f>Selex24!$J$25</c:f>
              <c:strCache>
                <c:ptCount val="1"/>
                <c:pt idx="0">
                  <c:v>selex</c:v>
                </c:pt>
              </c:strCache>
            </c:strRef>
          </c:tx>
          <c:spPr>
            <a:ln w="381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Selex24!$B$26:$B$150</c:f>
              <c:numCache>
                <c:formatCode>General</c:formatCode>
                <c:ptCount val="12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  <c:pt idx="28">
                  <c:v>59</c:v>
                </c:pt>
                <c:pt idx="29">
                  <c:v>61</c:v>
                </c:pt>
                <c:pt idx="30">
                  <c:v>63</c:v>
                </c:pt>
                <c:pt idx="31">
                  <c:v>65</c:v>
                </c:pt>
                <c:pt idx="32">
                  <c:v>67</c:v>
                </c:pt>
                <c:pt idx="33">
                  <c:v>69</c:v>
                </c:pt>
                <c:pt idx="34">
                  <c:v>71</c:v>
                </c:pt>
                <c:pt idx="35">
                  <c:v>73</c:v>
                </c:pt>
                <c:pt idx="36">
                  <c:v>75</c:v>
                </c:pt>
                <c:pt idx="37">
                  <c:v>77</c:v>
                </c:pt>
                <c:pt idx="38">
                  <c:v>79</c:v>
                </c:pt>
                <c:pt idx="39">
                  <c:v>81</c:v>
                </c:pt>
                <c:pt idx="40">
                  <c:v>83</c:v>
                </c:pt>
                <c:pt idx="41">
                  <c:v>85</c:v>
                </c:pt>
                <c:pt idx="42">
                  <c:v>87</c:v>
                </c:pt>
                <c:pt idx="43">
                  <c:v>87</c:v>
                </c:pt>
                <c:pt idx="44">
                  <c:v>87</c:v>
                </c:pt>
                <c:pt idx="45">
                  <c:v>87</c:v>
                </c:pt>
                <c:pt idx="46">
                  <c:v>87</c:v>
                </c:pt>
                <c:pt idx="47">
                  <c:v>87</c:v>
                </c:pt>
                <c:pt idx="48">
                  <c:v>87</c:v>
                </c:pt>
                <c:pt idx="49">
                  <c:v>87</c:v>
                </c:pt>
                <c:pt idx="50">
                  <c:v>87</c:v>
                </c:pt>
                <c:pt idx="51">
                  <c:v>87</c:v>
                </c:pt>
                <c:pt idx="52">
                  <c:v>87</c:v>
                </c:pt>
                <c:pt idx="53">
                  <c:v>87</c:v>
                </c:pt>
                <c:pt idx="54">
                  <c:v>87</c:v>
                </c:pt>
                <c:pt idx="55">
                  <c:v>87</c:v>
                </c:pt>
                <c:pt idx="56">
                  <c:v>87</c:v>
                </c:pt>
                <c:pt idx="57">
                  <c:v>87</c:v>
                </c:pt>
                <c:pt idx="58">
                  <c:v>87</c:v>
                </c:pt>
                <c:pt idx="59">
                  <c:v>87</c:v>
                </c:pt>
                <c:pt idx="60">
                  <c:v>87</c:v>
                </c:pt>
                <c:pt idx="61">
                  <c:v>87</c:v>
                </c:pt>
                <c:pt idx="62">
                  <c:v>87</c:v>
                </c:pt>
                <c:pt idx="63">
                  <c:v>87</c:v>
                </c:pt>
                <c:pt idx="64">
                  <c:v>87</c:v>
                </c:pt>
                <c:pt idx="65">
                  <c:v>87</c:v>
                </c:pt>
                <c:pt idx="66">
                  <c:v>87</c:v>
                </c:pt>
                <c:pt idx="67">
                  <c:v>87</c:v>
                </c:pt>
                <c:pt idx="68">
                  <c:v>87</c:v>
                </c:pt>
                <c:pt idx="69">
                  <c:v>87</c:v>
                </c:pt>
                <c:pt idx="70">
                  <c:v>87</c:v>
                </c:pt>
                <c:pt idx="71">
                  <c:v>87</c:v>
                </c:pt>
                <c:pt idx="72">
                  <c:v>87</c:v>
                </c:pt>
                <c:pt idx="73">
                  <c:v>87</c:v>
                </c:pt>
                <c:pt idx="74">
                  <c:v>87</c:v>
                </c:pt>
                <c:pt idx="75">
                  <c:v>87</c:v>
                </c:pt>
                <c:pt idx="76">
                  <c:v>87</c:v>
                </c:pt>
                <c:pt idx="77">
                  <c:v>87</c:v>
                </c:pt>
                <c:pt idx="78">
                  <c:v>87</c:v>
                </c:pt>
                <c:pt idx="79">
                  <c:v>87</c:v>
                </c:pt>
                <c:pt idx="80">
                  <c:v>87</c:v>
                </c:pt>
                <c:pt idx="81">
                  <c:v>87</c:v>
                </c:pt>
                <c:pt idx="82">
                  <c:v>87</c:v>
                </c:pt>
                <c:pt idx="83">
                  <c:v>87</c:v>
                </c:pt>
                <c:pt idx="84">
                  <c:v>87</c:v>
                </c:pt>
                <c:pt idx="85">
                  <c:v>87</c:v>
                </c:pt>
                <c:pt idx="86">
                  <c:v>87</c:v>
                </c:pt>
                <c:pt idx="87">
                  <c:v>87</c:v>
                </c:pt>
                <c:pt idx="88">
                  <c:v>87</c:v>
                </c:pt>
                <c:pt idx="89">
                  <c:v>87</c:v>
                </c:pt>
                <c:pt idx="90">
                  <c:v>87</c:v>
                </c:pt>
                <c:pt idx="91">
                  <c:v>87</c:v>
                </c:pt>
                <c:pt idx="92">
                  <c:v>87</c:v>
                </c:pt>
                <c:pt idx="93">
                  <c:v>87</c:v>
                </c:pt>
                <c:pt idx="94">
                  <c:v>87</c:v>
                </c:pt>
                <c:pt idx="95">
                  <c:v>87</c:v>
                </c:pt>
                <c:pt idx="96">
                  <c:v>87</c:v>
                </c:pt>
                <c:pt idx="97">
                  <c:v>87</c:v>
                </c:pt>
                <c:pt idx="98">
                  <c:v>87</c:v>
                </c:pt>
                <c:pt idx="99">
                  <c:v>87</c:v>
                </c:pt>
                <c:pt idx="100">
                  <c:v>87</c:v>
                </c:pt>
                <c:pt idx="101">
                  <c:v>87</c:v>
                </c:pt>
                <c:pt idx="102">
                  <c:v>87</c:v>
                </c:pt>
                <c:pt idx="103">
                  <c:v>87</c:v>
                </c:pt>
                <c:pt idx="104">
                  <c:v>87</c:v>
                </c:pt>
                <c:pt idx="105">
                  <c:v>87</c:v>
                </c:pt>
                <c:pt idx="106">
                  <c:v>87</c:v>
                </c:pt>
                <c:pt idx="107">
                  <c:v>87</c:v>
                </c:pt>
                <c:pt idx="108">
                  <c:v>87</c:v>
                </c:pt>
                <c:pt idx="109">
                  <c:v>87</c:v>
                </c:pt>
                <c:pt idx="110">
                  <c:v>87</c:v>
                </c:pt>
                <c:pt idx="111">
                  <c:v>87</c:v>
                </c:pt>
                <c:pt idx="112">
                  <c:v>87</c:v>
                </c:pt>
                <c:pt idx="113">
                  <c:v>87</c:v>
                </c:pt>
                <c:pt idx="114">
                  <c:v>87</c:v>
                </c:pt>
                <c:pt idx="115">
                  <c:v>87</c:v>
                </c:pt>
                <c:pt idx="116">
                  <c:v>87</c:v>
                </c:pt>
                <c:pt idx="117">
                  <c:v>87</c:v>
                </c:pt>
                <c:pt idx="118">
                  <c:v>87</c:v>
                </c:pt>
                <c:pt idx="119">
                  <c:v>87</c:v>
                </c:pt>
                <c:pt idx="120">
                  <c:v>87</c:v>
                </c:pt>
                <c:pt idx="121">
                  <c:v>87</c:v>
                </c:pt>
                <c:pt idx="122">
                  <c:v>87</c:v>
                </c:pt>
                <c:pt idx="123">
                  <c:v>87</c:v>
                </c:pt>
                <c:pt idx="124">
                  <c:v>87</c:v>
                </c:pt>
              </c:numCache>
            </c:numRef>
          </c:xVal>
          <c:yVal>
            <c:numRef>
              <c:f>Selex24!$J$26:$J$150</c:f>
              <c:numCache>
                <c:formatCode>0.000</c:formatCode>
                <c:ptCount val="125"/>
                <c:pt idx="0">
                  <c:v>4.0108228286389517E-5</c:v>
                </c:pt>
                <c:pt idx="1">
                  <c:v>1.6527155093312257E-4</c:v>
                </c:pt>
                <c:pt idx="2">
                  <c:v>6.1217722221654214E-4</c:v>
                </c:pt>
                <c:pt idx="3">
                  <c:v>2.0382214869430182E-3</c:v>
                </c:pt>
                <c:pt idx="4">
                  <c:v>6.0998102299100595E-3</c:v>
                </c:pt>
                <c:pt idx="5">
                  <c:v>1.6408576385141985E-2</c:v>
                </c:pt>
                <c:pt idx="6">
                  <c:v>3.9674805519079606E-2</c:v>
                </c:pt>
                <c:pt idx="7">
                  <c:v>8.6227926203409466E-2</c:v>
                </c:pt>
                <c:pt idx="8">
                  <c:v>0.16844971350435323</c:v>
                </c:pt>
                <c:pt idx="9">
                  <c:v>0.29578885171974767</c:v>
                </c:pt>
                <c:pt idx="10">
                  <c:v>0.46685553415931008</c:v>
                </c:pt>
                <c:pt idx="11">
                  <c:v>0.66232691700770141</c:v>
                </c:pt>
                <c:pt idx="12">
                  <c:v>0.84460079282666933</c:v>
                </c:pt>
                <c:pt idx="13">
                  <c:v>0.96809906737784246</c:v>
                </c:pt>
                <c:pt idx="14">
                  <c:v>0.99999430813212964</c:v>
                </c:pt>
                <c:pt idx="15">
                  <c:v>0.99999994735113307</c:v>
                </c:pt>
                <c:pt idx="16">
                  <c:v>0.9999999811850302</c:v>
                </c:pt>
                <c:pt idx="17">
                  <c:v>0.9999999871290004</c:v>
                </c:pt>
                <c:pt idx="18">
                  <c:v>0.99999998948686819</c:v>
                </c:pt>
                <c:pt idx="19">
                  <c:v>0.99999999092906655</c:v>
                </c:pt>
                <c:pt idx="20">
                  <c:v>0.99999999203172663</c:v>
                </c:pt>
                <c:pt idx="21">
                  <c:v>0.99999999293762687</c:v>
                </c:pt>
                <c:pt idx="22">
                  <c:v>0.99999999346866797</c:v>
                </c:pt>
                <c:pt idx="23">
                  <c:v>0.99999872983889693</c:v>
                </c:pt>
                <c:pt idx="24">
                  <c:v>0.99999501899217746</c:v>
                </c:pt>
                <c:pt idx="25">
                  <c:v>0.99998886086719774</c:v>
                </c:pt>
                <c:pt idx="26">
                  <c:v>0.99998025552989822</c:v>
                </c:pt>
                <c:pt idx="27">
                  <c:v>0.99996920306168158</c:v>
                </c:pt>
                <c:pt idx="28">
                  <c:v>0.99995570355782404</c:v>
                </c:pt>
                <c:pt idx="29">
                  <c:v>0.99993975712790151</c:v>
                </c:pt>
                <c:pt idx="30">
                  <c:v>0.99992136389662567</c:v>
                </c:pt>
                <c:pt idx="31">
                  <c:v>0.99990052400462859</c:v>
                </c:pt>
                <c:pt idx="32">
                  <c:v>0.99987723760905989</c:v>
                </c:pt>
                <c:pt idx="33">
                  <c:v>0.99985150488400876</c:v>
                </c:pt>
                <c:pt idx="34">
                  <c:v>0.99982332602078927</c:v>
                </c:pt>
                <c:pt idx="35">
                  <c:v>0.99979270122813835</c:v>
                </c:pt>
                <c:pt idx="36">
                  <c:v>0.99975963073234952</c:v>
                </c:pt>
                <c:pt idx="37">
                  <c:v>0.999724114777368</c:v>
                </c:pt>
                <c:pt idx="38">
                  <c:v>0.99968615362485769</c:v>
                </c:pt>
                <c:pt idx="39">
                  <c:v>0.99964574755424906</c:v>
                </c:pt>
                <c:pt idx="40">
                  <c:v>0.99960289686277326</c:v>
                </c:pt>
                <c:pt idx="41">
                  <c:v>0.99955760186548781</c:v>
                </c:pt>
                <c:pt idx="42">
                  <c:v>0.99950986289529398</c:v>
                </c:pt>
                <c:pt idx="43">
                  <c:v>0.99950986289529398</c:v>
                </c:pt>
                <c:pt idx="44">
                  <c:v>0.99950986289529398</c:v>
                </c:pt>
                <c:pt idx="45">
                  <c:v>0.99950986289529398</c:v>
                </c:pt>
                <c:pt idx="46">
                  <c:v>0.99950986289529398</c:v>
                </c:pt>
                <c:pt idx="47">
                  <c:v>0.99950986289529398</c:v>
                </c:pt>
                <c:pt idx="48">
                  <c:v>0.99950986289529398</c:v>
                </c:pt>
                <c:pt idx="49">
                  <c:v>0.99950986289529398</c:v>
                </c:pt>
                <c:pt idx="50">
                  <c:v>0.99950986289529398</c:v>
                </c:pt>
                <c:pt idx="51">
                  <c:v>0.99950986289529398</c:v>
                </c:pt>
                <c:pt idx="52">
                  <c:v>0.99950986289529398</c:v>
                </c:pt>
                <c:pt idx="53">
                  <c:v>0.99950986289529398</c:v>
                </c:pt>
                <c:pt idx="54">
                  <c:v>0.99950986289529398</c:v>
                </c:pt>
                <c:pt idx="55">
                  <c:v>0.99950986289529398</c:v>
                </c:pt>
                <c:pt idx="56">
                  <c:v>0.99950986289529398</c:v>
                </c:pt>
                <c:pt idx="57">
                  <c:v>0.99950986289529398</c:v>
                </c:pt>
                <c:pt idx="58">
                  <c:v>0.99950986289529398</c:v>
                </c:pt>
                <c:pt idx="59">
                  <c:v>0.99950986289529398</c:v>
                </c:pt>
                <c:pt idx="60">
                  <c:v>0.99950986289529398</c:v>
                </c:pt>
                <c:pt idx="61">
                  <c:v>0.99950986289529398</c:v>
                </c:pt>
                <c:pt idx="62">
                  <c:v>0.99950986289529398</c:v>
                </c:pt>
                <c:pt idx="63">
                  <c:v>0.99950986289529398</c:v>
                </c:pt>
                <c:pt idx="64">
                  <c:v>0.99950986289529398</c:v>
                </c:pt>
                <c:pt idx="65">
                  <c:v>0.99950986289529398</c:v>
                </c:pt>
                <c:pt idx="66">
                  <c:v>0.99950986289529398</c:v>
                </c:pt>
                <c:pt idx="67">
                  <c:v>0.99950986289529398</c:v>
                </c:pt>
                <c:pt idx="68">
                  <c:v>0.99950986289529398</c:v>
                </c:pt>
                <c:pt idx="69">
                  <c:v>0.99950986289529398</c:v>
                </c:pt>
                <c:pt idx="70">
                  <c:v>0.99950986289529398</c:v>
                </c:pt>
                <c:pt idx="71">
                  <c:v>0.99950986289529398</c:v>
                </c:pt>
                <c:pt idx="72">
                  <c:v>0.99950986289529398</c:v>
                </c:pt>
                <c:pt idx="73">
                  <c:v>0.99950986289529398</c:v>
                </c:pt>
                <c:pt idx="74">
                  <c:v>0.99950986289529398</c:v>
                </c:pt>
                <c:pt idx="75">
                  <c:v>0.99950986289529398</c:v>
                </c:pt>
                <c:pt idx="76">
                  <c:v>0.99950986289529398</c:v>
                </c:pt>
                <c:pt idx="77">
                  <c:v>0.99950986289529398</c:v>
                </c:pt>
                <c:pt idx="78">
                  <c:v>0.99950986289529398</c:v>
                </c:pt>
                <c:pt idx="79">
                  <c:v>0.99950986289529398</c:v>
                </c:pt>
                <c:pt idx="80">
                  <c:v>0.99950986289529398</c:v>
                </c:pt>
                <c:pt idx="81">
                  <c:v>0.99950986289529398</c:v>
                </c:pt>
                <c:pt idx="82">
                  <c:v>0.99950986289529398</c:v>
                </c:pt>
                <c:pt idx="83">
                  <c:v>0.99950986289529398</c:v>
                </c:pt>
                <c:pt idx="84">
                  <c:v>0.99950986289529398</c:v>
                </c:pt>
                <c:pt idx="85">
                  <c:v>0.99950986289529398</c:v>
                </c:pt>
                <c:pt idx="86">
                  <c:v>0.99950986289529398</c:v>
                </c:pt>
                <c:pt idx="87">
                  <c:v>0.99950986289529398</c:v>
                </c:pt>
                <c:pt idx="88">
                  <c:v>0.99950986289529398</c:v>
                </c:pt>
                <c:pt idx="89">
                  <c:v>0.99950986289529398</c:v>
                </c:pt>
                <c:pt idx="90">
                  <c:v>0.99950986289529398</c:v>
                </c:pt>
                <c:pt idx="91">
                  <c:v>0.99950986289529398</c:v>
                </c:pt>
                <c:pt idx="92">
                  <c:v>0.99950986289529398</c:v>
                </c:pt>
                <c:pt idx="93">
                  <c:v>0.99950986289529398</c:v>
                </c:pt>
                <c:pt idx="94">
                  <c:v>0.99950986289529398</c:v>
                </c:pt>
                <c:pt idx="95">
                  <c:v>0.99950986289529398</c:v>
                </c:pt>
                <c:pt idx="96">
                  <c:v>0.99950986289529398</c:v>
                </c:pt>
                <c:pt idx="97">
                  <c:v>0.99950986289529398</c:v>
                </c:pt>
                <c:pt idx="98">
                  <c:v>0.99950986289529398</c:v>
                </c:pt>
                <c:pt idx="99">
                  <c:v>0.99950986289529398</c:v>
                </c:pt>
                <c:pt idx="100">
                  <c:v>0.99950986289529398</c:v>
                </c:pt>
                <c:pt idx="101">
                  <c:v>0.99950986289529398</c:v>
                </c:pt>
                <c:pt idx="102">
                  <c:v>0.99950986289529398</c:v>
                </c:pt>
                <c:pt idx="103">
                  <c:v>0.99950986289529398</c:v>
                </c:pt>
                <c:pt idx="104">
                  <c:v>0.99950986289529398</c:v>
                </c:pt>
                <c:pt idx="105">
                  <c:v>0.99950986289529398</c:v>
                </c:pt>
                <c:pt idx="106">
                  <c:v>0.99950986289529398</c:v>
                </c:pt>
                <c:pt idx="107">
                  <c:v>0.99950986289529398</c:v>
                </c:pt>
                <c:pt idx="108">
                  <c:v>0.99950986289529398</c:v>
                </c:pt>
                <c:pt idx="109">
                  <c:v>0.99950986289529398</c:v>
                </c:pt>
                <c:pt idx="110">
                  <c:v>0.99950986289529398</c:v>
                </c:pt>
                <c:pt idx="111">
                  <c:v>0.99950986289529398</c:v>
                </c:pt>
                <c:pt idx="112">
                  <c:v>0.99950986289529398</c:v>
                </c:pt>
                <c:pt idx="113">
                  <c:v>0.99950986289529398</c:v>
                </c:pt>
                <c:pt idx="114">
                  <c:v>0.99950986289529398</c:v>
                </c:pt>
                <c:pt idx="115">
                  <c:v>0.99950986289529398</c:v>
                </c:pt>
                <c:pt idx="116">
                  <c:v>0.99950986289529398</c:v>
                </c:pt>
                <c:pt idx="117">
                  <c:v>0.99950986289529398</c:v>
                </c:pt>
                <c:pt idx="118">
                  <c:v>0.99950986289529398</c:v>
                </c:pt>
                <c:pt idx="119">
                  <c:v>0.99950986289529398</c:v>
                </c:pt>
                <c:pt idx="120">
                  <c:v>0.99950986289529398</c:v>
                </c:pt>
                <c:pt idx="121">
                  <c:v>0.99950986289529398</c:v>
                </c:pt>
                <c:pt idx="122">
                  <c:v>0.99950986289529398</c:v>
                </c:pt>
                <c:pt idx="123">
                  <c:v>0.99950986289529398</c:v>
                </c:pt>
                <c:pt idx="124">
                  <c:v>0.99950986289529398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2380208"/>
        <c:axId val="342386480"/>
      </c:scatterChart>
      <c:valAx>
        <c:axId val="342380208"/>
        <c:scaling>
          <c:orientation val="minMax"/>
          <c:max val="8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350" b="1" i="0" u="none" strike="noStrike" baseline="0">
                    <a:solidFill>
                      <a:srgbClr val="000000"/>
                    </a:solidFill>
                    <a:latin typeface="MS Sans Serif"/>
                    <a:ea typeface="MS Sans Serif"/>
                    <a:cs typeface="MS Sans Serif"/>
                  </a:defRPr>
                </a:pPr>
                <a:r>
                  <a:rPr lang="en-US"/>
                  <a:t>SIZE</a:t>
                </a:r>
              </a:p>
            </c:rich>
          </c:tx>
          <c:layout>
            <c:manualLayout>
              <c:xMode val="edge"/>
              <c:yMode val="edge"/>
              <c:x val="0.48360720255827699"/>
              <c:y val="0.9101140239386263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342386480"/>
        <c:crosses val="autoZero"/>
        <c:crossBetween val="midCat"/>
      </c:valAx>
      <c:valAx>
        <c:axId val="342386480"/>
        <c:scaling>
          <c:orientation val="minMax"/>
          <c:max val="1.01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350" b="1" i="0" u="none" strike="noStrike" baseline="0">
                    <a:solidFill>
                      <a:srgbClr val="000000"/>
                    </a:solidFill>
                    <a:latin typeface="MS Sans Serif"/>
                    <a:ea typeface="MS Sans Serif"/>
                    <a:cs typeface="MS Sans Serif"/>
                  </a:defRPr>
                </a:pPr>
                <a:r>
                  <a:rPr lang="en-US"/>
                  <a:t>SELECTIVITY</a:t>
                </a:r>
              </a:p>
            </c:rich>
          </c:tx>
          <c:layout>
            <c:manualLayout>
              <c:xMode val="edge"/>
              <c:yMode val="edge"/>
              <c:x val="6.8306102056253813E-3"/>
              <c:y val="0.35018790633029451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1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342380208"/>
        <c:crosses val="autoZero"/>
        <c:crossBetween val="midCat"/>
        <c:majorUnit val="0.2"/>
      </c:valAx>
      <c:spPr>
        <a:noFill/>
        <a:ln w="3175">
          <a:solidFill>
            <a:srgbClr val="000000"/>
          </a:solidFill>
          <a:prstDash val="solid"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47625</xdr:colOff>
      <xdr:row>12</xdr:row>
      <xdr:rowOff>85725</xdr:rowOff>
    </xdr:from>
    <xdr:to>
      <xdr:col>19</xdr:col>
      <xdr:colOff>2085975</xdr:colOff>
      <xdr:row>43</xdr:row>
      <xdr:rowOff>123825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6</xdr:row>
          <xdr:rowOff>0</xdr:rowOff>
        </xdr:from>
        <xdr:to>
          <xdr:col>18</xdr:col>
          <xdr:colOff>0</xdr:colOff>
          <xdr:row>7</xdr:row>
          <xdr:rowOff>0</xdr:rowOff>
        </xdr:to>
        <xdr:sp macro="" textlink="">
          <xdr:nvSpPr>
            <xdr:cNvPr id="1029" name="ScrollBar1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7</xdr:row>
          <xdr:rowOff>0</xdr:rowOff>
        </xdr:from>
        <xdr:to>
          <xdr:col>18</xdr:col>
          <xdr:colOff>0</xdr:colOff>
          <xdr:row>8</xdr:row>
          <xdr:rowOff>0</xdr:rowOff>
        </xdr:to>
        <xdr:sp macro="" textlink="">
          <xdr:nvSpPr>
            <xdr:cNvPr id="1030" name="ScrollBar2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8</xdr:row>
          <xdr:rowOff>0</xdr:rowOff>
        </xdr:from>
        <xdr:to>
          <xdr:col>18</xdr:col>
          <xdr:colOff>0</xdr:colOff>
          <xdr:row>9</xdr:row>
          <xdr:rowOff>0</xdr:rowOff>
        </xdr:to>
        <xdr:sp macro="" textlink="">
          <xdr:nvSpPr>
            <xdr:cNvPr id="1031" name="ScrollBar3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9</xdr:row>
          <xdr:rowOff>0</xdr:rowOff>
        </xdr:from>
        <xdr:to>
          <xdr:col>18</xdr:col>
          <xdr:colOff>0</xdr:colOff>
          <xdr:row>10</xdr:row>
          <xdr:rowOff>0</xdr:rowOff>
        </xdr:to>
        <xdr:sp macro="" textlink="">
          <xdr:nvSpPr>
            <xdr:cNvPr id="1032" name="ScrollBar4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10</xdr:row>
          <xdr:rowOff>0</xdr:rowOff>
        </xdr:from>
        <xdr:to>
          <xdr:col>18</xdr:col>
          <xdr:colOff>0</xdr:colOff>
          <xdr:row>11</xdr:row>
          <xdr:rowOff>0</xdr:rowOff>
        </xdr:to>
        <xdr:sp macro="" textlink="">
          <xdr:nvSpPr>
            <xdr:cNvPr id="1033" name="ScrollBar5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11</xdr:row>
          <xdr:rowOff>0</xdr:rowOff>
        </xdr:from>
        <xdr:to>
          <xdr:col>18</xdr:col>
          <xdr:colOff>0</xdr:colOff>
          <xdr:row>12</xdr:row>
          <xdr:rowOff>0</xdr:rowOff>
        </xdr:to>
        <xdr:sp macro="" textlink="">
          <xdr:nvSpPr>
            <xdr:cNvPr id="1034" name="ScrollBar6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20</xdr:col>
      <xdr:colOff>0</xdr:colOff>
      <xdr:row>14</xdr:row>
      <xdr:rowOff>0</xdr:rowOff>
    </xdr:from>
    <xdr:to>
      <xdr:col>31</xdr:col>
      <xdr:colOff>266700</xdr:colOff>
      <xdr:row>45</xdr:row>
      <xdr:rowOff>47625</xdr:rowOff>
    </xdr:to>
    <xdr:graphicFrame macro="">
      <xdr:nvGraphicFramePr>
        <xdr:cNvPr id="1043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hD%20Project/Stock%20assessment/StockSynthesis3/Supplementary_Files/SS_sheets/SS2-selex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are"/>
      <sheetName val="TestNew"/>
      <sheetName val="DblLog"/>
      <sheetName val="Selex24"/>
      <sheetName val="Normal"/>
      <sheetName val="MarkNew"/>
      <sheetName val="Examples"/>
    </sheetNames>
    <sheetDataSet>
      <sheetData sheetId="0">
        <row r="8">
          <cell r="N8">
            <v>0.10233808760474492</v>
          </cell>
        </row>
        <row r="9">
          <cell r="N9">
            <v>0.10772692112002306</v>
          </cell>
        </row>
        <row r="10">
          <cell r="N10">
            <v>0.11422381114070847</v>
          </cell>
        </row>
        <row r="11">
          <cell r="N11">
            <v>0.12203501468221213</v>
          </cell>
        </row>
        <row r="12">
          <cell r="N12">
            <v>0.13139529477518871</v>
          </cell>
        </row>
        <row r="13">
          <cell r="N13">
            <v>0.14256733488471235</v>
          </cell>
        </row>
        <row r="14">
          <cell r="N14">
            <v>0.15583868684484734</v>
          </cell>
        </row>
        <row r="15">
          <cell r="N15">
            <v>0.17151524082613342</v>
          </cell>
        </row>
        <row r="16">
          <cell r="N16">
            <v>0.18991010889376139</v>
          </cell>
        </row>
        <row r="17">
          <cell r="N17">
            <v>0.21132689405287192</v>
          </cell>
        </row>
        <row r="18">
          <cell r="N18">
            <v>0.23603669433239047</v>
          </cell>
        </row>
        <row r="19">
          <cell r="N19">
            <v>0.26424899218624237</v>
          </cell>
        </row>
        <row r="20">
          <cell r="N20">
            <v>0.29607787744352398</v>
          </cell>
        </row>
        <row r="21">
          <cell r="N21">
            <v>0.33150678320448174</v>
          </cell>
        </row>
        <row r="22">
          <cell r="N22">
            <v>0.37035678216360468</v>
          </cell>
        </row>
        <row r="23">
          <cell r="N23">
            <v>0.41226492400322801</v>
          </cell>
        </row>
        <row r="24">
          <cell r="N24">
            <v>0.45667933539513661</v>
          </cell>
        </row>
        <row r="25">
          <cell r="N25">
            <v>0.50287618765712916</v>
          </cell>
        </row>
        <row r="26">
          <cell r="N26">
            <v>0.55000000000000004</v>
          </cell>
        </row>
        <row r="27">
          <cell r="N27">
            <v>0.59712375729170308</v>
          </cell>
        </row>
        <row r="28">
          <cell r="N28">
            <v>0.64332044753448836</v>
          </cell>
        </row>
        <row r="29">
          <cell r="N29">
            <v>0.68773459894064015</v>
          </cell>
        </row>
        <row r="30">
          <cell r="N30">
            <v>0.72964239658174856</v>
          </cell>
        </row>
        <row r="31">
          <cell r="N31">
            <v>0.7684919840448573</v>
          </cell>
        </row>
        <row r="32">
          <cell r="N32">
            <v>0.80392042933134134</v>
          </cell>
        </row>
        <row r="33">
          <cell r="N33">
            <v>0.83574882322583344</v>
          </cell>
        </row>
        <row r="34">
          <cell r="N34">
            <v>0.86396061539015767</v>
          </cell>
        </row>
        <row r="35">
          <cell r="N35">
            <v>0.88866990981694449</v>
          </cell>
        </row>
        <row r="36">
          <cell r="N36">
            <v>0.91008620028277376</v>
          </cell>
        </row>
        <row r="37">
          <cell r="N37">
            <v>0.9284805932094482</v>
          </cell>
        </row>
        <row r="38">
          <cell r="N38">
            <v>0.94415669722395368</v>
          </cell>
        </row>
        <row r="39">
          <cell r="N39">
            <v>0.95742762753573252</v>
          </cell>
        </row>
        <row r="40">
          <cell r="N40">
            <v>0.96859927530161183</v>
          </cell>
        </row>
        <row r="41">
          <cell r="N41">
            <v>0.9779591914129333</v>
          </cell>
        </row>
        <row r="42">
          <cell r="N42">
            <v>0.98577005640526527</v>
          </cell>
        </row>
        <row r="43">
          <cell r="N43">
            <v>0.992266629797245</v>
          </cell>
        </row>
        <row r="44">
          <cell r="N44">
            <v>0.99767084066980738</v>
          </cell>
        </row>
        <row r="45">
          <cell r="N45">
            <v>1.0000141511724037</v>
          </cell>
        </row>
        <row r="46">
          <cell r="N46">
            <v>1.00000000177349</v>
          </cell>
        </row>
        <row r="47">
          <cell r="N47">
            <v>1.0000000000001226</v>
          </cell>
        </row>
        <row r="48">
          <cell r="N48">
            <v>0.99999999999988898</v>
          </cell>
        </row>
        <row r="49">
          <cell r="N49">
            <v>0.99999999840206488</v>
          </cell>
        </row>
        <row r="50">
          <cell r="N50">
            <v>0.99998753936112017</v>
          </cell>
        </row>
        <row r="51">
          <cell r="N51">
            <v>0.99815790186215692</v>
          </cell>
        </row>
        <row r="52">
          <cell r="N52">
            <v>0.99401632333025658</v>
          </cell>
        </row>
        <row r="53">
          <cell r="N53">
            <v>0.98904242217106852</v>
          </cell>
        </row>
        <row r="54">
          <cell r="N54">
            <v>0.98307194591573999</v>
          </cell>
        </row>
        <row r="55">
          <cell r="N55">
            <v>0.97593126041147282</v>
          </cell>
        </row>
        <row r="56">
          <cell r="N56">
            <v>0.96742810272263735</v>
          </cell>
        </row>
        <row r="57">
          <cell r="N57">
            <v>0.95735484416912442</v>
          </cell>
        </row>
        <row r="58">
          <cell r="N58">
            <v>0.94549456923722242</v>
          </cell>
        </row>
        <row r="59">
          <cell r="N59">
            <v>0.93163073279684949</v>
          </cell>
        </row>
        <row r="60">
          <cell r="N60">
            <v>0.91556100982662658</v>
          </cell>
        </row>
        <row r="61">
          <cell r="N61">
            <v>0.89711554866183496</v>
          </cell>
        </row>
        <row r="62">
          <cell r="N62">
            <v>0.87617910660893705</v>
          </cell>
        </row>
        <row r="63">
          <cell r="N63">
            <v>0.85271547441008633</v>
          </cell>
        </row>
        <row r="64">
          <cell r="N64">
            <v>0.82679130320535366</v>
          </cell>
        </row>
        <row r="65">
          <cell r="N65">
            <v>0.79859523915381203</v>
          </cell>
        </row>
        <row r="66">
          <cell r="N66">
            <v>0.76844762674970724</v>
          </cell>
        </row>
        <row r="67">
          <cell r="N67">
            <v>0.73679648932177544</v>
          </cell>
        </row>
        <row r="68">
          <cell r="N68">
            <v>0.70419735665124272</v>
          </cell>
        </row>
        <row r="69">
          <cell r="N69">
            <v>0.67127762112573608</v>
          </cell>
        </row>
        <row r="70">
          <cell r="N70">
            <v>0.63868969138660625</v>
          </cell>
        </row>
        <row r="71">
          <cell r="N71">
            <v>0.6070600937819135</v>
          </cell>
        </row>
        <row r="72">
          <cell r="N72">
            <v>0.57694276477077633</v>
          </cell>
        </row>
        <row r="73">
          <cell r="N73">
            <v>0.5487836476493192</v>
          </cell>
        </row>
        <row r="74">
          <cell r="N74">
            <v>0.52290080313044673</v>
          </cell>
        </row>
        <row r="75">
          <cell r="N75">
            <v>0.49948065452449031</v>
          </cell>
        </row>
        <row r="76">
          <cell r="N76">
            <v>0.47858789342937913</v>
          </cell>
        </row>
        <row r="77">
          <cell r="N77">
            <v>0.4601847350756304</v>
          </cell>
        </row>
        <row r="78">
          <cell r="N78">
            <v>0.44415478757254823</v>
          </cell>
        </row>
        <row r="79">
          <cell r="N79">
            <v>0.43032745778894288</v>
          </cell>
        </row>
        <row r="80">
          <cell r="N80">
            <v>0.41850003022330295</v>
          </cell>
        </row>
        <row r="81">
          <cell r="N81">
            <v>0.40845584628446563</v>
          </cell>
        </row>
        <row r="82">
          <cell r="N82">
            <v>0.39997807846466238</v>
          </cell>
        </row>
        <row r="83">
          <cell r="N83">
            <v>0.39285932004953805</v>
          </cell>
        </row>
        <row r="84">
          <cell r="N84">
            <v>0.38690760916906874</v>
          </cell>
        </row>
        <row r="85">
          <cell r="N85">
            <v>0.38194965251758051</v>
          </cell>
        </row>
        <row r="86">
          <cell r="N86">
            <v>0.37783199889660746</v>
          </cell>
        </row>
        <row r="87">
          <cell r="N87">
            <v>0.37442081230835544</v>
          </cell>
        </row>
      </sheetData>
      <sheetData sheetId="1" refreshError="1"/>
      <sheetData sheetId="2">
        <row r="4">
          <cell r="T4">
            <v>38</v>
          </cell>
        </row>
        <row r="5">
          <cell r="A5">
            <v>1</v>
          </cell>
          <cell r="B5">
            <v>1.5</v>
          </cell>
          <cell r="T5">
            <v>0.1</v>
          </cell>
        </row>
        <row r="6">
          <cell r="A6">
            <v>2</v>
          </cell>
          <cell r="B6">
            <v>2.5</v>
          </cell>
          <cell r="T6">
            <v>0</v>
          </cell>
        </row>
        <row r="7">
          <cell r="A7">
            <v>3</v>
          </cell>
          <cell r="B7">
            <v>3.5</v>
          </cell>
          <cell r="T7">
            <v>0.2</v>
          </cell>
        </row>
        <row r="8">
          <cell r="A8">
            <v>4</v>
          </cell>
          <cell r="B8">
            <v>4.5</v>
          </cell>
          <cell r="T8">
            <v>-0.50639369443147964</v>
          </cell>
        </row>
        <row r="9">
          <cell r="A9">
            <v>5</v>
          </cell>
          <cell r="B9">
            <v>5.5</v>
          </cell>
          <cell r="T9">
            <v>0</v>
          </cell>
        </row>
        <row r="10">
          <cell r="A10">
            <v>6</v>
          </cell>
          <cell r="B10">
            <v>6.5</v>
          </cell>
          <cell r="T10">
            <v>0.2</v>
          </cell>
        </row>
        <row r="11">
          <cell r="A11">
            <v>7</v>
          </cell>
          <cell r="B11">
            <v>7.5</v>
          </cell>
          <cell r="T11">
            <v>5.9828285422706582</v>
          </cell>
        </row>
        <row r="12">
          <cell r="A12">
            <v>8</v>
          </cell>
          <cell r="B12">
            <v>8.5</v>
          </cell>
          <cell r="T12">
            <v>1</v>
          </cell>
        </row>
        <row r="13">
          <cell r="A13">
            <v>9</v>
          </cell>
          <cell r="B13">
            <v>9.5</v>
          </cell>
          <cell r="T13">
            <v>80</v>
          </cell>
        </row>
        <row r="14">
          <cell r="A14">
            <v>10</v>
          </cell>
          <cell r="B14">
            <v>10.5</v>
          </cell>
        </row>
        <row r="15">
          <cell r="A15">
            <v>11</v>
          </cell>
          <cell r="B15">
            <v>11.5</v>
          </cell>
        </row>
        <row r="16">
          <cell r="A16">
            <v>12</v>
          </cell>
          <cell r="B16">
            <v>12.5</v>
          </cell>
        </row>
        <row r="17">
          <cell r="A17">
            <v>13</v>
          </cell>
          <cell r="B17">
            <v>13.5</v>
          </cell>
        </row>
        <row r="18">
          <cell r="A18">
            <v>14</v>
          </cell>
          <cell r="B18">
            <v>14.5</v>
          </cell>
        </row>
        <row r="19">
          <cell r="A19">
            <v>15</v>
          </cell>
          <cell r="B19">
            <v>15.5</v>
          </cell>
        </row>
        <row r="20">
          <cell r="A20">
            <v>16</v>
          </cell>
          <cell r="B20">
            <v>16.5</v>
          </cell>
        </row>
        <row r="21">
          <cell r="A21">
            <v>17</v>
          </cell>
          <cell r="B21">
            <v>17.5</v>
          </cell>
        </row>
        <row r="22">
          <cell r="A22">
            <v>18</v>
          </cell>
          <cell r="B22">
            <v>18.5</v>
          </cell>
        </row>
        <row r="23">
          <cell r="A23">
            <v>19</v>
          </cell>
          <cell r="B23">
            <v>19.5</v>
          </cell>
        </row>
        <row r="24">
          <cell r="A24">
            <v>20</v>
          </cell>
          <cell r="B24">
            <v>20.5</v>
          </cell>
          <cell r="T24">
            <v>19.5</v>
          </cell>
        </row>
        <row r="25">
          <cell r="A25">
            <v>21</v>
          </cell>
          <cell r="B25">
            <v>21.5</v>
          </cell>
          <cell r="T25">
            <v>2.4124608715527431E-2</v>
          </cell>
        </row>
        <row r="26">
          <cell r="A26">
            <v>22</v>
          </cell>
          <cell r="B26">
            <v>22.5</v>
          </cell>
          <cell r="T26">
            <v>0.97588273731211672</v>
          </cell>
        </row>
        <row r="27">
          <cell r="A27">
            <v>23</v>
          </cell>
          <cell r="B27">
            <v>23.5</v>
          </cell>
          <cell r="T27">
            <v>0.999988864817413</v>
          </cell>
        </row>
        <row r="28">
          <cell r="A28">
            <v>24</v>
          </cell>
          <cell r="B28">
            <v>24.5</v>
          </cell>
          <cell r="T28">
            <v>61.991414271135326</v>
          </cell>
        </row>
        <row r="29">
          <cell r="A29">
            <v>25</v>
          </cell>
          <cell r="B29">
            <v>25.5</v>
          </cell>
          <cell r="T29">
            <v>2.6549918233549061E-2</v>
          </cell>
        </row>
        <row r="30">
          <cell r="A30">
            <v>26</v>
          </cell>
          <cell r="B30">
            <v>26.5</v>
          </cell>
          <cell r="T30">
            <v>0.97345716098336699</v>
          </cell>
        </row>
        <row r="31">
          <cell r="A31">
            <v>27</v>
          </cell>
          <cell r="B31">
            <v>27.5</v>
          </cell>
          <cell r="T31">
            <v>0.99998921427707144</v>
          </cell>
        </row>
        <row r="32">
          <cell r="A32">
            <v>28</v>
          </cell>
          <cell r="B32">
            <v>28.5</v>
          </cell>
          <cell r="T32">
            <v>0.37603930750378034</v>
          </cell>
        </row>
        <row r="33">
          <cell r="A33">
            <v>29</v>
          </cell>
          <cell r="B33">
            <v>29.5</v>
          </cell>
        </row>
        <row r="34">
          <cell r="A34">
            <v>30</v>
          </cell>
          <cell r="B34">
            <v>30.5</v>
          </cell>
          <cell r="T34">
            <v>38</v>
          </cell>
        </row>
        <row r="35">
          <cell r="A35">
            <v>31</v>
          </cell>
          <cell r="B35">
            <v>31.5</v>
          </cell>
          <cell r="T35">
            <v>43.98282854227066</v>
          </cell>
        </row>
        <row r="36">
          <cell r="A36">
            <v>32</v>
          </cell>
          <cell r="B36">
            <v>32.5</v>
          </cell>
        </row>
        <row r="37">
          <cell r="A37">
            <v>33</v>
          </cell>
          <cell r="B37">
            <v>33.5</v>
          </cell>
        </row>
        <row r="38">
          <cell r="A38">
            <v>34</v>
          </cell>
          <cell r="B38">
            <v>34.5</v>
          </cell>
        </row>
        <row r="39">
          <cell r="A39">
            <v>35</v>
          </cell>
          <cell r="B39">
            <v>35.5</v>
          </cell>
        </row>
        <row r="40">
          <cell r="A40">
            <v>36</v>
          </cell>
          <cell r="B40">
            <v>36.5</v>
          </cell>
        </row>
        <row r="41">
          <cell r="A41">
            <v>37</v>
          </cell>
          <cell r="B41">
            <v>37.5</v>
          </cell>
        </row>
        <row r="42">
          <cell r="A42">
            <v>38</v>
          </cell>
          <cell r="B42">
            <v>38.5</v>
          </cell>
        </row>
        <row r="43">
          <cell r="A43">
            <v>39</v>
          </cell>
          <cell r="B43">
            <v>39.5</v>
          </cell>
        </row>
        <row r="44">
          <cell r="A44">
            <v>40</v>
          </cell>
          <cell r="B44">
            <v>40.5</v>
          </cell>
        </row>
        <row r="45">
          <cell r="A45">
            <v>41</v>
          </cell>
          <cell r="B45">
            <v>41.5</v>
          </cell>
        </row>
        <row r="46">
          <cell r="A46">
            <v>42</v>
          </cell>
          <cell r="B46">
            <v>42.5</v>
          </cell>
        </row>
        <row r="47">
          <cell r="A47">
            <v>43</v>
          </cell>
          <cell r="B47">
            <v>43.5</v>
          </cell>
        </row>
        <row r="48">
          <cell r="A48">
            <v>44</v>
          </cell>
          <cell r="B48">
            <v>44.5</v>
          </cell>
        </row>
        <row r="49">
          <cell r="A49">
            <v>45</v>
          </cell>
          <cell r="B49">
            <v>45.5</v>
          </cell>
        </row>
        <row r="50">
          <cell r="A50">
            <v>46</v>
          </cell>
          <cell r="B50">
            <v>46.5</v>
          </cell>
        </row>
        <row r="51">
          <cell r="A51">
            <v>47</v>
          </cell>
          <cell r="B51">
            <v>47.5</v>
          </cell>
        </row>
        <row r="52">
          <cell r="A52">
            <v>48</v>
          </cell>
          <cell r="B52">
            <v>48.5</v>
          </cell>
        </row>
        <row r="53">
          <cell r="A53">
            <v>49</v>
          </cell>
          <cell r="B53">
            <v>49.5</v>
          </cell>
        </row>
        <row r="54">
          <cell r="A54">
            <v>50</v>
          </cell>
          <cell r="B54">
            <v>50.5</v>
          </cell>
        </row>
        <row r="55">
          <cell r="A55">
            <v>51</v>
          </cell>
          <cell r="B55">
            <v>51.5</v>
          </cell>
        </row>
        <row r="56">
          <cell r="A56">
            <v>52</v>
          </cell>
          <cell r="B56">
            <v>52.5</v>
          </cell>
        </row>
        <row r="57">
          <cell r="A57">
            <v>53</v>
          </cell>
          <cell r="B57">
            <v>53.5</v>
          </cell>
        </row>
        <row r="58">
          <cell r="A58">
            <v>54</v>
          </cell>
          <cell r="B58">
            <v>54.5</v>
          </cell>
        </row>
        <row r="59">
          <cell r="A59">
            <v>55</v>
          </cell>
          <cell r="B59">
            <v>55.5</v>
          </cell>
        </row>
        <row r="60">
          <cell r="A60">
            <v>56</v>
          </cell>
          <cell r="B60">
            <v>56.5</v>
          </cell>
        </row>
        <row r="61">
          <cell r="A61">
            <v>57</v>
          </cell>
          <cell r="B61">
            <v>57.5</v>
          </cell>
        </row>
        <row r="62">
          <cell r="A62">
            <v>58</v>
          </cell>
          <cell r="B62">
            <v>58.5</v>
          </cell>
        </row>
        <row r="63">
          <cell r="A63">
            <v>59</v>
          </cell>
          <cell r="B63">
            <v>59.5</v>
          </cell>
        </row>
        <row r="64">
          <cell r="A64">
            <v>60</v>
          </cell>
          <cell r="B64">
            <v>60.5</v>
          </cell>
        </row>
        <row r="65">
          <cell r="A65">
            <v>61</v>
          </cell>
          <cell r="B65">
            <v>61.5</v>
          </cell>
        </row>
        <row r="66">
          <cell r="A66">
            <v>62</v>
          </cell>
          <cell r="B66">
            <v>62.5</v>
          </cell>
        </row>
        <row r="67">
          <cell r="A67">
            <v>63</v>
          </cell>
          <cell r="B67">
            <v>63.5</v>
          </cell>
        </row>
        <row r="68">
          <cell r="A68">
            <v>64</v>
          </cell>
          <cell r="B68">
            <v>64.5</v>
          </cell>
        </row>
        <row r="69">
          <cell r="A69">
            <v>65</v>
          </cell>
          <cell r="B69">
            <v>65.5</v>
          </cell>
        </row>
        <row r="70">
          <cell r="A70">
            <v>66</v>
          </cell>
          <cell r="B70">
            <v>66.5</v>
          </cell>
        </row>
        <row r="71">
          <cell r="A71">
            <v>67</v>
          </cell>
          <cell r="B71">
            <v>67.5</v>
          </cell>
        </row>
        <row r="72">
          <cell r="A72">
            <v>68</v>
          </cell>
          <cell r="B72">
            <v>68.5</v>
          </cell>
        </row>
        <row r="73">
          <cell r="A73">
            <v>69</v>
          </cell>
          <cell r="B73">
            <v>69.5</v>
          </cell>
        </row>
        <row r="74">
          <cell r="A74">
            <v>70</v>
          </cell>
          <cell r="B74">
            <v>70.5</v>
          </cell>
        </row>
        <row r="75">
          <cell r="A75">
            <v>71</v>
          </cell>
          <cell r="B75">
            <v>71.5</v>
          </cell>
        </row>
        <row r="76">
          <cell r="A76">
            <v>72</v>
          </cell>
          <cell r="B76">
            <v>72.5</v>
          </cell>
        </row>
        <row r="77">
          <cell r="A77">
            <v>73</v>
          </cell>
          <cell r="B77">
            <v>73.5</v>
          </cell>
        </row>
        <row r="78">
          <cell r="A78">
            <v>74</v>
          </cell>
          <cell r="B78">
            <v>74.5</v>
          </cell>
        </row>
        <row r="79">
          <cell r="A79">
            <v>75</v>
          </cell>
          <cell r="B79">
            <v>75.5</v>
          </cell>
        </row>
        <row r="80">
          <cell r="A80">
            <v>76</v>
          </cell>
          <cell r="B80">
            <v>76.5</v>
          </cell>
        </row>
        <row r="81">
          <cell r="A81">
            <v>77</v>
          </cell>
          <cell r="B81">
            <v>77.5</v>
          </cell>
        </row>
        <row r="82">
          <cell r="A82">
            <v>78</v>
          </cell>
          <cell r="B82">
            <v>78.5</v>
          </cell>
        </row>
        <row r="83">
          <cell r="A83">
            <v>79</v>
          </cell>
          <cell r="B83">
            <v>79.5</v>
          </cell>
        </row>
        <row r="84">
          <cell r="A84">
            <v>80</v>
          </cell>
          <cell r="B84">
            <v>80.5</v>
          </cell>
        </row>
        <row r="85">
          <cell r="A85">
            <v>81</v>
          </cell>
          <cell r="B85">
            <v>81.5</v>
          </cell>
        </row>
        <row r="86">
          <cell r="A86">
            <v>82</v>
          </cell>
          <cell r="B86">
            <v>82.5</v>
          </cell>
        </row>
        <row r="87">
          <cell r="A87">
            <v>83</v>
          </cell>
          <cell r="B87">
            <v>83.5</v>
          </cell>
        </row>
        <row r="88">
          <cell r="A88">
            <v>84</v>
          </cell>
          <cell r="B88">
            <v>84.5</v>
          </cell>
        </row>
        <row r="89">
          <cell r="A89">
            <v>85</v>
          </cell>
          <cell r="B89">
            <v>85.5</v>
          </cell>
        </row>
        <row r="90">
          <cell r="A90">
            <v>86</v>
          </cell>
          <cell r="B90">
            <v>86.5</v>
          </cell>
        </row>
        <row r="91">
          <cell r="A91">
            <v>87</v>
          </cell>
          <cell r="B91">
            <v>87.5</v>
          </cell>
        </row>
        <row r="92">
          <cell r="A92">
            <v>88</v>
          </cell>
          <cell r="B92">
            <v>88.5</v>
          </cell>
        </row>
        <row r="93">
          <cell r="A93">
            <v>89</v>
          </cell>
          <cell r="B93">
            <v>89.5</v>
          </cell>
        </row>
        <row r="94">
          <cell r="A94">
            <v>90</v>
          </cell>
          <cell r="B94">
            <v>90.5</v>
          </cell>
        </row>
        <row r="95">
          <cell r="A95">
            <v>91</v>
          </cell>
          <cell r="B95">
            <v>91.5</v>
          </cell>
        </row>
        <row r="96">
          <cell r="A96">
            <v>92</v>
          </cell>
          <cell r="B96">
            <v>92.5</v>
          </cell>
        </row>
        <row r="97">
          <cell r="A97">
            <v>93</v>
          </cell>
          <cell r="B97">
            <v>93.5</v>
          </cell>
        </row>
        <row r="98">
          <cell r="A98">
            <v>94</v>
          </cell>
          <cell r="B98">
            <v>94.5</v>
          </cell>
        </row>
        <row r="99">
          <cell r="A99">
            <v>95</v>
          </cell>
          <cell r="B99">
            <v>95.5</v>
          </cell>
        </row>
        <row r="100">
          <cell r="A100">
            <v>96</v>
          </cell>
          <cell r="B100">
            <v>96.5</v>
          </cell>
        </row>
        <row r="101">
          <cell r="A101">
            <v>97</v>
          </cell>
          <cell r="B101">
            <v>97.5</v>
          </cell>
        </row>
        <row r="102">
          <cell r="A102">
            <v>98</v>
          </cell>
          <cell r="B102">
            <v>98.5</v>
          </cell>
        </row>
        <row r="103">
          <cell r="A103">
            <v>99</v>
          </cell>
          <cell r="B103">
            <v>99.5</v>
          </cell>
        </row>
        <row r="104">
          <cell r="A104">
            <v>100</v>
          </cell>
          <cell r="B104">
            <v>100.5</v>
          </cell>
        </row>
        <row r="105">
          <cell r="A105">
            <v>101</v>
          </cell>
          <cell r="B105">
            <v>101.5</v>
          </cell>
        </row>
        <row r="106">
          <cell r="A106">
            <v>102</v>
          </cell>
          <cell r="B106">
            <v>102.5</v>
          </cell>
        </row>
        <row r="107">
          <cell r="A107">
            <v>103</v>
          </cell>
          <cell r="B107">
            <v>103.5</v>
          </cell>
        </row>
        <row r="108">
          <cell r="A108">
            <v>104</v>
          </cell>
          <cell r="B108">
            <v>104.5</v>
          </cell>
        </row>
        <row r="109">
          <cell r="A109">
            <v>105</v>
          </cell>
          <cell r="B109">
            <v>105.5</v>
          </cell>
        </row>
        <row r="110">
          <cell r="B110">
            <v>106.5</v>
          </cell>
        </row>
        <row r="111">
          <cell r="B111">
            <v>107.5</v>
          </cell>
        </row>
        <row r="112">
          <cell r="B112">
            <v>108.5</v>
          </cell>
        </row>
        <row r="113">
          <cell r="B113">
            <v>109.5</v>
          </cell>
        </row>
        <row r="114">
          <cell r="B114">
            <v>110.5</v>
          </cell>
        </row>
        <row r="115">
          <cell r="B115">
            <v>111.5</v>
          </cell>
        </row>
        <row r="116">
          <cell r="B116">
            <v>112.5</v>
          </cell>
        </row>
        <row r="117">
          <cell r="B117">
            <v>113.5</v>
          </cell>
        </row>
        <row r="118">
          <cell r="B118">
            <v>114.5</v>
          </cell>
        </row>
        <row r="119">
          <cell r="B119">
            <v>115.5</v>
          </cell>
        </row>
        <row r="120">
          <cell r="B120">
            <v>116.5</v>
          </cell>
        </row>
        <row r="121">
          <cell r="B121">
            <v>117.5</v>
          </cell>
        </row>
        <row r="122">
          <cell r="B122">
            <v>118.5</v>
          </cell>
        </row>
        <row r="123">
          <cell r="B123">
            <v>119.5</v>
          </cell>
        </row>
        <row r="124">
          <cell r="B124">
            <v>120.5</v>
          </cell>
        </row>
        <row r="125">
          <cell r="B125">
            <v>121.5</v>
          </cell>
        </row>
        <row r="126">
          <cell r="B126">
            <v>122.5</v>
          </cell>
        </row>
        <row r="127">
          <cell r="B127">
            <v>123.5</v>
          </cell>
        </row>
        <row r="128">
          <cell r="B128">
            <v>124.5</v>
          </cell>
        </row>
        <row r="129">
          <cell r="B129">
            <v>125.5</v>
          </cell>
        </row>
      </sheetData>
      <sheetData sheetId="3" refreshError="1"/>
      <sheetData sheetId="4">
        <row r="2">
          <cell r="E2">
            <v>34.75785686235664</v>
          </cell>
        </row>
        <row r="3">
          <cell r="E3">
            <v>46.887456515026628</v>
          </cell>
        </row>
        <row r="4">
          <cell r="E4">
            <v>352.85041948291666</v>
          </cell>
        </row>
        <row r="5">
          <cell r="E5">
            <v>344.46617932316747</v>
          </cell>
        </row>
        <row r="6">
          <cell r="E6">
            <v>4.4543096032072883E-2</v>
          </cell>
        </row>
      </sheetData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13" Type="http://schemas.openxmlformats.org/officeDocument/2006/relationships/image" Target="../media/image5.emf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12" Type="http://schemas.openxmlformats.org/officeDocument/2006/relationships/control" Target="../activeX/activeX5.xml"/><Relationship Id="rId2" Type="http://schemas.openxmlformats.org/officeDocument/2006/relationships/drawing" Target="../drawings/drawing1.xml"/><Relationship Id="rId16" Type="http://schemas.openxmlformats.org/officeDocument/2006/relationships/comments" Target="../comments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11" Type="http://schemas.openxmlformats.org/officeDocument/2006/relationships/image" Target="../media/image4.emf"/><Relationship Id="rId5" Type="http://schemas.openxmlformats.org/officeDocument/2006/relationships/image" Target="../media/image1.emf"/><Relationship Id="rId15" Type="http://schemas.openxmlformats.org/officeDocument/2006/relationships/image" Target="../media/image6.emf"/><Relationship Id="rId10" Type="http://schemas.openxmlformats.org/officeDocument/2006/relationships/control" Target="../activeX/activeX4.xml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Relationship Id="rId14" Type="http://schemas.openxmlformats.org/officeDocument/2006/relationships/control" Target="../activeX/activeX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AK152"/>
  <sheetViews>
    <sheetView tabSelected="1" zoomScale="75" zoomScaleNormal="75" workbookViewId="0">
      <selection activeCell="T25" sqref="T25"/>
    </sheetView>
  </sheetViews>
  <sheetFormatPr defaultRowHeight="12.75" x14ac:dyDescent="0.2"/>
  <cols>
    <col min="1" max="1" width="6.28515625" customWidth="1"/>
    <col min="2" max="2" width="7.28515625" customWidth="1"/>
    <col min="3" max="3" width="13.140625" customWidth="1"/>
    <col min="4" max="4" width="11.5703125" bestFit="1" customWidth="1"/>
    <col min="5" max="5" width="11.42578125" customWidth="1"/>
    <col min="6" max="6" width="7.85546875" customWidth="1"/>
    <col min="7" max="7" width="9" customWidth="1"/>
    <col min="8" max="8" width="10.42578125" customWidth="1"/>
    <col min="9" max="9" width="10.5703125" customWidth="1"/>
    <col min="11" max="11" width="13.85546875" bestFit="1" customWidth="1"/>
    <col min="13" max="13" width="9.42578125" bestFit="1" customWidth="1"/>
    <col min="18" max="18" width="12" customWidth="1"/>
    <col min="19" max="19" width="15.85546875" customWidth="1"/>
    <col min="20" max="20" width="59" customWidth="1"/>
  </cols>
  <sheetData>
    <row r="1" spans="1:37" x14ac:dyDescent="0.2">
      <c r="A1" s="30" t="s">
        <v>41</v>
      </c>
      <c r="B1" s="3"/>
      <c r="C1" s="3"/>
      <c r="D1" s="3"/>
      <c r="E1" s="3"/>
      <c r="I1" s="1"/>
    </row>
    <row r="2" spans="1:37" x14ac:dyDescent="0.2">
      <c r="A2" s="46"/>
      <c r="B2" s="47"/>
      <c r="C2" s="47"/>
      <c r="D2" s="47"/>
      <c r="E2" s="47"/>
      <c r="I2" s="1"/>
    </row>
    <row r="3" spans="1:37" x14ac:dyDescent="0.2">
      <c r="A3" s="30">
        <v>24</v>
      </c>
      <c r="B3" s="47"/>
      <c r="C3" s="47"/>
      <c r="D3" s="47"/>
      <c r="E3" s="47"/>
      <c r="I3" s="1"/>
    </row>
    <row r="4" spans="1:37" x14ac:dyDescent="0.2">
      <c r="A4" s="46"/>
      <c r="B4" s="47"/>
      <c r="C4" s="47"/>
      <c r="D4" s="47"/>
      <c r="E4" s="47"/>
      <c r="I4" s="1"/>
    </row>
    <row r="5" spans="1:37" x14ac:dyDescent="0.2">
      <c r="A5" s="2"/>
      <c r="C5" s="2"/>
      <c r="F5" s="55" t="s">
        <v>1</v>
      </c>
      <c r="G5" s="55"/>
      <c r="I5" s="30">
        <v>1</v>
      </c>
    </row>
    <row r="6" spans="1:37" ht="13.5" thickBot="1" x14ac:dyDescent="0.25">
      <c r="B6" s="4" t="s">
        <v>2</v>
      </c>
      <c r="C6" s="4" t="s">
        <v>3</v>
      </c>
      <c r="D6" s="5" t="s">
        <v>4</v>
      </c>
      <c r="E6" s="5" t="s">
        <v>5</v>
      </c>
      <c r="F6" s="5" t="s">
        <v>6</v>
      </c>
      <c r="G6" s="5" t="s">
        <v>7</v>
      </c>
      <c r="I6" s="5" t="s">
        <v>46</v>
      </c>
      <c r="M6" s="54" t="s">
        <v>0</v>
      </c>
      <c r="N6" s="54"/>
      <c r="O6" s="54"/>
      <c r="P6" s="54"/>
      <c r="Q6" s="54"/>
      <c r="R6" s="54"/>
      <c r="S6" s="44" t="s">
        <v>43</v>
      </c>
      <c r="T6" s="6"/>
      <c r="U6" t="s">
        <v>8</v>
      </c>
      <c r="V6" t="s">
        <v>9</v>
      </c>
      <c r="W6" t="s">
        <v>10</v>
      </c>
      <c r="X6" t="s">
        <v>11</v>
      </c>
      <c r="Y6" t="s">
        <v>12</v>
      </c>
      <c r="Z6" t="s">
        <v>13</v>
      </c>
      <c r="AA6" t="s">
        <v>14</v>
      </c>
      <c r="AB6" t="s">
        <v>15</v>
      </c>
      <c r="AC6" t="s">
        <v>16</v>
      </c>
      <c r="AD6" t="s">
        <v>17</v>
      </c>
      <c r="AE6" t="s">
        <v>18</v>
      </c>
      <c r="AF6" t="s">
        <v>19</v>
      </c>
      <c r="AG6" t="s">
        <v>20</v>
      </c>
      <c r="AH6" t="s">
        <v>21</v>
      </c>
    </row>
    <row r="7" spans="1:37" ht="25.5" customHeight="1" x14ac:dyDescent="0.2">
      <c r="B7" s="45" t="s">
        <v>22</v>
      </c>
      <c r="C7" s="51">
        <v>30.559585807707869</v>
      </c>
      <c r="D7" s="8" t="s">
        <v>23</v>
      </c>
      <c r="E7" s="48">
        <f>C7</f>
        <v>30.559585807707869</v>
      </c>
      <c r="F7" s="9">
        <f>B20*1.01</f>
        <v>3.0300000000000002</v>
      </c>
      <c r="G7" s="9">
        <f>B23*0.99</f>
        <v>86.13</v>
      </c>
      <c r="H7" s="30"/>
      <c r="I7" s="30">
        <v>6</v>
      </c>
      <c r="J7" s="43"/>
      <c r="K7" s="52"/>
      <c r="L7" s="52"/>
      <c r="S7" s="10">
        <v>677</v>
      </c>
      <c r="T7" s="11"/>
      <c r="U7" s="12">
        <f t="shared" ref="U7:V12" si="0">F7</f>
        <v>3.0300000000000002</v>
      </c>
      <c r="V7" s="12">
        <f t="shared" si="0"/>
        <v>86.13</v>
      </c>
      <c r="W7" s="12">
        <f t="shared" ref="W7:W12" si="1">C7</f>
        <v>30.559585807707869</v>
      </c>
      <c r="X7" s="12">
        <f t="shared" ref="X7:X12" si="2">W7</f>
        <v>30.559585807707869</v>
      </c>
      <c r="Y7">
        <v>1</v>
      </c>
      <c r="Z7">
        <v>0.05</v>
      </c>
      <c r="AA7">
        <v>2</v>
      </c>
      <c r="AB7">
        <v>0</v>
      </c>
      <c r="AC7">
        <v>0</v>
      </c>
      <c r="AD7">
        <v>0</v>
      </c>
      <c r="AE7">
        <v>0</v>
      </c>
      <c r="AF7">
        <v>0.5</v>
      </c>
      <c r="AG7">
        <v>0</v>
      </c>
      <c r="AH7">
        <v>0</v>
      </c>
      <c r="AI7" t="s">
        <v>24</v>
      </c>
      <c r="AJ7" s="7" t="s">
        <v>22</v>
      </c>
      <c r="AK7" s="8" t="s">
        <v>23</v>
      </c>
    </row>
    <row r="8" spans="1:37" ht="25.5" customHeight="1" x14ac:dyDescent="0.2">
      <c r="B8" s="45" t="s">
        <v>25</v>
      </c>
      <c r="C8" s="51">
        <v>-1</v>
      </c>
      <c r="D8" s="8" t="s">
        <v>26</v>
      </c>
      <c r="E8" s="49">
        <f>E$7+C16+(0.99*$B$23-E$7-C16)/(1+EXP(-C8))</f>
        <v>46.966889143962277</v>
      </c>
      <c r="F8" s="30">
        <v>-5</v>
      </c>
      <c r="G8" s="30">
        <v>3</v>
      </c>
      <c r="H8" s="30"/>
      <c r="I8" s="30">
        <v>-20</v>
      </c>
      <c r="J8" s="43"/>
      <c r="K8" s="52"/>
      <c r="L8" s="52"/>
      <c r="S8" s="10">
        <v>712</v>
      </c>
      <c r="T8" s="11"/>
      <c r="U8" s="12">
        <f t="shared" si="0"/>
        <v>-5</v>
      </c>
      <c r="V8" s="12">
        <f t="shared" si="0"/>
        <v>3</v>
      </c>
      <c r="W8" s="12">
        <f t="shared" si="1"/>
        <v>-1</v>
      </c>
      <c r="X8" s="12">
        <f t="shared" si="2"/>
        <v>-1</v>
      </c>
      <c r="Y8">
        <v>1</v>
      </c>
      <c r="Z8">
        <v>0.05</v>
      </c>
      <c r="AA8">
        <v>3</v>
      </c>
      <c r="AB8">
        <v>0</v>
      </c>
      <c r="AC8">
        <v>0</v>
      </c>
      <c r="AD8">
        <v>0</v>
      </c>
      <c r="AE8">
        <v>0</v>
      </c>
      <c r="AF8">
        <v>0.5</v>
      </c>
      <c r="AG8">
        <v>0</v>
      </c>
      <c r="AH8">
        <v>0</v>
      </c>
      <c r="AI8" t="s">
        <v>24</v>
      </c>
      <c r="AJ8" s="7" t="s">
        <v>25</v>
      </c>
      <c r="AK8" s="8" t="s">
        <v>26</v>
      </c>
    </row>
    <row r="9" spans="1:37" ht="25.5" customHeight="1" x14ac:dyDescent="0.2">
      <c r="B9" s="45" t="s">
        <v>44</v>
      </c>
      <c r="C9" s="51">
        <v>4.3177887749699346</v>
      </c>
      <c r="D9" s="8" t="s">
        <v>28</v>
      </c>
      <c r="E9" s="50">
        <f>EXP(C9)</f>
        <v>75.022552997760243</v>
      </c>
      <c r="F9" s="30">
        <v>-4</v>
      </c>
      <c r="G9" s="30">
        <v>12</v>
      </c>
      <c r="H9" s="30"/>
      <c r="I9" s="30">
        <v>2</v>
      </c>
      <c r="J9" s="43"/>
      <c r="K9" s="52"/>
      <c r="L9" s="52"/>
      <c r="S9" s="10">
        <v>464</v>
      </c>
      <c r="T9" s="11"/>
      <c r="U9" s="12">
        <f t="shared" si="0"/>
        <v>-4</v>
      </c>
      <c r="V9" s="12">
        <f t="shared" si="0"/>
        <v>12</v>
      </c>
      <c r="W9" s="12">
        <f t="shared" si="1"/>
        <v>4.3177887749699346</v>
      </c>
      <c r="X9" s="12">
        <f t="shared" si="2"/>
        <v>4.3177887749699346</v>
      </c>
      <c r="Y9">
        <v>1</v>
      </c>
      <c r="Z9">
        <v>0.05</v>
      </c>
      <c r="AA9">
        <v>3</v>
      </c>
      <c r="AB9">
        <v>0</v>
      </c>
      <c r="AC9">
        <v>0</v>
      </c>
      <c r="AD9">
        <v>0</v>
      </c>
      <c r="AE9">
        <v>0</v>
      </c>
      <c r="AF9">
        <v>0.5</v>
      </c>
      <c r="AG9">
        <v>0</v>
      </c>
      <c r="AH9">
        <v>0</v>
      </c>
      <c r="AI9" t="s">
        <v>24</v>
      </c>
      <c r="AJ9" s="7" t="s">
        <v>27</v>
      </c>
      <c r="AK9" s="8" t="s">
        <v>28</v>
      </c>
    </row>
    <row r="10" spans="1:37" ht="25.5" customHeight="1" x14ac:dyDescent="0.2">
      <c r="B10" s="45" t="s">
        <v>45</v>
      </c>
      <c r="C10" s="51">
        <v>15</v>
      </c>
      <c r="D10" s="8" t="s">
        <v>28</v>
      </c>
      <c r="E10" s="50">
        <f>EXP(C10)</f>
        <v>3269017.3724721107</v>
      </c>
      <c r="F10" s="30">
        <v>-2</v>
      </c>
      <c r="G10" s="30">
        <v>6</v>
      </c>
      <c r="H10" s="30"/>
      <c r="I10" s="30">
        <v>3</v>
      </c>
      <c r="J10" s="43"/>
      <c r="K10" s="52"/>
      <c r="L10" s="52"/>
      <c r="S10" s="10">
        <v>276</v>
      </c>
      <c r="T10" s="11"/>
      <c r="U10" s="12">
        <f t="shared" si="0"/>
        <v>-2</v>
      </c>
      <c r="V10" s="12">
        <f t="shared" si="0"/>
        <v>6</v>
      </c>
      <c r="W10" s="12">
        <f t="shared" si="1"/>
        <v>15</v>
      </c>
      <c r="X10" s="12">
        <f t="shared" si="2"/>
        <v>15</v>
      </c>
      <c r="Y10">
        <v>1</v>
      </c>
      <c r="Z10">
        <v>0.05</v>
      </c>
      <c r="AA10">
        <v>3</v>
      </c>
      <c r="AB10">
        <v>0</v>
      </c>
      <c r="AC10">
        <v>0</v>
      </c>
      <c r="AD10">
        <v>0</v>
      </c>
      <c r="AE10">
        <v>0</v>
      </c>
      <c r="AF10">
        <v>0.5</v>
      </c>
      <c r="AG10">
        <v>0</v>
      </c>
      <c r="AH10">
        <v>0</v>
      </c>
      <c r="AI10" t="s">
        <v>24</v>
      </c>
      <c r="AJ10" s="7" t="s">
        <v>27</v>
      </c>
      <c r="AK10" s="8" t="s">
        <v>28</v>
      </c>
    </row>
    <row r="11" spans="1:37" ht="25.5" customHeight="1" x14ac:dyDescent="0.2">
      <c r="B11" s="45" t="s">
        <v>10</v>
      </c>
      <c r="C11" s="51">
        <v>-999</v>
      </c>
      <c r="D11" s="8" t="s">
        <v>26</v>
      </c>
      <c r="E11" s="49" t="e">
        <f>1/(1+EXP(-C11))</f>
        <v>#NUM!</v>
      </c>
      <c r="F11" s="30">
        <v>-15</v>
      </c>
      <c r="G11" s="30">
        <v>5</v>
      </c>
      <c r="H11" s="30"/>
      <c r="I11" s="30">
        <v>-1</v>
      </c>
      <c r="J11" s="43"/>
      <c r="K11" s="52"/>
      <c r="L11" s="52"/>
      <c r="S11" s="10">
        <v>305</v>
      </c>
      <c r="T11" s="11"/>
      <c r="U11" s="12">
        <f t="shared" si="0"/>
        <v>-15</v>
      </c>
      <c r="V11" s="12">
        <f t="shared" si="0"/>
        <v>5</v>
      </c>
      <c r="W11" s="12">
        <f t="shared" si="1"/>
        <v>-999</v>
      </c>
      <c r="X11" s="12">
        <f t="shared" si="2"/>
        <v>-999</v>
      </c>
      <c r="Y11">
        <v>1</v>
      </c>
      <c r="Z11">
        <v>0.05</v>
      </c>
      <c r="AA11">
        <v>2</v>
      </c>
      <c r="AB11">
        <v>0</v>
      </c>
      <c r="AC11">
        <v>0</v>
      </c>
      <c r="AD11">
        <v>0</v>
      </c>
      <c r="AE11">
        <v>0</v>
      </c>
      <c r="AF11">
        <v>0.5</v>
      </c>
      <c r="AG11">
        <v>0</v>
      </c>
      <c r="AH11">
        <v>0</v>
      </c>
      <c r="AI11" t="s">
        <v>24</v>
      </c>
      <c r="AJ11" s="7" t="s">
        <v>10</v>
      </c>
      <c r="AK11" s="8" t="s">
        <v>26</v>
      </c>
    </row>
    <row r="12" spans="1:37" ht="25.5" customHeight="1" x14ac:dyDescent="0.2">
      <c r="B12" s="45" t="s">
        <v>29</v>
      </c>
      <c r="C12" s="51">
        <v>-999</v>
      </c>
      <c r="D12" s="8" t="s">
        <v>26</v>
      </c>
      <c r="E12" s="49" t="e">
        <f>1/(1+EXP(-C12))</f>
        <v>#NUM!</v>
      </c>
      <c r="F12" s="30">
        <v>-5</v>
      </c>
      <c r="G12" s="30">
        <v>5</v>
      </c>
      <c r="H12" s="30"/>
      <c r="I12" s="30">
        <v>0</v>
      </c>
      <c r="J12" s="43"/>
      <c r="K12" s="52"/>
      <c r="L12" s="52"/>
      <c r="S12" s="10">
        <v>515</v>
      </c>
      <c r="T12" s="11"/>
      <c r="U12" s="12">
        <f t="shared" si="0"/>
        <v>-5</v>
      </c>
      <c r="V12" s="12">
        <f t="shared" si="0"/>
        <v>5</v>
      </c>
      <c r="W12" s="12">
        <f t="shared" si="1"/>
        <v>-999</v>
      </c>
      <c r="X12" s="12">
        <f t="shared" si="2"/>
        <v>-999</v>
      </c>
      <c r="Y12">
        <v>1</v>
      </c>
      <c r="Z12">
        <v>0.05</v>
      </c>
      <c r="AA12">
        <v>2</v>
      </c>
      <c r="AB12">
        <v>0</v>
      </c>
      <c r="AC12">
        <v>0</v>
      </c>
      <c r="AD12">
        <v>0</v>
      </c>
      <c r="AE12">
        <v>0</v>
      </c>
      <c r="AF12">
        <v>0.5</v>
      </c>
      <c r="AG12">
        <v>0</v>
      </c>
      <c r="AH12">
        <v>0</v>
      </c>
      <c r="AI12" t="s">
        <v>24</v>
      </c>
      <c r="AJ12" s="7" t="s">
        <v>29</v>
      </c>
      <c r="AK12" s="8" t="s">
        <v>26</v>
      </c>
    </row>
    <row r="14" spans="1:37" x14ac:dyDescent="0.2">
      <c r="A14" s="7" t="s">
        <v>50</v>
      </c>
      <c r="B14" s="45" t="s">
        <v>6</v>
      </c>
      <c r="C14" s="13">
        <v>2</v>
      </c>
      <c r="D14" s="8"/>
      <c r="E14" s="14"/>
    </row>
    <row r="15" spans="1:37" x14ac:dyDescent="0.2">
      <c r="A15" s="7"/>
      <c r="B15" s="45" t="s">
        <v>7</v>
      </c>
      <c r="C15" s="13">
        <v>86</v>
      </c>
      <c r="D15" s="8"/>
      <c r="E15" s="14"/>
      <c r="H15" s="34">
        <f>IF(C11&lt;-1000,-1000-C11,-1)</f>
        <v>-1</v>
      </c>
    </row>
    <row r="16" spans="1:37" x14ac:dyDescent="0.2">
      <c r="A16" s="15"/>
      <c r="B16" s="17" t="s">
        <v>47</v>
      </c>
      <c r="C16" s="13">
        <v>2</v>
      </c>
      <c r="E16" s="16"/>
    </row>
    <row r="17" spans="1:34" x14ac:dyDescent="0.2">
      <c r="A17" s="15"/>
      <c r="B17" s="17" t="s">
        <v>42</v>
      </c>
      <c r="C17" s="32">
        <f>IF(A3=20,0,IF(A3=24,0.5,"WRONG"))</f>
        <v>0.5</v>
      </c>
      <c r="E17" s="16"/>
      <c r="AH17" s="29"/>
    </row>
    <row r="18" spans="1:34" x14ac:dyDescent="0.2">
      <c r="A18" s="15"/>
      <c r="B18" s="17"/>
      <c r="C18" s="7"/>
      <c r="E18" s="16"/>
    </row>
    <row r="19" spans="1:34" ht="13.5" thickBot="1" x14ac:dyDescent="0.25">
      <c r="A19" s="22" t="s">
        <v>31</v>
      </c>
      <c r="B19" s="31"/>
      <c r="C19" s="32"/>
      <c r="D19" s="32"/>
      <c r="E19" s="33"/>
      <c r="F19" s="34"/>
      <c r="G19" s="34"/>
    </row>
    <row r="20" spans="1:34" x14ac:dyDescent="0.2">
      <c r="A20" s="35" t="s">
        <v>6</v>
      </c>
      <c r="B20" s="36">
        <f>C14+$C$16*$C$17</f>
        <v>3</v>
      </c>
      <c r="C20" s="18"/>
      <c r="D20" s="37">
        <f>EXP(-(($B20-$E$7)^2/$E$9))</f>
        <v>4.010407659424859E-5</v>
      </c>
      <c r="E20" s="18"/>
      <c r="F20" s="18"/>
      <c r="G20" s="19"/>
    </row>
    <row r="21" spans="1:34" x14ac:dyDescent="0.2">
      <c r="A21" s="38" t="s">
        <v>48</v>
      </c>
      <c r="B21" s="39">
        <f>E7</f>
        <v>30.559585807707869</v>
      </c>
      <c r="C21" s="22"/>
      <c r="D21" s="40">
        <v>1</v>
      </c>
      <c r="E21" s="22"/>
      <c r="F21" s="22"/>
      <c r="G21" s="23"/>
    </row>
    <row r="22" spans="1:34" x14ac:dyDescent="0.2">
      <c r="A22" s="38" t="s">
        <v>49</v>
      </c>
      <c r="B22" s="39">
        <f>E8</f>
        <v>46.966889143962277</v>
      </c>
      <c r="C22" s="22"/>
      <c r="D22" s="22"/>
      <c r="E22" s="22"/>
      <c r="F22" s="22"/>
      <c r="G22" s="23">
        <v>1</v>
      </c>
      <c r="J22" s="44" t="s">
        <v>30</v>
      </c>
      <c r="K22" s="44"/>
      <c r="L22" s="44"/>
    </row>
    <row r="23" spans="1:34" ht="13.5" thickBot="1" x14ac:dyDescent="0.25">
      <c r="A23" s="41" t="s">
        <v>7</v>
      </c>
      <c r="B23" s="42">
        <f>C15+$C$16*$C$17</f>
        <v>87</v>
      </c>
      <c r="C23" s="24"/>
      <c r="D23" s="24"/>
      <c r="E23" s="24"/>
      <c r="F23" s="24"/>
      <c r="G23" s="25">
        <f>EXP(-(($B23-$E$8)^2/$E$10))</f>
        <v>0.9995098658118361</v>
      </c>
      <c r="J23" s="21">
        <f>MAX(J26:J150)</f>
        <v>0.99999999346866797</v>
      </c>
      <c r="K23" s="21"/>
      <c r="L23" s="21"/>
    </row>
    <row r="24" spans="1:34" x14ac:dyDescent="0.2">
      <c r="H24" s="30">
        <v>20</v>
      </c>
      <c r="I24" s="30">
        <v>20</v>
      </c>
    </row>
    <row r="25" spans="1:34" x14ac:dyDescent="0.2">
      <c r="A25" s="20" t="s">
        <v>39</v>
      </c>
      <c r="B25" s="20" t="s">
        <v>40</v>
      </c>
      <c r="C25" s="20" t="s">
        <v>32</v>
      </c>
      <c r="D25" s="20" t="s">
        <v>33</v>
      </c>
      <c r="E25" s="20"/>
      <c r="F25" s="20" t="s">
        <v>34</v>
      </c>
      <c r="G25" s="20" t="s">
        <v>35</v>
      </c>
      <c r="H25" s="20" t="s">
        <v>36</v>
      </c>
      <c r="I25" s="20" t="s">
        <v>37</v>
      </c>
      <c r="J25" s="20" t="s">
        <v>38</v>
      </c>
      <c r="K25" s="20"/>
      <c r="L25" s="20"/>
    </row>
    <row r="26" spans="1:34" x14ac:dyDescent="0.2">
      <c r="A26">
        <f>C14</f>
        <v>2</v>
      </c>
      <c r="B26">
        <f t="shared" ref="B26:B57" si="3">A26+$C$16*$C$17</f>
        <v>3</v>
      </c>
      <c r="C26" s="26">
        <f t="shared" ref="C26:C57" si="4">EXP(-(($B26-$E$7)^2/$E$9))</f>
        <v>4.010407659424859E-5</v>
      </c>
      <c r="D26" s="27">
        <f>IF(C$11&gt;-999,($E$11+(1-$E$11)*(C26-$D$20)/($D$21-$D$20)),C26)</f>
        <v>4.010407659424859E-5</v>
      </c>
      <c r="E26" s="27"/>
      <c r="F26" s="26">
        <f t="shared" ref="F26:F57" si="5">EXP(-(($B26-$E$8)^2/$E$10))</f>
        <v>0.99940883890127363</v>
      </c>
      <c r="G26" s="27">
        <f>IF(C$12&gt;-999,(1+($E$12-1)*(F26-$G$22)/($G$23-$G$22)),F26)</f>
        <v>0.99940883890127363</v>
      </c>
      <c r="H26" s="28">
        <f>1/(1+EXP(-($H$24*($B26-$E$7)/(1+ABS($B26-$E$7)))))</f>
        <v>4.1518586473887878E-9</v>
      </c>
      <c r="I26" s="28">
        <f>1/(1+EXP(-($I$24*($B26-$E$8)/(1+ABS($B26-$E$8)))))</f>
        <v>3.2156758064187935E-9</v>
      </c>
      <c r="J26" s="29">
        <f>IF(A26&gt;$H$15,(D26*(1-H26)+H26*(1*(1-I26)+G26*I26)),0.000001)</f>
        <v>4.0108228286389517E-5</v>
      </c>
      <c r="K26">
        <v>2.1106E-4</v>
      </c>
      <c r="L26" s="29">
        <f>(K26-J26)^2</f>
        <v>2.9224508252022395E-8</v>
      </c>
      <c r="M26" s="28"/>
      <c r="N26" s="28"/>
      <c r="U26" s="29"/>
    </row>
    <row r="27" spans="1:34" x14ac:dyDescent="0.2">
      <c r="A27">
        <f>IF(A26&lt;$C$15-$C$16,A26+$C$16,$C$15)</f>
        <v>4</v>
      </c>
      <c r="B27">
        <f t="shared" si="3"/>
        <v>5</v>
      </c>
      <c r="C27" s="26">
        <f t="shared" si="4"/>
        <v>1.6526717498004218E-4</v>
      </c>
      <c r="D27" s="27">
        <f t="shared" ref="D27:D90" si="6">IF(C$11&gt;-999,($E$11+(1-$E$11)*(C27-$D$20)/($D$21-$D$20)),C27)</f>
        <v>1.6526717498004218E-4</v>
      </c>
      <c r="E27" s="27"/>
      <c r="F27" s="26">
        <f t="shared" si="5"/>
        <v>0.99946138388679695</v>
      </c>
      <c r="G27" s="27">
        <f t="shared" ref="G27:G90" si="7">IF(C$12&gt;-999,(1+($E$12-1)*(F27-$G$22)/($G$23-$G$22)),F27)</f>
        <v>0.99946138388679695</v>
      </c>
      <c r="H27" s="28">
        <f t="shared" ref="H27:H90" si="8">1/(1+EXP(-($H$24*($B27-$E$7)/(1+ABS($B27-$E$7)))))</f>
        <v>4.3766764013149851E-9</v>
      </c>
      <c r="I27" s="28">
        <f t="shared" ref="I27:I90" si="9">1/(1+EXP(-($I$24*($B27-$E$8)/(1+ABS($B27-$E$8)))))</f>
        <v>3.2829438579047681E-9</v>
      </c>
      <c r="J27" s="29">
        <f t="shared" ref="J27:J90" si="10">IF(A27&gt;$H$15,(D27*(1-H27)+H27*(1*(1-I27)+G27*I27)),0.000001)</f>
        <v>1.6527155093312257E-4</v>
      </c>
      <c r="K27">
        <v>4.8937600000000003E-4</v>
      </c>
      <c r="L27" s="29">
        <f t="shared" ref="L27:L68" si="11">(K27-J27)^2</f>
        <v>1.0504369390494416E-7</v>
      </c>
      <c r="M27" s="28"/>
      <c r="N27" s="28"/>
      <c r="U27" s="29"/>
    </row>
    <row r="28" spans="1:34" x14ac:dyDescent="0.2">
      <c r="A28">
        <f t="shared" ref="A28:A91" si="12">IF(A27&lt;$C$15-$C$16,A27+$C$16,$C$15)</f>
        <v>6</v>
      </c>
      <c r="B28">
        <f t="shared" si="3"/>
        <v>7</v>
      </c>
      <c r="C28" s="26">
        <f t="shared" si="4"/>
        <v>6.1217257160161448E-4</v>
      </c>
      <c r="D28" s="27">
        <f t="shared" si="6"/>
        <v>6.1217257160161448E-4</v>
      </c>
      <c r="E28" s="27"/>
      <c r="F28" s="26">
        <f t="shared" si="5"/>
        <v>0.99951148560887337</v>
      </c>
      <c r="G28" s="27">
        <f t="shared" si="7"/>
        <v>0.99951148560887337</v>
      </c>
      <c r="H28" s="28">
        <f t="shared" si="8"/>
        <v>4.6534636504892923E-9</v>
      </c>
      <c r="I28" s="28">
        <f t="shared" si="9"/>
        <v>3.3584010153065556E-9</v>
      </c>
      <c r="J28" s="29">
        <f t="shared" si="10"/>
        <v>6.1217722221654214E-4</v>
      </c>
      <c r="K28">
        <v>1.1342800000000001E-3</v>
      </c>
      <c r="L28" s="29">
        <f t="shared" si="11"/>
        <v>2.7259131056920288E-7</v>
      </c>
      <c r="M28" s="28"/>
      <c r="N28" s="28"/>
      <c r="U28" s="29"/>
    </row>
    <row r="29" spans="1:34" x14ac:dyDescent="0.2">
      <c r="A29">
        <f t="shared" si="12"/>
        <v>8</v>
      </c>
      <c r="B29">
        <f t="shared" si="3"/>
        <v>9</v>
      </c>
      <c r="C29" s="26">
        <f t="shared" si="4"/>
        <v>2.038216495292428E-3</v>
      </c>
      <c r="D29" s="27">
        <f t="shared" si="6"/>
        <v>2.038216495292428E-3</v>
      </c>
      <c r="E29" s="27"/>
      <c r="F29" s="26">
        <f t="shared" si="5"/>
        <v>0.9995591436997997</v>
      </c>
      <c r="G29" s="27">
        <f t="shared" si="7"/>
        <v>0.9995591436997997</v>
      </c>
      <c r="H29" s="28">
        <f t="shared" si="8"/>
        <v>5.0018454341505125E-9</v>
      </c>
      <c r="I29" s="28">
        <f t="shared" si="9"/>
        <v>3.4436160582207274E-9</v>
      </c>
      <c r="J29" s="29">
        <f t="shared" si="10"/>
        <v>2.0382214869430182E-3</v>
      </c>
      <c r="K29">
        <v>2.6268099999999998E-3</v>
      </c>
      <c r="L29" s="29">
        <f t="shared" si="11"/>
        <v>3.4643643770262856E-7</v>
      </c>
      <c r="M29" s="28"/>
      <c r="N29" s="28"/>
      <c r="U29" s="29"/>
    </row>
    <row r="30" spans="1:34" x14ac:dyDescent="0.2">
      <c r="A30">
        <f t="shared" si="12"/>
        <v>10</v>
      </c>
      <c r="B30">
        <f t="shared" si="3"/>
        <v>11</v>
      </c>
      <c r="C30" s="26">
        <f t="shared" si="4"/>
        <v>6.0998048108109265E-3</v>
      </c>
      <c r="D30" s="27">
        <f t="shared" si="6"/>
        <v>6.0998048108109265E-3</v>
      </c>
      <c r="E30" s="27"/>
      <c r="F30" s="26">
        <f t="shared" si="5"/>
        <v>0.99960435780979529</v>
      </c>
      <c r="G30" s="27">
        <f t="shared" si="7"/>
        <v>0.99960435780979529</v>
      </c>
      <c r="H30" s="28">
        <f t="shared" si="8"/>
        <v>5.4523574491839098E-9</v>
      </c>
      <c r="I30" s="28">
        <f t="shared" si="9"/>
        <v>3.5405799112129768E-9</v>
      </c>
      <c r="J30" s="29">
        <f t="shared" si="10"/>
        <v>6.0998102299100595E-3</v>
      </c>
      <c r="K30">
        <v>6.0713399999999997E-3</v>
      </c>
      <c r="L30" s="29">
        <f t="shared" si="11"/>
        <v>8.1055399113166357E-10</v>
      </c>
      <c r="M30" s="28"/>
      <c r="N30" s="28"/>
      <c r="U30" s="29"/>
    </row>
    <row r="31" spans="1:34" x14ac:dyDescent="0.2">
      <c r="A31">
        <f t="shared" si="12"/>
        <v>12</v>
      </c>
      <c r="B31">
        <f t="shared" si="3"/>
        <v>13</v>
      </c>
      <c r="C31" s="26">
        <f t="shared" si="4"/>
        <v>1.6408570429545258E-2</v>
      </c>
      <c r="D31" s="27">
        <f t="shared" si="6"/>
        <v>1.6408570429545258E-2</v>
      </c>
      <c r="E31" s="27"/>
      <c r="F31" s="26">
        <f t="shared" si="5"/>
        <v>0.9996471276070068</v>
      </c>
      <c r="G31" s="27">
        <f t="shared" si="7"/>
        <v>0.9996471276070068</v>
      </c>
      <c r="H31" s="28">
        <f t="shared" si="8"/>
        <v>6.0549497991666122E-9</v>
      </c>
      <c r="I31" s="28">
        <f t="shared" si="9"/>
        <v>3.6518558923171694E-9</v>
      </c>
      <c r="J31" s="29">
        <f t="shared" si="10"/>
        <v>1.6408576385141985E-2</v>
      </c>
      <c r="K31">
        <v>1.39694E-2</v>
      </c>
      <c r="L31" s="29">
        <f t="shared" si="11"/>
        <v>5.9495814378343233E-6</v>
      </c>
      <c r="M31" s="28"/>
      <c r="N31" s="28"/>
      <c r="U31" s="29"/>
    </row>
    <row r="32" spans="1:34" x14ac:dyDescent="0.2">
      <c r="A32">
        <f t="shared" si="12"/>
        <v>14</v>
      </c>
      <c r="B32">
        <f t="shared" si="3"/>
        <v>15</v>
      </c>
      <c r="C32" s="26">
        <f t="shared" si="4"/>
        <v>3.967479889612089E-2</v>
      </c>
      <c r="D32" s="27">
        <f t="shared" si="6"/>
        <v>3.967479889612089E-2</v>
      </c>
      <c r="E32" s="27"/>
      <c r="F32" s="26">
        <f t="shared" si="5"/>
        <v>0.99968745277751181</v>
      </c>
      <c r="G32" s="27">
        <f t="shared" si="7"/>
        <v>0.99968745277751181</v>
      </c>
      <c r="H32" s="28">
        <f t="shared" si="8"/>
        <v>6.8965791042166784E-9</v>
      </c>
      <c r="I32" s="28">
        <f t="shared" si="9"/>
        <v>3.7807981816527538E-9</v>
      </c>
      <c r="J32" s="29">
        <f t="shared" si="10"/>
        <v>3.9674805519079606E-2</v>
      </c>
      <c r="K32">
        <v>3.1813000000000001E-2</v>
      </c>
      <c r="L32" s="29">
        <f t="shared" si="11"/>
        <v>6.1807986019830536E-5</v>
      </c>
      <c r="M32" s="28"/>
      <c r="N32" s="28"/>
      <c r="U32" s="29"/>
    </row>
    <row r="33" spans="1:21" x14ac:dyDescent="0.2">
      <c r="A33">
        <f t="shared" si="12"/>
        <v>16</v>
      </c>
      <c r="B33">
        <f t="shared" si="3"/>
        <v>17</v>
      </c>
      <c r="C33" s="26">
        <f t="shared" si="4"/>
        <v>8.6227918764255146E-2</v>
      </c>
      <c r="D33" s="27">
        <f t="shared" si="6"/>
        <v>8.6227918764255146E-2</v>
      </c>
      <c r="E33" s="27"/>
      <c r="F33" s="26">
        <f t="shared" si="5"/>
        <v>0.99972533302532263</v>
      </c>
      <c r="G33" s="27">
        <f t="shared" si="7"/>
        <v>0.99972533302532263</v>
      </c>
      <c r="H33" s="28">
        <f t="shared" si="8"/>
        <v>8.1411486305812123E-9</v>
      </c>
      <c r="I33" s="28">
        <f t="shared" si="9"/>
        <v>3.9318771251486677E-9</v>
      </c>
      <c r="J33" s="29">
        <f t="shared" si="10"/>
        <v>8.6227926203409466E-2</v>
      </c>
      <c r="K33">
        <v>7.0812100000000003E-2</v>
      </c>
      <c r="L33" s="29">
        <f t="shared" si="11"/>
        <v>2.3764769753372583E-4</v>
      </c>
      <c r="M33" s="28"/>
      <c r="N33" s="28"/>
      <c r="U33" s="29"/>
    </row>
    <row r="34" spans="1:21" x14ac:dyDescent="0.2">
      <c r="A34">
        <f t="shared" si="12"/>
        <v>18</v>
      </c>
      <c r="B34">
        <f t="shared" si="3"/>
        <v>19</v>
      </c>
      <c r="C34" s="26">
        <f t="shared" si="4"/>
        <v>0.16844970507928536</v>
      </c>
      <c r="D34" s="27">
        <f t="shared" si="6"/>
        <v>0.16844970507928536</v>
      </c>
      <c r="E34" s="27"/>
      <c r="F34" s="26">
        <f t="shared" si="5"/>
        <v>0.99976076807239034</v>
      </c>
      <c r="G34" s="27">
        <f t="shared" si="7"/>
        <v>0.99976076807239034</v>
      </c>
      <c r="H34" s="28">
        <f t="shared" si="8"/>
        <v>1.0131759829867156E-8</v>
      </c>
      <c r="I34" s="28">
        <f t="shared" si="9"/>
        <v>4.1111768331698438E-9</v>
      </c>
      <c r="J34" s="29">
        <f t="shared" si="10"/>
        <v>0.16844971350435323</v>
      </c>
      <c r="K34">
        <v>0.150203</v>
      </c>
      <c r="L34" s="29">
        <f t="shared" si="11"/>
        <v>3.329425537099463E-4</v>
      </c>
      <c r="M34" s="28"/>
      <c r="N34" s="28"/>
      <c r="U34" s="29"/>
    </row>
    <row r="35" spans="1:21" x14ac:dyDescent="0.2">
      <c r="A35">
        <f t="shared" si="12"/>
        <v>20</v>
      </c>
      <c r="B35">
        <f t="shared" si="3"/>
        <v>21</v>
      </c>
      <c r="C35" s="26">
        <f t="shared" si="4"/>
        <v>0.29578884207317702</v>
      </c>
      <c r="D35" s="27">
        <f t="shared" si="6"/>
        <v>0.29578884207317702</v>
      </c>
      <c r="E35" s="27"/>
      <c r="F35" s="26">
        <f t="shared" si="5"/>
        <v>0.99979375765860778</v>
      </c>
      <c r="G35" s="27">
        <f t="shared" si="7"/>
        <v>0.99979375765860778</v>
      </c>
      <c r="H35" s="28">
        <f t="shared" si="8"/>
        <v>1.3698406409884034E-8</v>
      </c>
      <c r="I35" s="28">
        <f t="shared" si="9"/>
        <v>4.3271800873544367E-9</v>
      </c>
      <c r="J35" s="29">
        <f t="shared" si="10"/>
        <v>0.29578885171974767</v>
      </c>
      <c r="K35">
        <v>0.29075000000000001</v>
      </c>
      <c r="L35" s="29">
        <f t="shared" si="11"/>
        <v>2.5390026653603962E-5</v>
      </c>
      <c r="M35" s="28"/>
      <c r="N35" s="28"/>
    </row>
    <row r="36" spans="1:21" x14ac:dyDescent="0.2">
      <c r="A36">
        <f t="shared" si="12"/>
        <v>22</v>
      </c>
      <c r="B36">
        <f t="shared" si="3"/>
        <v>23</v>
      </c>
      <c r="C36" s="26">
        <f t="shared" si="4"/>
        <v>0.46685552279060233</v>
      </c>
      <c r="D36" s="27">
        <f t="shared" si="6"/>
        <v>0.46685552279060233</v>
      </c>
      <c r="E36" s="27"/>
      <c r="F36" s="26">
        <f t="shared" si="5"/>
        <v>0.99982430154181312</v>
      </c>
      <c r="G36" s="27">
        <f t="shared" si="7"/>
        <v>0.99982430154181312</v>
      </c>
      <c r="H36" s="28">
        <f t="shared" si="8"/>
        <v>2.1323877896672837E-8</v>
      </c>
      <c r="I36" s="28">
        <f t="shared" si="9"/>
        <v>4.5920510903811762E-9</v>
      </c>
      <c r="J36" s="29">
        <f t="shared" si="10"/>
        <v>0.46685553415931008</v>
      </c>
      <c r="K36">
        <v>0.48738399999999998</v>
      </c>
      <c r="L36" s="29">
        <f t="shared" si="11"/>
        <v>4.2141790977237218E-4</v>
      </c>
      <c r="M36" s="28"/>
      <c r="N36" s="28"/>
    </row>
    <row r="37" spans="1:21" x14ac:dyDescent="0.2">
      <c r="A37">
        <f t="shared" si="12"/>
        <v>24</v>
      </c>
      <c r="B37">
        <f t="shared" si="3"/>
        <v>25</v>
      </c>
      <c r="C37" s="26">
        <f t="shared" si="4"/>
        <v>0.66232690232658931</v>
      </c>
      <c r="D37" s="27">
        <f t="shared" si="6"/>
        <v>0.66232690232658931</v>
      </c>
      <c r="E37" s="27"/>
      <c r="F37" s="26">
        <f t="shared" si="5"/>
        <v>0.99985239949779237</v>
      </c>
      <c r="G37" s="27">
        <f t="shared" si="7"/>
        <v>0.99985239949779237</v>
      </c>
      <c r="H37" s="28">
        <f t="shared" si="8"/>
        <v>4.347729251240204E-8</v>
      </c>
      <c r="I37" s="28">
        <f t="shared" si="9"/>
        <v>4.9238201494098543E-9</v>
      </c>
      <c r="J37" s="29">
        <f t="shared" si="10"/>
        <v>0.66232691700770141</v>
      </c>
      <c r="K37">
        <v>0.68800099999999997</v>
      </c>
      <c r="L37" s="29">
        <f t="shared" si="11"/>
        <v>6.5915853749543441E-4</v>
      </c>
      <c r="M37" s="28"/>
      <c r="N37" s="28"/>
    </row>
    <row r="38" spans="1:21" x14ac:dyDescent="0.2">
      <c r="A38">
        <f t="shared" si="12"/>
        <v>26</v>
      </c>
      <c r="B38">
        <f t="shared" si="3"/>
        <v>27</v>
      </c>
      <c r="C38" s="26">
        <f t="shared" si="4"/>
        <v>0.84460076709117282</v>
      </c>
      <c r="D38" s="27">
        <f t="shared" si="6"/>
        <v>0.84460076709117282</v>
      </c>
      <c r="E38" s="27"/>
      <c r="F38" s="26">
        <f t="shared" si="5"/>
        <v>0.9998780513202824</v>
      </c>
      <c r="G38" s="27">
        <f t="shared" si="7"/>
        <v>0.9998780513202824</v>
      </c>
      <c r="H38" s="28">
        <f t="shared" si="8"/>
        <v>1.6560890326882288E-7</v>
      </c>
      <c r="I38" s="28">
        <f t="shared" si="9"/>
        <v>5.3502900878460266E-9</v>
      </c>
      <c r="J38" s="29">
        <f t="shared" si="10"/>
        <v>0.84460079282666933</v>
      </c>
      <c r="K38">
        <v>0.83645199999999997</v>
      </c>
      <c r="L38" s="29">
        <f t="shared" si="11"/>
        <v>6.6402824531978019E-5</v>
      </c>
      <c r="M38" s="28"/>
      <c r="N38" s="28"/>
    </row>
    <row r="39" spans="1:21" x14ac:dyDescent="0.2">
      <c r="A39">
        <f t="shared" si="12"/>
        <v>28</v>
      </c>
      <c r="B39">
        <f t="shared" si="3"/>
        <v>29</v>
      </c>
      <c r="C39" s="26">
        <f t="shared" si="4"/>
        <v>0.9680989046775158</v>
      </c>
      <c r="D39" s="27">
        <f t="shared" si="6"/>
        <v>0.9680989046775158</v>
      </c>
      <c r="E39" s="27"/>
      <c r="F39" s="26">
        <f t="shared" si="5"/>
        <v>0.99990125682097364</v>
      </c>
      <c r="G39" s="27">
        <f t="shared" si="7"/>
        <v>0.99990125682097364</v>
      </c>
      <c r="H39" s="28">
        <f t="shared" si="8"/>
        <v>5.1001486017761186E-6</v>
      </c>
      <c r="I39" s="28">
        <f t="shared" si="9"/>
        <v>5.9164405449863281E-9</v>
      </c>
      <c r="J39" s="29">
        <f t="shared" si="10"/>
        <v>0.96809906737784246</v>
      </c>
      <c r="K39">
        <v>0.92225100000000004</v>
      </c>
      <c r="L39" s="29">
        <f t="shared" si="11"/>
        <v>2.102045282283178E-3</v>
      </c>
      <c r="M39" s="28"/>
      <c r="N39" s="28"/>
    </row>
    <row r="40" spans="1:21" x14ac:dyDescent="0.2">
      <c r="A40">
        <f t="shared" si="12"/>
        <v>30</v>
      </c>
      <c r="B40">
        <f t="shared" si="3"/>
        <v>31</v>
      </c>
      <c r="C40" s="26">
        <f t="shared" si="4"/>
        <v>0.99741792129011408</v>
      </c>
      <c r="D40" s="27">
        <f t="shared" si="6"/>
        <v>0.99741792129011408</v>
      </c>
      <c r="E40" s="27"/>
      <c r="F40" s="26">
        <f t="shared" si="5"/>
        <v>0.99992201582951179</v>
      </c>
      <c r="G40" s="27">
        <f t="shared" si="7"/>
        <v>0.99992201582951179</v>
      </c>
      <c r="H40" s="28">
        <f t="shared" si="8"/>
        <v>0.99779562593222815</v>
      </c>
      <c r="I40" s="28">
        <f t="shared" si="9"/>
        <v>6.6994959946269973E-9</v>
      </c>
      <c r="J40" s="29">
        <f t="shared" si="10"/>
        <v>0.99999430813212964</v>
      </c>
      <c r="K40">
        <v>0.96492599999999995</v>
      </c>
      <c r="L40" s="29">
        <f t="shared" si="11"/>
        <v>1.2297862352499932E-3</v>
      </c>
      <c r="M40" s="28"/>
      <c r="N40" s="28"/>
    </row>
    <row r="41" spans="1:21" x14ac:dyDescent="0.2">
      <c r="A41">
        <f t="shared" si="12"/>
        <v>32</v>
      </c>
      <c r="B41">
        <f t="shared" si="3"/>
        <v>33</v>
      </c>
      <c r="C41" s="26">
        <f t="shared" si="4"/>
        <v>0.92368477853894948</v>
      </c>
      <c r="D41" s="27">
        <f t="shared" si="6"/>
        <v>0.92368477853894948</v>
      </c>
      <c r="E41" s="27"/>
      <c r="F41" s="26">
        <f t="shared" si="5"/>
        <v>0.99994032819350065</v>
      </c>
      <c r="G41" s="27">
        <f t="shared" si="7"/>
        <v>0.99994032819350065</v>
      </c>
      <c r="H41" s="28">
        <f t="shared" si="8"/>
        <v>0.99999931011929444</v>
      </c>
      <c r="I41" s="28">
        <f t="shared" si="9"/>
        <v>7.8424309839021058E-9</v>
      </c>
      <c r="J41" s="29">
        <f t="shared" si="10"/>
        <v>0.99999994735113307</v>
      </c>
      <c r="K41">
        <v>0.98456999999999995</v>
      </c>
      <c r="L41" s="29">
        <f t="shared" si="11"/>
        <v>2.3808327525874005E-4</v>
      </c>
      <c r="M41" s="28"/>
      <c r="N41" s="28"/>
      <c r="U41" s="29"/>
    </row>
    <row r="42" spans="1:21" x14ac:dyDescent="0.2">
      <c r="A42">
        <f t="shared" si="12"/>
        <v>34</v>
      </c>
      <c r="B42">
        <f t="shared" si="3"/>
        <v>35</v>
      </c>
      <c r="C42" s="26">
        <f t="shared" si="4"/>
        <v>0.76888181220051632</v>
      </c>
      <c r="D42" s="27">
        <f t="shared" si="6"/>
        <v>0.76888181220051632</v>
      </c>
      <c r="E42" s="27"/>
      <c r="F42" s="26">
        <f t="shared" si="5"/>
        <v>0.99995619377850342</v>
      </c>
      <c r="G42" s="27">
        <f t="shared" si="7"/>
        <v>0.99995619377850342</v>
      </c>
      <c r="H42" s="28">
        <f t="shared" si="8"/>
        <v>0.99999991859339232</v>
      </c>
      <c r="I42" s="28">
        <f t="shared" si="9"/>
        <v>9.6374429182373815E-9</v>
      </c>
      <c r="J42" s="29">
        <f t="shared" si="10"/>
        <v>0.9999999811850302</v>
      </c>
      <c r="K42">
        <v>0.99328799999999995</v>
      </c>
      <c r="L42" s="29">
        <f t="shared" si="11"/>
        <v>4.5050691428200038E-5</v>
      </c>
      <c r="M42" s="28"/>
      <c r="N42" s="28"/>
    </row>
    <row r="43" spans="1:21" x14ac:dyDescent="0.2">
      <c r="A43">
        <f t="shared" si="12"/>
        <v>36</v>
      </c>
      <c r="B43">
        <f t="shared" si="3"/>
        <v>37</v>
      </c>
      <c r="C43" s="26">
        <f t="shared" si="4"/>
        <v>0.57528701299177032</v>
      </c>
      <c r="D43" s="27">
        <f t="shared" si="6"/>
        <v>0.57528701299177032</v>
      </c>
      <c r="E43" s="27"/>
      <c r="F43" s="26">
        <f t="shared" si="5"/>
        <v>0.99996961246804461</v>
      </c>
      <c r="G43" s="27">
        <f t="shared" si="7"/>
        <v>0.99996961246804461</v>
      </c>
      <c r="H43" s="28">
        <f t="shared" si="8"/>
        <v>0.99999996969574267</v>
      </c>
      <c r="I43" s="28">
        <f t="shared" si="9"/>
        <v>1.2767936082496259E-8</v>
      </c>
      <c r="J43" s="29">
        <f t="shared" si="10"/>
        <v>0.9999999871290004</v>
      </c>
      <c r="K43">
        <v>0.99709499999999995</v>
      </c>
      <c r="L43" s="29">
        <f t="shared" si="11"/>
        <v>8.4389502196582589E-6</v>
      </c>
      <c r="M43" s="28"/>
      <c r="N43" s="28"/>
    </row>
    <row r="44" spans="1:21" x14ac:dyDescent="0.2">
      <c r="A44">
        <f t="shared" si="12"/>
        <v>38</v>
      </c>
      <c r="B44">
        <f t="shared" si="3"/>
        <v>39</v>
      </c>
      <c r="C44" s="26">
        <f t="shared" si="4"/>
        <v>0.38690000328615853</v>
      </c>
      <c r="D44" s="27">
        <f t="shared" si="6"/>
        <v>0.38690000328615853</v>
      </c>
      <c r="E44" s="27"/>
      <c r="F44" s="26">
        <f t="shared" si="5"/>
        <v>0.99998058416361124</v>
      </c>
      <c r="G44" s="27">
        <f t="shared" si="7"/>
        <v>0.99998058416361124</v>
      </c>
      <c r="H44" s="28">
        <f t="shared" si="8"/>
        <v>0.99999998285310798</v>
      </c>
      <c r="I44" s="28">
        <f t="shared" si="9"/>
        <v>1.9176656818783065E-8</v>
      </c>
      <c r="J44" s="29">
        <f t="shared" si="10"/>
        <v>0.99999998948686819</v>
      </c>
      <c r="K44">
        <v>0.99874499999999999</v>
      </c>
      <c r="L44" s="29">
        <f t="shared" si="11"/>
        <v>1.5749986121496993E-6</v>
      </c>
      <c r="M44" s="28"/>
      <c r="N44" s="28"/>
    </row>
    <row r="45" spans="1:21" x14ac:dyDescent="0.2">
      <c r="A45">
        <f t="shared" si="12"/>
        <v>40</v>
      </c>
      <c r="B45">
        <f t="shared" si="3"/>
        <v>41</v>
      </c>
      <c r="C45" s="26">
        <f t="shared" si="4"/>
        <v>0.23388484297220682</v>
      </c>
      <c r="D45" s="27">
        <f t="shared" si="6"/>
        <v>0.23388484297220682</v>
      </c>
      <c r="E45" s="27"/>
      <c r="F45" s="26">
        <f t="shared" si="5"/>
        <v>0.99998910878465452</v>
      </c>
      <c r="G45" s="27">
        <f t="shared" si="7"/>
        <v>0.99998910878465452</v>
      </c>
      <c r="H45" s="28">
        <f t="shared" si="8"/>
        <v>0.99999998816034752</v>
      </c>
      <c r="I45" s="28">
        <f t="shared" si="9"/>
        <v>3.6378848570448866E-8</v>
      </c>
      <c r="J45" s="29">
        <f t="shared" si="10"/>
        <v>0.99999999092906655</v>
      </c>
      <c r="K45">
        <v>0.99945899999999999</v>
      </c>
      <c r="L45" s="29">
        <f t="shared" si="11"/>
        <v>2.9267118533230505E-7</v>
      </c>
      <c r="M45" s="28"/>
      <c r="N45" s="28"/>
    </row>
    <row r="46" spans="1:21" x14ac:dyDescent="0.2">
      <c r="A46">
        <f t="shared" si="12"/>
        <v>42</v>
      </c>
      <c r="B46">
        <f t="shared" si="3"/>
        <v>43</v>
      </c>
      <c r="C46" s="26">
        <f t="shared" si="4"/>
        <v>0.12708509090303655</v>
      </c>
      <c r="D46" s="27">
        <f t="shared" si="6"/>
        <v>0.12708509090303655</v>
      </c>
      <c r="E46" s="27"/>
      <c r="F46" s="26">
        <f t="shared" si="5"/>
        <v>0.99999518626859007</v>
      </c>
      <c r="G46" s="27">
        <f t="shared" si="7"/>
        <v>0.99999518626859007</v>
      </c>
      <c r="H46" s="28">
        <f t="shared" si="8"/>
        <v>0.99999999087228664</v>
      </c>
      <c r="I46" s="28">
        <f t="shared" si="9"/>
        <v>1.1557630811853601E-7</v>
      </c>
      <c r="J46" s="29">
        <f t="shared" si="10"/>
        <v>0.99999999203172663</v>
      </c>
      <c r="K46">
        <v>0.99976699999999996</v>
      </c>
      <c r="L46" s="29">
        <f t="shared" si="11"/>
        <v>5.4285286848118934E-8</v>
      </c>
      <c r="M46" s="28"/>
      <c r="N46" s="28"/>
    </row>
    <row r="47" spans="1:21" x14ac:dyDescent="0.2">
      <c r="A47">
        <f t="shared" si="12"/>
        <v>44</v>
      </c>
      <c r="B47">
        <f t="shared" si="3"/>
        <v>45</v>
      </c>
      <c r="C47" s="26">
        <f t="shared" si="4"/>
        <v>6.2069223316406172E-2</v>
      </c>
      <c r="D47" s="27">
        <f t="shared" si="6"/>
        <v>6.2069223316406172E-2</v>
      </c>
      <c r="E47" s="27"/>
      <c r="F47" s="26">
        <f t="shared" si="5"/>
        <v>0.99999881657079948</v>
      </c>
      <c r="G47" s="27">
        <f t="shared" si="7"/>
        <v>0.99999881657079948</v>
      </c>
      <c r="H47" s="28">
        <f t="shared" si="8"/>
        <v>0.99999999247246329</v>
      </c>
      <c r="I47" s="28">
        <f t="shared" si="9"/>
        <v>1.7446890038980366E-6</v>
      </c>
      <c r="J47" s="29">
        <f t="shared" si="10"/>
        <v>0.99999999293762687</v>
      </c>
      <c r="K47">
        <v>0.99989899999999998</v>
      </c>
      <c r="L47" s="29">
        <f t="shared" si="11"/>
        <v>1.0199573450508287E-8</v>
      </c>
      <c r="M47" s="28"/>
      <c r="N47" s="28"/>
    </row>
    <row r="48" spans="1:21" x14ac:dyDescent="0.2">
      <c r="A48">
        <f t="shared" si="12"/>
        <v>46</v>
      </c>
      <c r="B48">
        <f t="shared" si="3"/>
        <v>47</v>
      </c>
      <c r="C48" s="26">
        <f t="shared" si="4"/>
        <v>2.7248788584088118E-2</v>
      </c>
      <c r="D48" s="27">
        <f t="shared" si="6"/>
        <v>2.7248788584088118E-2</v>
      </c>
      <c r="E48" s="27"/>
      <c r="F48" s="26">
        <f t="shared" si="5"/>
        <v>0.99999999966463049</v>
      </c>
      <c r="G48" s="27">
        <f t="shared" si="7"/>
        <v>0.99999999966463049</v>
      </c>
      <c r="H48" s="28">
        <f t="shared" si="8"/>
        <v>0.99999999351152447</v>
      </c>
      <c r="I48" s="28">
        <f t="shared" si="9"/>
        <v>0.65497795937367553</v>
      </c>
      <c r="J48" s="29">
        <f t="shared" si="10"/>
        <v>0.99999999346866797</v>
      </c>
      <c r="K48">
        <v>0.99995699999999998</v>
      </c>
      <c r="L48" s="29">
        <f t="shared" si="11"/>
        <v>1.8484383481049631E-9</v>
      </c>
      <c r="M48" s="28"/>
      <c r="N48" s="28"/>
    </row>
    <row r="49" spans="1:14" x14ac:dyDescent="0.2">
      <c r="A49">
        <f t="shared" si="12"/>
        <v>48</v>
      </c>
      <c r="B49">
        <f t="shared" si="3"/>
        <v>49</v>
      </c>
      <c r="C49" s="26">
        <f t="shared" si="4"/>
        <v>1.0752445969384586E-2</v>
      </c>
      <c r="D49" s="27">
        <f t="shared" si="6"/>
        <v>1.0752445969384586E-2</v>
      </c>
      <c r="E49" s="27"/>
      <c r="F49" s="26">
        <f t="shared" si="5"/>
        <v>0.99999873554139707</v>
      </c>
      <c r="G49" s="27">
        <f t="shared" si="7"/>
        <v>0.99999873554139707</v>
      </c>
      <c r="H49" s="28">
        <f t="shared" si="8"/>
        <v>0.99999999423358532</v>
      </c>
      <c r="I49" s="28">
        <f t="shared" si="9"/>
        <v>0.99999849408713537</v>
      </c>
      <c r="J49" s="29">
        <f t="shared" si="10"/>
        <v>0.99999872983889693</v>
      </c>
      <c r="K49">
        <v>0.99998100000000001</v>
      </c>
      <c r="L49" s="29">
        <f t="shared" si="11"/>
        <v>3.1434718731067566E-10</v>
      </c>
      <c r="M49" s="28"/>
      <c r="N49" s="28"/>
    </row>
    <row r="50" spans="1:14" x14ac:dyDescent="0.2">
      <c r="A50">
        <f t="shared" si="12"/>
        <v>50</v>
      </c>
      <c r="B50">
        <f t="shared" si="3"/>
        <v>51</v>
      </c>
      <c r="C50" s="26">
        <f t="shared" si="4"/>
        <v>3.8137877524273408E-3</v>
      </c>
      <c r="D50" s="27">
        <f t="shared" si="6"/>
        <v>3.8137877524273408E-3</v>
      </c>
      <c r="E50" s="27"/>
      <c r="F50" s="26">
        <f t="shared" si="5"/>
        <v>0.99999502421038011</v>
      </c>
      <c r="G50" s="27">
        <f t="shared" si="7"/>
        <v>0.99999502421038011</v>
      </c>
      <c r="H50" s="28">
        <f t="shared" si="8"/>
        <v>0.99999999476124635</v>
      </c>
      <c r="I50" s="28">
        <f t="shared" si="9"/>
        <v>0.99999989038751291</v>
      </c>
      <c r="J50" s="29">
        <f t="shared" si="10"/>
        <v>0.99999501899217746</v>
      </c>
      <c r="K50">
        <v>0.99999199999999999</v>
      </c>
      <c r="L50" s="29">
        <f t="shared" si="11"/>
        <v>9.1143137676406915E-12</v>
      </c>
      <c r="M50" s="28"/>
      <c r="N50" s="28"/>
    </row>
    <row r="51" spans="1:14" x14ac:dyDescent="0.2">
      <c r="A51">
        <f t="shared" si="12"/>
        <v>52</v>
      </c>
      <c r="B51">
        <f t="shared" si="3"/>
        <v>53</v>
      </c>
      <c r="C51" s="26">
        <f t="shared" si="4"/>
        <v>1.2158918621030413E-3</v>
      </c>
      <c r="D51" s="27">
        <f t="shared" si="6"/>
        <v>1.2158918621030413E-3</v>
      </c>
      <c r="E51" s="27"/>
      <c r="F51" s="26">
        <f t="shared" si="5"/>
        <v>0.99998886569882683</v>
      </c>
      <c r="G51" s="27">
        <f t="shared" si="7"/>
        <v>0.99998886569882683</v>
      </c>
      <c r="H51" s="28">
        <f t="shared" si="8"/>
        <v>0.99999999516204041</v>
      </c>
      <c r="I51" s="28">
        <f t="shared" si="9"/>
        <v>0.99999996459129659</v>
      </c>
      <c r="J51" s="29">
        <f t="shared" si="10"/>
        <v>0.99998886086719774</v>
      </c>
      <c r="K51">
        <v>0.99999700000000002</v>
      </c>
      <c r="L51" s="29">
        <f t="shared" si="11"/>
        <v>6.6245482773268877E-11</v>
      </c>
      <c r="M51" s="28"/>
      <c r="N51" s="28"/>
    </row>
    <row r="52" spans="1:14" x14ac:dyDescent="0.2">
      <c r="A52">
        <f t="shared" si="12"/>
        <v>54</v>
      </c>
      <c r="B52">
        <f t="shared" si="3"/>
        <v>55</v>
      </c>
      <c r="C52" s="26">
        <f t="shared" si="4"/>
        <v>3.4843563542006576E-4</v>
      </c>
      <c r="D52" s="27">
        <f t="shared" si="6"/>
        <v>3.4843563542006576E-4</v>
      </c>
      <c r="E52" s="27"/>
      <c r="F52" s="26">
        <f t="shared" si="5"/>
        <v>0.99998026005195062</v>
      </c>
      <c r="G52" s="27">
        <f t="shared" si="7"/>
        <v>0.99998026005195062</v>
      </c>
      <c r="H52" s="28">
        <f t="shared" si="8"/>
        <v>0.99999999547590956</v>
      </c>
      <c r="I52" s="28">
        <f t="shared" si="9"/>
        <v>0.99999998113435595</v>
      </c>
      <c r="J52" s="29">
        <f t="shared" si="10"/>
        <v>0.99998025552989822</v>
      </c>
      <c r="K52">
        <v>0.99999800000000005</v>
      </c>
      <c r="L52" s="29">
        <f t="shared" si="11"/>
        <v>3.1486621919482941E-10</v>
      </c>
      <c r="M52" s="28"/>
      <c r="N52" s="28"/>
    </row>
    <row r="53" spans="1:14" x14ac:dyDescent="0.2">
      <c r="A53">
        <f t="shared" si="12"/>
        <v>56</v>
      </c>
      <c r="B53">
        <f t="shared" si="3"/>
        <v>57</v>
      </c>
      <c r="C53" s="26">
        <f t="shared" si="4"/>
        <v>8.9751013098683205E-5</v>
      </c>
      <c r="D53" s="27">
        <f t="shared" si="6"/>
        <v>8.9751013098683205E-5</v>
      </c>
      <c r="E53" s="27"/>
      <c r="F53" s="26">
        <f t="shared" si="5"/>
        <v>0.99996920733293027</v>
      </c>
      <c r="G53" s="27">
        <f t="shared" si="7"/>
        <v>0.99996920733293027</v>
      </c>
      <c r="H53" s="28">
        <f t="shared" si="8"/>
        <v>0.99999999572784737</v>
      </c>
      <c r="I53" s="28">
        <f t="shared" si="9"/>
        <v>0.99999998737105755</v>
      </c>
      <c r="J53" s="29">
        <f t="shared" si="10"/>
        <v>0.99996920306168158</v>
      </c>
      <c r="K53">
        <v>0.99999899999999997</v>
      </c>
      <c r="L53" s="29">
        <f t="shared" si="11"/>
        <v>8.8785753315016509E-10</v>
      </c>
      <c r="M53" s="28">
        <f>SUM(L26:L68)</f>
        <v>5.437895757770296E-3</v>
      </c>
      <c r="N53" s="28"/>
    </row>
    <row r="54" spans="1:14" x14ac:dyDescent="0.2">
      <c r="A54">
        <f t="shared" si="12"/>
        <v>58</v>
      </c>
      <c r="B54">
        <f t="shared" si="3"/>
        <v>59</v>
      </c>
      <c r="C54" s="26">
        <f t="shared" si="4"/>
        <v>2.0779990050655295E-5</v>
      </c>
      <c r="D54" s="27">
        <f t="shared" si="6"/>
        <v>2.0779990050655295E-5</v>
      </c>
      <c r="E54" s="27"/>
      <c r="F54" s="26">
        <f t="shared" si="5"/>
        <v>0.99995570762290986</v>
      </c>
      <c r="G54" s="27">
        <f t="shared" si="7"/>
        <v>0.99995570762290986</v>
      </c>
      <c r="H54" s="28">
        <f t="shared" si="8"/>
        <v>0.99999999593422606</v>
      </c>
      <c r="I54" s="28">
        <f t="shared" si="9"/>
        <v>0.99999999043778998</v>
      </c>
      <c r="J54" s="29">
        <f t="shared" si="10"/>
        <v>0.99995570355782404</v>
      </c>
      <c r="K54">
        <v>1</v>
      </c>
      <c r="L54" s="29">
        <f t="shared" si="11"/>
        <v>1.9621747894483219E-9</v>
      </c>
      <c r="M54" s="28"/>
      <c r="N54" s="28"/>
    </row>
    <row r="55" spans="1:14" x14ac:dyDescent="0.2">
      <c r="A55">
        <f t="shared" si="12"/>
        <v>60</v>
      </c>
      <c r="B55">
        <f t="shared" si="3"/>
        <v>61</v>
      </c>
      <c r="C55" s="26">
        <f t="shared" si="4"/>
        <v>4.3245457134164369E-6</v>
      </c>
      <c r="D55" s="27">
        <f t="shared" si="6"/>
        <v>4.3245457134164369E-6</v>
      </c>
      <c r="E55" s="27"/>
      <c r="F55" s="26">
        <f t="shared" si="5"/>
        <v>0.9999397610209968</v>
      </c>
      <c r="G55" s="27">
        <f t="shared" si="7"/>
        <v>0.9999397610209968</v>
      </c>
      <c r="H55" s="28">
        <f t="shared" si="8"/>
        <v>0.99999999610618362</v>
      </c>
      <c r="I55" s="28">
        <f t="shared" si="9"/>
        <v>0.99999999220359725</v>
      </c>
      <c r="J55" s="29">
        <f t="shared" si="10"/>
        <v>0.99993975712790151</v>
      </c>
      <c r="K55">
        <v>1</v>
      </c>
      <c r="L55" s="29">
        <f t="shared" si="11"/>
        <v>3.6292036386753454E-9</v>
      </c>
      <c r="M55" s="28"/>
      <c r="N55" s="28"/>
    </row>
    <row r="56" spans="1:14" x14ac:dyDescent="0.2">
      <c r="A56">
        <f t="shared" si="12"/>
        <v>62</v>
      </c>
      <c r="B56">
        <f t="shared" si="3"/>
        <v>63</v>
      </c>
      <c r="C56" s="26">
        <f t="shared" si="4"/>
        <v>8.0895586954648375E-7</v>
      </c>
      <c r="D56" s="27">
        <f t="shared" si="6"/>
        <v>8.0895586954648375E-7</v>
      </c>
      <c r="E56" s="27"/>
      <c r="F56" s="26">
        <f t="shared" si="5"/>
        <v>0.99992136764426154</v>
      </c>
      <c r="G56" s="27">
        <f t="shared" si="7"/>
        <v>0.99992136764426154</v>
      </c>
      <c r="H56" s="28">
        <f t="shared" si="8"/>
        <v>0.99999999625154201</v>
      </c>
      <c r="I56" s="28">
        <f t="shared" si="9"/>
        <v>0.99999999333113632</v>
      </c>
      <c r="J56" s="29">
        <f t="shared" si="10"/>
        <v>0.99992136389662567</v>
      </c>
      <c r="K56">
        <v>1</v>
      </c>
      <c r="L56" s="29">
        <f t="shared" si="11"/>
        <v>6.1836367538983006E-9</v>
      </c>
      <c r="M56" s="28"/>
      <c r="N56" s="28"/>
    </row>
    <row r="57" spans="1:14" x14ac:dyDescent="0.2">
      <c r="A57">
        <f t="shared" si="12"/>
        <v>64</v>
      </c>
      <c r="B57">
        <f t="shared" si="3"/>
        <v>65</v>
      </c>
      <c r="C57" s="26">
        <f t="shared" si="4"/>
        <v>1.3601861548638255E-7</v>
      </c>
      <c r="D57" s="27">
        <f t="shared" si="6"/>
        <v>1.3601861548638255E-7</v>
      </c>
      <c r="E57" s="27"/>
      <c r="F57" s="26">
        <f t="shared" si="5"/>
        <v>0.9999005276277354</v>
      </c>
      <c r="G57" s="27">
        <f t="shared" si="7"/>
        <v>0.9999005276277354</v>
      </c>
      <c r="H57" s="28">
        <f t="shared" si="8"/>
        <v>0.99999999637594583</v>
      </c>
      <c r="I57" s="28">
        <f t="shared" si="9"/>
        <v>0.999999994105226</v>
      </c>
      <c r="J57" s="29">
        <f t="shared" si="10"/>
        <v>0.99990052400462859</v>
      </c>
      <c r="K57">
        <v>1</v>
      </c>
      <c r="L57" s="29">
        <f t="shared" si="11"/>
        <v>9.8954736551331701E-9</v>
      </c>
      <c r="M57" s="28"/>
      <c r="N57" s="28"/>
    </row>
    <row r="58" spans="1:14" x14ac:dyDescent="0.2">
      <c r="A58">
        <f t="shared" si="12"/>
        <v>66</v>
      </c>
      <c r="B58">
        <f t="shared" ref="B58:B89" si="13">A58+$C$16*$C$17</f>
        <v>67</v>
      </c>
      <c r="C58" s="26">
        <f t="shared" ref="C58:C89" si="14">EXP(-(($B58-$E$7)^2/$E$9))</f>
        <v>2.0557062230829369E-8</v>
      </c>
      <c r="D58" s="27">
        <f t="shared" si="6"/>
        <v>2.0557062230829369E-8</v>
      </c>
      <c r="E58" s="27"/>
      <c r="F58" s="26">
        <f t="shared" ref="F58:F89" si="15">EXP(-(($B58-$E$8)^2/$E$10))</f>
        <v>0.99987724112440934</v>
      </c>
      <c r="G58" s="27">
        <f t="shared" si="7"/>
        <v>0.99987724112440934</v>
      </c>
      <c r="H58" s="28">
        <f t="shared" si="8"/>
        <v>0.99999999648356397</v>
      </c>
      <c r="I58" s="28">
        <f t="shared" si="9"/>
        <v>0.99999999466575407</v>
      </c>
      <c r="J58" s="29">
        <f t="shared" si="10"/>
        <v>0.99987723760905989</v>
      </c>
      <c r="K58">
        <v>1</v>
      </c>
      <c r="L58" s="29">
        <f t="shared" si="11"/>
        <v>1.5070604629332916E-8</v>
      </c>
      <c r="M58" s="28"/>
      <c r="N58" s="28"/>
    </row>
    <row r="59" spans="1:14" x14ac:dyDescent="0.2">
      <c r="A59">
        <f t="shared" si="12"/>
        <v>68</v>
      </c>
      <c r="B59">
        <f t="shared" si="13"/>
        <v>69</v>
      </c>
      <c r="C59" s="26">
        <f t="shared" si="14"/>
        <v>2.7926269993732006E-9</v>
      </c>
      <c r="D59" s="27">
        <f t="shared" si="6"/>
        <v>2.7926269993732006E-9</v>
      </c>
      <c r="E59" s="27"/>
      <c r="F59" s="26">
        <f t="shared" si="15"/>
        <v>0.99985150830523217</v>
      </c>
      <c r="G59" s="27">
        <f t="shared" si="7"/>
        <v>0.99985150830523217</v>
      </c>
      <c r="H59" s="28">
        <f t="shared" si="8"/>
        <v>0.99999999657753902</v>
      </c>
      <c r="I59" s="28">
        <f t="shared" si="9"/>
        <v>0.99999999508849191</v>
      </c>
      <c r="J59" s="29">
        <f t="shared" si="10"/>
        <v>0.99985150488400876</v>
      </c>
      <c r="K59">
        <v>1</v>
      </c>
      <c r="L59" s="29">
        <f t="shared" si="11"/>
        <v>2.2050799473252675E-8</v>
      </c>
      <c r="M59" s="28"/>
      <c r="N59" s="28"/>
    </row>
    <row r="60" spans="1:14" x14ac:dyDescent="0.2">
      <c r="A60">
        <f t="shared" si="12"/>
        <v>70</v>
      </c>
      <c r="B60">
        <f t="shared" si="13"/>
        <v>71</v>
      </c>
      <c r="C60" s="26">
        <f t="shared" si="14"/>
        <v>3.4099969900640793E-10</v>
      </c>
      <c r="D60" s="27">
        <f t="shared" si="6"/>
        <v>3.4099969900640793E-10</v>
      </c>
      <c r="E60" s="27"/>
      <c r="F60" s="26">
        <f t="shared" si="15"/>
        <v>0.99982332935910811</v>
      </c>
      <c r="G60" s="27">
        <f t="shared" si="7"/>
        <v>0.99982332935910811</v>
      </c>
      <c r="H60" s="28">
        <f t="shared" si="8"/>
        <v>0.9999999966602815</v>
      </c>
      <c r="I60" s="28">
        <f t="shared" si="9"/>
        <v>0.99999999541766948</v>
      </c>
      <c r="J60" s="29">
        <f t="shared" si="10"/>
        <v>0.99982332602078927</v>
      </c>
      <c r="K60">
        <v>1</v>
      </c>
      <c r="L60" s="29">
        <f t="shared" si="11"/>
        <v>3.1213694930152958E-8</v>
      </c>
      <c r="M60" s="28"/>
      <c r="N60" s="28"/>
    </row>
    <row r="61" spans="1:14" x14ac:dyDescent="0.2">
      <c r="A61">
        <f t="shared" si="12"/>
        <v>72</v>
      </c>
      <c r="B61">
        <f t="shared" si="13"/>
        <v>73</v>
      </c>
      <c r="C61" s="26">
        <f t="shared" si="14"/>
        <v>3.7426933025777469E-11</v>
      </c>
      <c r="D61" s="27">
        <f t="shared" si="6"/>
        <v>3.7426933025777469E-11</v>
      </c>
      <c r="E61" s="27"/>
      <c r="F61" s="26">
        <f t="shared" si="15"/>
        <v>0.99979270449289437</v>
      </c>
      <c r="G61" s="27">
        <f t="shared" si="7"/>
        <v>0.99979270449289437</v>
      </c>
      <c r="H61" s="28">
        <f t="shared" si="8"/>
        <v>0.99999999673367146</v>
      </c>
      <c r="I61" s="28">
        <f t="shared" si="9"/>
        <v>0.99999999568067421</v>
      </c>
      <c r="J61" s="29">
        <f t="shared" si="10"/>
        <v>0.99979270122813835</v>
      </c>
      <c r="K61">
        <v>1</v>
      </c>
      <c r="L61" s="29">
        <f t="shared" si="11"/>
        <v>4.2972780815349481E-8</v>
      </c>
      <c r="M61" s="28"/>
      <c r="N61" s="28"/>
    </row>
    <row r="62" spans="1:14" x14ac:dyDescent="0.2">
      <c r="A62">
        <f t="shared" si="12"/>
        <v>74</v>
      </c>
      <c r="B62">
        <f t="shared" si="13"/>
        <v>75</v>
      </c>
      <c r="C62" s="26">
        <f t="shared" si="14"/>
        <v>3.6923568382458201E-12</v>
      </c>
      <c r="D62" s="27">
        <f t="shared" si="6"/>
        <v>3.6923568382458201E-12</v>
      </c>
      <c r="E62" s="27"/>
      <c r="F62" s="26">
        <f t="shared" si="15"/>
        <v>0.99975963393139955</v>
      </c>
      <c r="G62" s="27">
        <f t="shared" si="7"/>
        <v>0.99975963393139955</v>
      </c>
      <c r="H62" s="28">
        <f t="shared" si="8"/>
        <v>0.99999999679919394</v>
      </c>
      <c r="I62" s="28">
        <f t="shared" si="9"/>
        <v>0.99999999589529254</v>
      </c>
      <c r="J62" s="29">
        <f t="shared" si="10"/>
        <v>0.99975963073234952</v>
      </c>
      <c r="K62">
        <v>1</v>
      </c>
      <c r="L62" s="29">
        <f t="shared" si="11"/>
        <v>5.7777384830825877E-8</v>
      </c>
      <c r="M62" s="28"/>
      <c r="N62" s="28"/>
    </row>
    <row r="63" spans="1:14" x14ac:dyDescent="0.2">
      <c r="A63">
        <f t="shared" si="12"/>
        <v>76</v>
      </c>
      <c r="B63">
        <f t="shared" si="13"/>
        <v>77</v>
      </c>
      <c r="C63" s="26">
        <f t="shared" si="14"/>
        <v>3.2742532894344334E-13</v>
      </c>
      <c r="D63" s="27">
        <f t="shared" si="6"/>
        <v>3.2742532894344334E-13</v>
      </c>
      <c r="E63" s="27"/>
      <c r="F63" s="26">
        <f t="shared" si="15"/>
        <v>0.99972411791737947</v>
      </c>
      <c r="G63" s="27">
        <f t="shared" si="7"/>
        <v>0.99972411791737947</v>
      </c>
      <c r="H63" s="28">
        <f t="shared" si="8"/>
        <v>0.99999999685803842</v>
      </c>
      <c r="I63" s="28">
        <f t="shared" si="9"/>
        <v>0.99999999607353796</v>
      </c>
      <c r="J63" s="29">
        <f t="shared" si="10"/>
        <v>0.999724114777368</v>
      </c>
      <c r="K63">
        <v>1</v>
      </c>
      <c r="L63" s="29">
        <f t="shared" si="11"/>
        <v>7.6112656066708011E-8</v>
      </c>
      <c r="M63" s="28"/>
      <c r="N63" s="28"/>
    </row>
    <row r="64" spans="1:14" x14ac:dyDescent="0.2">
      <c r="A64">
        <f t="shared" si="12"/>
        <v>78</v>
      </c>
      <c r="B64">
        <f t="shared" si="13"/>
        <v>79</v>
      </c>
      <c r="C64" s="26">
        <f t="shared" si="14"/>
        <v>2.6098170290849199E-14</v>
      </c>
      <c r="D64" s="27">
        <f t="shared" si="6"/>
        <v>2.6098170290849199E-14</v>
      </c>
      <c r="E64" s="27"/>
      <c r="F64" s="26">
        <f t="shared" si="15"/>
        <v>0.9996861567115356</v>
      </c>
      <c r="G64" s="27">
        <f t="shared" si="7"/>
        <v>0.9996861567115356</v>
      </c>
      <c r="H64" s="28">
        <f t="shared" si="8"/>
        <v>0.99999999691116748</v>
      </c>
      <c r="I64" s="28">
        <f t="shared" si="9"/>
        <v>0.99999999622379709</v>
      </c>
      <c r="J64" s="29">
        <f t="shared" si="10"/>
        <v>0.99968615362485769</v>
      </c>
      <c r="K64">
        <v>1</v>
      </c>
      <c r="L64" s="29">
        <f t="shared" si="11"/>
        <v>9.8499547189969227E-8</v>
      </c>
      <c r="M64" s="28"/>
      <c r="N64" s="28"/>
    </row>
    <row r="65" spans="1:14" x14ac:dyDescent="0.2">
      <c r="A65">
        <f t="shared" si="12"/>
        <v>80</v>
      </c>
      <c r="B65">
        <f t="shared" si="13"/>
        <v>81</v>
      </c>
      <c r="C65" s="26">
        <f t="shared" si="14"/>
        <v>1.8698080702289194E-15</v>
      </c>
      <c r="D65" s="27">
        <f t="shared" si="6"/>
        <v>1.8698080702289194E-15</v>
      </c>
      <c r="E65" s="27"/>
      <c r="F65" s="26">
        <f t="shared" si="15"/>
        <v>0.99964575059251093</v>
      </c>
      <c r="G65" s="27">
        <f t="shared" si="7"/>
        <v>0.99964575059251093</v>
      </c>
      <c r="H65" s="28">
        <f t="shared" si="8"/>
        <v>0.9999999969593687</v>
      </c>
      <c r="I65" s="28">
        <f t="shared" si="9"/>
        <v>0.99999999635209025</v>
      </c>
      <c r="J65" s="29">
        <f t="shared" si="10"/>
        <v>0.99964574755424906</v>
      </c>
      <c r="K65">
        <v>1</v>
      </c>
      <c r="L65" s="29">
        <f t="shared" si="11"/>
        <v>1.2549479532051951E-7</v>
      </c>
      <c r="M65" s="28"/>
      <c r="N65" s="28"/>
    </row>
    <row r="66" spans="1:14" x14ac:dyDescent="0.2">
      <c r="A66">
        <f t="shared" si="12"/>
        <v>82</v>
      </c>
      <c r="B66">
        <f t="shared" si="13"/>
        <v>83</v>
      </c>
      <c r="C66" s="26">
        <f t="shared" si="14"/>
        <v>1.204129456001888E-16</v>
      </c>
      <c r="D66" s="27">
        <f t="shared" si="6"/>
        <v>1.204129456001888E-16</v>
      </c>
      <c r="E66" s="27"/>
      <c r="F66" s="26">
        <f t="shared" si="15"/>
        <v>0.99960289985688677</v>
      </c>
      <c r="G66" s="27">
        <f t="shared" si="7"/>
        <v>0.99960289985688677</v>
      </c>
      <c r="H66" s="28">
        <f t="shared" si="8"/>
        <v>0.99999999700329179</v>
      </c>
      <c r="I66" s="28">
        <f t="shared" si="9"/>
        <v>0.99999999646284365</v>
      </c>
      <c r="J66" s="29">
        <f t="shared" si="10"/>
        <v>0.99960289686277326</v>
      </c>
      <c r="K66">
        <v>1</v>
      </c>
      <c r="L66" s="29">
        <f t="shared" si="11"/>
        <v>1.5769090159531889E-7</v>
      </c>
      <c r="M66" s="28"/>
      <c r="N66" s="28"/>
    </row>
    <row r="67" spans="1:14" x14ac:dyDescent="0.2">
      <c r="A67">
        <f t="shared" si="12"/>
        <v>84</v>
      </c>
      <c r="B67">
        <f t="shared" si="13"/>
        <v>85</v>
      </c>
      <c r="C67" s="26">
        <f t="shared" si="14"/>
        <v>6.9700920278527145E-18</v>
      </c>
      <c r="D67" s="27">
        <f t="shared" si="6"/>
        <v>6.9700920278527145E-18</v>
      </c>
      <c r="E67" s="27"/>
      <c r="F67" s="26">
        <f t="shared" si="15"/>
        <v>0.99955760481917943</v>
      </c>
      <c r="G67" s="27">
        <f t="shared" si="7"/>
        <v>0.99955760481917943</v>
      </c>
      <c r="H67" s="28">
        <f t="shared" si="8"/>
        <v>0.99999999704347831</v>
      </c>
      <c r="I67" s="28">
        <f t="shared" si="9"/>
        <v>0.9999999965593811</v>
      </c>
      <c r="J67" s="29">
        <f t="shared" si="10"/>
        <v>0.99955760186548781</v>
      </c>
      <c r="K67">
        <v>1</v>
      </c>
      <c r="L67" s="29">
        <f t="shared" si="11"/>
        <v>1.9571610941986547E-7</v>
      </c>
      <c r="M67" s="28"/>
      <c r="N67" s="28"/>
    </row>
    <row r="68" spans="1:14" x14ac:dyDescent="0.2">
      <c r="A68">
        <f t="shared" si="12"/>
        <v>86</v>
      </c>
      <c r="B68">
        <f t="shared" si="13"/>
        <v>87</v>
      </c>
      <c r="C68" s="26">
        <f t="shared" si="14"/>
        <v>3.6265446198683208E-19</v>
      </c>
      <c r="D68" s="27">
        <f t="shared" si="6"/>
        <v>3.6265446198683208E-19</v>
      </c>
      <c r="E68" s="27"/>
      <c r="F68" s="26">
        <f t="shared" si="15"/>
        <v>0.9995098658118361</v>
      </c>
      <c r="G68" s="27">
        <f t="shared" si="7"/>
        <v>0.9995098658118361</v>
      </c>
      <c r="H68" s="28">
        <f t="shared" si="8"/>
        <v>0.99999999708038212</v>
      </c>
      <c r="I68" s="28">
        <f t="shared" si="9"/>
        <v>0.99999999664424388</v>
      </c>
      <c r="J68" s="29">
        <f t="shared" si="10"/>
        <v>0.99950986289529398</v>
      </c>
      <c r="K68">
        <v>1</v>
      </c>
      <c r="L68" s="29">
        <f t="shared" si="11"/>
        <v>2.402343814096032E-7</v>
      </c>
      <c r="M68" s="28"/>
      <c r="N68" s="28"/>
    </row>
    <row r="69" spans="1:14" x14ac:dyDescent="0.2">
      <c r="A69">
        <f t="shared" si="12"/>
        <v>86</v>
      </c>
      <c r="B69">
        <f t="shared" si="13"/>
        <v>87</v>
      </c>
      <c r="C69" s="26">
        <f t="shared" si="14"/>
        <v>3.6265446198683208E-19</v>
      </c>
      <c r="D69" s="27">
        <f t="shared" si="6"/>
        <v>3.6265446198683208E-19</v>
      </c>
      <c r="E69" s="27"/>
      <c r="F69" s="26">
        <f t="shared" si="15"/>
        <v>0.9995098658118361</v>
      </c>
      <c r="G69" s="27">
        <f t="shared" si="7"/>
        <v>0.9995098658118361</v>
      </c>
      <c r="H69" s="28">
        <f t="shared" si="8"/>
        <v>0.99999999708038212</v>
      </c>
      <c r="I69" s="28">
        <f t="shared" si="9"/>
        <v>0.99999999664424388</v>
      </c>
      <c r="J69" s="29">
        <f t="shared" si="10"/>
        <v>0.99950986289529398</v>
      </c>
      <c r="K69" s="29"/>
      <c r="L69" s="29"/>
      <c r="M69" s="28"/>
      <c r="N69" s="28"/>
    </row>
    <row r="70" spans="1:14" x14ac:dyDescent="0.2">
      <c r="A70">
        <f t="shared" si="12"/>
        <v>86</v>
      </c>
      <c r="B70">
        <f t="shared" si="13"/>
        <v>87</v>
      </c>
      <c r="C70" s="26">
        <f t="shared" si="14"/>
        <v>3.6265446198683208E-19</v>
      </c>
      <c r="D70" s="27">
        <f t="shared" si="6"/>
        <v>3.6265446198683208E-19</v>
      </c>
      <c r="E70" s="27"/>
      <c r="F70" s="26">
        <f t="shared" si="15"/>
        <v>0.9995098658118361</v>
      </c>
      <c r="G70" s="27">
        <f t="shared" si="7"/>
        <v>0.9995098658118361</v>
      </c>
      <c r="H70" s="28">
        <f t="shared" si="8"/>
        <v>0.99999999708038212</v>
      </c>
      <c r="I70" s="28">
        <f t="shared" si="9"/>
        <v>0.99999999664424388</v>
      </c>
      <c r="J70" s="29">
        <f t="shared" si="10"/>
        <v>0.99950986289529398</v>
      </c>
      <c r="K70" s="29"/>
      <c r="L70" s="29"/>
      <c r="M70" s="28"/>
      <c r="N70" s="28"/>
    </row>
    <row r="71" spans="1:14" x14ac:dyDescent="0.2">
      <c r="A71">
        <f t="shared" si="12"/>
        <v>86</v>
      </c>
      <c r="B71">
        <f t="shared" si="13"/>
        <v>87</v>
      </c>
      <c r="C71" s="26">
        <f t="shared" si="14"/>
        <v>3.6265446198683208E-19</v>
      </c>
      <c r="D71" s="27">
        <f t="shared" si="6"/>
        <v>3.6265446198683208E-19</v>
      </c>
      <c r="E71" s="27"/>
      <c r="F71" s="26">
        <f t="shared" si="15"/>
        <v>0.9995098658118361</v>
      </c>
      <c r="G71" s="27">
        <f t="shared" si="7"/>
        <v>0.9995098658118361</v>
      </c>
      <c r="H71" s="28">
        <f t="shared" si="8"/>
        <v>0.99999999708038212</v>
      </c>
      <c r="I71" s="28">
        <f t="shared" si="9"/>
        <v>0.99999999664424388</v>
      </c>
      <c r="J71" s="29">
        <f t="shared" si="10"/>
        <v>0.99950986289529398</v>
      </c>
      <c r="K71" s="29"/>
      <c r="L71" s="29"/>
      <c r="M71" s="28"/>
      <c r="N71" s="28"/>
    </row>
    <row r="72" spans="1:14" x14ac:dyDescent="0.2">
      <c r="A72">
        <f t="shared" si="12"/>
        <v>86</v>
      </c>
      <c r="B72">
        <f t="shared" si="13"/>
        <v>87</v>
      </c>
      <c r="C72" s="26">
        <f t="shared" si="14"/>
        <v>3.6265446198683208E-19</v>
      </c>
      <c r="D72" s="27">
        <f t="shared" si="6"/>
        <v>3.6265446198683208E-19</v>
      </c>
      <c r="E72" s="27"/>
      <c r="F72" s="26">
        <f t="shared" si="15"/>
        <v>0.9995098658118361</v>
      </c>
      <c r="G72" s="27">
        <f t="shared" si="7"/>
        <v>0.9995098658118361</v>
      </c>
      <c r="H72" s="28">
        <f t="shared" si="8"/>
        <v>0.99999999708038212</v>
      </c>
      <c r="I72" s="28">
        <f t="shared" si="9"/>
        <v>0.99999999664424388</v>
      </c>
      <c r="J72" s="29">
        <f t="shared" si="10"/>
        <v>0.99950986289529398</v>
      </c>
      <c r="K72" s="29"/>
      <c r="L72" s="29"/>
      <c r="M72" s="28"/>
      <c r="N72" s="28"/>
    </row>
    <row r="73" spans="1:14" x14ac:dyDescent="0.2">
      <c r="A73">
        <f t="shared" si="12"/>
        <v>86</v>
      </c>
      <c r="B73">
        <f t="shared" si="13"/>
        <v>87</v>
      </c>
      <c r="C73" s="26">
        <f t="shared" si="14"/>
        <v>3.6265446198683208E-19</v>
      </c>
      <c r="D73" s="27">
        <f t="shared" si="6"/>
        <v>3.6265446198683208E-19</v>
      </c>
      <c r="E73" s="27"/>
      <c r="F73" s="26">
        <f t="shared" si="15"/>
        <v>0.9995098658118361</v>
      </c>
      <c r="G73" s="27">
        <f t="shared" si="7"/>
        <v>0.9995098658118361</v>
      </c>
      <c r="H73" s="28">
        <f t="shared" si="8"/>
        <v>0.99999999708038212</v>
      </c>
      <c r="I73" s="28">
        <f t="shared" si="9"/>
        <v>0.99999999664424388</v>
      </c>
      <c r="J73" s="29">
        <f t="shared" si="10"/>
        <v>0.99950986289529398</v>
      </c>
      <c r="K73" s="29"/>
      <c r="L73" s="29"/>
      <c r="M73" s="28"/>
      <c r="N73" s="28"/>
    </row>
    <row r="74" spans="1:14" x14ac:dyDescent="0.2">
      <c r="A74">
        <f t="shared" si="12"/>
        <v>86</v>
      </c>
      <c r="B74">
        <f t="shared" si="13"/>
        <v>87</v>
      </c>
      <c r="C74" s="26">
        <f t="shared" si="14"/>
        <v>3.6265446198683208E-19</v>
      </c>
      <c r="D74" s="27">
        <f t="shared" si="6"/>
        <v>3.6265446198683208E-19</v>
      </c>
      <c r="E74" s="27"/>
      <c r="F74" s="26">
        <f t="shared" si="15"/>
        <v>0.9995098658118361</v>
      </c>
      <c r="G74" s="27">
        <f t="shared" si="7"/>
        <v>0.9995098658118361</v>
      </c>
      <c r="H74" s="28">
        <f t="shared" si="8"/>
        <v>0.99999999708038212</v>
      </c>
      <c r="I74" s="28">
        <f t="shared" si="9"/>
        <v>0.99999999664424388</v>
      </c>
      <c r="J74" s="29">
        <f t="shared" si="10"/>
        <v>0.99950986289529398</v>
      </c>
      <c r="K74" s="29"/>
      <c r="L74" s="29"/>
      <c r="M74" s="28"/>
      <c r="N74" s="28"/>
    </row>
    <row r="75" spans="1:14" x14ac:dyDescent="0.2">
      <c r="A75">
        <f t="shared" si="12"/>
        <v>86</v>
      </c>
      <c r="B75">
        <f t="shared" si="13"/>
        <v>87</v>
      </c>
      <c r="C75" s="26">
        <f t="shared" si="14"/>
        <v>3.6265446198683208E-19</v>
      </c>
      <c r="D75" s="27">
        <f t="shared" si="6"/>
        <v>3.6265446198683208E-19</v>
      </c>
      <c r="E75" s="27"/>
      <c r="F75" s="26">
        <f t="shared" si="15"/>
        <v>0.9995098658118361</v>
      </c>
      <c r="G75" s="27">
        <f t="shared" si="7"/>
        <v>0.9995098658118361</v>
      </c>
      <c r="H75" s="28">
        <f t="shared" si="8"/>
        <v>0.99999999708038212</v>
      </c>
      <c r="I75" s="28">
        <f t="shared" si="9"/>
        <v>0.99999999664424388</v>
      </c>
      <c r="J75" s="29">
        <f t="shared" si="10"/>
        <v>0.99950986289529398</v>
      </c>
      <c r="K75" s="29"/>
      <c r="L75" s="29"/>
      <c r="M75" s="28"/>
      <c r="N75" s="28"/>
    </row>
    <row r="76" spans="1:14" x14ac:dyDescent="0.2">
      <c r="A76">
        <f t="shared" si="12"/>
        <v>86</v>
      </c>
      <c r="B76">
        <f t="shared" si="13"/>
        <v>87</v>
      </c>
      <c r="C76" s="26">
        <f t="shared" si="14"/>
        <v>3.6265446198683208E-19</v>
      </c>
      <c r="D76" s="27">
        <f t="shared" si="6"/>
        <v>3.6265446198683208E-19</v>
      </c>
      <c r="E76" s="27"/>
      <c r="F76" s="26">
        <f t="shared" si="15"/>
        <v>0.9995098658118361</v>
      </c>
      <c r="G76" s="27">
        <f t="shared" si="7"/>
        <v>0.9995098658118361</v>
      </c>
      <c r="H76" s="28">
        <f t="shared" si="8"/>
        <v>0.99999999708038212</v>
      </c>
      <c r="I76" s="28">
        <f t="shared" si="9"/>
        <v>0.99999999664424388</v>
      </c>
      <c r="J76" s="29">
        <f t="shared" si="10"/>
        <v>0.99950986289529398</v>
      </c>
      <c r="K76" s="29"/>
      <c r="L76" s="29"/>
      <c r="M76" s="28"/>
      <c r="N76" s="28"/>
    </row>
    <row r="77" spans="1:14" x14ac:dyDescent="0.2">
      <c r="A77">
        <f t="shared" si="12"/>
        <v>86</v>
      </c>
      <c r="B77">
        <f t="shared" si="13"/>
        <v>87</v>
      </c>
      <c r="C77" s="26">
        <f t="shared" si="14"/>
        <v>3.6265446198683208E-19</v>
      </c>
      <c r="D77" s="27">
        <f t="shared" si="6"/>
        <v>3.6265446198683208E-19</v>
      </c>
      <c r="E77" s="27"/>
      <c r="F77" s="26">
        <f t="shared" si="15"/>
        <v>0.9995098658118361</v>
      </c>
      <c r="G77" s="27">
        <f t="shared" si="7"/>
        <v>0.9995098658118361</v>
      </c>
      <c r="H77" s="28">
        <f t="shared" si="8"/>
        <v>0.99999999708038212</v>
      </c>
      <c r="I77" s="28">
        <f t="shared" si="9"/>
        <v>0.99999999664424388</v>
      </c>
      <c r="J77" s="29">
        <f t="shared" si="10"/>
        <v>0.99950986289529398</v>
      </c>
      <c r="K77" s="29"/>
      <c r="L77" s="29"/>
      <c r="M77" s="28"/>
      <c r="N77" s="28"/>
    </row>
    <row r="78" spans="1:14" x14ac:dyDescent="0.2">
      <c r="A78">
        <f t="shared" si="12"/>
        <v>86</v>
      </c>
      <c r="B78">
        <f t="shared" si="13"/>
        <v>87</v>
      </c>
      <c r="C78" s="26">
        <f t="shared" si="14"/>
        <v>3.6265446198683208E-19</v>
      </c>
      <c r="D78" s="27">
        <f t="shared" si="6"/>
        <v>3.6265446198683208E-19</v>
      </c>
      <c r="E78" s="27"/>
      <c r="F78" s="26">
        <f t="shared" si="15"/>
        <v>0.9995098658118361</v>
      </c>
      <c r="G78" s="27">
        <f t="shared" si="7"/>
        <v>0.9995098658118361</v>
      </c>
      <c r="H78" s="28">
        <f t="shared" si="8"/>
        <v>0.99999999708038212</v>
      </c>
      <c r="I78" s="28">
        <f t="shared" si="9"/>
        <v>0.99999999664424388</v>
      </c>
      <c r="J78" s="29">
        <f t="shared" si="10"/>
        <v>0.99950986289529398</v>
      </c>
      <c r="K78" s="29"/>
      <c r="L78" s="29"/>
      <c r="M78" s="28"/>
      <c r="N78" s="28"/>
    </row>
    <row r="79" spans="1:14" x14ac:dyDescent="0.2">
      <c r="A79">
        <f t="shared" si="12"/>
        <v>86</v>
      </c>
      <c r="B79">
        <f t="shared" si="13"/>
        <v>87</v>
      </c>
      <c r="C79" s="26">
        <f t="shared" si="14"/>
        <v>3.6265446198683208E-19</v>
      </c>
      <c r="D79" s="27">
        <f t="shared" si="6"/>
        <v>3.6265446198683208E-19</v>
      </c>
      <c r="E79" s="27"/>
      <c r="F79" s="26">
        <f t="shared" si="15"/>
        <v>0.9995098658118361</v>
      </c>
      <c r="G79" s="27">
        <f t="shared" si="7"/>
        <v>0.9995098658118361</v>
      </c>
      <c r="H79" s="28">
        <f t="shared" si="8"/>
        <v>0.99999999708038212</v>
      </c>
      <c r="I79" s="28">
        <f t="shared" si="9"/>
        <v>0.99999999664424388</v>
      </c>
      <c r="J79" s="29">
        <f t="shared" si="10"/>
        <v>0.99950986289529398</v>
      </c>
      <c r="K79" s="29"/>
      <c r="L79" s="29"/>
      <c r="M79" s="28"/>
      <c r="N79" s="28"/>
    </row>
    <row r="80" spans="1:14" x14ac:dyDescent="0.2">
      <c r="A80">
        <f t="shared" si="12"/>
        <v>86</v>
      </c>
      <c r="B80">
        <f t="shared" si="13"/>
        <v>87</v>
      </c>
      <c r="C80" s="26">
        <f t="shared" si="14"/>
        <v>3.6265446198683208E-19</v>
      </c>
      <c r="D80" s="27">
        <f t="shared" si="6"/>
        <v>3.6265446198683208E-19</v>
      </c>
      <c r="E80" s="27"/>
      <c r="F80" s="26">
        <f t="shared" si="15"/>
        <v>0.9995098658118361</v>
      </c>
      <c r="G80" s="27">
        <f t="shared" si="7"/>
        <v>0.9995098658118361</v>
      </c>
      <c r="H80" s="28">
        <f t="shared" si="8"/>
        <v>0.99999999708038212</v>
      </c>
      <c r="I80" s="28">
        <f t="shared" si="9"/>
        <v>0.99999999664424388</v>
      </c>
      <c r="J80" s="29">
        <f t="shared" si="10"/>
        <v>0.99950986289529398</v>
      </c>
      <c r="K80" s="29"/>
      <c r="L80" s="29"/>
      <c r="M80" s="28"/>
      <c r="N80" s="28"/>
    </row>
    <row r="81" spans="1:14" x14ac:dyDescent="0.2">
      <c r="A81">
        <f t="shared" si="12"/>
        <v>86</v>
      </c>
      <c r="B81">
        <f t="shared" si="13"/>
        <v>87</v>
      </c>
      <c r="C81" s="26">
        <f t="shared" si="14"/>
        <v>3.6265446198683208E-19</v>
      </c>
      <c r="D81" s="27">
        <f t="shared" si="6"/>
        <v>3.6265446198683208E-19</v>
      </c>
      <c r="E81" s="27"/>
      <c r="F81" s="26">
        <f t="shared" si="15"/>
        <v>0.9995098658118361</v>
      </c>
      <c r="G81" s="27">
        <f t="shared" si="7"/>
        <v>0.9995098658118361</v>
      </c>
      <c r="H81" s="28">
        <f t="shared" si="8"/>
        <v>0.99999999708038212</v>
      </c>
      <c r="I81" s="28">
        <f t="shared" si="9"/>
        <v>0.99999999664424388</v>
      </c>
      <c r="J81" s="29">
        <f t="shared" si="10"/>
        <v>0.99950986289529398</v>
      </c>
      <c r="K81" s="29"/>
      <c r="L81" s="29"/>
      <c r="M81" s="28"/>
      <c r="N81" s="28"/>
    </row>
    <row r="82" spans="1:14" x14ac:dyDescent="0.2">
      <c r="A82">
        <f t="shared" si="12"/>
        <v>86</v>
      </c>
      <c r="B82">
        <f t="shared" si="13"/>
        <v>87</v>
      </c>
      <c r="C82" s="26">
        <f t="shared" si="14"/>
        <v>3.6265446198683208E-19</v>
      </c>
      <c r="D82" s="27">
        <f t="shared" si="6"/>
        <v>3.6265446198683208E-19</v>
      </c>
      <c r="E82" s="27"/>
      <c r="F82" s="26">
        <f t="shared" si="15"/>
        <v>0.9995098658118361</v>
      </c>
      <c r="G82" s="27">
        <f t="shared" si="7"/>
        <v>0.9995098658118361</v>
      </c>
      <c r="H82" s="28">
        <f t="shared" si="8"/>
        <v>0.99999999708038212</v>
      </c>
      <c r="I82" s="28">
        <f t="shared" si="9"/>
        <v>0.99999999664424388</v>
      </c>
      <c r="J82" s="29">
        <f t="shared" si="10"/>
        <v>0.99950986289529398</v>
      </c>
      <c r="K82" s="29"/>
      <c r="L82" s="29"/>
      <c r="M82" s="28"/>
      <c r="N82" s="28"/>
    </row>
    <row r="83" spans="1:14" x14ac:dyDescent="0.2">
      <c r="A83">
        <f t="shared" si="12"/>
        <v>86</v>
      </c>
      <c r="B83">
        <f t="shared" si="13"/>
        <v>87</v>
      </c>
      <c r="C83" s="26">
        <f t="shared" si="14"/>
        <v>3.6265446198683208E-19</v>
      </c>
      <c r="D83" s="27">
        <f t="shared" si="6"/>
        <v>3.6265446198683208E-19</v>
      </c>
      <c r="E83" s="27"/>
      <c r="F83" s="26">
        <f t="shared" si="15"/>
        <v>0.9995098658118361</v>
      </c>
      <c r="G83" s="27">
        <f t="shared" si="7"/>
        <v>0.9995098658118361</v>
      </c>
      <c r="H83" s="28">
        <f t="shared" si="8"/>
        <v>0.99999999708038212</v>
      </c>
      <c r="I83" s="28">
        <f t="shared" si="9"/>
        <v>0.99999999664424388</v>
      </c>
      <c r="J83" s="29">
        <f t="shared" si="10"/>
        <v>0.99950986289529398</v>
      </c>
      <c r="K83" s="29"/>
      <c r="L83" s="29"/>
      <c r="M83" s="28"/>
      <c r="N83" s="28"/>
    </row>
    <row r="84" spans="1:14" x14ac:dyDescent="0.2">
      <c r="A84">
        <f t="shared" si="12"/>
        <v>86</v>
      </c>
      <c r="B84">
        <f t="shared" si="13"/>
        <v>87</v>
      </c>
      <c r="C84" s="26">
        <f t="shared" si="14"/>
        <v>3.6265446198683208E-19</v>
      </c>
      <c r="D84" s="27">
        <f t="shared" si="6"/>
        <v>3.6265446198683208E-19</v>
      </c>
      <c r="E84" s="27"/>
      <c r="F84" s="26">
        <f t="shared" si="15"/>
        <v>0.9995098658118361</v>
      </c>
      <c r="G84" s="27">
        <f t="shared" si="7"/>
        <v>0.9995098658118361</v>
      </c>
      <c r="H84" s="28">
        <f t="shared" si="8"/>
        <v>0.99999999708038212</v>
      </c>
      <c r="I84" s="28">
        <f t="shared" si="9"/>
        <v>0.99999999664424388</v>
      </c>
      <c r="J84" s="29">
        <f t="shared" si="10"/>
        <v>0.99950986289529398</v>
      </c>
      <c r="K84" s="29"/>
      <c r="L84" s="29"/>
      <c r="M84" s="28"/>
      <c r="N84" s="28"/>
    </row>
    <row r="85" spans="1:14" x14ac:dyDescent="0.2">
      <c r="A85">
        <f t="shared" si="12"/>
        <v>86</v>
      </c>
      <c r="B85">
        <f t="shared" si="13"/>
        <v>87</v>
      </c>
      <c r="C85" s="26">
        <f t="shared" si="14"/>
        <v>3.6265446198683208E-19</v>
      </c>
      <c r="D85" s="27">
        <f t="shared" si="6"/>
        <v>3.6265446198683208E-19</v>
      </c>
      <c r="E85" s="27"/>
      <c r="F85" s="26">
        <f t="shared" si="15"/>
        <v>0.9995098658118361</v>
      </c>
      <c r="G85" s="27">
        <f t="shared" si="7"/>
        <v>0.9995098658118361</v>
      </c>
      <c r="H85" s="28">
        <f t="shared" si="8"/>
        <v>0.99999999708038212</v>
      </c>
      <c r="I85" s="28">
        <f t="shared" si="9"/>
        <v>0.99999999664424388</v>
      </c>
      <c r="J85" s="29">
        <f t="shared" si="10"/>
        <v>0.99950986289529398</v>
      </c>
      <c r="K85" s="29"/>
      <c r="L85" s="29"/>
      <c r="M85" s="28"/>
      <c r="N85" s="28"/>
    </row>
    <row r="86" spans="1:14" x14ac:dyDescent="0.2">
      <c r="A86">
        <f t="shared" si="12"/>
        <v>86</v>
      </c>
      <c r="B86">
        <f t="shared" si="13"/>
        <v>87</v>
      </c>
      <c r="C86" s="26">
        <f t="shared" si="14"/>
        <v>3.6265446198683208E-19</v>
      </c>
      <c r="D86" s="27">
        <f t="shared" si="6"/>
        <v>3.6265446198683208E-19</v>
      </c>
      <c r="E86" s="27"/>
      <c r="F86" s="26">
        <f t="shared" si="15"/>
        <v>0.9995098658118361</v>
      </c>
      <c r="G86" s="27">
        <f t="shared" si="7"/>
        <v>0.9995098658118361</v>
      </c>
      <c r="H86" s="28">
        <f t="shared" si="8"/>
        <v>0.99999999708038212</v>
      </c>
      <c r="I86" s="28">
        <f t="shared" si="9"/>
        <v>0.99999999664424388</v>
      </c>
      <c r="J86" s="29">
        <f t="shared" si="10"/>
        <v>0.99950986289529398</v>
      </c>
      <c r="K86" s="29"/>
      <c r="L86" s="29"/>
      <c r="M86" s="28"/>
      <c r="N86" s="28"/>
    </row>
    <row r="87" spans="1:14" x14ac:dyDescent="0.2">
      <c r="A87">
        <f t="shared" si="12"/>
        <v>86</v>
      </c>
      <c r="B87">
        <f t="shared" si="13"/>
        <v>87</v>
      </c>
      <c r="C87" s="26">
        <f t="shared" si="14"/>
        <v>3.6265446198683208E-19</v>
      </c>
      <c r="D87" s="27">
        <f t="shared" si="6"/>
        <v>3.6265446198683208E-19</v>
      </c>
      <c r="E87" s="27"/>
      <c r="F87" s="26">
        <f t="shared" si="15"/>
        <v>0.9995098658118361</v>
      </c>
      <c r="G87" s="27">
        <f t="shared" si="7"/>
        <v>0.9995098658118361</v>
      </c>
      <c r="H87" s="28">
        <f t="shared" si="8"/>
        <v>0.99999999708038212</v>
      </c>
      <c r="I87" s="28">
        <f t="shared" si="9"/>
        <v>0.99999999664424388</v>
      </c>
      <c r="J87" s="29">
        <f t="shared" si="10"/>
        <v>0.99950986289529398</v>
      </c>
      <c r="K87" s="29"/>
      <c r="L87" s="29"/>
      <c r="M87" s="28"/>
      <c r="N87" s="28"/>
    </row>
    <row r="88" spans="1:14" x14ac:dyDescent="0.2">
      <c r="A88">
        <f t="shared" si="12"/>
        <v>86</v>
      </c>
      <c r="B88">
        <f t="shared" si="13"/>
        <v>87</v>
      </c>
      <c r="C88" s="26">
        <f t="shared" si="14"/>
        <v>3.6265446198683208E-19</v>
      </c>
      <c r="D88" s="27">
        <f t="shared" si="6"/>
        <v>3.6265446198683208E-19</v>
      </c>
      <c r="E88" s="27"/>
      <c r="F88" s="26">
        <f t="shared" si="15"/>
        <v>0.9995098658118361</v>
      </c>
      <c r="G88" s="27">
        <f t="shared" si="7"/>
        <v>0.9995098658118361</v>
      </c>
      <c r="H88" s="28">
        <f t="shared" si="8"/>
        <v>0.99999999708038212</v>
      </c>
      <c r="I88" s="28">
        <f t="shared" si="9"/>
        <v>0.99999999664424388</v>
      </c>
      <c r="J88" s="29">
        <f t="shared" si="10"/>
        <v>0.99950986289529398</v>
      </c>
      <c r="K88" s="29"/>
      <c r="L88" s="29"/>
      <c r="M88" s="28"/>
      <c r="N88" s="28"/>
    </row>
    <row r="89" spans="1:14" x14ac:dyDescent="0.2">
      <c r="A89">
        <f t="shared" si="12"/>
        <v>86</v>
      </c>
      <c r="B89">
        <f t="shared" si="13"/>
        <v>87</v>
      </c>
      <c r="C89" s="26">
        <f t="shared" si="14"/>
        <v>3.6265446198683208E-19</v>
      </c>
      <c r="D89" s="27">
        <f t="shared" si="6"/>
        <v>3.6265446198683208E-19</v>
      </c>
      <c r="E89" s="27"/>
      <c r="F89" s="26">
        <f t="shared" si="15"/>
        <v>0.9995098658118361</v>
      </c>
      <c r="G89" s="27">
        <f t="shared" si="7"/>
        <v>0.9995098658118361</v>
      </c>
      <c r="H89" s="28">
        <f t="shared" si="8"/>
        <v>0.99999999708038212</v>
      </c>
      <c r="I89" s="28">
        <f t="shared" si="9"/>
        <v>0.99999999664424388</v>
      </c>
      <c r="J89" s="29">
        <f t="shared" si="10"/>
        <v>0.99950986289529398</v>
      </c>
      <c r="K89" s="29"/>
      <c r="L89" s="29"/>
      <c r="M89" s="28"/>
      <c r="N89" s="28"/>
    </row>
    <row r="90" spans="1:14" x14ac:dyDescent="0.2">
      <c r="A90">
        <f t="shared" si="12"/>
        <v>86</v>
      </c>
      <c r="B90">
        <f t="shared" ref="B90:B121" si="16">A90+$C$16*$C$17</f>
        <v>87</v>
      </c>
      <c r="C90" s="26">
        <f t="shared" ref="C90:C121" si="17">EXP(-(($B90-$E$7)^2/$E$9))</f>
        <v>3.6265446198683208E-19</v>
      </c>
      <c r="D90" s="27">
        <f t="shared" si="6"/>
        <v>3.6265446198683208E-19</v>
      </c>
      <c r="E90" s="27"/>
      <c r="F90" s="26">
        <f t="shared" ref="F90:F121" si="18">EXP(-(($B90-$E$8)^2/$E$10))</f>
        <v>0.9995098658118361</v>
      </c>
      <c r="G90" s="27">
        <f t="shared" si="7"/>
        <v>0.9995098658118361</v>
      </c>
      <c r="H90" s="28">
        <f t="shared" si="8"/>
        <v>0.99999999708038212</v>
      </c>
      <c r="I90" s="28">
        <f t="shared" si="9"/>
        <v>0.99999999664424388</v>
      </c>
      <c r="J90" s="29">
        <f t="shared" si="10"/>
        <v>0.99950986289529398</v>
      </c>
      <c r="K90" s="29"/>
      <c r="L90" s="29"/>
      <c r="M90" s="28"/>
      <c r="N90" s="28"/>
    </row>
    <row r="91" spans="1:14" x14ac:dyDescent="0.2">
      <c r="A91">
        <f t="shared" si="12"/>
        <v>86</v>
      </c>
      <c r="B91">
        <f t="shared" si="16"/>
        <v>87</v>
      </c>
      <c r="C91" s="26">
        <f t="shared" si="17"/>
        <v>3.6265446198683208E-19</v>
      </c>
      <c r="D91" s="27">
        <f t="shared" ref="D91:D150" si="19">IF(C$11&gt;-999,($E$11+(1-$E$11)*(C91-$D$20)/($D$21-$D$20)),C91)</f>
        <v>3.6265446198683208E-19</v>
      </c>
      <c r="E91" s="27"/>
      <c r="F91" s="26">
        <f t="shared" si="18"/>
        <v>0.9995098658118361</v>
      </c>
      <c r="G91" s="27">
        <f t="shared" ref="G91:G150" si="20">IF(C$12&gt;-999,(1+($E$12-1)*(F91-$G$22)/($G$23-$G$22)),F91)</f>
        <v>0.9995098658118361</v>
      </c>
      <c r="H91" s="28">
        <f t="shared" ref="H91:H150" si="21">1/(1+EXP(-($H$24*($B91-$E$7)/(1+ABS($B91-$E$7)))))</f>
        <v>0.99999999708038212</v>
      </c>
      <c r="I91" s="28">
        <f t="shared" ref="I91:I150" si="22">1/(1+EXP(-($I$24*($B91-$E$8)/(1+ABS($B91-$E$8)))))</f>
        <v>0.99999999664424388</v>
      </c>
      <c r="J91" s="29">
        <f t="shared" ref="J91:J150" si="23">IF(A91&gt;$H$15,(D91*(1-H91)+H91*(1*(1-I91)+G91*I91)),0.000001)</f>
        <v>0.99950986289529398</v>
      </c>
      <c r="K91" s="29"/>
      <c r="L91" s="29"/>
      <c r="M91" s="28"/>
      <c r="N91" s="28"/>
    </row>
    <row r="92" spans="1:14" x14ac:dyDescent="0.2">
      <c r="A92">
        <f t="shared" ref="A92:A152" si="24">IF(A91&lt;$C$15-$C$16,A91+$C$16,$C$15)</f>
        <v>86</v>
      </c>
      <c r="B92">
        <f t="shared" si="16"/>
        <v>87</v>
      </c>
      <c r="C92" s="26">
        <f t="shared" si="17"/>
        <v>3.6265446198683208E-19</v>
      </c>
      <c r="D92" s="27">
        <f t="shared" si="19"/>
        <v>3.6265446198683208E-19</v>
      </c>
      <c r="E92" s="27"/>
      <c r="F92" s="26">
        <f t="shared" si="18"/>
        <v>0.9995098658118361</v>
      </c>
      <c r="G92" s="27">
        <f t="shared" si="20"/>
        <v>0.9995098658118361</v>
      </c>
      <c r="H92" s="28">
        <f t="shared" si="21"/>
        <v>0.99999999708038212</v>
      </c>
      <c r="I92" s="28">
        <f t="shared" si="22"/>
        <v>0.99999999664424388</v>
      </c>
      <c r="J92" s="29">
        <f t="shared" si="23"/>
        <v>0.99950986289529398</v>
      </c>
      <c r="K92" s="29"/>
      <c r="L92" s="29"/>
      <c r="M92" s="28"/>
      <c r="N92" s="28"/>
    </row>
    <row r="93" spans="1:14" x14ac:dyDescent="0.2">
      <c r="A93">
        <f t="shared" si="24"/>
        <v>86</v>
      </c>
      <c r="B93">
        <f t="shared" si="16"/>
        <v>87</v>
      </c>
      <c r="C93" s="26">
        <f t="shared" si="17"/>
        <v>3.6265446198683208E-19</v>
      </c>
      <c r="D93" s="27">
        <f t="shared" si="19"/>
        <v>3.6265446198683208E-19</v>
      </c>
      <c r="E93" s="27"/>
      <c r="F93" s="26">
        <f t="shared" si="18"/>
        <v>0.9995098658118361</v>
      </c>
      <c r="G93" s="27">
        <f t="shared" si="20"/>
        <v>0.9995098658118361</v>
      </c>
      <c r="H93" s="28">
        <f t="shared" si="21"/>
        <v>0.99999999708038212</v>
      </c>
      <c r="I93" s="28">
        <f t="shared" si="22"/>
        <v>0.99999999664424388</v>
      </c>
      <c r="J93" s="29">
        <f t="shared" si="23"/>
        <v>0.99950986289529398</v>
      </c>
      <c r="K93" s="29"/>
      <c r="L93" s="29"/>
      <c r="M93" s="28"/>
      <c r="N93" s="28"/>
    </row>
    <row r="94" spans="1:14" x14ac:dyDescent="0.2">
      <c r="A94">
        <f t="shared" si="24"/>
        <v>86</v>
      </c>
      <c r="B94">
        <f t="shared" si="16"/>
        <v>87</v>
      </c>
      <c r="C94" s="26">
        <f t="shared" si="17"/>
        <v>3.6265446198683208E-19</v>
      </c>
      <c r="D94" s="27">
        <f t="shared" si="19"/>
        <v>3.6265446198683208E-19</v>
      </c>
      <c r="E94" s="27"/>
      <c r="F94" s="26">
        <f t="shared" si="18"/>
        <v>0.9995098658118361</v>
      </c>
      <c r="G94" s="27">
        <f t="shared" si="20"/>
        <v>0.9995098658118361</v>
      </c>
      <c r="H94" s="28">
        <f t="shared" si="21"/>
        <v>0.99999999708038212</v>
      </c>
      <c r="I94" s="28">
        <f t="shared" si="22"/>
        <v>0.99999999664424388</v>
      </c>
      <c r="J94" s="29">
        <f t="shared" si="23"/>
        <v>0.99950986289529398</v>
      </c>
      <c r="K94" s="29"/>
      <c r="L94" s="29"/>
      <c r="M94" s="28"/>
      <c r="N94" s="28"/>
    </row>
    <row r="95" spans="1:14" x14ac:dyDescent="0.2">
      <c r="A95">
        <f t="shared" si="24"/>
        <v>86</v>
      </c>
      <c r="B95">
        <f t="shared" si="16"/>
        <v>87</v>
      </c>
      <c r="C95" s="26">
        <f t="shared" si="17"/>
        <v>3.6265446198683208E-19</v>
      </c>
      <c r="D95" s="27">
        <f t="shared" si="19"/>
        <v>3.6265446198683208E-19</v>
      </c>
      <c r="E95" s="27"/>
      <c r="F95" s="26">
        <f t="shared" si="18"/>
        <v>0.9995098658118361</v>
      </c>
      <c r="G95" s="27">
        <f t="shared" si="20"/>
        <v>0.9995098658118361</v>
      </c>
      <c r="H95" s="28">
        <f t="shared" si="21"/>
        <v>0.99999999708038212</v>
      </c>
      <c r="I95" s="28">
        <f t="shared" si="22"/>
        <v>0.99999999664424388</v>
      </c>
      <c r="J95" s="29">
        <f t="shared" si="23"/>
        <v>0.99950986289529398</v>
      </c>
      <c r="K95" s="29"/>
      <c r="L95" s="29"/>
      <c r="M95" s="28"/>
      <c r="N95" s="28"/>
    </row>
    <row r="96" spans="1:14" x14ac:dyDescent="0.2">
      <c r="A96">
        <f t="shared" si="24"/>
        <v>86</v>
      </c>
      <c r="B96">
        <f t="shared" si="16"/>
        <v>87</v>
      </c>
      <c r="C96" s="26">
        <f t="shared" si="17"/>
        <v>3.6265446198683208E-19</v>
      </c>
      <c r="D96" s="27">
        <f t="shared" si="19"/>
        <v>3.6265446198683208E-19</v>
      </c>
      <c r="E96" s="27"/>
      <c r="F96" s="26">
        <f t="shared" si="18"/>
        <v>0.9995098658118361</v>
      </c>
      <c r="G96" s="27">
        <f t="shared" si="20"/>
        <v>0.9995098658118361</v>
      </c>
      <c r="H96" s="28">
        <f t="shared" si="21"/>
        <v>0.99999999708038212</v>
      </c>
      <c r="I96" s="28">
        <f t="shared" si="22"/>
        <v>0.99999999664424388</v>
      </c>
      <c r="J96" s="29">
        <f t="shared" si="23"/>
        <v>0.99950986289529398</v>
      </c>
      <c r="K96" s="29"/>
      <c r="L96" s="29"/>
      <c r="M96" s="28"/>
      <c r="N96" s="28"/>
    </row>
    <row r="97" spans="1:14" x14ac:dyDescent="0.2">
      <c r="A97">
        <f t="shared" si="24"/>
        <v>86</v>
      </c>
      <c r="B97">
        <f t="shared" si="16"/>
        <v>87</v>
      </c>
      <c r="C97" s="26">
        <f t="shared" si="17"/>
        <v>3.6265446198683208E-19</v>
      </c>
      <c r="D97" s="27">
        <f t="shared" si="19"/>
        <v>3.6265446198683208E-19</v>
      </c>
      <c r="E97" s="27"/>
      <c r="F97" s="26">
        <f t="shared" si="18"/>
        <v>0.9995098658118361</v>
      </c>
      <c r="G97" s="27">
        <f t="shared" si="20"/>
        <v>0.9995098658118361</v>
      </c>
      <c r="H97" s="28">
        <f t="shared" si="21"/>
        <v>0.99999999708038212</v>
      </c>
      <c r="I97" s="28">
        <f t="shared" si="22"/>
        <v>0.99999999664424388</v>
      </c>
      <c r="J97" s="29">
        <f t="shared" si="23"/>
        <v>0.99950986289529398</v>
      </c>
      <c r="K97" s="29"/>
      <c r="L97" s="29"/>
      <c r="M97" s="28"/>
      <c r="N97" s="28"/>
    </row>
    <row r="98" spans="1:14" x14ac:dyDescent="0.2">
      <c r="A98">
        <f t="shared" si="24"/>
        <v>86</v>
      </c>
      <c r="B98">
        <f t="shared" si="16"/>
        <v>87</v>
      </c>
      <c r="C98" s="26">
        <f t="shared" si="17"/>
        <v>3.6265446198683208E-19</v>
      </c>
      <c r="D98" s="27">
        <f t="shared" si="19"/>
        <v>3.6265446198683208E-19</v>
      </c>
      <c r="E98" s="27"/>
      <c r="F98" s="26">
        <f t="shared" si="18"/>
        <v>0.9995098658118361</v>
      </c>
      <c r="G98" s="27">
        <f t="shared" si="20"/>
        <v>0.9995098658118361</v>
      </c>
      <c r="H98" s="28">
        <f t="shared" si="21"/>
        <v>0.99999999708038212</v>
      </c>
      <c r="I98" s="28">
        <f t="shared" si="22"/>
        <v>0.99999999664424388</v>
      </c>
      <c r="J98" s="29">
        <f t="shared" si="23"/>
        <v>0.99950986289529398</v>
      </c>
      <c r="K98" s="29"/>
      <c r="L98" s="29"/>
      <c r="M98" s="28"/>
      <c r="N98" s="28"/>
    </row>
    <row r="99" spans="1:14" x14ac:dyDescent="0.2">
      <c r="A99">
        <f t="shared" si="24"/>
        <v>86</v>
      </c>
      <c r="B99">
        <f t="shared" si="16"/>
        <v>87</v>
      </c>
      <c r="C99" s="26">
        <f t="shared" si="17"/>
        <v>3.6265446198683208E-19</v>
      </c>
      <c r="D99" s="27">
        <f t="shared" si="19"/>
        <v>3.6265446198683208E-19</v>
      </c>
      <c r="E99" s="27"/>
      <c r="F99" s="26">
        <f t="shared" si="18"/>
        <v>0.9995098658118361</v>
      </c>
      <c r="G99" s="27">
        <f t="shared" si="20"/>
        <v>0.9995098658118361</v>
      </c>
      <c r="H99" s="28">
        <f t="shared" si="21"/>
        <v>0.99999999708038212</v>
      </c>
      <c r="I99" s="28">
        <f t="shared" si="22"/>
        <v>0.99999999664424388</v>
      </c>
      <c r="J99" s="29">
        <f t="shared" si="23"/>
        <v>0.99950986289529398</v>
      </c>
      <c r="K99" s="29"/>
      <c r="L99" s="29"/>
      <c r="M99" s="28"/>
      <c r="N99" s="28"/>
    </row>
    <row r="100" spans="1:14" x14ac:dyDescent="0.2">
      <c r="A100">
        <f t="shared" si="24"/>
        <v>86</v>
      </c>
      <c r="B100">
        <f t="shared" si="16"/>
        <v>87</v>
      </c>
      <c r="C100" s="26">
        <f t="shared" si="17"/>
        <v>3.6265446198683208E-19</v>
      </c>
      <c r="D100" s="27">
        <f t="shared" si="19"/>
        <v>3.6265446198683208E-19</v>
      </c>
      <c r="E100" s="27"/>
      <c r="F100" s="26">
        <f t="shared" si="18"/>
        <v>0.9995098658118361</v>
      </c>
      <c r="G100" s="27">
        <f t="shared" si="20"/>
        <v>0.9995098658118361</v>
      </c>
      <c r="H100" s="28">
        <f t="shared" si="21"/>
        <v>0.99999999708038212</v>
      </c>
      <c r="I100" s="28">
        <f t="shared" si="22"/>
        <v>0.99999999664424388</v>
      </c>
      <c r="J100" s="29">
        <f t="shared" si="23"/>
        <v>0.99950986289529398</v>
      </c>
      <c r="K100" s="29"/>
      <c r="L100" s="29"/>
      <c r="M100" s="28"/>
      <c r="N100" s="28"/>
    </row>
    <row r="101" spans="1:14" x14ac:dyDescent="0.2">
      <c r="A101">
        <f t="shared" si="24"/>
        <v>86</v>
      </c>
      <c r="B101">
        <f t="shared" si="16"/>
        <v>87</v>
      </c>
      <c r="C101" s="26">
        <f t="shared" si="17"/>
        <v>3.6265446198683208E-19</v>
      </c>
      <c r="D101" s="27">
        <f t="shared" si="19"/>
        <v>3.6265446198683208E-19</v>
      </c>
      <c r="E101" s="27"/>
      <c r="F101" s="26">
        <f t="shared" si="18"/>
        <v>0.9995098658118361</v>
      </c>
      <c r="G101" s="27">
        <f t="shared" si="20"/>
        <v>0.9995098658118361</v>
      </c>
      <c r="H101" s="28">
        <f t="shared" si="21"/>
        <v>0.99999999708038212</v>
      </c>
      <c r="I101" s="28">
        <f t="shared" si="22"/>
        <v>0.99999999664424388</v>
      </c>
      <c r="J101" s="29">
        <f t="shared" si="23"/>
        <v>0.99950986289529398</v>
      </c>
      <c r="K101" s="29"/>
      <c r="L101" s="29"/>
      <c r="M101" s="28"/>
      <c r="N101" s="28"/>
    </row>
    <row r="102" spans="1:14" x14ac:dyDescent="0.2">
      <c r="A102">
        <f t="shared" si="24"/>
        <v>86</v>
      </c>
      <c r="B102">
        <f t="shared" si="16"/>
        <v>87</v>
      </c>
      <c r="C102" s="26">
        <f t="shared" si="17"/>
        <v>3.6265446198683208E-19</v>
      </c>
      <c r="D102" s="27">
        <f t="shared" si="19"/>
        <v>3.6265446198683208E-19</v>
      </c>
      <c r="E102" s="27"/>
      <c r="F102" s="26">
        <f t="shared" si="18"/>
        <v>0.9995098658118361</v>
      </c>
      <c r="G102" s="27">
        <f t="shared" si="20"/>
        <v>0.9995098658118361</v>
      </c>
      <c r="H102" s="28">
        <f t="shared" si="21"/>
        <v>0.99999999708038212</v>
      </c>
      <c r="I102" s="28">
        <f t="shared" si="22"/>
        <v>0.99999999664424388</v>
      </c>
      <c r="J102" s="29">
        <f t="shared" si="23"/>
        <v>0.99950986289529398</v>
      </c>
      <c r="K102" s="29"/>
      <c r="L102" s="29"/>
      <c r="M102" s="28"/>
      <c r="N102" s="28"/>
    </row>
    <row r="103" spans="1:14" x14ac:dyDescent="0.2">
      <c r="A103">
        <f t="shared" si="24"/>
        <v>86</v>
      </c>
      <c r="B103">
        <f t="shared" si="16"/>
        <v>87</v>
      </c>
      <c r="C103" s="26">
        <f t="shared" si="17"/>
        <v>3.6265446198683208E-19</v>
      </c>
      <c r="D103" s="27">
        <f t="shared" si="19"/>
        <v>3.6265446198683208E-19</v>
      </c>
      <c r="E103" s="27"/>
      <c r="F103" s="26">
        <f t="shared" si="18"/>
        <v>0.9995098658118361</v>
      </c>
      <c r="G103" s="27">
        <f t="shared" si="20"/>
        <v>0.9995098658118361</v>
      </c>
      <c r="H103" s="28">
        <f t="shared" si="21"/>
        <v>0.99999999708038212</v>
      </c>
      <c r="I103" s="28">
        <f t="shared" si="22"/>
        <v>0.99999999664424388</v>
      </c>
      <c r="J103" s="29">
        <f t="shared" si="23"/>
        <v>0.99950986289529398</v>
      </c>
      <c r="K103" s="29"/>
      <c r="L103" s="29"/>
      <c r="M103" s="28"/>
      <c r="N103" s="28"/>
    </row>
    <row r="104" spans="1:14" x14ac:dyDescent="0.2">
      <c r="A104">
        <f t="shared" si="24"/>
        <v>86</v>
      </c>
      <c r="B104">
        <f t="shared" si="16"/>
        <v>87</v>
      </c>
      <c r="C104" s="26">
        <f t="shared" si="17"/>
        <v>3.6265446198683208E-19</v>
      </c>
      <c r="D104" s="27">
        <f t="shared" si="19"/>
        <v>3.6265446198683208E-19</v>
      </c>
      <c r="E104" s="27"/>
      <c r="F104" s="26">
        <f t="shared" si="18"/>
        <v>0.9995098658118361</v>
      </c>
      <c r="G104" s="27">
        <f t="shared" si="20"/>
        <v>0.9995098658118361</v>
      </c>
      <c r="H104" s="28">
        <f t="shared" si="21"/>
        <v>0.99999999708038212</v>
      </c>
      <c r="I104" s="28">
        <f t="shared" si="22"/>
        <v>0.99999999664424388</v>
      </c>
      <c r="J104" s="29">
        <f t="shared" si="23"/>
        <v>0.99950986289529398</v>
      </c>
      <c r="K104" s="29"/>
      <c r="L104" s="29"/>
      <c r="M104" s="28"/>
      <c r="N104" s="28"/>
    </row>
    <row r="105" spans="1:14" x14ac:dyDescent="0.2">
      <c r="A105">
        <f t="shared" si="24"/>
        <v>86</v>
      </c>
      <c r="B105">
        <f t="shared" si="16"/>
        <v>87</v>
      </c>
      <c r="C105" s="26">
        <f t="shared" si="17"/>
        <v>3.6265446198683208E-19</v>
      </c>
      <c r="D105" s="27">
        <f t="shared" si="19"/>
        <v>3.6265446198683208E-19</v>
      </c>
      <c r="E105" s="27"/>
      <c r="F105" s="26">
        <f t="shared" si="18"/>
        <v>0.9995098658118361</v>
      </c>
      <c r="G105" s="27">
        <f t="shared" si="20"/>
        <v>0.9995098658118361</v>
      </c>
      <c r="H105" s="28">
        <f t="shared" si="21"/>
        <v>0.99999999708038212</v>
      </c>
      <c r="I105" s="28">
        <f t="shared" si="22"/>
        <v>0.99999999664424388</v>
      </c>
      <c r="J105" s="29">
        <f t="shared" si="23"/>
        <v>0.99950986289529398</v>
      </c>
      <c r="K105" s="29"/>
      <c r="L105" s="29"/>
      <c r="M105" s="28"/>
      <c r="N105" s="28"/>
    </row>
    <row r="106" spans="1:14" x14ac:dyDescent="0.2">
      <c r="A106">
        <f t="shared" si="24"/>
        <v>86</v>
      </c>
      <c r="B106">
        <f t="shared" si="16"/>
        <v>87</v>
      </c>
      <c r="C106" s="26">
        <f t="shared" si="17"/>
        <v>3.6265446198683208E-19</v>
      </c>
      <c r="D106" s="27">
        <f t="shared" si="19"/>
        <v>3.6265446198683208E-19</v>
      </c>
      <c r="E106" s="27"/>
      <c r="F106" s="26">
        <f t="shared" si="18"/>
        <v>0.9995098658118361</v>
      </c>
      <c r="G106" s="27">
        <f t="shared" si="20"/>
        <v>0.9995098658118361</v>
      </c>
      <c r="H106" s="28">
        <f t="shared" si="21"/>
        <v>0.99999999708038212</v>
      </c>
      <c r="I106" s="28">
        <f t="shared" si="22"/>
        <v>0.99999999664424388</v>
      </c>
      <c r="J106" s="29">
        <f t="shared" si="23"/>
        <v>0.99950986289529398</v>
      </c>
      <c r="K106" s="29"/>
      <c r="L106" s="29"/>
      <c r="M106" s="28"/>
      <c r="N106" s="28"/>
    </row>
    <row r="107" spans="1:14" x14ac:dyDescent="0.2">
      <c r="A107">
        <f t="shared" si="24"/>
        <v>86</v>
      </c>
      <c r="B107">
        <f t="shared" si="16"/>
        <v>87</v>
      </c>
      <c r="C107" s="26">
        <f t="shared" si="17"/>
        <v>3.6265446198683208E-19</v>
      </c>
      <c r="D107" s="27">
        <f t="shared" si="19"/>
        <v>3.6265446198683208E-19</v>
      </c>
      <c r="E107" s="27"/>
      <c r="F107" s="26">
        <f t="shared" si="18"/>
        <v>0.9995098658118361</v>
      </c>
      <c r="G107" s="27">
        <f t="shared" si="20"/>
        <v>0.9995098658118361</v>
      </c>
      <c r="H107" s="28">
        <f t="shared" si="21"/>
        <v>0.99999999708038212</v>
      </c>
      <c r="I107" s="28">
        <f t="shared" si="22"/>
        <v>0.99999999664424388</v>
      </c>
      <c r="J107" s="29">
        <f t="shared" si="23"/>
        <v>0.99950986289529398</v>
      </c>
      <c r="K107" s="29"/>
      <c r="L107" s="29"/>
      <c r="M107" s="28"/>
      <c r="N107" s="28"/>
    </row>
    <row r="108" spans="1:14" x14ac:dyDescent="0.2">
      <c r="A108">
        <f t="shared" si="24"/>
        <v>86</v>
      </c>
      <c r="B108">
        <f t="shared" si="16"/>
        <v>87</v>
      </c>
      <c r="C108" s="26">
        <f t="shared" si="17"/>
        <v>3.6265446198683208E-19</v>
      </c>
      <c r="D108" s="27">
        <f t="shared" si="19"/>
        <v>3.6265446198683208E-19</v>
      </c>
      <c r="E108" s="27"/>
      <c r="F108" s="26">
        <f t="shared" si="18"/>
        <v>0.9995098658118361</v>
      </c>
      <c r="G108" s="27">
        <f t="shared" si="20"/>
        <v>0.9995098658118361</v>
      </c>
      <c r="H108" s="28">
        <f t="shared" si="21"/>
        <v>0.99999999708038212</v>
      </c>
      <c r="I108" s="28">
        <f t="shared" si="22"/>
        <v>0.99999999664424388</v>
      </c>
      <c r="J108" s="29">
        <f t="shared" si="23"/>
        <v>0.99950986289529398</v>
      </c>
      <c r="K108" s="29"/>
      <c r="L108" s="29"/>
      <c r="M108" s="28"/>
      <c r="N108" s="28"/>
    </row>
    <row r="109" spans="1:14" x14ac:dyDescent="0.2">
      <c r="A109">
        <f t="shared" si="24"/>
        <v>86</v>
      </c>
      <c r="B109">
        <f t="shared" si="16"/>
        <v>87</v>
      </c>
      <c r="C109" s="26">
        <f t="shared" si="17"/>
        <v>3.6265446198683208E-19</v>
      </c>
      <c r="D109" s="27">
        <f t="shared" si="19"/>
        <v>3.6265446198683208E-19</v>
      </c>
      <c r="E109" s="27"/>
      <c r="F109" s="26">
        <f t="shared" si="18"/>
        <v>0.9995098658118361</v>
      </c>
      <c r="G109" s="27">
        <f t="shared" si="20"/>
        <v>0.9995098658118361</v>
      </c>
      <c r="H109" s="28">
        <f t="shared" si="21"/>
        <v>0.99999999708038212</v>
      </c>
      <c r="I109" s="28">
        <f t="shared" si="22"/>
        <v>0.99999999664424388</v>
      </c>
      <c r="J109" s="29">
        <f t="shared" si="23"/>
        <v>0.99950986289529398</v>
      </c>
      <c r="K109" s="29"/>
      <c r="L109" s="29"/>
      <c r="M109" s="28"/>
      <c r="N109" s="28"/>
    </row>
    <row r="110" spans="1:14" x14ac:dyDescent="0.2">
      <c r="A110">
        <f t="shared" si="24"/>
        <v>86</v>
      </c>
      <c r="B110">
        <f t="shared" si="16"/>
        <v>87</v>
      </c>
      <c r="C110" s="26">
        <f t="shared" si="17"/>
        <v>3.6265446198683208E-19</v>
      </c>
      <c r="D110" s="27">
        <f t="shared" si="19"/>
        <v>3.6265446198683208E-19</v>
      </c>
      <c r="E110" s="27"/>
      <c r="F110" s="26">
        <f t="shared" si="18"/>
        <v>0.9995098658118361</v>
      </c>
      <c r="G110" s="27">
        <f t="shared" si="20"/>
        <v>0.9995098658118361</v>
      </c>
      <c r="H110" s="28">
        <f t="shared" si="21"/>
        <v>0.99999999708038212</v>
      </c>
      <c r="I110" s="28">
        <f t="shared" si="22"/>
        <v>0.99999999664424388</v>
      </c>
      <c r="J110" s="29">
        <f t="shared" si="23"/>
        <v>0.99950986289529398</v>
      </c>
      <c r="K110" s="29"/>
      <c r="L110" s="29"/>
      <c r="M110" s="28"/>
      <c r="N110" s="28"/>
    </row>
    <row r="111" spans="1:14" x14ac:dyDescent="0.2">
      <c r="A111">
        <f t="shared" si="24"/>
        <v>86</v>
      </c>
      <c r="B111">
        <f t="shared" si="16"/>
        <v>87</v>
      </c>
      <c r="C111" s="26">
        <f t="shared" si="17"/>
        <v>3.6265446198683208E-19</v>
      </c>
      <c r="D111" s="27">
        <f t="shared" si="19"/>
        <v>3.6265446198683208E-19</v>
      </c>
      <c r="E111" s="27"/>
      <c r="F111" s="26">
        <f t="shared" si="18"/>
        <v>0.9995098658118361</v>
      </c>
      <c r="G111" s="27">
        <f t="shared" si="20"/>
        <v>0.9995098658118361</v>
      </c>
      <c r="H111" s="28">
        <f t="shared" si="21"/>
        <v>0.99999999708038212</v>
      </c>
      <c r="I111" s="28">
        <f t="shared" si="22"/>
        <v>0.99999999664424388</v>
      </c>
      <c r="J111" s="29">
        <f t="shared" si="23"/>
        <v>0.99950986289529398</v>
      </c>
      <c r="K111" s="29"/>
      <c r="L111" s="29"/>
      <c r="M111" s="28"/>
      <c r="N111" s="28"/>
    </row>
    <row r="112" spans="1:14" x14ac:dyDescent="0.2">
      <c r="A112">
        <f t="shared" si="24"/>
        <v>86</v>
      </c>
      <c r="B112">
        <f t="shared" si="16"/>
        <v>87</v>
      </c>
      <c r="C112" s="26">
        <f t="shared" si="17"/>
        <v>3.6265446198683208E-19</v>
      </c>
      <c r="D112" s="27">
        <f t="shared" si="19"/>
        <v>3.6265446198683208E-19</v>
      </c>
      <c r="E112" s="27"/>
      <c r="F112" s="26">
        <f t="shared" si="18"/>
        <v>0.9995098658118361</v>
      </c>
      <c r="G112" s="27">
        <f t="shared" si="20"/>
        <v>0.9995098658118361</v>
      </c>
      <c r="H112" s="28">
        <f t="shared" si="21"/>
        <v>0.99999999708038212</v>
      </c>
      <c r="I112" s="28">
        <f t="shared" si="22"/>
        <v>0.99999999664424388</v>
      </c>
      <c r="J112" s="29">
        <f t="shared" si="23"/>
        <v>0.99950986289529398</v>
      </c>
      <c r="K112" s="29"/>
      <c r="L112" s="29"/>
      <c r="M112" s="28"/>
      <c r="N112" s="28"/>
    </row>
    <row r="113" spans="1:14" x14ac:dyDescent="0.2">
      <c r="A113">
        <f t="shared" si="24"/>
        <v>86</v>
      </c>
      <c r="B113">
        <f t="shared" si="16"/>
        <v>87</v>
      </c>
      <c r="C113" s="26">
        <f t="shared" si="17"/>
        <v>3.6265446198683208E-19</v>
      </c>
      <c r="D113" s="27">
        <f t="shared" si="19"/>
        <v>3.6265446198683208E-19</v>
      </c>
      <c r="E113" s="27"/>
      <c r="F113" s="26">
        <f t="shared" si="18"/>
        <v>0.9995098658118361</v>
      </c>
      <c r="G113" s="27">
        <f t="shared" si="20"/>
        <v>0.9995098658118361</v>
      </c>
      <c r="H113" s="28">
        <f t="shared" si="21"/>
        <v>0.99999999708038212</v>
      </c>
      <c r="I113" s="28">
        <f t="shared" si="22"/>
        <v>0.99999999664424388</v>
      </c>
      <c r="J113" s="29">
        <f t="shared" si="23"/>
        <v>0.99950986289529398</v>
      </c>
      <c r="K113" s="29"/>
      <c r="L113" s="29"/>
      <c r="M113" s="28"/>
      <c r="N113" s="28"/>
    </row>
    <row r="114" spans="1:14" x14ac:dyDescent="0.2">
      <c r="A114">
        <f t="shared" si="24"/>
        <v>86</v>
      </c>
      <c r="B114">
        <f t="shared" si="16"/>
        <v>87</v>
      </c>
      <c r="C114" s="26">
        <f t="shared" si="17"/>
        <v>3.6265446198683208E-19</v>
      </c>
      <c r="D114" s="27">
        <f t="shared" si="19"/>
        <v>3.6265446198683208E-19</v>
      </c>
      <c r="E114" s="27"/>
      <c r="F114" s="26">
        <f t="shared" si="18"/>
        <v>0.9995098658118361</v>
      </c>
      <c r="G114" s="27">
        <f t="shared" si="20"/>
        <v>0.9995098658118361</v>
      </c>
      <c r="H114" s="28">
        <f t="shared" si="21"/>
        <v>0.99999999708038212</v>
      </c>
      <c r="I114" s="28">
        <f t="shared" si="22"/>
        <v>0.99999999664424388</v>
      </c>
      <c r="J114" s="29">
        <f t="shared" si="23"/>
        <v>0.99950986289529398</v>
      </c>
      <c r="K114" s="29"/>
      <c r="L114" s="29"/>
      <c r="M114" s="28"/>
      <c r="N114" s="28"/>
    </row>
    <row r="115" spans="1:14" x14ac:dyDescent="0.2">
      <c r="A115">
        <f t="shared" si="24"/>
        <v>86</v>
      </c>
      <c r="B115">
        <f t="shared" si="16"/>
        <v>87</v>
      </c>
      <c r="C115" s="26">
        <f t="shared" si="17"/>
        <v>3.6265446198683208E-19</v>
      </c>
      <c r="D115" s="27">
        <f t="shared" si="19"/>
        <v>3.6265446198683208E-19</v>
      </c>
      <c r="E115" s="27"/>
      <c r="F115" s="26">
        <f t="shared" si="18"/>
        <v>0.9995098658118361</v>
      </c>
      <c r="G115" s="27">
        <f t="shared" si="20"/>
        <v>0.9995098658118361</v>
      </c>
      <c r="H115" s="28">
        <f t="shared" si="21"/>
        <v>0.99999999708038212</v>
      </c>
      <c r="I115" s="28">
        <f t="shared" si="22"/>
        <v>0.99999999664424388</v>
      </c>
      <c r="J115" s="29">
        <f t="shared" si="23"/>
        <v>0.99950986289529398</v>
      </c>
      <c r="K115" s="29"/>
      <c r="L115" s="29"/>
      <c r="M115" s="28"/>
      <c r="N115" s="28"/>
    </row>
    <row r="116" spans="1:14" x14ac:dyDescent="0.2">
      <c r="A116">
        <f t="shared" si="24"/>
        <v>86</v>
      </c>
      <c r="B116">
        <f t="shared" si="16"/>
        <v>87</v>
      </c>
      <c r="C116" s="26">
        <f t="shared" si="17"/>
        <v>3.6265446198683208E-19</v>
      </c>
      <c r="D116" s="27">
        <f t="shared" si="19"/>
        <v>3.6265446198683208E-19</v>
      </c>
      <c r="E116" s="27"/>
      <c r="F116" s="26">
        <f t="shared" si="18"/>
        <v>0.9995098658118361</v>
      </c>
      <c r="G116" s="27">
        <f t="shared" si="20"/>
        <v>0.9995098658118361</v>
      </c>
      <c r="H116" s="28">
        <f t="shared" si="21"/>
        <v>0.99999999708038212</v>
      </c>
      <c r="I116" s="28">
        <f t="shared" si="22"/>
        <v>0.99999999664424388</v>
      </c>
      <c r="J116" s="29">
        <f t="shared" si="23"/>
        <v>0.99950986289529398</v>
      </c>
      <c r="K116" s="29"/>
      <c r="L116" s="29"/>
      <c r="M116" s="28"/>
      <c r="N116" s="28"/>
    </row>
    <row r="117" spans="1:14" x14ac:dyDescent="0.2">
      <c r="A117">
        <f t="shared" si="24"/>
        <v>86</v>
      </c>
      <c r="B117">
        <f t="shared" si="16"/>
        <v>87</v>
      </c>
      <c r="C117" s="26">
        <f t="shared" si="17"/>
        <v>3.6265446198683208E-19</v>
      </c>
      <c r="D117" s="27">
        <f t="shared" si="19"/>
        <v>3.6265446198683208E-19</v>
      </c>
      <c r="E117" s="27"/>
      <c r="F117" s="26">
        <f t="shared" si="18"/>
        <v>0.9995098658118361</v>
      </c>
      <c r="G117" s="27">
        <f t="shared" si="20"/>
        <v>0.9995098658118361</v>
      </c>
      <c r="H117" s="28">
        <f t="shared" si="21"/>
        <v>0.99999999708038212</v>
      </c>
      <c r="I117" s="28">
        <f t="shared" si="22"/>
        <v>0.99999999664424388</v>
      </c>
      <c r="J117" s="29">
        <f t="shared" si="23"/>
        <v>0.99950986289529398</v>
      </c>
      <c r="K117" s="29"/>
      <c r="L117" s="29"/>
      <c r="M117" s="28"/>
      <c r="N117" s="28"/>
    </row>
    <row r="118" spans="1:14" x14ac:dyDescent="0.2">
      <c r="A118">
        <f t="shared" si="24"/>
        <v>86</v>
      </c>
      <c r="B118">
        <f t="shared" si="16"/>
        <v>87</v>
      </c>
      <c r="C118" s="26">
        <f t="shared" si="17"/>
        <v>3.6265446198683208E-19</v>
      </c>
      <c r="D118" s="27">
        <f t="shared" si="19"/>
        <v>3.6265446198683208E-19</v>
      </c>
      <c r="E118" s="27"/>
      <c r="F118" s="26">
        <f t="shared" si="18"/>
        <v>0.9995098658118361</v>
      </c>
      <c r="G118" s="27">
        <f t="shared" si="20"/>
        <v>0.9995098658118361</v>
      </c>
      <c r="H118" s="28">
        <f t="shared" si="21"/>
        <v>0.99999999708038212</v>
      </c>
      <c r="I118" s="28">
        <f t="shared" si="22"/>
        <v>0.99999999664424388</v>
      </c>
      <c r="J118" s="29">
        <f t="shared" si="23"/>
        <v>0.99950986289529398</v>
      </c>
      <c r="K118" s="29"/>
      <c r="L118" s="29"/>
      <c r="M118" s="28"/>
      <c r="N118" s="28"/>
    </row>
    <row r="119" spans="1:14" x14ac:dyDescent="0.2">
      <c r="A119">
        <f t="shared" si="24"/>
        <v>86</v>
      </c>
      <c r="B119">
        <f t="shared" si="16"/>
        <v>87</v>
      </c>
      <c r="C119" s="26">
        <f t="shared" si="17"/>
        <v>3.6265446198683208E-19</v>
      </c>
      <c r="D119" s="27">
        <f t="shared" si="19"/>
        <v>3.6265446198683208E-19</v>
      </c>
      <c r="E119" s="27"/>
      <c r="F119" s="26">
        <f t="shared" si="18"/>
        <v>0.9995098658118361</v>
      </c>
      <c r="G119" s="27">
        <f t="shared" si="20"/>
        <v>0.9995098658118361</v>
      </c>
      <c r="H119" s="28">
        <f t="shared" si="21"/>
        <v>0.99999999708038212</v>
      </c>
      <c r="I119" s="28">
        <f t="shared" si="22"/>
        <v>0.99999999664424388</v>
      </c>
      <c r="J119" s="29">
        <f t="shared" si="23"/>
        <v>0.99950986289529398</v>
      </c>
      <c r="K119" s="29"/>
      <c r="L119" s="29"/>
      <c r="M119" s="28"/>
      <c r="N119" s="28"/>
    </row>
    <row r="120" spans="1:14" x14ac:dyDescent="0.2">
      <c r="A120">
        <f t="shared" si="24"/>
        <v>86</v>
      </c>
      <c r="B120">
        <f t="shared" si="16"/>
        <v>87</v>
      </c>
      <c r="C120" s="26">
        <f t="shared" si="17"/>
        <v>3.6265446198683208E-19</v>
      </c>
      <c r="D120" s="27">
        <f t="shared" si="19"/>
        <v>3.6265446198683208E-19</v>
      </c>
      <c r="E120" s="27"/>
      <c r="F120" s="26">
        <f t="shared" si="18"/>
        <v>0.9995098658118361</v>
      </c>
      <c r="G120" s="27">
        <f t="shared" si="20"/>
        <v>0.9995098658118361</v>
      </c>
      <c r="H120" s="28">
        <f t="shared" si="21"/>
        <v>0.99999999708038212</v>
      </c>
      <c r="I120" s="28">
        <f t="shared" si="22"/>
        <v>0.99999999664424388</v>
      </c>
      <c r="J120" s="29">
        <f t="shared" si="23"/>
        <v>0.99950986289529398</v>
      </c>
      <c r="K120" s="29"/>
      <c r="L120" s="29"/>
      <c r="M120" s="28"/>
      <c r="N120" s="28"/>
    </row>
    <row r="121" spans="1:14" x14ac:dyDescent="0.2">
      <c r="A121">
        <f t="shared" si="24"/>
        <v>86</v>
      </c>
      <c r="B121">
        <f t="shared" si="16"/>
        <v>87</v>
      </c>
      <c r="C121" s="26">
        <f t="shared" si="17"/>
        <v>3.6265446198683208E-19</v>
      </c>
      <c r="D121" s="27">
        <f t="shared" si="19"/>
        <v>3.6265446198683208E-19</v>
      </c>
      <c r="E121" s="27"/>
      <c r="F121" s="26">
        <f t="shared" si="18"/>
        <v>0.9995098658118361</v>
      </c>
      <c r="G121" s="27">
        <f t="shared" si="20"/>
        <v>0.9995098658118361</v>
      </c>
      <c r="H121" s="28">
        <f t="shared" si="21"/>
        <v>0.99999999708038212</v>
      </c>
      <c r="I121" s="28">
        <f t="shared" si="22"/>
        <v>0.99999999664424388</v>
      </c>
      <c r="J121" s="29">
        <f t="shared" si="23"/>
        <v>0.99950986289529398</v>
      </c>
      <c r="K121" s="29"/>
      <c r="L121" s="29"/>
      <c r="M121" s="28"/>
      <c r="N121" s="28"/>
    </row>
    <row r="122" spans="1:14" x14ac:dyDescent="0.2">
      <c r="A122">
        <f t="shared" si="24"/>
        <v>86</v>
      </c>
      <c r="B122">
        <f t="shared" ref="B122:B151" si="25">A122+$C$16*$C$17</f>
        <v>87</v>
      </c>
      <c r="C122" s="26">
        <f t="shared" ref="C122:C150" si="26">EXP(-(($B122-$E$7)^2/$E$9))</f>
        <v>3.6265446198683208E-19</v>
      </c>
      <c r="D122" s="27">
        <f t="shared" si="19"/>
        <v>3.6265446198683208E-19</v>
      </c>
      <c r="E122" s="27"/>
      <c r="F122" s="26">
        <f t="shared" ref="F122:F150" si="27">EXP(-(($B122-$E$8)^2/$E$10))</f>
        <v>0.9995098658118361</v>
      </c>
      <c r="G122" s="27">
        <f t="shared" si="20"/>
        <v>0.9995098658118361</v>
      </c>
      <c r="H122" s="28">
        <f t="shared" si="21"/>
        <v>0.99999999708038212</v>
      </c>
      <c r="I122" s="28">
        <f t="shared" si="22"/>
        <v>0.99999999664424388</v>
      </c>
      <c r="J122" s="29">
        <f t="shared" si="23"/>
        <v>0.99950986289529398</v>
      </c>
      <c r="K122" s="29"/>
      <c r="L122" s="29"/>
      <c r="M122" s="28"/>
      <c r="N122" s="28"/>
    </row>
    <row r="123" spans="1:14" x14ac:dyDescent="0.2">
      <c r="A123">
        <f t="shared" si="24"/>
        <v>86</v>
      </c>
      <c r="B123">
        <f t="shared" si="25"/>
        <v>87</v>
      </c>
      <c r="C123" s="26">
        <f t="shared" si="26"/>
        <v>3.6265446198683208E-19</v>
      </c>
      <c r="D123" s="27">
        <f t="shared" si="19"/>
        <v>3.6265446198683208E-19</v>
      </c>
      <c r="E123" s="27"/>
      <c r="F123" s="26">
        <f t="shared" si="27"/>
        <v>0.9995098658118361</v>
      </c>
      <c r="G123" s="27">
        <f t="shared" si="20"/>
        <v>0.9995098658118361</v>
      </c>
      <c r="H123" s="28">
        <f t="shared" si="21"/>
        <v>0.99999999708038212</v>
      </c>
      <c r="I123" s="28">
        <f t="shared" si="22"/>
        <v>0.99999999664424388</v>
      </c>
      <c r="J123" s="29">
        <f t="shared" si="23"/>
        <v>0.99950986289529398</v>
      </c>
      <c r="K123" s="29"/>
      <c r="L123" s="29"/>
      <c r="M123" s="28"/>
      <c r="N123" s="28"/>
    </row>
    <row r="124" spans="1:14" x14ac:dyDescent="0.2">
      <c r="A124">
        <f t="shared" si="24"/>
        <v>86</v>
      </c>
      <c r="B124">
        <f t="shared" si="25"/>
        <v>87</v>
      </c>
      <c r="C124" s="26">
        <f t="shared" si="26"/>
        <v>3.6265446198683208E-19</v>
      </c>
      <c r="D124" s="27">
        <f t="shared" si="19"/>
        <v>3.6265446198683208E-19</v>
      </c>
      <c r="E124" s="27"/>
      <c r="F124" s="26">
        <f t="shared" si="27"/>
        <v>0.9995098658118361</v>
      </c>
      <c r="G124" s="27">
        <f t="shared" si="20"/>
        <v>0.9995098658118361</v>
      </c>
      <c r="H124" s="28">
        <f t="shared" si="21"/>
        <v>0.99999999708038212</v>
      </c>
      <c r="I124" s="28">
        <f t="shared" si="22"/>
        <v>0.99999999664424388</v>
      </c>
      <c r="J124" s="29">
        <f t="shared" si="23"/>
        <v>0.99950986289529398</v>
      </c>
      <c r="K124" s="29"/>
      <c r="L124" s="29"/>
      <c r="M124" s="28"/>
      <c r="N124" s="28"/>
    </row>
    <row r="125" spans="1:14" x14ac:dyDescent="0.2">
      <c r="A125">
        <f t="shared" si="24"/>
        <v>86</v>
      </c>
      <c r="B125">
        <f t="shared" si="25"/>
        <v>87</v>
      </c>
      <c r="C125" s="26">
        <f t="shared" si="26"/>
        <v>3.6265446198683208E-19</v>
      </c>
      <c r="D125" s="27">
        <f t="shared" si="19"/>
        <v>3.6265446198683208E-19</v>
      </c>
      <c r="E125" s="27"/>
      <c r="F125" s="26">
        <f t="shared" si="27"/>
        <v>0.9995098658118361</v>
      </c>
      <c r="G125" s="27">
        <f t="shared" si="20"/>
        <v>0.9995098658118361</v>
      </c>
      <c r="H125" s="28">
        <f t="shared" si="21"/>
        <v>0.99999999708038212</v>
      </c>
      <c r="I125" s="28">
        <f t="shared" si="22"/>
        <v>0.99999999664424388</v>
      </c>
      <c r="J125" s="29">
        <f t="shared" si="23"/>
        <v>0.99950986289529398</v>
      </c>
      <c r="K125" s="29"/>
      <c r="L125" s="29"/>
      <c r="M125" s="28"/>
      <c r="N125" s="28"/>
    </row>
    <row r="126" spans="1:14" x14ac:dyDescent="0.2">
      <c r="A126">
        <f t="shared" si="24"/>
        <v>86</v>
      </c>
      <c r="B126">
        <f t="shared" si="25"/>
        <v>87</v>
      </c>
      <c r="C126" s="26">
        <f t="shared" si="26"/>
        <v>3.6265446198683208E-19</v>
      </c>
      <c r="D126" s="27">
        <f t="shared" si="19"/>
        <v>3.6265446198683208E-19</v>
      </c>
      <c r="E126" s="27"/>
      <c r="F126" s="26">
        <f t="shared" si="27"/>
        <v>0.9995098658118361</v>
      </c>
      <c r="G126" s="27">
        <f t="shared" si="20"/>
        <v>0.9995098658118361</v>
      </c>
      <c r="H126" s="28">
        <f t="shared" si="21"/>
        <v>0.99999999708038212</v>
      </c>
      <c r="I126" s="28">
        <f t="shared" si="22"/>
        <v>0.99999999664424388</v>
      </c>
      <c r="J126" s="29">
        <f t="shared" si="23"/>
        <v>0.99950986289529398</v>
      </c>
      <c r="K126" s="29"/>
      <c r="L126" s="29"/>
      <c r="M126" s="28"/>
      <c r="N126" s="28"/>
    </row>
    <row r="127" spans="1:14" x14ac:dyDescent="0.2">
      <c r="A127">
        <f t="shared" si="24"/>
        <v>86</v>
      </c>
      <c r="B127">
        <f t="shared" si="25"/>
        <v>87</v>
      </c>
      <c r="C127" s="26">
        <f t="shared" si="26"/>
        <v>3.6265446198683208E-19</v>
      </c>
      <c r="D127" s="27">
        <f t="shared" si="19"/>
        <v>3.6265446198683208E-19</v>
      </c>
      <c r="E127" s="27"/>
      <c r="F127" s="26">
        <f t="shared" si="27"/>
        <v>0.9995098658118361</v>
      </c>
      <c r="G127" s="27">
        <f t="shared" si="20"/>
        <v>0.9995098658118361</v>
      </c>
      <c r="H127" s="28">
        <f t="shared" si="21"/>
        <v>0.99999999708038212</v>
      </c>
      <c r="I127" s="28">
        <f t="shared" si="22"/>
        <v>0.99999999664424388</v>
      </c>
      <c r="J127" s="29">
        <f t="shared" si="23"/>
        <v>0.99950986289529398</v>
      </c>
      <c r="K127" s="29"/>
      <c r="L127" s="29"/>
      <c r="M127" s="28"/>
      <c r="N127" s="28"/>
    </row>
    <row r="128" spans="1:14" x14ac:dyDescent="0.2">
      <c r="A128">
        <f t="shared" si="24"/>
        <v>86</v>
      </c>
      <c r="B128">
        <f t="shared" si="25"/>
        <v>87</v>
      </c>
      <c r="C128" s="26">
        <f t="shared" si="26"/>
        <v>3.6265446198683208E-19</v>
      </c>
      <c r="D128" s="27">
        <f t="shared" si="19"/>
        <v>3.6265446198683208E-19</v>
      </c>
      <c r="E128" s="27"/>
      <c r="F128" s="26">
        <f t="shared" si="27"/>
        <v>0.9995098658118361</v>
      </c>
      <c r="G128" s="27">
        <f t="shared" si="20"/>
        <v>0.9995098658118361</v>
      </c>
      <c r="H128" s="28">
        <f t="shared" si="21"/>
        <v>0.99999999708038212</v>
      </c>
      <c r="I128" s="28">
        <f t="shared" si="22"/>
        <v>0.99999999664424388</v>
      </c>
      <c r="J128" s="29">
        <f t="shared" si="23"/>
        <v>0.99950986289529398</v>
      </c>
      <c r="K128" s="29"/>
      <c r="L128" s="29"/>
      <c r="M128" s="28"/>
      <c r="N128" s="28"/>
    </row>
    <row r="129" spans="1:14" x14ac:dyDescent="0.2">
      <c r="A129">
        <f t="shared" si="24"/>
        <v>86</v>
      </c>
      <c r="B129">
        <f t="shared" si="25"/>
        <v>87</v>
      </c>
      <c r="C129" s="26">
        <f t="shared" si="26"/>
        <v>3.6265446198683208E-19</v>
      </c>
      <c r="D129" s="27">
        <f t="shared" si="19"/>
        <v>3.6265446198683208E-19</v>
      </c>
      <c r="E129" s="27"/>
      <c r="F129" s="26">
        <f t="shared" si="27"/>
        <v>0.9995098658118361</v>
      </c>
      <c r="G129" s="27">
        <f t="shared" si="20"/>
        <v>0.9995098658118361</v>
      </c>
      <c r="H129" s="28">
        <f t="shared" si="21"/>
        <v>0.99999999708038212</v>
      </c>
      <c r="I129" s="28">
        <f t="shared" si="22"/>
        <v>0.99999999664424388</v>
      </c>
      <c r="J129" s="29">
        <f t="shared" si="23"/>
        <v>0.99950986289529398</v>
      </c>
      <c r="K129" s="29"/>
      <c r="L129" s="29"/>
      <c r="M129" s="28"/>
      <c r="N129" s="28"/>
    </row>
    <row r="130" spans="1:14" x14ac:dyDescent="0.2">
      <c r="A130">
        <f t="shared" si="24"/>
        <v>86</v>
      </c>
      <c r="B130">
        <f t="shared" si="25"/>
        <v>87</v>
      </c>
      <c r="C130" s="26">
        <f t="shared" si="26"/>
        <v>3.6265446198683208E-19</v>
      </c>
      <c r="D130" s="27">
        <f t="shared" si="19"/>
        <v>3.6265446198683208E-19</v>
      </c>
      <c r="E130" s="27"/>
      <c r="F130" s="26">
        <f t="shared" si="27"/>
        <v>0.9995098658118361</v>
      </c>
      <c r="G130" s="27">
        <f t="shared" si="20"/>
        <v>0.9995098658118361</v>
      </c>
      <c r="H130" s="28">
        <f t="shared" si="21"/>
        <v>0.99999999708038212</v>
      </c>
      <c r="I130" s="28">
        <f t="shared" si="22"/>
        <v>0.99999999664424388</v>
      </c>
      <c r="J130" s="29">
        <f t="shared" si="23"/>
        <v>0.99950986289529398</v>
      </c>
      <c r="K130" s="29"/>
      <c r="L130" s="29"/>
      <c r="M130" s="28"/>
      <c r="N130" s="28"/>
    </row>
    <row r="131" spans="1:14" x14ac:dyDescent="0.2">
      <c r="A131">
        <f t="shared" si="24"/>
        <v>86</v>
      </c>
      <c r="B131">
        <f t="shared" si="25"/>
        <v>87</v>
      </c>
      <c r="C131" s="26">
        <f t="shared" si="26"/>
        <v>3.6265446198683208E-19</v>
      </c>
      <c r="D131" s="27">
        <f t="shared" si="19"/>
        <v>3.6265446198683208E-19</v>
      </c>
      <c r="E131" s="27"/>
      <c r="F131" s="26">
        <f t="shared" si="27"/>
        <v>0.9995098658118361</v>
      </c>
      <c r="G131" s="27">
        <f t="shared" si="20"/>
        <v>0.9995098658118361</v>
      </c>
      <c r="H131" s="28">
        <f t="shared" si="21"/>
        <v>0.99999999708038212</v>
      </c>
      <c r="I131" s="28">
        <f t="shared" si="22"/>
        <v>0.99999999664424388</v>
      </c>
      <c r="J131" s="29">
        <f t="shared" si="23"/>
        <v>0.99950986289529398</v>
      </c>
      <c r="K131" s="29"/>
      <c r="L131" s="29"/>
      <c r="M131" s="28"/>
      <c r="N131" s="28"/>
    </row>
    <row r="132" spans="1:14" x14ac:dyDescent="0.2">
      <c r="A132">
        <f t="shared" si="24"/>
        <v>86</v>
      </c>
      <c r="B132">
        <f t="shared" si="25"/>
        <v>87</v>
      </c>
      <c r="C132" s="26">
        <f t="shared" si="26"/>
        <v>3.6265446198683208E-19</v>
      </c>
      <c r="D132" s="27">
        <f t="shared" si="19"/>
        <v>3.6265446198683208E-19</v>
      </c>
      <c r="E132" s="27"/>
      <c r="F132" s="26">
        <f t="shared" si="27"/>
        <v>0.9995098658118361</v>
      </c>
      <c r="G132" s="27">
        <f t="shared" si="20"/>
        <v>0.9995098658118361</v>
      </c>
      <c r="H132" s="28">
        <f t="shared" si="21"/>
        <v>0.99999999708038212</v>
      </c>
      <c r="I132" s="28">
        <f t="shared" si="22"/>
        <v>0.99999999664424388</v>
      </c>
      <c r="J132" s="29">
        <f t="shared" si="23"/>
        <v>0.99950986289529398</v>
      </c>
      <c r="K132" s="29"/>
      <c r="L132" s="29"/>
      <c r="M132" s="28"/>
      <c r="N132" s="28"/>
    </row>
    <row r="133" spans="1:14" x14ac:dyDescent="0.2">
      <c r="A133">
        <f t="shared" si="24"/>
        <v>86</v>
      </c>
      <c r="B133">
        <f t="shared" si="25"/>
        <v>87</v>
      </c>
      <c r="C133" s="26">
        <f t="shared" si="26"/>
        <v>3.6265446198683208E-19</v>
      </c>
      <c r="D133" s="27">
        <f t="shared" si="19"/>
        <v>3.6265446198683208E-19</v>
      </c>
      <c r="E133" s="27"/>
      <c r="F133" s="26">
        <f t="shared" si="27"/>
        <v>0.9995098658118361</v>
      </c>
      <c r="G133" s="27">
        <f t="shared" si="20"/>
        <v>0.9995098658118361</v>
      </c>
      <c r="H133" s="28">
        <f t="shared" si="21"/>
        <v>0.99999999708038212</v>
      </c>
      <c r="I133" s="28">
        <f t="shared" si="22"/>
        <v>0.99999999664424388</v>
      </c>
      <c r="J133" s="29">
        <f t="shared" si="23"/>
        <v>0.99950986289529398</v>
      </c>
      <c r="K133" s="29"/>
      <c r="L133" s="29"/>
      <c r="M133" s="28"/>
      <c r="N133" s="28"/>
    </row>
    <row r="134" spans="1:14" x14ac:dyDescent="0.2">
      <c r="A134">
        <f t="shared" si="24"/>
        <v>86</v>
      </c>
      <c r="B134">
        <f t="shared" si="25"/>
        <v>87</v>
      </c>
      <c r="C134" s="26">
        <f t="shared" si="26"/>
        <v>3.6265446198683208E-19</v>
      </c>
      <c r="D134" s="27">
        <f t="shared" si="19"/>
        <v>3.6265446198683208E-19</v>
      </c>
      <c r="E134" s="27"/>
      <c r="F134" s="26">
        <f t="shared" si="27"/>
        <v>0.9995098658118361</v>
      </c>
      <c r="G134" s="27">
        <f t="shared" si="20"/>
        <v>0.9995098658118361</v>
      </c>
      <c r="H134" s="28">
        <f t="shared" si="21"/>
        <v>0.99999999708038212</v>
      </c>
      <c r="I134" s="28">
        <f t="shared" si="22"/>
        <v>0.99999999664424388</v>
      </c>
      <c r="J134" s="29">
        <f t="shared" si="23"/>
        <v>0.99950986289529398</v>
      </c>
      <c r="K134" s="29"/>
      <c r="L134" s="29"/>
      <c r="M134" s="28"/>
      <c r="N134" s="28"/>
    </row>
    <row r="135" spans="1:14" x14ac:dyDescent="0.2">
      <c r="A135">
        <f t="shared" si="24"/>
        <v>86</v>
      </c>
      <c r="B135">
        <f t="shared" si="25"/>
        <v>87</v>
      </c>
      <c r="C135" s="26">
        <f t="shared" si="26"/>
        <v>3.6265446198683208E-19</v>
      </c>
      <c r="D135" s="27">
        <f t="shared" si="19"/>
        <v>3.6265446198683208E-19</v>
      </c>
      <c r="E135" s="27"/>
      <c r="F135" s="26">
        <f t="shared" si="27"/>
        <v>0.9995098658118361</v>
      </c>
      <c r="G135" s="27">
        <f t="shared" si="20"/>
        <v>0.9995098658118361</v>
      </c>
      <c r="H135" s="28">
        <f t="shared" si="21"/>
        <v>0.99999999708038212</v>
      </c>
      <c r="I135" s="28">
        <f t="shared" si="22"/>
        <v>0.99999999664424388</v>
      </c>
      <c r="J135" s="29">
        <f t="shared" si="23"/>
        <v>0.99950986289529398</v>
      </c>
      <c r="K135" s="29"/>
      <c r="L135" s="29"/>
      <c r="M135" s="28"/>
      <c r="N135" s="28"/>
    </row>
    <row r="136" spans="1:14" x14ac:dyDescent="0.2">
      <c r="A136">
        <f t="shared" si="24"/>
        <v>86</v>
      </c>
      <c r="B136">
        <f t="shared" si="25"/>
        <v>87</v>
      </c>
      <c r="C136" s="26">
        <f t="shared" si="26"/>
        <v>3.6265446198683208E-19</v>
      </c>
      <c r="D136" s="27">
        <f t="shared" si="19"/>
        <v>3.6265446198683208E-19</v>
      </c>
      <c r="E136" s="27"/>
      <c r="F136" s="26">
        <f t="shared" si="27"/>
        <v>0.9995098658118361</v>
      </c>
      <c r="G136" s="27">
        <f t="shared" si="20"/>
        <v>0.9995098658118361</v>
      </c>
      <c r="H136" s="28">
        <f t="shared" si="21"/>
        <v>0.99999999708038212</v>
      </c>
      <c r="I136" s="28">
        <f t="shared" si="22"/>
        <v>0.99999999664424388</v>
      </c>
      <c r="J136" s="29">
        <f t="shared" si="23"/>
        <v>0.99950986289529398</v>
      </c>
      <c r="K136" s="29"/>
      <c r="L136" s="29"/>
      <c r="M136" s="28"/>
      <c r="N136" s="28"/>
    </row>
    <row r="137" spans="1:14" x14ac:dyDescent="0.2">
      <c r="A137">
        <f t="shared" si="24"/>
        <v>86</v>
      </c>
      <c r="B137">
        <f t="shared" si="25"/>
        <v>87</v>
      </c>
      <c r="C137" s="26">
        <f t="shared" si="26"/>
        <v>3.6265446198683208E-19</v>
      </c>
      <c r="D137" s="27">
        <f t="shared" si="19"/>
        <v>3.6265446198683208E-19</v>
      </c>
      <c r="E137" s="27"/>
      <c r="F137" s="26">
        <f t="shared" si="27"/>
        <v>0.9995098658118361</v>
      </c>
      <c r="G137" s="27">
        <f t="shared" si="20"/>
        <v>0.9995098658118361</v>
      </c>
      <c r="H137" s="28">
        <f t="shared" si="21"/>
        <v>0.99999999708038212</v>
      </c>
      <c r="I137" s="28">
        <f t="shared" si="22"/>
        <v>0.99999999664424388</v>
      </c>
      <c r="J137" s="29">
        <f t="shared" si="23"/>
        <v>0.99950986289529398</v>
      </c>
      <c r="K137" s="29"/>
      <c r="L137" s="29"/>
      <c r="M137" s="28"/>
      <c r="N137" s="28"/>
    </row>
    <row r="138" spans="1:14" x14ac:dyDescent="0.2">
      <c r="A138">
        <f t="shared" si="24"/>
        <v>86</v>
      </c>
      <c r="B138">
        <f t="shared" si="25"/>
        <v>87</v>
      </c>
      <c r="C138" s="26">
        <f t="shared" si="26"/>
        <v>3.6265446198683208E-19</v>
      </c>
      <c r="D138" s="27">
        <f t="shared" si="19"/>
        <v>3.6265446198683208E-19</v>
      </c>
      <c r="E138" s="27"/>
      <c r="F138" s="26">
        <f t="shared" si="27"/>
        <v>0.9995098658118361</v>
      </c>
      <c r="G138" s="27">
        <f t="shared" si="20"/>
        <v>0.9995098658118361</v>
      </c>
      <c r="H138" s="28">
        <f t="shared" si="21"/>
        <v>0.99999999708038212</v>
      </c>
      <c r="I138" s="28">
        <f t="shared" si="22"/>
        <v>0.99999999664424388</v>
      </c>
      <c r="J138" s="29">
        <f t="shared" si="23"/>
        <v>0.99950986289529398</v>
      </c>
      <c r="K138" s="29"/>
      <c r="L138" s="29"/>
      <c r="M138" s="28"/>
      <c r="N138" s="28"/>
    </row>
    <row r="139" spans="1:14" x14ac:dyDescent="0.2">
      <c r="A139">
        <f t="shared" si="24"/>
        <v>86</v>
      </c>
      <c r="B139">
        <f t="shared" si="25"/>
        <v>87</v>
      </c>
      <c r="C139" s="26">
        <f t="shared" si="26"/>
        <v>3.6265446198683208E-19</v>
      </c>
      <c r="D139" s="27">
        <f t="shared" si="19"/>
        <v>3.6265446198683208E-19</v>
      </c>
      <c r="E139" s="27"/>
      <c r="F139" s="26">
        <f t="shared" si="27"/>
        <v>0.9995098658118361</v>
      </c>
      <c r="G139" s="27">
        <f t="shared" si="20"/>
        <v>0.9995098658118361</v>
      </c>
      <c r="H139" s="28">
        <f t="shared" si="21"/>
        <v>0.99999999708038212</v>
      </c>
      <c r="I139" s="28">
        <f t="shared" si="22"/>
        <v>0.99999999664424388</v>
      </c>
      <c r="J139" s="29">
        <f t="shared" si="23"/>
        <v>0.99950986289529398</v>
      </c>
      <c r="K139" s="29"/>
      <c r="L139" s="29"/>
      <c r="M139" s="28"/>
      <c r="N139" s="28"/>
    </row>
    <row r="140" spans="1:14" x14ac:dyDescent="0.2">
      <c r="A140">
        <f t="shared" si="24"/>
        <v>86</v>
      </c>
      <c r="B140">
        <f t="shared" si="25"/>
        <v>87</v>
      </c>
      <c r="C140" s="26">
        <f t="shared" si="26"/>
        <v>3.6265446198683208E-19</v>
      </c>
      <c r="D140" s="27">
        <f t="shared" si="19"/>
        <v>3.6265446198683208E-19</v>
      </c>
      <c r="E140" s="27"/>
      <c r="F140" s="26">
        <f t="shared" si="27"/>
        <v>0.9995098658118361</v>
      </c>
      <c r="G140" s="27">
        <f t="shared" si="20"/>
        <v>0.9995098658118361</v>
      </c>
      <c r="H140" s="28">
        <f t="shared" si="21"/>
        <v>0.99999999708038212</v>
      </c>
      <c r="I140" s="28">
        <f t="shared" si="22"/>
        <v>0.99999999664424388</v>
      </c>
      <c r="J140" s="29">
        <f t="shared" si="23"/>
        <v>0.99950986289529398</v>
      </c>
      <c r="K140" s="29"/>
      <c r="L140" s="29"/>
      <c r="M140" s="28"/>
      <c r="N140" s="28"/>
    </row>
    <row r="141" spans="1:14" x14ac:dyDescent="0.2">
      <c r="A141">
        <f t="shared" si="24"/>
        <v>86</v>
      </c>
      <c r="B141">
        <f t="shared" si="25"/>
        <v>87</v>
      </c>
      <c r="C141" s="26">
        <f t="shared" si="26"/>
        <v>3.6265446198683208E-19</v>
      </c>
      <c r="D141" s="27">
        <f t="shared" si="19"/>
        <v>3.6265446198683208E-19</v>
      </c>
      <c r="E141" s="27"/>
      <c r="F141" s="26">
        <f t="shared" si="27"/>
        <v>0.9995098658118361</v>
      </c>
      <c r="G141" s="27">
        <f t="shared" si="20"/>
        <v>0.9995098658118361</v>
      </c>
      <c r="H141" s="28">
        <f t="shared" si="21"/>
        <v>0.99999999708038212</v>
      </c>
      <c r="I141" s="28">
        <f t="shared" si="22"/>
        <v>0.99999999664424388</v>
      </c>
      <c r="J141" s="29">
        <f t="shared" si="23"/>
        <v>0.99950986289529398</v>
      </c>
      <c r="K141" s="29"/>
      <c r="L141" s="29"/>
      <c r="M141" s="28"/>
      <c r="N141" s="28"/>
    </row>
    <row r="142" spans="1:14" x14ac:dyDescent="0.2">
      <c r="A142">
        <f t="shared" si="24"/>
        <v>86</v>
      </c>
      <c r="B142">
        <f t="shared" si="25"/>
        <v>87</v>
      </c>
      <c r="C142" s="26">
        <f t="shared" si="26"/>
        <v>3.6265446198683208E-19</v>
      </c>
      <c r="D142" s="27">
        <f t="shared" si="19"/>
        <v>3.6265446198683208E-19</v>
      </c>
      <c r="E142" s="27"/>
      <c r="F142" s="26">
        <f t="shared" si="27"/>
        <v>0.9995098658118361</v>
      </c>
      <c r="G142" s="27">
        <f t="shared" si="20"/>
        <v>0.9995098658118361</v>
      </c>
      <c r="H142" s="28">
        <f t="shared" si="21"/>
        <v>0.99999999708038212</v>
      </c>
      <c r="I142" s="28">
        <f t="shared" si="22"/>
        <v>0.99999999664424388</v>
      </c>
      <c r="J142" s="29">
        <f t="shared" si="23"/>
        <v>0.99950986289529398</v>
      </c>
      <c r="K142" s="29"/>
      <c r="L142" s="29"/>
      <c r="M142" s="28"/>
      <c r="N142" s="28"/>
    </row>
    <row r="143" spans="1:14" x14ac:dyDescent="0.2">
      <c r="A143">
        <f t="shared" si="24"/>
        <v>86</v>
      </c>
      <c r="B143">
        <f t="shared" si="25"/>
        <v>87</v>
      </c>
      <c r="C143" s="26">
        <f t="shared" si="26"/>
        <v>3.6265446198683208E-19</v>
      </c>
      <c r="D143" s="27">
        <f t="shared" si="19"/>
        <v>3.6265446198683208E-19</v>
      </c>
      <c r="E143" s="27"/>
      <c r="F143" s="26">
        <f t="shared" si="27"/>
        <v>0.9995098658118361</v>
      </c>
      <c r="G143" s="27">
        <f t="shared" si="20"/>
        <v>0.9995098658118361</v>
      </c>
      <c r="H143" s="28">
        <f t="shared" si="21"/>
        <v>0.99999999708038212</v>
      </c>
      <c r="I143" s="28">
        <f t="shared" si="22"/>
        <v>0.99999999664424388</v>
      </c>
      <c r="J143" s="29">
        <f t="shared" si="23"/>
        <v>0.99950986289529398</v>
      </c>
      <c r="K143" s="29"/>
      <c r="L143" s="29"/>
      <c r="M143" s="28"/>
      <c r="N143" s="28"/>
    </row>
    <row r="144" spans="1:14" x14ac:dyDescent="0.2">
      <c r="A144">
        <f t="shared" si="24"/>
        <v>86</v>
      </c>
      <c r="B144">
        <f t="shared" si="25"/>
        <v>87</v>
      </c>
      <c r="C144" s="26">
        <f t="shared" si="26"/>
        <v>3.6265446198683208E-19</v>
      </c>
      <c r="D144" s="27">
        <f t="shared" si="19"/>
        <v>3.6265446198683208E-19</v>
      </c>
      <c r="E144" s="27"/>
      <c r="F144" s="26">
        <f t="shared" si="27"/>
        <v>0.9995098658118361</v>
      </c>
      <c r="G144" s="27">
        <f t="shared" si="20"/>
        <v>0.9995098658118361</v>
      </c>
      <c r="H144" s="28">
        <f t="shared" si="21"/>
        <v>0.99999999708038212</v>
      </c>
      <c r="I144" s="28">
        <f t="shared" si="22"/>
        <v>0.99999999664424388</v>
      </c>
      <c r="J144" s="29">
        <f t="shared" si="23"/>
        <v>0.99950986289529398</v>
      </c>
      <c r="K144" s="29"/>
      <c r="L144" s="29"/>
      <c r="M144" s="28"/>
      <c r="N144" s="28"/>
    </row>
    <row r="145" spans="1:14" x14ac:dyDescent="0.2">
      <c r="A145">
        <f t="shared" si="24"/>
        <v>86</v>
      </c>
      <c r="B145">
        <f t="shared" si="25"/>
        <v>87</v>
      </c>
      <c r="C145" s="26">
        <f t="shared" si="26"/>
        <v>3.6265446198683208E-19</v>
      </c>
      <c r="D145" s="27">
        <f t="shared" si="19"/>
        <v>3.6265446198683208E-19</v>
      </c>
      <c r="E145" s="27"/>
      <c r="F145" s="26">
        <f t="shared" si="27"/>
        <v>0.9995098658118361</v>
      </c>
      <c r="G145" s="27">
        <f t="shared" si="20"/>
        <v>0.9995098658118361</v>
      </c>
      <c r="H145" s="28">
        <f t="shared" si="21"/>
        <v>0.99999999708038212</v>
      </c>
      <c r="I145" s="28">
        <f t="shared" si="22"/>
        <v>0.99999999664424388</v>
      </c>
      <c r="J145" s="29">
        <f t="shared" si="23"/>
        <v>0.99950986289529398</v>
      </c>
      <c r="K145" s="29"/>
      <c r="L145" s="29"/>
      <c r="M145" s="28"/>
      <c r="N145" s="28"/>
    </row>
    <row r="146" spans="1:14" x14ac:dyDescent="0.2">
      <c r="A146">
        <f t="shared" si="24"/>
        <v>86</v>
      </c>
      <c r="B146">
        <f t="shared" si="25"/>
        <v>87</v>
      </c>
      <c r="C146" s="26">
        <f t="shared" si="26"/>
        <v>3.6265446198683208E-19</v>
      </c>
      <c r="D146" s="27">
        <f t="shared" si="19"/>
        <v>3.6265446198683208E-19</v>
      </c>
      <c r="E146" s="27"/>
      <c r="F146" s="26">
        <f t="shared" si="27"/>
        <v>0.9995098658118361</v>
      </c>
      <c r="G146" s="27">
        <f t="shared" si="20"/>
        <v>0.9995098658118361</v>
      </c>
      <c r="H146" s="28">
        <f t="shared" si="21"/>
        <v>0.99999999708038212</v>
      </c>
      <c r="I146" s="28">
        <f t="shared" si="22"/>
        <v>0.99999999664424388</v>
      </c>
      <c r="J146" s="29">
        <f t="shared" si="23"/>
        <v>0.99950986289529398</v>
      </c>
      <c r="K146" s="29"/>
      <c r="L146" s="29"/>
      <c r="M146" s="28"/>
      <c r="N146" s="28"/>
    </row>
    <row r="147" spans="1:14" x14ac:dyDescent="0.2">
      <c r="A147">
        <f t="shared" si="24"/>
        <v>86</v>
      </c>
      <c r="B147">
        <f t="shared" si="25"/>
        <v>87</v>
      </c>
      <c r="C147" s="26">
        <f t="shared" si="26"/>
        <v>3.6265446198683208E-19</v>
      </c>
      <c r="D147" s="27">
        <f t="shared" si="19"/>
        <v>3.6265446198683208E-19</v>
      </c>
      <c r="E147" s="27"/>
      <c r="F147" s="26">
        <f t="shared" si="27"/>
        <v>0.9995098658118361</v>
      </c>
      <c r="G147" s="27">
        <f t="shared" si="20"/>
        <v>0.9995098658118361</v>
      </c>
      <c r="H147" s="28">
        <f t="shared" si="21"/>
        <v>0.99999999708038212</v>
      </c>
      <c r="I147" s="28">
        <f t="shared" si="22"/>
        <v>0.99999999664424388</v>
      </c>
      <c r="J147" s="29">
        <f t="shared" si="23"/>
        <v>0.99950986289529398</v>
      </c>
      <c r="K147" s="29"/>
      <c r="L147" s="29"/>
      <c r="M147" s="28"/>
      <c r="N147" s="28"/>
    </row>
    <row r="148" spans="1:14" x14ac:dyDescent="0.2">
      <c r="A148">
        <f t="shared" si="24"/>
        <v>86</v>
      </c>
      <c r="B148">
        <f t="shared" si="25"/>
        <v>87</v>
      </c>
      <c r="C148" s="26">
        <f t="shared" si="26"/>
        <v>3.6265446198683208E-19</v>
      </c>
      <c r="D148" s="27">
        <f t="shared" si="19"/>
        <v>3.6265446198683208E-19</v>
      </c>
      <c r="E148" s="27"/>
      <c r="F148" s="26">
        <f t="shared" si="27"/>
        <v>0.9995098658118361</v>
      </c>
      <c r="G148" s="27">
        <f t="shared" si="20"/>
        <v>0.9995098658118361</v>
      </c>
      <c r="H148" s="28">
        <f t="shared" si="21"/>
        <v>0.99999999708038212</v>
      </c>
      <c r="I148" s="28">
        <f t="shared" si="22"/>
        <v>0.99999999664424388</v>
      </c>
      <c r="J148" s="29">
        <f t="shared" si="23"/>
        <v>0.99950986289529398</v>
      </c>
      <c r="K148" s="29"/>
      <c r="L148" s="29"/>
      <c r="M148" s="28"/>
      <c r="N148" s="28"/>
    </row>
    <row r="149" spans="1:14" x14ac:dyDescent="0.2">
      <c r="A149">
        <f t="shared" si="24"/>
        <v>86</v>
      </c>
      <c r="B149">
        <f t="shared" si="25"/>
        <v>87</v>
      </c>
      <c r="C149" s="26">
        <f t="shared" si="26"/>
        <v>3.6265446198683208E-19</v>
      </c>
      <c r="D149" s="27">
        <f t="shared" si="19"/>
        <v>3.6265446198683208E-19</v>
      </c>
      <c r="E149" s="27"/>
      <c r="F149" s="26">
        <f t="shared" si="27"/>
        <v>0.9995098658118361</v>
      </c>
      <c r="G149" s="27">
        <f t="shared" si="20"/>
        <v>0.9995098658118361</v>
      </c>
      <c r="H149" s="28">
        <f t="shared" si="21"/>
        <v>0.99999999708038212</v>
      </c>
      <c r="I149" s="28">
        <f t="shared" si="22"/>
        <v>0.99999999664424388</v>
      </c>
      <c r="J149" s="29">
        <f t="shared" si="23"/>
        <v>0.99950986289529398</v>
      </c>
      <c r="K149" s="29"/>
      <c r="L149" s="29"/>
      <c r="M149" s="28"/>
      <c r="N149" s="28"/>
    </row>
    <row r="150" spans="1:14" x14ac:dyDescent="0.2">
      <c r="A150">
        <f t="shared" si="24"/>
        <v>86</v>
      </c>
      <c r="B150">
        <f t="shared" si="25"/>
        <v>87</v>
      </c>
      <c r="C150" s="26">
        <f t="shared" si="26"/>
        <v>3.6265446198683208E-19</v>
      </c>
      <c r="D150" s="27">
        <f t="shared" si="19"/>
        <v>3.6265446198683208E-19</v>
      </c>
      <c r="E150" s="27"/>
      <c r="F150" s="26">
        <f t="shared" si="27"/>
        <v>0.9995098658118361</v>
      </c>
      <c r="G150" s="27">
        <f t="shared" si="20"/>
        <v>0.9995098658118361</v>
      </c>
      <c r="H150" s="28">
        <f t="shared" si="21"/>
        <v>0.99999999708038212</v>
      </c>
      <c r="I150" s="28">
        <f t="shared" si="22"/>
        <v>0.99999999664424388</v>
      </c>
      <c r="J150" s="29">
        <f t="shared" si="23"/>
        <v>0.99950986289529398</v>
      </c>
      <c r="K150" s="29"/>
      <c r="L150" s="29"/>
      <c r="M150" s="28"/>
      <c r="N150" s="28"/>
    </row>
    <row r="151" spans="1:14" x14ac:dyDescent="0.2">
      <c r="A151">
        <f t="shared" si="24"/>
        <v>86</v>
      </c>
      <c r="B151">
        <f t="shared" si="25"/>
        <v>87</v>
      </c>
      <c r="D151" s="27"/>
      <c r="E151" s="27"/>
      <c r="G151" s="27"/>
      <c r="H151" s="28"/>
    </row>
    <row r="152" spans="1:14" x14ac:dyDescent="0.2">
      <c r="A152">
        <f t="shared" si="24"/>
        <v>86</v>
      </c>
    </row>
  </sheetData>
  <mergeCells count="2">
    <mergeCell ref="M6:R6"/>
    <mergeCell ref="F5:G5"/>
  </mergeCells>
  <phoneticPr fontId="0" type="noConversion"/>
  <pageMargins left="0.75" right="0.75" top="1" bottom="1" header="0.5" footer="0.5"/>
  <pageSetup orientation="portrait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029" r:id="rId4" name="ScrollBar1">
          <controlPr defaultSize="0" autoLine="0" linkedCell="S7" r:id="rId5">
            <anchor moveWithCells="1">
              <from>
                <xdr:col>12</xdr:col>
                <xdr:colOff>0</xdr:colOff>
                <xdr:row>6</xdr:row>
                <xdr:rowOff>0</xdr:rowOff>
              </from>
              <to>
                <xdr:col>18</xdr:col>
                <xdr:colOff>0</xdr:colOff>
                <xdr:row>7</xdr:row>
                <xdr:rowOff>0</xdr:rowOff>
              </to>
            </anchor>
          </controlPr>
        </control>
      </mc:Choice>
      <mc:Fallback>
        <control shapeId="1029" r:id="rId4" name="ScrollBar1"/>
      </mc:Fallback>
    </mc:AlternateContent>
    <mc:AlternateContent xmlns:mc="http://schemas.openxmlformats.org/markup-compatibility/2006">
      <mc:Choice Requires="x14">
        <control shapeId="1030" r:id="rId6" name="ScrollBar2">
          <controlPr defaultSize="0" autoLine="0" linkedCell="S8" r:id="rId7">
            <anchor moveWithCells="1">
              <from>
                <xdr:col>12</xdr:col>
                <xdr:colOff>0</xdr:colOff>
                <xdr:row>7</xdr:row>
                <xdr:rowOff>0</xdr:rowOff>
              </from>
              <to>
                <xdr:col>18</xdr:col>
                <xdr:colOff>0</xdr:colOff>
                <xdr:row>8</xdr:row>
                <xdr:rowOff>0</xdr:rowOff>
              </to>
            </anchor>
          </controlPr>
        </control>
      </mc:Choice>
      <mc:Fallback>
        <control shapeId="1030" r:id="rId6" name="ScrollBar2"/>
      </mc:Fallback>
    </mc:AlternateContent>
    <mc:AlternateContent xmlns:mc="http://schemas.openxmlformats.org/markup-compatibility/2006">
      <mc:Choice Requires="x14">
        <control shapeId="1031" r:id="rId8" name="ScrollBar3">
          <controlPr defaultSize="0" autoLine="0" linkedCell="S9" r:id="rId9">
            <anchor moveWithCells="1">
              <from>
                <xdr:col>12</xdr:col>
                <xdr:colOff>0</xdr:colOff>
                <xdr:row>8</xdr:row>
                <xdr:rowOff>0</xdr:rowOff>
              </from>
              <to>
                <xdr:col>18</xdr:col>
                <xdr:colOff>0</xdr:colOff>
                <xdr:row>9</xdr:row>
                <xdr:rowOff>0</xdr:rowOff>
              </to>
            </anchor>
          </controlPr>
        </control>
      </mc:Choice>
      <mc:Fallback>
        <control shapeId="1031" r:id="rId8" name="ScrollBar3"/>
      </mc:Fallback>
    </mc:AlternateContent>
    <mc:AlternateContent xmlns:mc="http://schemas.openxmlformats.org/markup-compatibility/2006">
      <mc:Choice Requires="x14">
        <control shapeId="1032" r:id="rId10" name="ScrollBar4">
          <controlPr defaultSize="0" autoLine="0" linkedCell="S10" r:id="rId11">
            <anchor moveWithCells="1">
              <from>
                <xdr:col>12</xdr:col>
                <xdr:colOff>0</xdr:colOff>
                <xdr:row>9</xdr:row>
                <xdr:rowOff>0</xdr:rowOff>
              </from>
              <to>
                <xdr:col>18</xdr:col>
                <xdr:colOff>0</xdr:colOff>
                <xdr:row>10</xdr:row>
                <xdr:rowOff>0</xdr:rowOff>
              </to>
            </anchor>
          </controlPr>
        </control>
      </mc:Choice>
      <mc:Fallback>
        <control shapeId="1032" r:id="rId10" name="ScrollBar4"/>
      </mc:Fallback>
    </mc:AlternateContent>
    <mc:AlternateContent xmlns:mc="http://schemas.openxmlformats.org/markup-compatibility/2006">
      <mc:Choice Requires="x14">
        <control shapeId="1033" r:id="rId12" name="ScrollBar5">
          <controlPr defaultSize="0" autoLine="0" linkedCell="S11" r:id="rId13">
            <anchor moveWithCells="1">
              <from>
                <xdr:col>12</xdr:col>
                <xdr:colOff>0</xdr:colOff>
                <xdr:row>10</xdr:row>
                <xdr:rowOff>0</xdr:rowOff>
              </from>
              <to>
                <xdr:col>18</xdr:col>
                <xdr:colOff>0</xdr:colOff>
                <xdr:row>11</xdr:row>
                <xdr:rowOff>0</xdr:rowOff>
              </to>
            </anchor>
          </controlPr>
        </control>
      </mc:Choice>
      <mc:Fallback>
        <control shapeId="1033" r:id="rId12" name="ScrollBar5"/>
      </mc:Fallback>
    </mc:AlternateContent>
    <mc:AlternateContent xmlns:mc="http://schemas.openxmlformats.org/markup-compatibility/2006">
      <mc:Choice Requires="x14">
        <control shapeId="1034" r:id="rId14" name="ScrollBar6">
          <controlPr defaultSize="0" autoLine="0" linkedCell="S12" r:id="rId15">
            <anchor moveWithCells="1">
              <from>
                <xdr:col>12</xdr:col>
                <xdr:colOff>0</xdr:colOff>
                <xdr:row>11</xdr:row>
                <xdr:rowOff>0</xdr:rowOff>
              </from>
              <to>
                <xdr:col>18</xdr:col>
                <xdr:colOff>0</xdr:colOff>
                <xdr:row>12</xdr:row>
                <xdr:rowOff>0</xdr:rowOff>
              </to>
            </anchor>
          </controlPr>
        </control>
      </mc:Choice>
      <mc:Fallback>
        <control shapeId="1034" r:id="rId14" name="ScrollBar6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"/>
  <sheetViews>
    <sheetView workbookViewId="0">
      <selection activeCell="A2" sqref="A2"/>
    </sheetView>
  </sheetViews>
  <sheetFormatPr defaultRowHeight="12.75" x14ac:dyDescent="0.2"/>
  <sheetData>
    <row r="1" spans="1:14" x14ac:dyDescent="0.2">
      <c r="A1" t="s">
        <v>56</v>
      </c>
    </row>
    <row r="2" spans="1:14" x14ac:dyDescent="0.2">
      <c r="A2">
        <v>0.505</v>
      </c>
      <c r="B2">
        <v>25.245000000000001</v>
      </c>
      <c r="C2">
        <v>17.177014711483153</v>
      </c>
      <c r="D2">
        <v>17.177014711483153</v>
      </c>
      <c r="E2">
        <v>1</v>
      </c>
      <c r="F2">
        <v>0.05</v>
      </c>
      <c r="G2">
        <v>2</v>
      </c>
      <c r="H2">
        <v>0</v>
      </c>
      <c r="I2">
        <v>0</v>
      </c>
      <c r="J2">
        <v>0</v>
      </c>
      <c r="K2">
        <v>0</v>
      </c>
      <c r="L2">
        <v>0.5</v>
      </c>
      <c r="M2">
        <v>0</v>
      </c>
      <c r="N2">
        <v>0</v>
      </c>
    </row>
    <row r="3" spans="1:14" x14ac:dyDescent="0.2">
      <c r="A3">
        <v>-5</v>
      </c>
      <c r="B3">
        <v>3</v>
      </c>
      <c r="C3">
        <v>-1</v>
      </c>
      <c r="D3">
        <v>-1</v>
      </c>
      <c r="E3">
        <v>1</v>
      </c>
      <c r="F3">
        <v>0.05</v>
      </c>
      <c r="G3">
        <v>3</v>
      </c>
      <c r="H3">
        <v>0</v>
      </c>
      <c r="I3">
        <v>0</v>
      </c>
      <c r="J3">
        <v>0</v>
      </c>
      <c r="K3">
        <v>0</v>
      </c>
      <c r="L3">
        <v>0.5</v>
      </c>
      <c r="M3">
        <v>0</v>
      </c>
      <c r="N3">
        <v>0</v>
      </c>
    </row>
    <row r="4" spans="1:14" x14ac:dyDescent="0.2">
      <c r="A4">
        <v>-4</v>
      </c>
      <c r="B4">
        <v>12</v>
      </c>
      <c r="C4">
        <v>2.9349844576410318</v>
      </c>
      <c r="D4">
        <v>2.9349844576410318</v>
      </c>
      <c r="E4">
        <v>1</v>
      </c>
      <c r="F4">
        <v>0.05</v>
      </c>
      <c r="G4">
        <v>3</v>
      </c>
      <c r="H4">
        <v>0</v>
      </c>
      <c r="I4">
        <v>0</v>
      </c>
      <c r="J4">
        <v>0</v>
      </c>
      <c r="K4">
        <v>0</v>
      </c>
      <c r="L4">
        <v>0.5</v>
      </c>
      <c r="M4">
        <v>0</v>
      </c>
      <c r="N4">
        <v>0</v>
      </c>
    </row>
    <row r="5" spans="1:14" x14ac:dyDescent="0.2">
      <c r="A5">
        <v>-2</v>
      </c>
      <c r="B5">
        <v>6</v>
      </c>
      <c r="C5">
        <v>15</v>
      </c>
      <c r="D5">
        <v>15</v>
      </c>
      <c r="E5">
        <v>1</v>
      </c>
      <c r="F5">
        <v>0.05</v>
      </c>
      <c r="G5">
        <v>3</v>
      </c>
      <c r="H5">
        <v>0</v>
      </c>
      <c r="I5">
        <v>0</v>
      </c>
      <c r="J5">
        <v>0</v>
      </c>
      <c r="K5">
        <v>0</v>
      </c>
      <c r="L5">
        <v>0.5</v>
      </c>
      <c r="M5">
        <v>0</v>
      </c>
      <c r="N5">
        <v>0</v>
      </c>
    </row>
    <row r="6" spans="1:14" x14ac:dyDescent="0.2">
      <c r="A6">
        <v>-15</v>
      </c>
      <c r="B6">
        <v>5</v>
      </c>
      <c r="C6">
        <v>-999</v>
      </c>
      <c r="D6">
        <v>-999</v>
      </c>
      <c r="E6">
        <v>1</v>
      </c>
      <c r="F6">
        <v>0.05</v>
      </c>
      <c r="G6">
        <v>2</v>
      </c>
      <c r="H6">
        <v>0</v>
      </c>
      <c r="I6">
        <v>0</v>
      </c>
      <c r="J6">
        <v>0</v>
      </c>
      <c r="K6">
        <v>0</v>
      </c>
      <c r="L6">
        <v>0.5</v>
      </c>
      <c r="M6">
        <v>0</v>
      </c>
      <c r="N6">
        <v>0</v>
      </c>
    </row>
    <row r="7" spans="1:14" x14ac:dyDescent="0.2">
      <c r="A7">
        <v>-5</v>
      </c>
      <c r="B7">
        <v>5</v>
      </c>
      <c r="C7">
        <v>-999</v>
      </c>
      <c r="D7">
        <v>-999</v>
      </c>
      <c r="E7">
        <v>1</v>
      </c>
      <c r="F7">
        <v>0.05</v>
      </c>
      <c r="G7">
        <v>2</v>
      </c>
      <c r="H7">
        <v>0</v>
      </c>
      <c r="I7">
        <v>0</v>
      </c>
      <c r="J7">
        <v>0</v>
      </c>
      <c r="K7">
        <v>0</v>
      </c>
      <c r="L7">
        <v>0.5</v>
      </c>
      <c r="M7">
        <v>0</v>
      </c>
      <c r="N7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V10"/>
  <sheetViews>
    <sheetView topLeftCell="AC1" workbookViewId="0">
      <selection activeCell="F10" sqref="F10:AV10"/>
    </sheetView>
  </sheetViews>
  <sheetFormatPr defaultRowHeight="12.75" x14ac:dyDescent="0.2"/>
  <sheetData>
    <row r="2" spans="1:48" x14ac:dyDescent="0.2">
      <c r="A2" t="s">
        <v>51</v>
      </c>
      <c r="B2">
        <v>1</v>
      </c>
      <c r="C2">
        <v>1</v>
      </c>
      <c r="D2">
        <v>1</v>
      </c>
      <c r="E2">
        <v>1</v>
      </c>
      <c r="F2">
        <v>1</v>
      </c>
      <c r="G2" t="s">
        <v>52</v>
      </c>
      <c r="H2">
        <v>2.32811E-3</v>
      </c>
      <c r="I2">
        <v>1.9776800000000001E-2</v>
      </c>
      <c r="J2">
        <v>0.148531</v>
      </c>
      <c r="K2">
        <v>0.60131000000000001</v>
      </c>
      <c r="L2">
        <v>0.92877500000000002</v>
      </c>
      <c r="M2">
        <v>0.99120799999999998</v>
      </c>
      <c r="N2">
        <v>0.99897499999999995</v>
      </c>
      <c r="O2">
        <v>0.99988100000000002</v>
      </c>
      <c r="P2">
        <v>0.99998600000000004</v>
      </c>
      <c r="Q2">
        <v>0.99999800000000005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</row>
    <row r="3" spans="1:48" x14ac:dyDescent="0.2">
      <c r="A3" t="s">
        <v>51</v>
      </c>
      <c r="B3">
        <v>2</v>
      </c>
      <c r="C3">
        <v>1</v>
      </c>
      <c r="D3">
        <v>1</v>
      </c>
      <c r="E3">
        <v>1</v>
      </c>
      <c r="F3">
        <v>1</v>
      </c>
      <c r="G3" t="s">
        <v>53</v>
      </c>
      <c r="H3">
        <v>1.2423399999999999E-2</v>
      </c>
      <c r="I3">
        <v>9.8094799999999996E-2</v>
      </c>
      <c r="J3">
        <v>0.48463600000000001</v>
      </c>
      <c r="K3">
        <v>0.89047699999999996</v>
      </c>
      <c r="L3">
        <v>0.98597400000000002</v>
      </c>
      <c r="M3">
        <v>0.99835700000000005</v>
      </c>
      <c r="N3">
        <v>0.99980999999999998</v>
      </c>
      <c r="O3">
        <v>0.99997800000000003</v>
      </c>
      <c r="P3">
        <v>0.99999700000000002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</row>
    <row r="5" spans="1:48" x14ac:dyDescent="0.2">
      <c r="A5" t="s">
        <v>51</v>
      </c>
      <c r="B5">
        <v>1</v>
      </c>
      <c r="C5">
        <v>1</v>
      </c>
      <c r="D5">
        <v>1</v>
      </c>
      <c r="E5">
        <v>1</v>
      </c>
      <c r="F5">
        <v>1</v>
      </c>
      <c r="G5" t="s">
        <v>52</v>
      </c>
      <c r="H5" s="53">
        <v>9.7072700000000003E-5</v>
      </c>
      <c r="I5">
        <v>1.2859600000000001E-2</v>
      </c>
      <c r="J5">
        <v>0.63610800000000001</v>
      </c>
      <c r="K5">
        <v>0.99575499999999995</v>
      </c>
      <c r="L5">
        <v>0.99996799999999997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</row>
    <row r="6" spans="1:48" x14ac:dyDescent="0.2">
      <c r="A6" t="s">
        <v>51</v>
      </c>
      <c r="B6">
        <v>2</v>
      </c>
      <c r="C6">
        <v>1</v>
      </c>
      <c r="D6">
        <v>1</v>
      </c>
      <c r="E6">
        <v>1</v>
      </c>
      <c r="F6">
        <v>1</v>
      </c>
      <c r="G6" t="s">
        <v>53</v>
      </c>
      <c r="H6">
        <v>6.6208499999999997E-4</v>
      </c>
      <c r="I6">
        <v>8.16437E-2</v>
      </c>
      <c r="J6">
        <v>0.92265699999999995</v>
      </c>
      <c r="K6">
        <v>0.99937600000000004</v>
      </c>
      <c r="L6">
        <v>0.99999499999999997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</row>
    <row r="8" spans="1:48" x14ac:dyDescent="0.2">
      <c r="A8" t="s">
        <v>54</v>
      </c>
      <c r="B8">
        <v>1</v>
      </c>
      <c r="C8">
        <v>1913</v>
      </c>
      <c r="D8">
        <v>1</v>
      </c>
      <c r="E8" t="s">
        <v>55</v>
      </c>
      <c r="F8" s="53">
        <v>1.8561100000000001E-5</v>
      </c>
      <c r="G8" s="53">
        <v>4.3047799999999998E-5</v>
      </c>
      <c r="H8" s="53">
        <v>9.9835399999999996E-5</v>
      </c>
      <c r="I8">
        <v>2.31518E-4</v>
      </c>
      <c r="J8">
        <v>5.3679800000000001E-4</v>
      </c>
      <c r="K8">
        <v>1.24412E-3</v>
      </c>
      <c r="L8">
        <v>2.88076E-3</v>
      </c>
      <c r="M8">
        <v>6.65608E-3</v>
      </c>
      <c r="N8">
        <v>1.53031E-2</v>
      </c>
      <c r="O8">
        <v>3.47902E-2</v>
      </c>
      <c r="P8">
        <v>7.7148099999999997E-2</v>
      </c>
      <c r="Q8">
        <v>0.16240099999999999</v>
      </c>
      <c r="R8">
        <v>0.31019600000000003</v>
      </c>
      <c r="S8">
        <v>0.51051400000000002</v>
      </c>
      <c r="T8">
        <v>0.70751200000000003</v>
      </c>
      <c r="U8">
        <v>0.84872000000000003</v>
      </c>
      <c r="V8">
        <v>0.92863200000000001</v>
      </c>
      <c r="W8">
        <v>0.96792699999999998</v>
      </c>
      <c r="X8">
        <v>0.98591399999999996</v>
      </c>
      <c r="Y8">
        <v>0.99387800000000004</v>
      </c>
      <c r="Z8">
        <v>0.99735099999999999</v>
      </c>
      <c r="AA8">
        <v>0.99885599999999997</v>
      </c>
      <c r="AB8">
        <v>0.99950600000000001</v>
      </c>
      <c r="AC8">
        <v>0.99978699999999998</v>
      </c>
      <c r="AD8">
        <v>0.99990800000000002</v>
      </c>
      <c r="AE8">
        <v>0.99995999999999996</v>
      </c>
      <c r="AF8">
        <v>0.99998299999999996</v>
      </c>
      <c r="AG8">
        <v>0.99999300000000002</v>
      </c>
      <c r="AH8">
        <v>0.99999700000000002</v>
      </c>
      <c r="AI8">
        <v>0.99999899999999997</v>
      </c>
      <c r="AJ8">
        <v>0.99999899999999997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</row>
    <row r="9" spans="1:48" x14ac:dyDescent="0.2">
      <c r="A9" t="s">
        <v>54</v>
      </c>
      <c r="B9">
        <v>1</v>
      </c>
      <c r="C9">
        <v>1913</v>
      </c>
      <c r="D9">
        <v>1</v>
      </c>
      <c r="E9" t="s">
        <v>55</v>
      </c>
      <c r="F9" s="53">
        <v>1.8561100000000001E-5</v>
      </c>
      <c r="G9" s="53">
        <v>4.3047799999999998E-5</v>
      </c>
      <c r="H9" s="53">
        <v>9.9835399999999996E-5</v>
      </c>
      <c r="I9">
        <v>2.31518E-4</v>
      </c>
      <c r="J9">
        <v>5.3679800000000001E-4</v>
      </c>
      <c r="K9">
        <v>1.24412E-3</v>
      </c>
      <c r="L9">
        <v>2.88076E-3</v>
      </c>
      <c r="M9">
        <v>6.65608E-3</v>
      </c>
      <c r="N9">
        <v>1.53031E-2</v>
      </c>
      <c r="O9">
        <v>3.47902E-2</v>
      </c>
      <c r="P9">
        <v>7.7148099999999997E-2</v>
      </c>
      <c r="Q9">
        <v>0.16240099999999999</v>
      </c>
      <c r="R9">
        <v>0.31019600000000003</v>
      </c>
      <c r="S9">
        <v>0.51051400000000002</v>
      </c>
      <c r="T9">
        <v>0.70751200000000003</v>
      </c>
      <c r="U9">
        <v>0.84872000000000003</v>
      </c>
      <c r="V9">
        <v>0.92863200000000001</v>
      </c>
      <c r="W9">
        <v>0.96792699999999998</v>
      </c>
      <c r="X9">
        <v>0.98591399999999996</v>
      </c>
      <c r="Y9">
        <v>0.99387800000000004</v>
      </c>
      <c r="Z9">
        <v>0.99735099999999999</v>
      </c>
      <c r="AA9">
        <v>0.99885599999999997</v>
      </c>
      <c r="AB9">
        <v>0.99950600000000001</v>
      </c>
      <c r="AC9">
        <v>0.99978699999999998</v>
      </c>
      <c r="AD9">
        <v>0.99990800000000002</v>
      </c>
      <c r="AE9">
        <v>0.99995999999999996</v>
      </c>
      <c r="AF9">
        <v>0.99998299999999996</v>
      </c>
      <c r="AG9">
        <v>0.99999300000000002</v>
      </c>
      <c r="AH9">
        <v>0.99999700000000002</v>
      </c>
      <c r="AI9">
        <v>0.99999899999999997</v>
      </c>
      <c r="AJ9">
        <v>0.99999899999999997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</row>
    <row r="10" spans="1:48" x14ac:dyDescent="0.2">
      <c r="A10" t="s">
        <v>54</v>
      </c>
      <c r="B10">
        <v>2</v>
      </c>
      <c r="C10">
        <v>1913</v>
      </c>
      <c r="D10">
        <v>1</v>
      </c>
      <c r="E10" t="s">
        <v>57</v>
      </c>
      <c r="F10">
        <v>2.1106E-4</v>
      </c>
      <c r="G10">
        <v>4.8937600000000003E-4</v>
      </c>
      <c r="H10">
        <v>1.1342800000000001E-3</v>
      </c>
      <c r="I10">
        <v>2.6268099999999998E-3</v>
      </c>
      <c r="J10">
        <v>6.0713399999999997E-3</v>
      </c>
      <c r="K10">
        <v>1.39694E-2</v>
      </c>
      <c r="L10">
        <v>3.1813000000000001E-2</v>
      </c>
      <c r="M10">
        <v>7.0812100000000003E-2</v>
      </c>
      <c r="N10">
        <v>0.150203</v>
      </c>
      <c r="O10">
        <v>0.29075000000000001</v>
      </c>
      <c r="P10">
        <v>0.48738399999999998</v>
      </c>
      <c r="Q10">
        <v>0.68800099999999997</v>
      </c>
      <c r="R10">
        <v>0.83645199999999997</v>
      </c>
      <c r="S10">
        <v>0.92225100000000004</v>
      </c>
      <c r="T10">
        <v>0.96492599999999995</v>
      </c>
      <c r="U10">
        <v>0.98456999999999995</v>
      </c>
      <c r="V10">
        <v>0.99328799999999995</v>
      </c>
      <c r="W10">
        <v>0.99709499999999995</v>
      </c>
      <c r="X10">
        <v>0.99874499999999999</v>
      </c>
      <c r="Y10">
        <v>0.99945899999999999</v>
      </c>
      <c r="Z10">
        <v>0.99976699999999996</v>
      </c>
      <c r="AA10">
        <v>0.99989899999999998</v>
      </c>
      <c r="AB10">
        <v>0.99995699999999998</v>
      </c>
      <c r="AC10">
        <v>0.99998100000000001</v>
      </c>
      <c r="AD10">
        <v>0.99999199999999999</v>
      </c>
      <c r="AE10">
        <v>0.99999700000000002</v>
      </c>
      <c r="AF10">
        <v>0.99999800000000005</v>
      </c>
      <c r="AG10">
        <v>0.99999899999999997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Selex24</vt:lpstr>
      <vt:lpstr>Sheet2</vt:lpstr>
      <vt:lpstr>Sheet1</vt:lpstr>
    </vt:vector>
  </TitlesOfParts>
  <Company>NOAA Fisheries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Methot</dc:creator>
  <cp:lastModifiedBy>kotaro</cp:lastModifiedBy>
  <dcterms:created xsi:type="dcterms:W3CDTF">2007-01-03T02:11:35Z</dcterms:created>
  <dcterms:modified xsi:type="dcterms:W3CDTF">2014-11-03T21:01:38Z</dcterms:modified>
</cp:coreProperties>
</file>