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67bf919ff6c8ae3/Desktop/IEOR4007 Optimization Methods and Models/HW 1/Courseworks/"/>
    </mc:Choice>
  </mc:AlternateContent>
  <xr:revisionPtr revIDLastSave="1" documentId="13_ncr:1_{3E7C711E-464E-42D2-B963-38674224493E}" xr6:coauthVersionLast="47" xr6:coauthVersionMax="47" xr10:uidLastSave="{5BA9738E-5333-43D1-B736-CBE3E89B76A9}"/>
  <bookViews>
    <workbookView xWindow="-110" yWindow="-110" windowWidth="22620" windowHeight="13500" xr2:uid="{00000000-000D-0000-FFFF-FFFF00000000}"/>
  </bookViews>
  <sheets>
    <sheet name="Sheet1" sheetId="1" r:id="rId1"/>
    <sheet name="__OpenSolverCache__" sheetId="2" state="hidden" r:id="rId2"/>
    <sheet name="__OpenSolver__" sheetId="3" state="hidden" r:id="rId3"/>
  </sheets>
  <definedNames>
    <definedName name="solver_adj" localSheetId="0" hidden="1">Sheet1!$B$9:$B$33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Sheet1!$F$9:$F$17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Sheet1!$G$9:$G$17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471.563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2" i="1"/>
  <c r="F13" i="1"/>
  <c r="F14" i="1"/>
  <c r="F15" i="1"/>
  <c r="F11" i="1"/>
  <c r="F10" i="1"/>
  <c r="F9" i="1"/>
  <c r="F17" i="1"/>
  <c r="A10" i="3"/>
  <c r="E2" i="1"/>
  <c r="A13" i="3" s="1"/>
  <c r="A18" i="3"/>
  <c r="A17" i="3"/>
  <c r="A16" i="3"/>
  <c r="A15" i="3"/>
  <c r="A14" i="3"/>
  <c r="A12" i="3"/>
  <c r="A11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<sst xmlns="http://schemas.openxmlformats.org/spreadsheetml/2006/main" count="36" uniqueCount="35">
  <si>
    <t>Interest Rates Compounded Quarterly</t>
  </si>
  <si>
    <t>Obj</t>
  </si>
  <si>
    <t>r_l</t>
  </si>
  <si>
    <t>z_9</t>
  </si>
  <si>
    <t>r_f</t>
  </si>
  <si>
    <t>Variables</t>
  </si>
  <si>
    <t>Constraints</t>
  </si>
  <si>
    <t>z_1</t>
  </si>
  <si>
    <t>z_2</t>
  </si>
  <si>
    <t>z_3</t>
  </si>
  <si>
    <t>z_4</t>
  </si>
  <si>
    <t>z_5</t>
  </si>
  <si>
    <t>z_6</t>
  </si>
  <si>
    <t>z_7</t>
  </si>
  <si>
    <t>z_8</t>
  </si>
  <si>
    <t>LHS</t>
  </si>
  <si>
    <t>RHS</t>
  </si>
  <si>
    <t>r_x</t>
  </si>
  <si>
    <t>r_y</t>
  </si>
  <si>
    <t>x_1</t>
  </si>
  <si>
    <t>x_2</t>
  </si>
  <si>
    <t>x_3</t>
  </si>
  <si>
    <t>x_4</t>
  </si>
  <si>
    <t>x_5</t>
  </si>
  <si>
    <t>x_6</t>
  </si>
  <si>
    <t>x_7</t>
  </si>
  <si>
    <t>x_8</t>
  </si>
  <si>
    <t>y_1</t>
  </si>
  <si>
    <t>y_2</t>
  </si>
  <si>
    <t>y_3</t>
  </si>
  <si>
    <t>y_4</t>
  </si>
  <si>
    <t>y_5</t>
  </si>
  <si>
    <t>y_6</t>
  </si>
  <si>
    <t>y_7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</si>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</sst>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1" fillId="0" borderId="6" xfId="0" applyFont="1" applyBorder="1"/>
    <xf numFmtId="0" fontId="2" fillId="2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3" fillId="0" borderId="0" xfId="0" applyFont="1"/>
    <xf numFmtId="0" fontId="2" fillId="0" borderId="4" xfId="1" applyNumberFormat="1" applyFont="1" applyBorder="1" applyAlignment="1">
      <alignment horizontal="right"/>
    </xf>
    <xf numFmtId="0" fontId="1" fillId="0" borderId="5" xfId="0" applyFont="1" applyBorder="1"/>
    <xf numFmtId="0" fontId="5" fillId="0" borderId="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"/>
  <sheetViews>
    <sheetView tabSelected="1" zoomScale="106" workbookViewId="0">
      <selection activeCell="D8" sqref="D8"/>
    </sheetView>
  </sheetViews>
  <sheetFormatPr defaultColWidth="12.6328125" defaultRowHeight="15.75" customHeight="1" x14ac:dyDescent="0.25"/>
  <sheetData>
    <row r="1" spans="1:8" ht="15.75" customHeight="1" x14ac:dyDescent="0.35">
      <c r="A1" s="1" t="s">
        <v>0</v>
      </c>
      <c r="B1" s="2"/>
      <c r="C1" s="3"/>
      <c r="D1" s="1" t="s">
        <v>1</v>
      </c>
      <c r="E1" s="2"/>
    </row>
    <row r="2" spans="1:8" ht="15.75" customHeight="1" x14ac:dyDescent="0.35">
      <c r="A2" s="4" t="s">
        <v>2</v>
      </c>
      <c r="B2" s="12">
        <v>0.01</v>
      </c>
      <c r="C2" s="3"/>
      <c r="D2" s="4" t="s">
        <v>3</v>
      </c>
      <c r="E2" s="5">
        <f>B33</f>
        <v>471.56314529606249</v>
      </c>
    </row>
    <row r="3" spans="1:8" ht="15.75" customHeight="1" x14ac:dyDescent="0.35">
      <c r="A3" s="4" t="s">
        <v>17</v>
      </c>
      <c r="B3" s="12">
        <v>2.5000000000000001E-2</v>
      </c>
      <c r="C3" s="3"/>
      <c r="D3" s="3"/>
      <c r="E3" s="3"/>
    </row>
    <row r="4" spans="1:8" ht="15.75" customHeight="1" x14ac:dyDescent="0.35">
      <c r="A4" s="4" t="s">
        <v>18</v>
      </c>
      <c r="B4" s="12">
        <v>1.7999999999999999E-2</v>
      </c>
      <c r="C4" s="3"/>
      <c r="D4" s="3"/>
      <c r="E4" s="3"/>
    </row>
    <row r="5" spans="1:8" ht="15.75" customHeight="1" x14ac:dyDescent="0.35">
      <c r="A5" s="4" t="s">
        <v>4</v>
      </c>
      <c r="B5" s="12">
        <v>5.0000000000000001E-3</v>
      </c>
      <c r="C5" s="3"/>
      <c r="D5" s="3"/>
      <c r="E5" s="3"/>
    </row>
    <row r="6" spans="1:8" ht="15.75" customHeight="1" x14ac:dyDescent="0.35">
      <c r="A6" s="3"/>
      <c r="B6" s="3"/>
      <c r="C6" s="3"/>
      <c r="D6" s="3"/>
      <c r="E6" s="3"/>
      <c r="F6" s="3"/>
    </row>
    <row r="7" spans="1:8" ht="15.75" customHeight="1" x14ac:dyDescent="0.35">
      <c r="A7" s="3"/>
      <c r="B7" s="3"/>
      <c r="C7" s="3"/>
      <c r="D7" s="3"/>
      <c r="E7" s="3"/>
      <c r="F7" s="3"/>
      <c r="G7" s="3"/>
      <c r="H7" s="3"/>
    </row>
    <row r="8" spans="1:8" ht="15.75" customHeight="1" x14ac:dyDescent="0.35">
      <c r="A8" s="1" t="s">
        <v>5</v>
      </c>
      <c r="B8" s="2"/>
      <c r="C8" s="3"/>
      <c r="D8" s="3"/>
      <c r="E8" s="13" t="s">
        <v>6</v>
      </c>
      <c r="F8" s="14" t="s">
        <v>15</v>
      </c>
      <c r="G8" s="6" t="s">
        <v>16</v>
      </c>
      <c r="H8" s="3"/>
    </row>
    <row r="9" spans="1:8" ht="15.75" customHeight="1" x14ac:dyDescent="0.35">
      <c r="A9" s="4" t="s">
        <v>34</v>
      </c>
      <c r="B9" s="7">
        <v>399.80992171334856</v>
      </c>
      <c r="C9" s="3"/>
      <c r="D9" s="3"/>
      <c r="E9" s="8">
        <v>1</v>
      </c>
      <c r="F9" s="9">
        <f>(B9+B10+B18)-B25</f>
        <v>100.00000000000006</v>
      </c>
      <c r="G9" s="9">
        <v>100</v>
      </c>
      <c r="H9" s="3"/>
    </row>
    <row r="10" spans="1:8" ht="15.75" customHeight="1" x14ac:dyDescent="0.35">
      <c r="A10" s="4" t="s">
        <v>19</v>
      </c>
      <c r="B10" s="7">
        <v>0</v>
      </c>
      <c r="C10" s="3"/>
      <c r="D10" s="3"/>
      <c r="E10" s="10">
        <v>2</v>
      </c>
      <c r="F10" s="5">
        <f>(B11+B19+((1+B5)*B25))-(((1+B3)*B10)+B26)</f>
        <v>500.00000000000006</v>
      </c>
      <c r="G10" s="5">
        <v>500</v>
      </c>
      <c r="H10" s="3"/>
    </row>
    <row r="11" spans="1:8" ht="15.75" customHeight="1" x14ac:dyDescent="0.35">
      <c r="A11" s="4" t="s">
        <v>20</v>
      </c>
      <c r="B11" s="7">
        <v>0</v>
      </c>
      <c r="C11" s="3"/>
      <c r="D11" s="3"/>
      <c r="E11" s="10">
        <v>3</v>
      </c>
      <c r="F11" s="5">
        <f>(B12+B20+((1+$B$5)*B26))-(((1+$B$3)*B11)+(((1+$B$4)^2)*B18)+B27)</f>
        <v>100</v>
      </c>
      <c r="G11" s="5">
        <v>100</v>
      </c>
      <c r="H11" s="3"/>
    </row>
    <row r="12" spans="1:8" ht="15.75" customHeight="1" x14ac:dyDescent="0.35">
      <c r="A12" s="4" t="s">
        <v>21</v>
      </c>
      <c r="B12" s="7">
        <v>100</v>
      </c>
      <c r="C12" s="3"/>
      <c r="D12" s="3"/>
      <c r="E12" s="10">
        <v>4</v>
      </c>
      <c r="F12" s="5">
        <f t="shared" ref="F12:F15" si="0">(B13+B21+((1+$B$5)*B27))-(((1+$B$3)*B12)+(((1+$B$4)^2)*B19)+B28)</f>
        <v>-600</v>
      </c>
      <c r="G12" s="5">
        <v>-600</v>
      </c>
      <c r="H12" s="3"/>
    </row>
    <row r="13" spans="1:8" ht="15.75" customHeight="1" x14ac:dyDescent="0.35">
      <c r="A13" s="4" t="s">
        <v>22</v>
      </c>
      <c r="B13" s="7">
        <v>0</v>
      </c>
      <c r="C13" s="3"/>
      <c r="D13" s="3"/>
      <c r="E13" s="10">
        <v>5</v>
      </c>
      <c r="F13" s="5">
        <f t="shared" si="0"/>
        <v>-499.99999999999989</v>
      </c>
      <c r="G13" s="5">
        <v>-500</v>
      </c>
      <c r="H13" s="3"/>
    </row>
    <row r="14" spans="1:8" ht="15.75" customHeight="1" x14ac:dyDescent="0.35">
      <c r="A14" s="4" t="s">
        <v>23</v>
      </c>
      <c r="B14" s="7">
        <v>0</v>
      </c>
      <c r="C14" s="3"/>
      <c r="D14" s="3"/>
      <c r="E14" s="10">
        <v>6</v>
      </c>
      <c r="F14" s="5">
        <f t="shared" si="0"/>
        <v>199.99999999999989</v>
      </c>
      <c r="G14" s="5">
        <v>200</v>
      </c>
      <c r="H14" s="3"/>
    </row>
    <row r="15" spans="1:8" ht="15.75" customHeight="1" x14ac:dyDescent="0.35">
      <c r="A15" s="4" t="s">
        <v>24</v>
      </c>
      <c r="B15" s="7">
        <v>0</v>
      </c>
      <c r="C15" s="3"/>
      <c r="D15" s="3"/>
      <c r="E15" s="10">
        <v>7</v>
      </c>
      <c r="F15" s="5">
        <f t="shared" si="0"/>
        <v>600</v>
      </c>
      <c r="G15" s="5">
        <v>600</v>
      </c>
      <c r="H15" s="3"/>
    </row>
    <row r="16" spans="1:8" ht="15.75" customHeight="1" x14ac:dyDescent="0.35">
      <c r="A16" s="4" t="s">
        <v>25</v>
      </c>
      <c r="B16" s="7">
        <v>0</v>
      </c>
      <c r="C16" s="3"/>
      <c r="D16" s="3"/>
      <c r="E16" s="10">
        <v>8</v>
      </c>
      <c r="F16" s="5">
        <f>(B17+((1+B5)*B31))-(((1+B3)*B16)+(((1+B4)^2)*B23)+B32)</f>
        <v>-899.99999999999977</v>
      </c>
      <c r="G16" s="5">
        <v>-900</v>
      </c>
      <c r="H16" s="3"/>
    </row>
    <row r="17" spans="1:8" ht="15.75" customHeight="1" x14ac:dyDescent="0.35">
      <c r="A17" s="4" t="s">
        <v>26</v>
      </c>
      <c r="B17" s="7">
        <v>0</v>
      </c>
      <c r="C17" s="3"/>
      <c r="D17" s="3"/>
      <c r="E17" s="10">
        <v>9</v>
      </c>
      <c r="F17" s="5">
        <f>((1+B5)*B32)-((((1+B2)^8)*B9)+((1+B3)*B17)+(((1+B4)^2)*B24)+B33)</f>
        <v>0</v>
      </c>
      <c r="G17" s="5">
        <v>0</v>
      </c>
      <c r="H17" s="3"/>
    </row>
    <row r="18" spans="1:8" ht="15.75" customHeight="1" x14ac:dyDescent="0.35">
      <c r="A18" s="4" t="s">
        <v>27</v>
      </c>
      <c r="B18" s="7">
        <v>0</v>
      </c>
      <c r="C18" s="3"/>
      <c r="D18" s="3"/>
      <c r="E18" s="3"/>
      <c r="F18" s="3"/>
      <c r="G18" s="3"/>
      <c r="H18" s="3"/>
    </row>
    <row r="19" spans="1:8" ht="15.75" customHeight="1" x14ac:dyDescent="0.35">
      <c r="A19" s="4" t="s">
        <v>28</v>
      </c>
      <c r="B19" s="7">
        <v>198.69102867808482</v>
      </c>
      <c r="C19" s="3"/>
      <c r="D19" s="3"/>
      <c r="E19" s="3"/>
      <c r="F19" s="3"/>
      <c r="G19" s="3"/>
      <c r="H19" s="3"/>
    </row>
    <row r="20" spans="1:8" ht="15.75" customHeight="1" x14ac:dyDescent="0.35">
      <c r="A20" s="4" t="s">
        <v>29</v>
      </c>
      <c r="B20" s="7">
        <v>0</v>
      </c>
      <c r="C20" s="3"/>
      <c r="D20" s="3"/>
      <c r="E20" s="3"/>
      <c r="F20" s="3"/>
      <c r="G20" s="3"/>
      <c r="H20" s="3"/>
    </row>
    <row r="21" spans="1:8" ht="15.75" customHeight="1" x14ac:dyDescent="0.35">
      <c r="A21" s="4" t="s">
        <v>30</v>
      </c>
      <c r="B21" s="7">
        <v>0</v>
      </c>
      <c r="C21" s="3"/>
      <c r="D21" s="3"/>
      <c r="E21" s="3"/>
      <c r="F21" s="3"/>
      <c r="G21" s="3"/>
      <c r="H21" s="3"/>
    </row>
    <row r="22" spans="1:8" ht="15.75" customHeight="1" x14ac:dyDescent="0.35">
      <c r="A22" s="4" t="s">
        <v>31</v>
      </c>
      <c r="B22" s="7">
        <v>0</v>
      </c>
      <c r="C22" s="3"/>
      <c r="D22" s="3"/>
      <c r="E22" s="3"/>
      <c r="F22" s="3"/>
      <c r="G22" s="3"/>
      <c r="H22" s="3"/>
    </row>
    <row r="23" spans="1:8" ht="15.75" customHeight="1" x14ac:dyDescent="0.35">
      <c r="A23" s="4" t="s">
        <v>32</v>
      </c>
      <c r="B23" s="7">
        <v>0</v>
      </c>
      <c r="C23" s="3"/>
      <c r="D23" s="3"/>
      <c r="E23" s="3"/>
      <c r="F23" s="3"/>
      <c r="G23" s="3"/>
      <c r="H23" s="3"/>
    </row>
    <row r="24" spans="1:8" ht="15.75" customHeight="1" x14ac:dyDescent="0.35">
      <c r="A24" s="4" t="s">
        <v>33</v>
      </c>
      <c r="B24" s="7">
        <v>0</v>
      </c>
      <c r="C24" s="3"/>
      <c r="D24" s="3"/>
      <c r="E24" s="3"/>
      <c r="F24" s="3"/>
      <c r="G24" s="3"/>
      <c r="H24" s="3"/>
    </row>
    <row r="25" spans="1:8" ht="15.75" customHeight="1" x14ac:dyDescent="0.35">
      <c r="A25" s="4" t="s">
        <v>7</v>
      </c>
      <c r="B25" s="7">
        <v>299.8099217133485</v>
      </c>
      <c r="C25" s="3"/>
      <c r="D25" s="3"/>
      <c r="E25" s="3"/>
      <c r="F25" s="3"/>
      <c r="G25" s="3"/>
      <c r="H25" s="3"/>
    </row>
    <row r="26" spans="1:8" ht="15.75" customHeight="1" x14ac:dyDescent="0.35">
      <c r="A26" s="4" t="s">
        <v>8</v>
      </c>
      <c r="B26" s="7">
        <v>0</v>
      </c>
      <c r="C26" s="3"/>
      <c r="D26" s="3"/>
      <c r="E26" s="3"/>
      <c r="F26" s="3"/>
      <c r="G26" s="3"/>
      <c r="H26" s="3"/>
    </row>
    <row r="27" spans="1:8" ht="15.75" customHeight="1" x14ac:dyDescent="0.35">
      <c r="A27" s="4" t="s">
        <v>9</v>
      </c>
      <c r="B27" s="7">
        <v>0</v>
      </c>
      <c r="C27" s="3"/>
      <c r="D27" s="3"/>
      <c r="E27" s="3"/>
      <c r="F27" s="3"/>
      <c r="G27" s="3"/>
      <c r="H27" s="3"/>
    </row>
    <row r="28" spans="1:8" ht="15.75" customHeight="1" x14ac:dyDescent="0.35">
      <c r="A28" s="4" t="s">
        <v>10</v>
      </c>
      <c r="B28" s="7">
        <v>291.59171839621246</v>
      </c>
      <c r="C28" s="3"/>
      <c r="D28" s="3"/>
      <c r="E28" s="3"/>
      <c r="F28" s="3"/>
      <c r="G28" s="3"/>
      <c r="H28" s="3"/>
    </row>
    <row r="29" spans="1:8" ht="15.75" customHeight="1" x14ac:dyDescent="0.35">
      <c r="A29" s="4" t="s">
        <v>11</v>
      </c>
      <c r="B29" s="7">
        <v>793.04967698819337</v>
      </c>
      <c r="C29" s="3"/>
      <c r="D29" s="3"/>
      <c r="E29" s="3"/>
      <c r="F29" s="3"/>
      <c r="G29" s="3"/>
      <c r="H29" s="3"/>
    </row>
    <row r="30" spans="1:8" ht="14.5" x14ac:dyDescent="0.35">
      <c r="A30" s="4" t="s">
        <v>12</v>
      </c>
      <c r="B30" s="7">
        <v>597.01492537313436</v>
      </c>
      <c r="C30" s="3"/>
      <c r="D30" s="3"/>
      <c r="E30" s="3"/>
      <c r="F30" s="3"/>
      <c r="G30" s="3"/>
      <c r="H30" s="3"/>
    </row>
    <row r="31" spans="1:8" ht="14.5" x14ac:dyDescent="0.35">
      <c r="A31" s="4" t="s">
        <v>13</v>
      </c>
      <c r="B31" s="7">
        <v>0</v>
      </c>
      <c r="C31" s="3"/>
      <c r="D31" s="3"/>
      <c r="E31" s="3"/>
      <c r="F31" s="3"/>
      <c r="G31" s="3"/>
      <c r="H31" s="3"/>
    </row>
    <row r="32" spans="1:8" ht="14.5" x14ac:dyDescent="0.35">
      <c r="A32" s="4" t="s">
        <v>14</v>
      </c>
      <c r="B32" s="7">
        <v>899.99999999999977</v>
      </c>
      <c r="C32" s="3"/>
      <c r="D32" s="3"/>
      <c r="E32" s="3"/>
      <c r="F32" s="3"/>
      <c r="G32" s="3"/>
      <c r="H32" s="3"/>
    </row>
    <row r="33" spans="1:8" ht="14.5" x14ac:dyDescent="0.35">
      <c r="A33" s="4" t="s">
        <v>3</v>
      </c>
      <c r="B33" s="7">
        <v>471.56314529606249</v>
      </c>
      <c r="C33" s="3"/>
      <c r="D33" s="3"/>
      <c r="E33" s="3"/>
      <c r="F33" s="3"/>
      <c r="G33" s="3"/>
      <c r="H33" s="3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>
    <row r="1" spans="1:1" ht="15.75" customHeight="1" x14ac:dyDescent="0.25">
      <c r="A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8"/>
  <sheetViews>
    <sheetView workbookViewId="0"/>
  </sheetViews>
  <sheetFormatPr defaultColWidth="12.6328125" defaultRowHeight="15.75" customHeight="1" x14ac:dyDescent="0.25"/>
  <sheetData>
    <row r="1" spans="1:1" ht="15.75" customHeight="1" x14ac:dyDescent="0.25">
      <c r="A1" s="11" t="e">
        <f>ModelSheet=Sheet1!A:Z</f>
        <v>#NAME?</v>
      </c>
    </row>
    <row r="2" spans="1:1" ht="15.75" customHeight="1" x14ac:dyDescent="0.25">
      <c r="A2" s="11" t="e">
        <f>OpenSolver_AdjNum=4</f>
        <v>#NAME?</v>
      </c>
    </row>
    <row r="3" spans="1:1" ht="15.75" customHeight="1" x14ac:dyDescent="0.25">
      <c r="A3" s="11" t="e">
        <f>OpenSolver_ChosenSolver=Google</f>
        <v>#NAME?</v>
      </c>
    </row>
    <row r="4" spans="1:1" ht="15.75" customHeight="1" x14ac:dyDescent="0.25">
      <c r="A4" s="11" t="e">
        <f>OpenSolver_FastBuild=0</f>
        <v>#NAME?</v>
      </c>
    </row>
    <row r="5" spans="1:1" ht="15.75" customHeight="1" x14ac:dyDescent="0.25">
      <c r="A5" s="11" t="e">
        <f>OpenSolver_LinearityCheck=1</f>
        <v>#NAME?</v>
      </c>
    </row>
    <row r="6" spans="1:1" ht="15.75" customHeight="1" x14ac:dyDescent="0.25">
      <c r="A6" s="11" t="e">
        <f>solver_adj=Sheet1!#REF!</f>
        <v>#NAME?</v>
      </c>
    </row>
    <row r="7" spans="1:1" ht="15.75" customHeight="1" x14ac:dyDescent="0.25">
      <c r="A7" s="11" t="e">
        <f>_xlfn.SINGLE(solver_adj1)=_xlfn.SINGLE(Sheet1!#REF!)</f>
        <v>#NAME?</v>
      </c>
    </row>
    <row r="8" spans="1:1" ht="15.75" customHeight="1" x14ac:dyDescent="0.25">
      <c r="A8" s="11" t="e">
        <f>_xlfn.SINGLE(solver_adj2)=_xlfn.SINGLE(Sheet1!#REF!)</f>
        <v>#NAME?</v>
      </c>
    </row>
    <row r="9" spans="1:1" ht="15.75" customHeight="1" x14ac:dyDescent="0.25">
      <c r="A9" s="11" t="e">
        <f>_xlfn.SINGLE(solver_adj3)=_xlfn.SINGLE(Sheet1!#REF!)</f>
        <v>#NAME?</v>
      </c>
    </row>
    <row r="10" spans="1:1" ht="15.75" customHeight="1" x14ac:dyDescent="0.25">
      <c r="A10" s="11" t="e">
        <f>solver_lhs1=Sheet1!F9:F17</f>
        <v>#NAME?</v>
      </c>
    </row>
    <row r="11" spans="1:1" ht="15.75" customHeight="1" x14ac:dyDescent="0.25">
      <c r="A11" s="11" t="e">
        <f>solver_neg=0</f>
        <v>#NAME?</v>
      </c>
    </row>
    <row r="12" spans="1:1" ht="15.75" customHeight="1" x14ac:dyDescent="0.25">
      <c r="A12" s="11" t="e">
        <f>solver_num=1</f>
        <v>#NAME?</v>
      </c>
    </row>
    <row r="13" spans="1:1" ht="15.75" customHeight="1" x14ac:dyDescent="0.25">
      <c r="A13" s="11" t="e">
        <f>solver_opt=Sheet1!E2</f>
        <v>#NAME?</v>
      </c>
    </row>
    <row r="14" spans="1:1" ht="15.75" customHeight="1" x14ac:dyDescent="0.25">
      <c r="A14" s="11" t="e">
        <f>solver_rel1=2</f>
        <v>#NAME?</v>
      </c>
    </row>
    <row r="15" spans="1:1" ht="15.75" customHeight="1" x14ac:dyDescent="0.25">
      <c r="A15" s="11" t="e">
        <f>solver_rhs1=Sheet1!G9:G17</f>
        <v>#NAME?</v>
      </c>
    </row>
    <row r="16" spans="1:1" ht="15.75" customHeight="1" x14ac:dyDescent="0.25">
      <c r="A16" s="11" t="e">
        <f>solver_sho=1</f>
        <v>#NAME?</v>
      </c>
    </row>
    <row r="17" spans="1:1" ht="15.75" customHeight="1" x14ac:dyDescent="0.25">
      <c r="A17" s="11" t="e">
        <f>solver_typ=3</f>
        <v>#NAME?</v>
      </c>
    </row>
    <row r="18" spans="1:1" ht="15.75" customHeight="1" x14ac:dyDescent="0.25">
      <c r="A18" s="11" t="e">
        <f>solver_val=471.5631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__OpenSolverCache__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Suramya Singh</cp:lastModifiedBy>
  <cp:lastPrinted>2024-09-19T02:19:40Z</cp:lastPrinted>
  <dcterms:modified xsi:type="dcterms:W3CDTF">2024-09-19T02:19:52Z</dcterms:modified>
</cp:coreProperties>
</file>