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4602\OneDrive - bnb.gov.br\Documentos\"/>
    </mc:Choice>
  </mc:AlternateContent>
  <bookViews>
    <workbookView xWindow="0" yWindow="0" windowWidth="28800" windowHeight="11940"/>
  </bookViews>
  <sheets>
    <sheet name="Simuldor" sheetId="1" r:id="rId1"/>
    <sheet name="Planilha2" sheetId="2" state="hidden" r:id="rId2"/>
  </sheets>
  <definedNames>
    <definedName name="Aporte">Simuldor!$D$13</definedName>
    <definedName name="Patrimonio">Simuldor!$D$16</definedName>
    <definedName name="Prazo">Simuldor!$D$14</definedName>
    <definedName name="Rendimento_carteira">Simuldor!$D$9</definedName>
    <definedName name="taxa_mensal">Simuldor!$D$15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32" i="1" l="1"/>
  <c r="D32" i="1" s="1"/>
  <c r="C33" i="1"/>
  <c r="D33" i="1" s="1"/>
  <c r="C34" i="1"/>
  <c r="D34" i="1" s="1"/>
  <c r="C35" i="1"/>
  <c r="D35" i="1" s="1"/>
  <c r="C36" i="1"/>
  <c r="D36" i="1" s="1"/>
  <c r="C31" i="1"/>
  <c r="D31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C22" i="1"/>
  <c r="D22" i="1" s="1"/>
  <c r="C23" i="1"/>
  <c r="D23" i="1" s="1"/>
  <c r="C24" i="1"/>
  <c r="D24" i="1" s="1"/>
  <c r="C25" i="1"/>
  <c r="D25" i="1" s="1"/>
  <c r="C21" i="1"/>
  <c r="D21" i="1" s="1"/>
  <c r="D16" i="1"/>
  <c r="D17" i="1" s="1"/>
  <c r="D37" i="1" l="1"/>
</calcChain>
</file>

<file path=xl/sharedStrings.xml><?xml version="1.0" encoding="utf-8"?>
<sst xmlns="http://schemas.openxmlformats.org/spreadsheetml/2006/main" count="66" uniqueCount="29">
  <si>
    <t>Quanto investir por mês</t>
  </si>
  <si>
    <t>Por quantos anos</t>
  </si>
  <si>
    <t>Taxa de rendimento mensal</t>
  </si>
  <si>
    <t>Patrimonio acumulado</t>
  </si>
  <si>
    <t>Dividendos mensais</t>
  </si>
  <si>
    <t>Investimento Mensal</t>
  </si>
  <si>
    <t>Tempo (anos)</t>
  </si>
  <si>
    <t>Valor</t>
  </si>
  <si>
    <t>Configurações</t>
  </si>
  <si>
    <t>Salário</t>
  </si>
  <si>
    <t>Rendimento Carteira</t>
  </si>
  <si>
    <t>Sugestão de Investimento</t>
  </si>
  <si>
    <t>Perfil</t>
  </si>
  <si>
    <t>Conservador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</si>
  <si>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</si>
  <si>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</si>
  <si>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</si>
  <si>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</si>
  <si>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</si>
  <si>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</si>
  <si>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</si>
  <si>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</si>
  <si>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</si>
  <si>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</si>
  <si>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CHAVE</t>
  </si>
  <si>
    <t>Moderado</t>
  </si>
  <si>
    <t>Agressivo</t>
  </si>
  <si>
    <t>Cenários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</si>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</sst>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ntique Olive"/>
      <family val="2"/>
    </font>
    <font>
      <b/>
      <sz val="11"/>
      <color theme="1"/>
      <name val="Antique Olive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29C7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FEA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2499465926084170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3" tint="-0.24994659260841701"/>
      </right>
      <top/>
      <bottom style="thin">
        <color theme="0" tint="-4.9989318521683403E-2"/>
      </bottom>
      <diagonal/>
    </border>
    <border>
      <left style="thin">
        <color theme="3" tint="-0.2499465926084170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3" tint="-0.2499465926084170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3" tint="-0.24994659260841701"/>
      </right>
      <top style="thin">
        <color theme="0" tint="-4.9989318521683403E-2"/>
      </top>
      <bottom style="thin">
        <color theme="3" tint="-0.24994659260841701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  <border>
      <left style="thin">
        <color theme="3" tint="-0.49998474074526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3" tint="-0.499984740745262"/>
      </right>
      <top/>
      <bottom style="thin">
        <color theme="0" tint="-4.9989318521683403E-2"/>
      </bottom>
      <diagonal/>
    </border>
    <border>
      <left style="thin">
        <color theme="3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3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3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3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3" tint="-0.499984740745262"/>
      </bottom>
      <diagonal/>
    </border>
    <border>
      <left style="thin">
        <color theme="0" tint="-4.9989318521683403E-2"/>
      </left>
      <right style="thin">
        <color theme="3" tint="-0.499984740745262"/>
      </right>
      <top style="thin">
        <color theme="0" tint="-4.9989318521683403E-2"/>
      </top>
      <bottom style="thin">
        <color theme="3" tint="-0.499984740745262"/>
      </bottom>
      <diagonal/>
    </border>
    <border>
      <left style="thin">
        <color theme="3" tint="-0.2499465926084170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3" tint="-0.24994659260841701"/>
      </right>
      <top style="thin">
        <color theme="0" tint="-4.9989318521683403E-2"/>
      </top>
      <bottom/>
      <diagonal/>
    </border>
    <border>
      <left style="thin">
        <color theme="3" tint="-0.24994659260841701"/>
      </left>
      <right/>
      <top style="thin">
        <color theme="0" tint="-4.9989318521683403E-2"/>
      </top>
      <bottom style="thin">
        <color theme="3" tint="-0.2499465926084170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3" tint="-0.24994659260841701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3" fillId="2" borderId="22" xfId="0" applyNumberFormat="1" applyFont="1" applyFill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0" fontId="2" fillId="0" borderId="36" xfId="0" applyNumberFormat="1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8" fontId="2" fillId="4" borderId="36" xfId="0" applyNumberFormat="1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8" fontId="2" fillId="4" borderId="39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8" fontId="2" fillId="0" borderId="27" xfId="0" applyNumberFormat="1" applyFont="1" applyBorder="1" applyAlignment="1">
      <alignment horizontal="center" vertical="center"/>
    </xf>
    <xf numFmtId="8" fontId="2" fillId="0" borderId="41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8" fontId="2" fillId="0" borderId="30" xfId="0" applyNumberFormat="1" applyFont="1" applyBorder="1" applyAlignment="1">
      <alignment horizontal="center" vertical="center"/>
    </xf>
    <xf numFmtId="8" fontId="2" fillId="0" borderId="43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8" fontId="2" fillId="0" borderId="45" xfId="0" applyNumberFormat="1" applyFont="1" applyBorder="1" applyAlignment="1">
      <alignment horizontal="center" vertical="center"/>
    </xf>
    <xf numFmtId="8" fontId="2" fillId="0" borderId="4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0" fontId="2" fillId="0" borderId="2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0" fontId="2" fillId="0" borderId="30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0" fontId="2" fillId="0" borderId="48" xfId="0" applyNumberFormat="1" applyFont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center" vertical="center"/>
    </xf>
    <xf numFmtId="164" fontId="2" fillId="6" borderId="22" xfId="0" applyNumberFormat="1" applyFont="1" applyFill="1" applyBorder="1" applyAlignment="1">
      <alignment horizontal="center" vertical="center"/>
    </xf>
    <xf numFmtId="164" fontId="2" fillId="6" borderId="28" xfId="0" applyNumberFormat="1" applyFont="1" applyFill="1" applyBorder="1" applyAlignment="1">
      <alignment horizontal="center" vertical="center"/>
    </xf>
    <xf numFmtId="164" fontId="2" fillId="6" borderId="31" xfId="0" applyNumberFormat="1" applyFont="1" applyFill="1" applyBorder="1" applyAlignment="1">
      <alignment horizontal="center" vertical="center"/>
    </xf>
    <xf numFmtId="164" fontId="2" fillId="6" borderId="49" xfId="0" applyNumberFormat="1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EAFF"/>
      <color rgb="FF29C7FF"/>
      <color rgb="FFDFC9EF"/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Simuldor!$C$30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Simuldor!$B$31:$B$36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Simuldor!$C$31:$C$36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3-431F-9D11-D3DD03D283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</xdr:colOff>
      <xdr:row>1</xdr:row>
      <xdr:rowOff>114300</xdr:rowOff>
    </xdr:to>
    <xdr:sp macro="" textlink="">
      <xdr:nvSpPr>
        <xdr:cNvPr id="1028" name="AutoShape 4" descr="Thumbnail Image A horizontal rectangular digital banner with the text 'Projeto DIO-Santander' in a sleek, modern, and tech-inspired style. The background should feature abstract geometric shapes and gradients in shades of blue and red, inspired by Santander's branding. Use a clean, futuristic font for the text. The design should be suitable for use as a website or presentation header, with a professional and innovative look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171450</xdr:colOff>
      <xdr:row>1</xdr:row>
      <xdr:rowOff>114300</xdr:rowOff>
    </xdr:to>
    <xdr:sp macro="" textlink="">
      <xdr:nvSpPr>
        <xdr:cNvPr id="1029" name="AutoShape 5" descr="Thumbnail Image A horizontal rectangular digital banner with the text 'Projeto DIO-Santander' in a sleek, modern, and tech-inspired style. The background should feature abstract geometric shapes and gradients in shades of blue and red, inspired by Santander's branding. Use a clean, futuristic font for the text. The design should be suitable for use as a website or presentation header, with a professional and innovative look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76201</xdr:colOff>
      <xdr:row>0</xdr:row>
      <xdr:rowOff>57150</xdr:rowOff>
    </xdr:from>
    <xdr:to>
      <xdr:col>4</xdr:col>
      <xdr:colOff>64339</xdr:colOff>
      <xdr:row>5</xdr:row>
      <xdr:rowOff>95250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166" b="33334"/>
        <a:stretch/>
      </xdr:blipFill>
      <xdr:spPr>
        <a:xfrm>
          <a:off x="76201" y="57150"/>
          <a:ext cx="4007688" cy="952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9525</xdr:rowOff>
    </xdr:from>
    <xdr:to>
      <xdr:col>4</xdr:col>
      <xdr:colOff>28575</xdr:colOff>
      <xdr:row>53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showGridLines="0" showRowColHeaders="0" tabSelected="1" workbookViewId="0">
      <selection activeCell="D11" sqref="D11"/>
    </sheetView>
  </sheetViews>
  <sheetFormatPr defaultColWidth="0" defaultRowHeight="14.25" zeroHeight="1"/>
  <cols>
    <col min="1" max="1" width="2" style="15" customWidth="1"/>
    <col min="2" max="2" width="21.28515625" style="15" customWidth="1"/>
    <col min="3" max="3" width="22.28515625" style="15" bestFit="1" customWidth="1"/>
    <col min="4" max="4" width="14.7109375" style="15" bestFit="1" customWidth="1"/>
    <col min="5" max="5" width="2.140625" style="15" customWidth="1"/>
    <col min="6" max="8" width="11.140625" style="15" hidden="1" customWidth="1"/>
    <col min="9" max="16384" width="9.140625" style="15" hidden="1"/>
  </cols>
  <sheetData>
    <row r="1" spans="1:5" ht="15">
      <c r="A1"/>
    </row>
    <row r="2" spans="1:5"/>
    <row r="3" spans="1:5"/>
    <row r="4" spans="1:5"/>
    <row r="5" spans="1:5"/>
    <row r="6" spans="1:5"/>
    <row r="7" spans="1:5" ht="15">
      <c r="B7" s="26" t="s">
        <v>8</v>
      </c>
      <c r="C7" s="27"/>
      <c r="D7" s="28"/>
      <c r="E7" s="16"/>
    </row>
    <row r="8" spans="1:5">
      <c r="B8" s="78" t="s">
        <v>9</v>
      </c>
      <c r="C8" s="79"/>
      <c r="D8" s="37">
        <v>6800</v>
      </c>
      <c r="E8" s="16"/>
    </row>
    <row r="9" spans="1:5">
      <c r="B9" s="76" t="s">
        <v>10</v>
      </c>
      <c r="C9" s="77"/>
      <c r="D9" s="39">
        <v>0.01</v>
      </c>
      <c r="E9" s="16"/>
    </row>
    <row r="10" spans="1:5">
      <c r="B10" s="74" t="s">
        <v>11</v>
      </c>
      <c r="C10" s="75"/>
      <c r="D10" s="40">
        <f>D8*30%</f>
        <v>2040</v>
      </c>
      <c r="E10" s="16"/>
    </row>
    <row r="11" spans="1:5">
      <c r="B11" s="16"/>
      <c r="C11" s="16"/>
      <c r="D11" s="16"/>
      <c r="E11" s="16"/>
    </row>
    <row r="12" spans="1:5" ht="15">
      <c r="B12" s="23" t="s">
        <v>5</v>
      </c>
      <c r="C12" s="24"/>
      <c r="D12" s="25"/>
      <c r="E12" s="16"/>
    </row>
    <row r="13" spans="1:5" ht="14.25" customHeight="1">
      <c r="B13" s="41" t="s">
        <v>0</v>
      </c>
      <c r="C13" s="42"/>
      <c r="D13" s="43">
        <v>2040</v>
      </c>
      <c r="E13" s="16"/>
    </row>
    <row r="14" spans="1:5" ht="15" customHeight="1">
      <c r="B14" s="44" t="s">
        <v>1</v>
      </c>
      <c r="C14" s="45"/>
      <c r="D14" s="46">
        <v>5</v>
      </c>
      <c r="E14" s="16"/>
    </row>
    <row r="15" spans="1:5" ht="15" customHeight="1">
      <c r="B15" s="44" t="s">
        <v>2</v>
      </c>
      <c r="C15" s="45"/>
      <c r="D15" s="47">
        <v>1.0800000000000001E-2</v>
      </c>
      <c r="E15" s="16"/>
    </row>
    <row r="16" spans="1:5" ht="14.25" customHeight="1">
      <c r="B16" s="48" t="s">
        <v>3</v>
      </c>
      <c r="C16" s="38"/>
      <c r="D16" s="49">
        <f>FV(D15,D14*12,D13*-1)</f>
        <v>170960.19949288722</v>
      </c>
      <c r="E16" s="16"/>
    </row>
    <row r="17" spans="2:5" ht="14.25" customHeight="1">
      <c r="B17" s="50" t="s">
        <v>4</v>
      </c>
      <c r="C17" s="51"/>
      <c r="D17" s="52">
        <f>Patrimonio*Rendimento_carteira</f>
        <v>1709.6019949288723</v>
      </c>
      <c r="E17" s="16"/>
    </row>
    <row r="18" spans="2:5" ht="15" customHeight="1">
      <c r="B18" s="16"/>
      <c r="C18" s="16"/>
      <c r="D18" s="16"/>
      <c r="E18" s="16"/>
    </row>
    <row r="19" spans="2:5" ht="15">
      <c r="B19" s="20" t="s">
        <v>27</v>
      </c>
      <c r="C19" s="21"/>
      <c r="D19" s="22"/>
      <c r="E19" s="16"/>
    </row>
    <row r="20" spans="2:5" ht="15">
      <c r="B20" s="17" t="s">
        <v>6</v>
      </c>
      <c r="C20" s="18" t="s">
        <v>7</v>
      </c>
      <c r="D20" s="19" t="s">
        <v>28</v>
      </c>
      <c r="E20" s="16"/>
    </row>
    <row r="21" spans="2:5">
      <c r="B21" s="53">
        <v>2</v>
      </c>
      <c r="C21" s="54">
        <f>FV(taxa_mensal,B21*12,Aporte*-1)</f>
        <v>55550.961867586448</v>
      </c>
      <c r="D21" s="55">
        <f>C21*Rendimento_carteira</f>
        <v>555.50961867586454</v>
      </c>
      <c r="E21" s="16"/>
    </row>
    <row r="22" spans="2:5">
      <c r="B22" s="56">
        <v>10</v>
      </c>
      <c r="C22" s="57">
        <f>FV(taxa_mensal,B22*12,Aporte*-1)</f>
        <v>496653.63915979222</v>
      </c>
      <c r="D22" s="58">
        <f>C22*Rendimento_carteira</f>
        <v>4966.5363915979224</v>
      </c>
      <c r="E22" s="16"/>
    </row>
    <row r="23" spans="2:5">
      <c r="B23" s="56">
        <v>15</v>
      </c>
      <c r="C23" s="57">
        <f>FV(taxa_mensal,B23*12,Aporte*-1)</f>
        <v>1117126.8075154081</v>
      </c>
      <c r="D23" s="58">
        <f>C23*Rendimento_carteira</f>
        <v>11171.268075154081</v>
      </c>
      <c r="E23" s="16"/>
    </row>
    <row r="24" spans="2:5">
      <c r="B24" s="56">
        <v>20</v>
      </c>
      <c r="C24" s="57">
        <f>FV(taxa_mensal,B24*12,Aporte*-1)</f>
        <v>2299179.9463289874</v>
      </c>
      <c r="D24" s="58">
        <f>C24*Rendimento_carteira</f>
        <v>22991.799463289874</v>
      </c>
      <c r="E24" s="16"/>
    </row>
    <row r="25" spans="2:5">
      <c r="B25" s="59">
        <v>30</v>
      </c>
      <c r="C25" s="60">
        <f>FV(taxa_mensal,B25*12,Aporte*-1)</f>
        <v>8841165.8130461723</v>
      </c>
      <c r="D25" s="61">
        <f>C25*Rendimento_carteira</f>
        <v>88411.658130461728</v>
      </c>
      <c r="E25" s="16"/>
    </row>
    <row r="26" spans="2:5">
      <c r="B26" s="16"/>
      <c r="C26" s="16"/>
      <c r="D26" s="16"/>
      <c r="E26" s="16"/>
    </row>
    <row r="27" spans="2:5" ht="15">
      <c r="B27" s="29" t="s">
        <v>12</v>
      </c>
      <c r="C27" s="30" t="s">
        <v>26</v>
      </c>
      <c r="D27" s="31"/>
    </row>
    <row r="28" spans="2:5">
      <c r="B28" s="68" t="s">
        <v>5</v>
      </c>
      <c r="C28" s="69">
        <v>680</v>
      </c>
      <c r="D28" s="70"/>
    </row>
    <row r="29" spans="2:5"/>
    <row r="30" spans="2:5" ht="15">
      <c r="B30" s="29" t="s">
        <v>14</v>
      </c>
      <c r="C30" s="32" t="s">
        <v>15</v>
      </c>
      <c r="D30" s="33" t="s">
        <v>16</v>
      </c>
    </row>
    <row r="31" spans="2:5">
      <c r="B31" s="62" t="s">
        <v>17</v>
      </c>
      <c r="C31" s="63">
        <f>VLOOKUP($C$27&amp;"-"&amp;B31,Planilha2!$B:$E,4,0)</f>
        <v>0.5</v>
      </c>
      <c r="D31" s="71">
        <f>C31*$C$28</f>
        <v>340</v>
      </c>
    </row>
    <row r="32" spans="2:5">
      <c r="B32" s="64" t="s">
        <v>18</v>
      </c>
      <c r="C32" s="65">
        <f>VLOOKUP($C$27&amp;"-"&amp;B32,Planilha2!$B:$E,4,0)</f>
        <v>0.1</v>
      </c>
      <c r="D32" s="72">
        <f t="shared" ref="D32:D36" si="0">C32*$C$28</f>
        <v>68</v>
      </c>
    </row>
    <row r="33" spans="2:4">
      <c r="B33" s="64" t="s">
        <v>19</v>
      </c>
      <c r="C33" s="65">
        <f>VLOOKUP($C$27&amp;"-"&amp;B33,Planilha2!$B:$E,4,0)</f>
        <v>0.05</v>
      </c>
      <c r="D33" s="72">
        <f t="shared" si="0"/>
        <v>34</v>
      </c>
    </row>
    <row r="34" spans="2:4">
      <c r="B34" s="64" t="s">
        <v>20</v>
      </c>
      <c r="C34" s="65">
        <f>VLOOKUP($C$27&amp;"-"&amp;B34,Planilha2!$B:$E,4,0)</f>
        <v>0.05</v>
      </c>
      <c r="D34" s="72">
        <f t="shared" si="0"/>
        <v>34</v>
      </c>
    </row>
    <row r="35" spans="2:4">
      <c r="B35" s="64" t="s">
        <v>21</v>
      </c>
      <c r="C35" s="65">
        <f>VLOOKUP($C$27&amp;"-"&amp;B35,Planilha2!$B:$E,4,0)</f>
        <v>0.2</v>
      </c>
      <c r="D35" s="72">
        <f t="shared" si="0"/>
        <v>136</v>
      </c>
    </row>
    <row r="36" spans="2:4">
      <c r="B36" s="66" t="s">
        <v>22</v>
      </c>
      <c r="C36" s="67">
        <f>VLOOKUP($C$27&amp;"-"&amp;B36,Planilha2!$B:$E,4,0)</f>
        <v>0.1</v>
      </c>
      <c r="D36" s="73">
        <f t="shared" si="0"/>
        <v>68</v>
      </c>
    </row>
    <row r="37" spans="2:4" ht="15">
      <c r="B37" s="34"/>
      <c r="C37" s="35"/>
      <c r="D37" s="36">
        <f>SUM(D31:D36)</f>
        <v>680</v>
      </c>
    </row>
    <row r="38" spans="2:4"/>
    <row r="39" spans="2:4"/>
    <row r="40" spans="2:4"/>
    <row r="41" spans="2:4"/>
    <row r="42" spans="2:4"/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/>
    <row r="71"/>
  </sheetData>
  <mergeCells count="13">
    <mergeCell ref="B13:C13"/>
    <mergeCell ref="B14:C14"/>
    <mergeCell ref="B8:C8"/>
    <mergeCell ref="B9:C9"/>
    <mergeCell ref="B10:C10"/>
    <mergeCell ref="B7:D7"/>
    <mergeCell ref="B12:D12"/>
    <mergeCell ref="B19:D19"/>
    <mergeCell ref="C27:D27"/>
    <mergeCell ref="C28:D28"/>
    <mergeCell ref="B15:C15"/>
    <mergeCell ref="B16:C16"/>
    <mergeCell ref="B17:C17"/>
  </mergeCells>
  <dataValidations count="1">
    <dataValidation type="list" allowBlank="1" showInputMessage="1" showErrorMessage="1" sqref="C27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showGridLines="0" workbookViewId="0">
      <selection activeCell="J25" sqref="J25"/>
    </sheetView>
  </sheetViews>
  <sheetFormatPr defaultRowHeight="15"/>
  <cols>
    <col min="1" max="1" width="3" customWidth="1"/>
    <col min="2" max="2" width="29.140625" style="2" bestFit="1" customWidth="1"/>
    <col min="3" max="3" width="16.85546875" style="2" bestFit="1" customWidth="1"/>
    <col min="4" max="4" width="19.140625" style="2" bestFit="1" customWidth="1"/>
    <col min="5" max="6" width="9.140625" style="2"/>
  </cols>
  <sheetData>
    <row r="1" spans="2:13" ht="15.75" thickBot="1"/>
    <row r="2" spans="2:13" ht="15.75" thickBot="1">
      <c r="B2" s="3" t="s">
        <v>24</v>
      </c>
      <c r="C2" s="4" t="s">
        <v>23</v>
      </c>
      <c r="D2" s="4" t="s">
        <v>14</v>
      </c>
      <c r="E2" s="5" t="s">
        <v>16</v>
      </c>
    </row>
    <row r="3" spans="2:13">
      <c r="B3" s="6" t="str">
        <f>C3&amp;"-"&amp;D3</f>
        <v>Conservador-Papel</v>
      </c>
      <c r="C3" s="7" t="s">
        <v>13</v>
      </c>
      <c r="D3" s="7" t="s">
        <v>17</v>
      </c>
      <c r="E3" s="8">
        <v>0.3</v>
      </c>
    </row>
    <row r="4" spans="2:13">
      <c r="B4" s="9" t="str">
        <f t="shared" ref="B4:B20" si="0">C4&amp;"-"&amp;D4</f>
        <v>Conservador-Tijolo</v>
      </c>
      <c r="C4" s="10" t="s">
        <v>13</v>
      </c>
      <c r="D4" s="10" t="s">
        <v>18</v>
      </c>
      <c r="E4" s="11">
        <v>0.5</v>
      </c>
    </row>
    <row r="5" spans="2:13">
      <c r="B5" s="9" t="str">
        <f t="shared" si="0"/>
        <v>Conservador-Híbridos</v>
      </c>
      <c r="C5" s="10" t="s">
        <v>13</v>
      </c>
      <c r="D5" s="10" t="s">
        <v>19</v>
      </c>
      <c r="E5" s="11">
        <v>0.1</v>
      </c>
    </row>
    <row r="6" spans="2:13">
      <c r="B6" s="9" t="str">
        <f t="shared" si="0"/>
        <v>Conservador-FOFs</v>
      </c>
      <c r="C6" s="10" t="s">
        <v>13</v>
      </c>
      <c r="D6" s="10" t="s">
        <v>20</v>
      </c>
      <c r="E6" s="11">
        <v>0.1</v>
      </c>
    </row>
    <row r="7" spans="2:13">
      <c r="B7" s="9" t="str">
        <f t="shared" si="0"/>
        <v>Conservador-Desenvolvimento</v>
      </c>
      <c r="C7" s="10" t="s">
        <v>13</v>
      </c>
      <c r="D7" s="10" t="s">
        <v>21</v>
      </c>
      <c r="E7" s="11">
        <v>0</v>
      </c>
    </row>
    <row r="8" spans="2:13" ht="15.75" thickBot="1">
      <c r="B8" s="12" t="str">
        <f t="shared" si="0"/>
        <v>Conservador-Hotelarias</v>
      </c>
      <c r="C8" s="13" t="s">
        <v>13</v>
      </c>
      <c r="D8" s="13" t="s">
        <v>22</v>
      </c>
      <c r="E8" s="14">
        <v>0</v>
      </c>
      <c r="J8" s="1"/>
      <c r="K8" s="1"/>
      <c r="L8" s="1"/>
      <c r="M8" s="1"/>
    </row>
    <row r="9" spans="2:13">
      <c r="B9" s="6" t="str">
        <f t="shared" si="0"/>
        <v>Moderado-Papel</v>
      </c>
      <c r="C9" s="7" t="s">
        <v>25</v>
      </c>
      <c r="D9" s="7" t="s">
        <v>17</v>
      </c>
      <c r="E9" s="8">
        <v>0.32</v>
      </c>
    </row>
    <row r="10" spans="2:13">
      <c r="B10" s="9" t="str">
        <f t="shared" si="0"/>
        <v>Moderado-Tijolo</v>
      </c>
      <c r="C10" s="10" t="s">
        <v>25</v>
      </c>
      <c r="D10" s="10" t="s">
        <v>18</v>
      </c>
      <c r="E10" s="11">
        <v>0.3</v>
      </c>
    </row>
    <row r="11" spans="2:13">
      <c r="B11" s="9" t="str">
        <f t="shared" si="0"/>
        <v>Moderado-Híbridos</v>
      </c>
      <c r="C11" s="10" t="s">
        <v>25</v>
      </c>
      <c r="D11" s="10" t="s">
        <v>19</v>
      </c>
      <c r="E11" s="11">
        <v>0.08</v>
      </c>
    </row>
    <row r="12" spans="2:13">
      <c r="B12" s="9" t="str">
        <f t="shared" si="0"/>
        <v>Moderado-FOFs</v>
      </c>
      <c r="C12" s="10" t="s">
        <v>25</v>
      </c>
      <c r="D12" s="10" t="s">
        <v>20</v>
      </c>
      <c r="E12" s="11">
        <v>0.1</v>
      </c>
    </row>
    <row r="13" spans="2:13">
      <c r="B13" s="9" t="str">
        <f t="shared" si="0"/>
        <v>Moderado-Desenvolvimento</v>
      </c>
      <c r="C13" s="10" t="s">
        <v>25</v>
      </c>
      <c r="D13" s="10" t="s">
        <v>21</v>
      </c>
      <c r="E13" s="11">
        <v>0.1</v>
      </c>
    </row>
    <row r="14" spans="2:13" ht="15.75" thickBot="1">
      <c r="B14" s="12" t="str">
        <f t="shared" si="0"/>
        <v>Moderado-Hotelarias</v>
      </c>
      <c r="C14" s="13" t="s">
        <v>25</v>
      </c>
      <c r="D14" s="13" t="s">
        <v>22</v>
      </c>
      <c r="E14" s="14">
        <v>0.1</v>
      </c>
    </row>
    <row r="15" spans="2:13">
      <c r="B15" s="6" t="str">
        <f t="shared" si="0"/>
        <v>Agressivo-Papel</v>
      </c>
      <c r="C15" s="7" t="s">
        <v>26</v>
      </c>
      <c r="D15" s="7" t="s">
        <v>17</v>
      </c>
      <c r="E15" s="8">
        <v>0.5</v>
      </c>
    </row>
    <row r="16" spans="2:13">
      <c r="B16" s="9" t="str">
        <f t="shared" si="0"/>
        <v>Agressivo-Tijolo</v>
      </c>
      <c r="C16" s="10" t="s">
        <v>26</v>
      </c>
      <c r="D16" s="10" t="s">
        <v>18</v>
      </c>
      <c r="E16" s="11">
        <v>0.1</v>
      </c>
    </row>
    <row r="17" spans="2:5">
      <c r="B17" s="9" t="str">
        <f t="shared" si="0"/>
        <v>Agressivo-Híbridos</v>
      </c>
      <c r="C17" s="10" t="s">
        <v>26</v>
      </c>
      <c r="D17" s="10" t="s">
        <v>19</v>
      </c>
      <c r="E17" s="11">
        <v>0.05</v>
      </c>
    </row>
    <row r="18" spans="2:5">
      <c r="B18" s="9" t="str">
        <f t="shared" si="0"/>
        <v>Agressivo-FOFs</v>
      </c>
      <c r="C18" s="10" t="s">
        <v>26</v>
      </c>
      <c r="D18" s="10" t="s">
        <v>20</v>
      </c>
      <c r="E18" s="11">
        <v>0.05</v>
      </c>
    </row>
    <row r="19" spans="2:5">
      <c r="B19" s="9" t="str">
        <f t="shared" si="0"/>
        <v>Agressivo-Desenvolvimento</v>
      </c>
      <c r="C19" s="10" t="s">
        <v>26</v>
      </c>
      <c r="D19" s="10" t="s">
        <v>21</v>
      </c>
      <c r="E19" s="11">
        <v>0.2</v>
      </c>
    </row>
    <row r="20" spans="2:5" ht="15.75" thickBot="1">
      <c r="B20" s="12" t="str">
        <f t="shared" si="0"/>
        <v>Agressivo-Hotelarias</v>
      </c>
      <c r="C20" s="13" t="s">
        <v>26</v>
      </c>
      <c r="D20" s="13" t="s">
        <v>22</v>
      </c>
      <c r="E20" s="1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Simuldor</vt:lpstr>
      <vt:lpstr>Planilha2</vt:lpstr>
      <vt:lpstr>Aporte</vt:lpstr>
      <vt:lpstr>Patrimonio</vt:lpstr>
      <vt:lpstr>Prazo</vt:lpstr>
      <vt:lpstr>Rendimento_carteira</vt:lpstr>
      <vt:lpstr>taxa_mensal</vt:lpstr>
    </vt:vector>
  </TitlesOfParts>
  <Company>Banco do Nordeste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dos Santos Silva C014602</dc:creator>
  <cp:lastModifiedBy>ANGELICA dos Santos Silva C014602</cp:lastModifiedBy>
  <dcterms:created xsi:type="dcterms:W3CDTF">2025-05-29T18:05:20Z</dcterms:created>
  <dcterms:modified xsi:type="dcterms:W3CDTF">2025-06-23T16:44:17Z</dcterms:modified>
</cp:coreProperties>
</file>