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共享區\評估LLM與RAG成效_模擬資料集\"/>
    </mc:Choice>
  </mc:AlternateContent>
  <xr:revisionPtr revIDLastSave="0" documentId="13_ncr:1_{04DD01B0-E4E4-4CD8-A36E-AB7587970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3" sheetId="5" r:id="rId1"/>
    <sheet name="Test2" sheetId="4" r:id="rId2"/>
    <sheet name="Tes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E19" i="5"/>
  <c r="E18" i="5"/>
  <c r="E2" i="5"/>
  <c r="E3" i="5"/>
  <c r="E12" i="5"/>
  <c r="E13" i="5"/>
  <c r="E8" i="5"/>
  <c r="E7" i="5"/>
  <c r="C4" i="5"/>
  <c r="D4" i="5"/>
  <c r="B4" i="5"/>
  <c r="E4" i="5" s="1"/>
  <c r="C14" i="5"/>
  <c r="D14" i="5"/>
  <c r="B14" i="5"/>
  <c r="E14" i="5" s="1"/>
  <c r="C9" i="5"/>
  <c r="D9" i="5"/>
  <c r="B9" i="5"/>
  <c r="E9" i="5" s="1"/>
  <c r="C4" i="4"/>
  <c r="B4" i="4"/>
  <c r="G4" i="4" s="1"/>
  <c r="F24" i="4"/>
  <c r="E24" i="4"/>
  <c r="D24" i="4"/>
  <c r="C24" i="4"/>
  <c r="B24" i="4"/>
  <c r="G24" i="4" s="1"/>
  <c r="F19" i="4"/>
  <c r="E19" i="4"/>
  <c r="D19" i="4"/>
  <c r="C19" i="4"/>
  <c r="B19" i="4"/>
  <c r="G19" i="4" s="1"/>
  <c r="E14" i="4"/>
  <c r="D14" i="4"/>
  <c r="C14" i="4"/>
  <c r="B14" i="4"/>
  <c r="F9" i="4"/>
  <c r="E9" i="4"/>
  <c r="D9" i="4"/>
  <c r="C9" i="4"/>
  <c r="B9" i="4"/>
  <c r="G9" i="4" s="1"/>
  <c r="F4" i="4"/>
  <c r="E4" i="4"/>
  <c r="D4" i="4"/>
  <c r="G24" i="1"/>
  <c r="C24" i="1"/>
  <c r="D24" i="1"/>
  <c r="E24" i="1"/>
  <c r="F24" i="1"/>
  <c r="B24" i="1"/>
  <c r="G19" i="1"/>
  <c r="C19" i="1"/>
  <c r="D19" i="1"/>
  <c r="E19" i="1"/>
  <c r="F19" i="1"/>
  <c r="B19" i="1"/>
  <c r="G14" i="1"/>
  <c r="C14" i="1"/>
  <c r="D14" i="1"/>
  <c r="E14" i="1"/>
  <c r="B14" i="1"/>
  <c r="C9" i="1"/>
  <c r="D9" i="1"/>
  <c r="E9" i="1"/>
  <c r="F9" i="1"/>
  <c r="B9" i="1"/>
  <c r="C4" i="1"/>
  <c r="D4" i="1"/>
  <c r="E4" i="1"/>
  <c r="F4" i="1"/>
  <c r="B4" i="1"/>
  <c r="G4" i="1" s="1"/>
  <c r="G14" i="4" l="1"/>
  <c r="G9" i="1"/>
</calcChain>
</file>

<file path=xl/sharedStrings.xml><?xml version="1.0" encoding="utf-8"?>
<sst xmlns="http://schemas.openxmlformats.org/spreadsheetml/2006/main" count="132" uniqueCount="52">
  <si>
    <t>Test</t>
  </si>
  <si>
    <t>AVG</t>
  </si>
  <si>
    <t>Score Simple (22)</t>
  </si>
  <si>
    <t>Score Complex (18)</t>
  </si>
  <si>
    <t>llama3_0</t>
  </si>
  <si>
    <t>llama3_1</t>
  </si>
  <si>
    <t>llama3_2</t>
  </si>
  <si>
    <t>llama3_3</t>
  </si>
  <si>
    <t>llama3_4</t>
  </si>
  <si>
    <t>Taide_1</t>
  </si>
  <si>
    <t>Taide_2</t>
  </si>
  <si>
    <t>Taide_3</t>
  </si>
  <si>
    <t>Taide_4</t>
  </si>
  <si>
    <t>Llama3f16_0</t>
  </si>
  <si>
    <t>Llama3f16_1</t>
  </si>
  <si>
    <t>Llama3f16_2</t>
  </si>
  <si>
    <t>Llama3f16_3</t>
  </si>
  <si>
    <t>Llama3f16_4</t>
  </si>
  <si>
    <r>
      <rPr>
        <sz val="12"/>
        <color theme="1"/>
        <rFont val="新細明體"/>
        <family val="2"/>
        <charset val="136"/>
      </rPr>
      <t>欄</t>
    </r>
    <r>
      <rPr>
        <sz val="12"/>
        <color theme="1"/>
        <rFont val="Calibri"/>
        <family val="2"/>
      </rPr>
      <t>1</t>
    </r>
  </si>
  <si>
    <t>Gemma27b_1</t>
    <phoneticPr fontId="20" type="noConversion"/>
  </si>
  <si>
    <t>Gemini27b_2</t>
    <phoneticPr fontId="20" type="noConversion"/>
  </si>
  <si>
    <t>Gemma27b_3</t>
    <phoneticPr fontId="20" type="noConversion"/>
  </si>
  <si>
    <t>Gemma27b_4</t>
    <phoneticPr fontId="20" type="noConversion"/>
  </si>
  <si>
    <t>Gemma27b_5</t>
    <phoneticPr fontId="20" type="noConversion"/>
  </si>
  <si>
    <t>Score Simple</t>
  </si>
  <si>
    <t>Score Complex</t>
  </si>
  <si>
    <t>Gemma27b</t>
  </si>
  <si>
    <t>Taide_1</t>
    <phoneticPr fontId="20" type="noConversion"/>
  </si>
  <si>
    <t>Llama3f16_0</t>
    <phoneticPr fontId="20" type="noConversion"/>
  </si>
  <si>
    <t>Llama3f16</t>
  </si>
  <si>
    <t>GPT4o-mini</t>
    <phoneticPr fontId="20" type="noConversion"/>
  </si>
  <si>
    <t>Test 1</t>
    <phoneticPr fontId="20" type="noConversion"/>
  </si>
  <si>
    <t>Test 2</t>
  </si>
  <si>
    <t>Test 3</t>
  </si>
  <si>
    <t>AVG</t>
    <phoneticPr fontId="20" type="noConversion"/>
  </si>
  <si>
    <t>LLM</t>
    <phoneticPr fontId="20" type="noConversion"/>
  </si>
  <si>
    <t>SUM</t>
    <phoneticPr fontId="20" type="noConversion"/>
  </si>
  <si>
    <t>GPT4o_mini_0</t>
    <phoneticPr fontId="20" type="noConversion"/>
  </si>
  <si>
    <t>GPT4o_mini_1</t>
  </si>
  <si>
    <t>GPT4o_mini_2</t>
  </si>
  <si>
    <t>GPT4o_mini_3</t>
  </si>
  <si>
    <t>GPT4o_mini_4</t>
  </si>
  <si>
    <t>Gemma27b_1</t>
  </si>
  <si>
    <t>Gemini27b_2</t>
  </si>
  <si>
    <t>Gemma27b_3</t>
  </si>
  <si>
    <t>Gemma27b_4</t>
  </si>
  <si>
    <t>Gemma27b_5</t>
  </si>
  <si>
    <t>GPT4o-mini_1</t>
  </si>
  <si>
    <t>GPT4o-mini_2</t>
  </si>
  <si>
    <t>GPT4o-mini_0</t>
    <phoneticPr fontId="20" type="noConversion"/>
  </si>
  <si>
    <t>Gemma27b_0</t>
    <phoneticPr fontId="20" type="noConversion"/>
  </si>
  <si>
    <t>Gemma27b_2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</si>
</sst>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6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34" borderId="0" xfId="0" applyFont="1" applyFill="1">
      <alignment vertical="center"/>
    </xf>
    <xf numFmtId="0" fontId="18" fillId="35" borderId="0" xfId="0" applyFont="1" applyFill="1">
      <alignment vertical="center"/>
    </xf>
    <xf numFmtId="0" fontId="18" fillId="0" borderId="0" xfId="0" applyFont="1" applyFill="1">
      <alignment vertical="center"/>
    </xf>
    <xf numFmtId="0" fontId="21" fillId="36" borderId="10" xfId="0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18" fillId="40" borderId="0" xfId="0" applyFont="1" applyFill="1">
      <alignment vertical="center"/>
    </xf>
    <xf numFmtId="0" fontId="18" fillId="0" borderId="10" xfId="0" applyFont="1" applyBorder="1" applyAlignment="1">
      <alignment horizontal="center" vertical="center"/>
    </xf>
    <xf numFmtId="176" fontId="18" fillId="38" borderId="10" xfId="0" applyNumberFormat="1" applyFont="1" applyFill="1" applyBorder="1" applyAlignment="1">
      <alignment horizontal="center" vertical="center"/>
    </xf>
    <xf numFmtId="176" fontId="18" fillId="39" borderId="1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2" fillId="41" borderId="0" xfId="0" applyFont="1" applyFill="1">
      <alignment vertical="center"/>
    </xf>
    <xf numFmtId="0" fontId="22" fillId="34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6" fontId="18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18" fillId="38" borderId="0" xfId="0" applyNumberFormat="1" applyFont="1" applyFill="1" applyAlignment="1">
      <alignment horizontal="center" vertical="center"/>
    </xf>
    <xf numFmtId="176" fontId="18" fillId="42" borderId="0" xfId="0" applyNumberFormat="1" applyFont="1" applyFill="1" applyAlignment="1">
      <alignment horizontal="center" vertical="center"/>
    </xf>
    <xf numFmtId="176" fontId="18" fillId="39" borderId="0" xfId="0" applyNumberFormat="1" applyFont="1" applyFill="1" applyAlignment="1">
      <alignment horizontal="center" vertical="center"/>
    </xf>
    <xf numFmtId="176" fontId="18" fillId="42" borderId="10" xfId="0" applyNumberFormat="1" applyFont="1" applyFill="1" applyBorder="1" applyAlignment="1">
      <alignment horizontal="center" vertical="center"/>
    </xf>
    <xf numFmtId="0" fontId="23" fillId="43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27"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164E7C0-91F2-416C-AED3-6A0B68769EBD}" name="表格21" displayName="表格21" ref="A6:E9" totalsRowShown="0" headerRowDxfId="15" dataDxfId="14">
  <autoFilter ref="A6:E9" xr:uid="{A164E7C0-91F2-416C-AED3-6A0B68769EBD}"/>
  <tableColumns count="5">
    <tableColumn id="1" xr3:uid="{657A97A7-45F3-4C57-AF00-A6AE663B1451}" name="Gemma27b" dataDxfId="20"/>
    <tableColumn id="2" xr3:uid="{7138A10E-6D03-4033-902A-0AACA63961DC}" name="Gemma27b_0" dataDxfId="19"/>
    <tableColumn id="3" xr3:uid="{B66F8E8C-E483-477C-A897-A11FDC5C901B}" name="Gemma27b_1" dataDxfId="18"/>
    <tableColumn id="4" xr3:uid="{4A1FDCA8-3742-41A5-A152-311A23423093}" name="Gemma27b_2" dataDxfId="17"/>
    <tableColumn id="5" xr3:uid="{231CEFB0-9E8B-4B9E-A432-0F44D80AE779}" name="AVG" dataDxfId="16">
      <calculatedColumnFormula>AVERAGE(表格21[[#This Row],[Gemma27b_0]:[Gemma27b_2]])</calculatedColumnFormula>
    </tableColumn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2" displayName="表格2" ref="A11:G14" totalsRowShown="0" headerRowDxfId="64" dataDxfId="63">
  <autoFilter ref="A11:G14" xr:uid="{00000000-0009-0000-0100-000002000000}"/>
  <tableColumns count="7">
    <tableColumn id="1" xr3:uid="{00000000-0010-0000-0100-000001000000}" name="Test" dataDxfId="62"/>
    <tableColumn id="2" xr3:uid="{00000000-0010-0000-0100-000002000000}" name="Taide_1" dataDxfId="61"/>
    <tableColumn id="3" xr3:uid="{00000000-0010-0000-0100-000003000000}" name="Taide_2" dataDxfId="60"/>
    <tableColumn id="4" xr3:uid="{00000000-0010-0000-0100-000004000000}" name="Taide_3" dataDxfId="59"/>
    <tableColumn id="5" xr3:uid="{00000000-0010-0000-0100-000005000000}" name="Taide_4" dataDxfId="58"/>
    <tableColumn id="6" xr3:uid="{00000000-0010-0000-0100-000006000000}" name="欄1" dataDxfId="57"/>
    <tableColumn id="7" xr3:uid="{00000000-0010-0000-0100-000007000000}" name="AVG" dataDxfId="5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6:G9" totalsRowShown="0" headerRowDxfId="55" dataDxfId="54">
  <autoFilter ref="A6:G9" xr:uid="{00000000-0009-0000-0100-000003000000}"/>
  <tableColumns count="7">
    <tableColumn id="1" xr3:uid="{00000000-0010-0000-0200-000001000000}" name="Test" dataDxfId="53"/>
    <tableColumn id="2" xr3:uid="{00000000-0010-0000-0200-000002000000}" name="llama3_0" dataDxfId="52"/>
    <tableColumn id="3" xr3:uid="{00000000-0010-0000-0200-000003000000}" name="llama3_1" dataDxfId="51"/>
    <tableColumn id="4" xr3:uid="{00000000-0010-0000-0200-000004000000}" name="llama3_2" dataDxfId="50"/>
    <tableColumn id="5" xr3:uid="{00000000-0010-0000-0200-000005000000}" name="llama3_3" dataDxfId="49"/>
    <tableColumn id="6" xr3:uid="{00000000-0010-0000-0200-000006000000}" name="llama3_4" dataDxfId="48"/>
    <tableColumn id="7" xr3:uid="{00000000-0010-0000-0200-000007000000}" name="AVG" dataDxfId="47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格4" displayName="表格4" ref="A1:G4" totalsRowCount="1" headerRowDxfId="46" dataDxfId="45" totalsRowDxfId="44">
  <autoFilter ref="A1:G3" xr:uid="{00000000-0009-0000-0100-000004000000}"/>
  <tableColumns count="7">
    <tableColumn id="1" xr3:uid="{00000000-0010-0000-0300-000001000000}" name="Test" totalsRowLabel="SUM" dataDxfId="43" totalsRowDxfId="42"/>
    <tableColumn id="2" xr3:uid="{00000000-0010-0000-0300-000002000000}" name="Gemma27b_1" totalsRowFunction="custom" dataDxfId="41" totalsRowDxfId="40">
      <totalsRowFormula>SUM(表格4[Gemma27b_1])</totalsRowFormula>
    </tableColumn>
    <tableColumn id="3" xr3:uid="{00000000-0010-0000-0300-000003000000}" name="Gemini27b_2" totalsRowFunction="custom" dataDxfId="39" totalsRowDxfId="38">
      <totalsRowFormula>SUM(表格4[Gemini27b_2])</totalsRowFormula>
    </tableColumn>
    <tableColumn id="4" xr3:uid="{00000000-0010-0000-0300-000004000000}" name="Gemma27b_3" totalsRowFunction="custom" dataDxfId="37" totalsRowDxfId="36">
      <totalsRowFormula>SUM(表格4[Gemma27b_3])</totalsRowFormula>
    </tableColumn>
    <tableColumn id="5" xr3:uid="{00000000-0010-0000-0300-000005000000}" name="Gemma27b_4" totalsRowFunction="custom" dataDxfId="35" totalsRowDxfId="34">
      <totalsRowFormula>SUM(表格4[Gemma27b_4])</totalsRowFormula>
    </tableColumn>
    <tableColumn id="6" xr3:uid="{00000000-0010-0000-0300-000006000000}" name="Gemma27b_5" totalsRowFunction="custom" dataDxfId="33" totalsRowDxfId="32">
      <totalsRowFormula>SUM(表格4[Gemma27b_5])</totalsRowFormula>
    </tableColumn>
    <tableColumn id="7" xr3:uid="{00000000-0010-0000-0300-000007000000}" name="AVG" totalsRowFunction="custom" dataDxfId="31" totalsRowDxfId="30">
      <totalsRowFormula>AVERAGE(表格4[[#Totals],[Gemma27b_1]:[Gemma27b_5]])</totalsRowFormula>
    </tableColumn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5C1F50-8C17-4108-912C-0D0857960590}" name="表格5" displayName="表格5" ref="A21:G24" totalsRowShown="0" headerRowDxfId="29" dataDxfId="28">
  <autoFilter ref="A21:G24" xr:uid="{6E5C1F50-8C17-4108-912C-0D0857960590}"/>
  <tableColumns count="7">
    <tableColumn id="1" xr3:uid="{8F2F16B0-9EBC-4043-8745-6FFC70C7263D}" name="Test" dataDxfId="27"/>
    <tableColumn id="2" xr3:uid="{BAFA1013-2BEA-48C5-88EF-4C282105C1BA}" name="GPT4o_mini_0" dataDxfId="26"/>
    <tableColumn id="3" xr3:uid="{99D85430-89A8-4DF3-BCCD-42F74601CBDD}" name="GPT4o_mini_1" dataDxfId="25"/>
    <tableColumn id="4" xr3:uid="{7153177E-D536-4EDC-A139-04FBF6B71DD4}" name="GPT4o_mini_2" dataDxfId="24"/>
    <tableColumn id="5" xr3:uid="{18E190C0-F41D-4C23-BBE9-8C066D9C6B66}" name="GPT4o_mini_3" dataDxfId="23"/>
    <tableColumn id="6" xr3:uid="{253E3F92-74A0-4631-BF4D-90B33BF4C093}" name="GPT4o_mini_4" dataDxfId="22"/>
    <tableColumn id="7" xr3:uid="{7B2BA074-A05C-484E-96AD-786707EEFA86}" name="AVG" dataDxfId="2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8F5610C-965D-4C37-BB6E-3839955591D4}" name="表格24" displayName="表格24" ref="A11:E14" totalsRowShown="0" headerRowDxfId="8" dataDxfId="7">
  <autoFilter ref="A11:E14" xr:uid="{58F5610C-965D-4C37-BB6E-3839955591D4}"/>
  <tableColumns count="5">
    <tableColumn id="1" xr3:uid="{90F147BC-AB5F-4FEC-A92B-8E653AAB6EED}" name="Llama3f16" dataDxfId="13"/>
    <tableColumn id="2" xr3:uid="{EA76C8D6-9741-4A48-A988-C309C4184ED4}" name="Llama3f16_0" dataDxfId="12"/>
    <tableColumn id="3" xr3:uid="{9903F8A0-712C-46A1-83A5-35CE8A2F4CA5}" name="Llama3f16_1" dataDxfId="11"/>
    <tableColumn id="4" xr3:uid="{3A584B02-5B14-4281-98A5-7EE03C8FDFB9}" name="Llama3f16_2" dataDxfId="10"/>
    <tableColumn id="5" xr3:uid="{871EEA12-1D35-4C5D-8C63-675971B5B037}" name="AVG" dataDxfId="9">
      <calculatedColumnFormula>AVERAGE(表格24[[#This Row],[Llama3f16_0]:[Llama3f16_2]])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47E3D04-5BF1-4F29-8F94-C28735153895}" name="表格25" displayName="表格25" ref="A1:E4" totalsRowShown="0" headerRowDxfId="1" dataDxfId="0">
  <autoFilter ref="A1:E4" xr:uid="{447E3D04-5BF1-4F29-8F94-C28735153895}"/>
  <tableColumns count="5">
    <tableColumn id="1" xr3:uid="{A4F569C0-B1C5-4274-87F9-9C0887A00AE6}" name="GPT4o-mini" dataDxfId="6"/>
    <tableColumn id="2" xr3:uid="{4DAD6647-EECB-4E7E-8D7A-7FF55BFF2FDB}" name="GPT4o-mini_0" dataDxfId="5"/>
    <tableColumn id="3" xr3:uid="{A6F567D5-D997-4508-BE16-025DC3138B51}" name="GPT4o-mini_1" dataDxfId="4"/>
    <tableColumn id="4" xr3:uid="{D4DDC1E4-1137-47CC-B71D-8C6DFF6E8E2E}" name="GPT4o-mini_2" dataDxfId="3"/>
    <tableColumn id="5" xr3:uid="{21EE72A3-C75B-415F-B4FF-DD9AC6EF5B79}" name="AVG" dataDxfId="2">
      <calculatedColumnFormula>AVERAGE(表格25[[#This Row],[GPT4o-mini_0]:[GPT4o-mini_2]])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D03F79-350F-4C5C-8F66-75E2C8A7DC21}" name="表格1_17" displayName="表格1_17" ref="A16:G19" totalsRowShown="0" headerRowDxfId="126" dataDxfId="125">
  <autoFilter ref="A16:G19" xr:uid="{00000000-0009-0000-0100-000001000000}"/>
  <tableColumns count="7">
    <tableColumn id="1" xr3:uid="{DB16A7F6-3E9A-4024-8194-0A592D375489}" name="Test" dataDxfId="124"/>
    <tableColumn id="2" xr3:uid="{0F39B88F-B7D8-4936-8057-9BCB1EF7F066}" name="Llama3f16_0" dataDxfId="123"/>
    <tableColumn id="3" xr3:uid="{530E42FE-8138-4093-BF7A-04C972465C5B}" name="Llama3f16_1" dataDxfId="122"/>
    <tableColumn id="4" xr3:uid="{300A376F-9493-43A0-85C2-7625494E8AE5}" name="Llama3f16_2" dataDxfId="121"/>
    <tableColumn id="5" xr3:uid="{A5FF5E55-E2FF-4322-AF5D-7807181A6D98}" name="Llama3f16_3" dataDxfId="120"/>
    <tableColumn id="6" xr3:uid="{11DDB850-44EB-4FEB-A2A3-F3261438E058}" name="Llama3f16_4" dataDxfId="119"/>
    <tableColumn id="7" xr3:uid="{A947CD9F-FF0D-430F-99A7-F5BE78DB6E2B}" name="AVG" dataDxfId="11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6779FD4-8259-4145-8F71-2D9D6F9C3607}" name="表格2_18" displayName="表格2_18" ref="A11:G14" totalsRowShown="0" headerRowDxfId="117" dataDxfId="116">
  <autoFilter ref="A11:G14" xr:uid="{00000000-0009-0000-0100-000002000000}"/>
  <tableColumns count="7">
    <tableColumn id="1" xr3:uid="{697D0819-482F-44C5-A4C1-FD75500A3B6B}" name="Test" dataDxfId="115"/>
    <tableColumn id="2" xr3:uid="{28F6FF53-3940-45C0-BFE9-0F733C2C9006}" name="Taide_1" dataDxfId="114"/>
    <tableColumn id="3" xr3:uid="{9695BE74-9F87-453A-B212-1BF80FFA446B}" name="Taide_2" dataDxfId="113"/>
    <tableColumn id="4" xr3:uid="{C0B0EDC6-1F1A-4887-8E00-AA79AB46AB21}" name="Taide_3" dataDxfId="112"/>
    <tableColumn id="5" xr3:uid="{B88304F1-3DE2-467A-BE57-089C932D6234}" name="Taide_4" dataDxfId="111"/>
    <tableColumn id="6" xr3:uid="{4CAD63F3-8C11-4BE7-9C20-80BEA25169DB}" name="欄1" dataDxfId="110"/>
    <tableColumn id="7" xr3:uid="{DA9009E3-07EE-4EA8-A441-266A13355AA2}" name="AVG" dataDxfId="10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0C7AF5-EB4A-4EC9-800E-000A036BB21F}" name="表格3_19" displayName="表格3_19" ref="A6:G9" totalsRowShown="0" headerRowDxfId="108" dataDxfId="107">
  <autoFilter ref="A6:G9" xr:uid="{00000000-0009-0000-0100-000003000000}"/>
  <tableColumns count="7">
    <tableColumn id="1" xr3:uid="{0D99380C-BFC5-4F16-8B1A-40C35EC6C2F3}" name="Test" dataDxfId="106"/>
    <tableColumn id="2" xr3:uid="{06AD71B2-3438-4886-99DC-CE2F86A103F7}" name="llama3_0" dataDxfId="105"/>
    <tableColumn id="3" xr3:uid="{26C145DD-04CF-4330-9D61-752321CFD227}" name="llama3_1" dataDxfId="104"/>
    <tableColumn id="4" xr3:uid="{891990CB-D03C-4242-9BD6-5535108CF5A6}" name="llama3_2" dataDxfId="103"/>
    <tableColumn id="5" xr3:uid="{2F38F774-9568-441D-8C14-92835B6109F4}" name="llama3_3" dataDxfId="102"/>
    <tableColumn id="6" xr3:uid="{EF9B3473-B631-4AC3-9142-1E4B1C9FB98E}" name="llama3_4" dataDxfId="101"/>
    <tableColumn id="7" xr3:uid="{9964A90F-448A-4C00-9477-25A167FB9D1F}" name="AVG" dataDxfId="100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7C189F-5F82-4087-A8DA-C5AF68C859A0}" name="表格4_20" displayName="表格4_20" ref="A1:G4" totalsRowCount="1" headerRowDxfId="99" dataDxfId="98" totalsRowDxfId="97">
  <autoFilter ref="A1:G3" xr:uid="{00000000-0009-0000-0100-000004000000}"/>
  <tableColumns count="7">
    <tableColumn id="1" xr3:uid="{F0BB06B0-D12E-41E4-B3D6-C334AEC8A688}" name="Test" totalsRowLabel="SUM" dataDxfId="96" totalsRowDxfId="95"/>
    <tableColumn id="2" xr3:uid="{D2435DAC-91AF-4901-9981-52ABF23824F8}" name="Gemma27b_1" totalsRowFunction="custom" dataDxfId="94" totalsRowDxfId="93">
      <totalsRowFormula>SUM(表格4_20[Gemma27b_1])</totalsRowFormula>
    </tableColumn>
    <tableColumn id="3" xr3:uid="{A88ED242-FC8E-4648-8A55-070C253BB2D9}" name="Gemini27b_2" totalsRowFunction="custom" dataDxfId="92" totalsRowDxfId="91">
      <totalsRowFormula>SUM(表格4_20[Gemini27b_2])</totalsRowFormula>
    </tableColumn>
    <tableColumn id="4" xr3:uid="{51BF0D93-17E1-45B7-99EE-595FD255EF47}" name="Gemma27b_3" totalsRowFunction="custom" dataDxfId="90" totalsRowDxfId="89">
      <totalsRowFormula>SUM(表格4_20[Gemma27b_3])</totalsRowFormula>
    </tableColumn>
    <tableColumn id="5" xr3:uid="{506D4CCB-DA7B-48A7-A998-B7A62B7C11D3}" name="Gemma27b_4" totalsRowFunction="custom" dataDxfId="88" totalsRowDxfId="87">
      <totalsRowFormula>SUM(表格4_20[Gemma27b_4])</totalsRowFormula>
    </tableColumn>
    <tableColumn id="6" xr3:uid="{9D9F2D9D-BEBC-45D2-98A2-8D06937B7F5E}" name="Gemma27b_5" totalsRowFunction="custom" dataDxfId="86" totalsRowDxfId="85">
      <totalsRowFormula>SUM(表格4_20[Gemma27b_5])</totalsRowFormula>
    </tableColumn>
    <tableColumn id="7" xr3:uid="{908DAE08-6C68-480B-8E2C-F59975779660}" name="AVG" totalsRowFunction="custom" dataDxfId="84" totalsRowDxfId="83">
      <totalsRowFormula>AVERAGE(表格4_20[[#Totals],[Gemma27b_1]:[Gemma27b_5]])</totalsRow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635ECFE-B678-4039-B578-A43973042D7E}" name="表格5_21" displayName="表格5_21" ref="A21:G24" totalsRowShown="0" headerRowDxfId="82" dataDxfId="81">
  <autoFilter ref="A21:G24" xr:uid="{6E5C1F50-8C17-4108-912C-0D0857960590}"/>
  <tableColumns count="7">
    <tableColumn id="1" xr3:uid="{9FDF0A2A-2ABF-4596-8653-1F24649248BE}" name="Test" dataDxfId="80"/>
    <tableColumn id="2" xr3:uid="{6B768E99-8E71-4326-9CA3-33156E3F822C}" name="GPT4o_mini_0" dataDxfId="79"/>
    <tableColumn id="3" xr3:uid="{8F17EBE9-9E77-4B1C-85D4-AB0D31FA2D7A}" name="GPT4o_mini_1" dataDxfId="78"/>
    <tableColumn id="4" xr3:uid="{4816154E-75F0-4F6E-BD80-85D71DDFA815}" name="GPT4o_mini_2" dataDxfId="77"/>
    <tableColumn id="5" xr3:uid="{BCA1B4BD-4A9B-465D-9B50-244624FE62BB}" name="GPT4o_mini_3" dataDxfId="76"/>
    <tableColumn id="6" xr3:uid="{D97A6CA8-8816-472A-812E-F570BDA1C33A}" name="GPT4o_mini_4" dataDxfId="75"/>
    <tableColumn id="7" xr3:uid="{0EF3C39D-4235-4C47-B140-C5655CCB6F8B}" name="AVG" dataDxfId="7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6:G19" totalsRowShown="0" headerRowDxfId="73" dataDxfId="72">
  <autoFilter ref="A16:G19" xr:uid="{00000000-0009-0000-0100-000001000000}"/>
  <tableColumns count="7">
    <tableColumn id="1" xr3:uid="{00000000-0010-0000-0000-000001000000}" name="Test" dataDxfId="71"/>
    <tableColumn id="2" xr3:uid="{00000000-0010-0000-0000-000002000000}" name="Llama3f16_0" dataDxfId="70"/>
    <tableColumn id="3" xr3:uid="{00000000-0010-0000-0000-000003000000}" name="Llama3f16_1" dataDxfId="69"/>
    <tableColumn id="4" xr3:uid="{00000000-0010-0000-0000-000004000000}" name="Llama3f16_2" dataDxfId="68"/>
    <tableColumn id="5" xr3:uid="{00000000-0010-0000-0000-000005000000}" name="Llama3f16_3" dataDxfId="67"/>
    <tableColumn id="6" xr3:uid="{00000000-0010-0000-0000-000006000000}" name="Llama3f16_4" dataDxfId="66"/>
    <tableColumn id="7" xr3:uid="{00000000-0010-0000-0000-000007000000}" name="AVG" dataDxfId="6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6532-B8E5-44EE-ADB0-8C7269E5340A}">
  <dimension ref="A1:G20"/>
  <sheetViews>
    <sheetView tabSelected="1" workbookViewId="0">
      <selection activeCell="J26" sqref="J26"/>
    </sheetView>
  </sheetViews>
  <sheetFormatPr defaultRowHeight="15.75" x14ac:dyDescent="0.25"/>
  <cols>
    <col min="1" max="1" width="18.75" style="15" customWidth="1"/>
    <col min="2" max="4" width="16.75" style="15" customWidth="1"/>
    <col min="5" max="5" width="13.75" style="15" customWidth="1"/>
    <col min="6" max="6" width="16.25" style="15" customWidth="1"/>
    <col min="7" max="7" width="9" style="16"/>
    <col min="8" max="16384" width="9" style="15"/>
  </cols>
  <sheetData>
    <row r="1" spans="1:5" x14ac:dyDescent="0.25">
      <c r="A1" s="23" t="s">
        <v>30</v>
      </c>
      <c r="B1" s="15" t="s">
        <v>49</v>
      </c>
      <c r="C1" s="15" t="s">
        <v>47</v>
      </c>
      <c r="D1" s="15" t="s">
        <v>48</v>
      </c>
      <c r="E1" s="17" t="s">
        <v>1</v>
      </c>
    </row>
    <row r="2" spans="1:5" x14ac:dyDescent="0.25">
      <c r="A2" s="15" t="s">
        <v>24</v>
      </c>
      <c r="B2" s="15">
        <v>13</v>
      </c>
      <c r="C2" s="15">
        <v>13</v>
      </c>
      <c r="D2" s="15">
        <v>13</v>
      </c>
      <c r="E2" s="17">
        <f>AVERAGE(表格25[[#This Row],[GPT4o-mini_0]:[GPT4o-mini_2]])</f>
        <v>13</v>
      </c>
    </row>
    <row r="3" spans="1:5" x14ac:dyDescent="0.25">
      <c r="A3" s="15" t="s">
        <v>25</v>
      </c>
      <c r="B3" s="15">
        <v>11</v>
      </c>
      <c r="C3" s="15">
        <v>9</v>
      </c>
      <c r="D3" s="15">
        <v>10</v>
      </c>
      <c r="E3" s="17">
        <f>AVERAGE(表格25[[#This Row],[GPT4o-mini_0]:[GPT4o-mini_2]])</f>
        <v>10</v>
      </c>
    </row>
    <row r="4" spans="1:5" x14ac:dyDescent="0.25">
      <c r="A4" s="18" t="s">
        <v>36</v>
      </c>
      <c r="B4" s="15">
        <f>SUM(B2:B3)</f>
        <v>24</v>
      </c>
      <c r="C4" s="15">
        <f t="shared" ref="C4:D4" si="0">SUM(C2:C3)</f>
        <v>22</v>
      </c>
      <c r="D4" s="15">
        <f t="shared" si="0"/>
        <v>23</v>
      </c>
      <c r="E4" s="19">
        <f>AVERAGE(表格25[[#This Row],[GPT4o-mini_0]:[GPT4o-mini_2]])</f>
        <v>23</v>
      </c>
    </row>
    <row r="5" spans="1:5" x14ac:dyDescent="0.25">
      <c r="A5" s="18"/>
      <c r="E5" s="17"/>
    </row>
    <row r="6" spans="1:5" x14ac:dyDescent="0.25">
      <c r="A6" s="24" t="s">
        <v>26</v>
      </c>
      <c r="B6" s="15" t="s">
        <v>50</v>
      </c>
      <c r="C6" s="15" t="s">
        <v>42</v>
      </c>
      <c r="D6" s="15" t="s">
        <v>51</v>
      </c>
      <c r="E6" s="16" t="s">
        <v>1</v>
      </c>
    </row>
    <row r="7" spans="1:5" x14ac:dyDescent="0.25">
      <c r="A7" s="15" t="s">
        <v>2</v>
      </c>
      <c r="B7" s="15">
        <v>10</v>
      </c>
      <c r="C7" s="15">
        <v>11</v>
      </c>
      <c r="D7" s="15">
        <v>11</v>
      </c>
      <c r="E7" s="17">
        <f>AVERAGE(表格21[[#This Row],[Gemma27b_0]:[Gemma27b_2]])</f>
        <v>10.666666666666666</v>
      </c>
    </row>
    <row r="8" spans="1:5" x14ac:dyDescent="0.25">
      <c r="A8" s="15" t="s">
        <v>3</v>
      </c>
      <c r="B8" s="15">
        <v>10</v>
      </c>
      <c r="C8" s="15">
        <v>10</v>
      </c>
      <c r="D8" s="15">
        <v>10</v>
      </c>
      <c r="E8" s="17">
        <f>AVERAGE(表格21[[#This Row],[Gemma27b_0]:[Gemma27b_2]])</f>
        <v>10</v>
      </c>
    </row>
    <row r="9" spans="1:5" x14ac:dyDescent="0.25">
      <c r="A9" s="18" t="s">
        <v>36</v>
      </c>
      <c r="B9" s="15">
        <f>SUM(B7:B8)</f>
        <v>20</v>
      </c>
      <c r="C9" s="15">
        <f t="shared" ref="C9:D9" si="1">SUM(C7:C8)</f>
        <v>21</v>
      </c>
      <c r="D9" s="15">
        <f t="shared" si="1"/>
        <v>21</v>
      </c>
      <c r="E9" s="20">
        <f>AVERAGE(表格21[[#This Row],[Gemma27b_0]:[Gemma27b_2]])</f>
        <v>20.666666666666668</v>
      </c>
    </row>
    <row r="10" spans="1:5" x14ac:dyDescent="0.25">
      <c r="E10" s="17"/>
    </row>
    <row r="11" spans="1:5" x14ac:dyDescent="0.25">
      <c r="A11" s="24" t="s">
        <v>29</v>
      </c>
      <c r="B11" s="15" t="s">
        <v>28</v>
      </c>
      <c r="C11" s="15" t="s">
        <v>14</v>
      </c>
      <c r="D11" s="15" t="s">
        <v>15</v>
      </c>
      <c r="E11" s="17" t="s">
        <v>1</v>
      </c>
    </row>
    <row r="12" spans="1:5" x14ac:dyDescent="0.25">
      <c r="A12" s="15" t="s">
        <v>2</v>
      </c>
      <c r="B12" s="15">
        <v>10</v>
      </c>
      <c r="C12" s="15">
        <v>13</v>
      </c>
      <c r="D12" s="15">
        <v>9</v>
      </c>
      <c r="E12" s="17">
        <f>AVERAGE(表格24[[#This Row],[Llama3f16_0]:[Llama3f16_2]])</f>
        <v>10.666666666666666</v>
      </c>
    </row>
    <row r="13" spans="1:5" x14ac:dyDescent="0.25">
      <c r="A13" s="15" t="s">
        <v>3</v>
      </c>
      <c r="B13" s="15">
        <v>8</v>
      </c>
      <c r="C13" s="15">
        <v>8</v>
      </c>
      <c r="D13" s="15">
        <v>9</v>
      </c>
      <c r="E13" s="17">
        <f>AVERAGE(表格24[[#This Row],[Llama3f16_0]:[Llama3f16_2]])</f>
        <v>8.3333333333333339</v>
      </c>
    </row>
    <row r="14" spans="1:5" x14ac:dyDescent="0.25">
      <c r="A14" s="18" t="s">
        <v>36</v>
      </c>
      <c r="B14" s="15">
        <f>SUM(B12:B13)</f>
        <v>18</v>
      </c>
      <c r="C14" s="15">
        <f t="shared" ref="C14:D14" si="2">SUM(C12:C13)</f>
        <v>21</v>
      </c>
      <c r="D14" s="15">
        <f t="shared" si="2"/>
        <v>18</v>
      </c>
      <c r="E14" s="21">
        <f>AVERAGE(表格24[[#This Row],[Llama3f16_0]:[Llama3f16_2]])</f>
        <v>19</v>
      </c>
    </row>
    <row r="15" spans="1:5" x14ac:dyDescent="0.25">
      <c r="E15" s="17"/>
    </row>
    <row r="17" spans="1:5" ht="22.5" customHeight="1" x14ac:dyDescent="0.25">
      <c r="A17" s="6" t="s">
        <v>35</v>
      </c>
      <c r="B17" s="6" t="s">
        <v>31</v>
      </c>
      <c r="C17" s="6" t="s">
        <v>32</v>
      </c>
      <c r="D17" s="6" t="s">
        <v>33</v>
      </c>
      <c r="E17" s="6" t="s">
        <v>34</v>
      </c>
    </row>
    <row r="18" spans="1:5" ht="22.5" customHeight="1" x14ac:dyDescent="0.25">
      <c r="A18" s="7" t="s">
        <v>30</v>
      </c>
      <c r="B18" s="9">
        <v>24</v>
      </c>
      <c r="C18" s="9">
        <v>22</v>
      </c>
      <c r="D18" s="9">
        <v>23</v>
      </c>
      <c r="E18" s="10">
        <f>AVERAGE(B18:D18)</f>
        <v>23</v>
      </c>
    </row>
    <row r="19" spans="1:5" ht="22.5" customHeight="1" x14ac:dyDescent="0.25">
      <c r="A19" s="7" t="s">
        <v>26</v>
      </c>
      <c r="B19" s="9">
        <v>20</v>
      </c>
      <c r="C19" s="9">
        <v>21</v>
      </c>
      <c r="D19" s="9">
        <v>21</v>
      </c>
      <c r="E19" s="22">
        <f t="shared" ref="E19:E20" si="3">AVERAGE(B19:D19)</f>
        <v>20.666666666666668</v>
      </c>
    </row>
    <row r="20" spans="1:5" ht="22.5" customHeight="1" x14ac:dyDescent="0.25">
      <c r="A20" s="7" t="s">
        <v>29</v>
      </c>
      <c r="B20" s="9">
        <v>18</v>
      </c>
      <c r="C20" s="9">
        <v>21</v>
      </c>
      <c r="D20" s="9">
        <v>18</v>
      </c>
      <c r="E20" s="11">
        <f t="shared" si="3"/>
        <v>19</v>
      </c>
    </row>
  </sheetData>
  <phoneticPr fontId="20" type="noConversion"/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3D46-BE18-439E-8634-C0A8EC455011}">
  <dimension ref="A1:G24"/>
  <sheetViews>
    <sheetView workbookViewId="0">
      <selection activeCell="A19" sqref="A19"/>
    </sheetView>
  </sheetViews>
  <sheetFormatPr defaultRowHeight="15.75" x14ac:dyDescent="0.25"/>
  <cols>
    <col min="1" max="1" width="18.75" style="1" customWidth="1"/>
    <col min="2" max="6" width="16.25" style="1" customWidth="1"/>
    <col min="7" max="16384" width="9" style="1"/>
  </cols>
  <sheetData>
    <row r="1" spans="1:7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1</v>
      </c>
    </row>
    <row r="2" spans="1:7" x14ac:dyDescent="0.25">
      <c r="A2" s="1" t="s">
        <v>2</v>
      </c>
      <c r="B2" s="1">
        <v>12</v>
      </c>
      <c r="C2" s="1">
        <v>15</v>
      </c>
      <c r="D2" s="1">
        <v>11</v>
      </c>
      <c r="E2" s="1">
        <v>12</v>
      </c>
      <c r="F2" s="1">
        <v>10</v>
      </c>
      <c r="G2" s="5">
        <v>12</v>
      </c>
    </row>
    <row r="3" spans="1:7" x14ac:dyDescent="0.25">
      <c r="A3" s="1" t="s">
        <v>3</v>
      </c>
      <c r="B3" s="1">
        <v>5</v>
      </c>
      <c r="C3" s="1">
        <v>5</v>
      </c>
      <c r="D3" s="1">
        <v>5</v>
      </c>
      <c r="E3" s="1">
        <v>7</v>
      </c>
      <c r="F3" s="1">
        <v>6</v>
      </c>
      <c r="G3" s="5">
        <v>5.6</v>
      </c>
    </row>
    <row r="4" spans="1:7" x14ac:dyDescent="0.25">
      <c r="A4" s="1" t="s">
        <v>36</v>
      </c>
      <c r="B4" s="1">
        <f>SUM(表格4_20[Gemma27b_1])</f>
        <v>17</v>
      </c>
      <c r="C4" s="1">
        <f>SUM(表格4_20[Gemini27b_2])</f>
        <v>20</v>
      </c>
      <c r="D4" s="1">
        <f>SUM(表格4_20[Gemma27b_3])</f>
        <v>16</v>
      </c>
      <c r="E4" s="1">
        <f>SUM(表格4_20[Gemma27b_4])</f>
        <v>19</v>
      </c>
      <c r="F4" s="1">
        <f>SUM(表格4_20[Gemma27b_5])</f>
        <v>16</v>
      </c>
      <c r="G4" s="2">
        <f>AVERAGE(表格4_20[[#Totals],[Gemma27b_1]:[Gemma27b_5]])</f>
        <v>17.600000000000001</v>
      </c>
    </row>
    <row r="6" spans="1:7" x14ac:dyDescent="0.25">
      <c r="A6" s="1" t="s">
        <v>0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1</v>
      </c>
    </row>
    <row r="7" spans="1:7" x14ac:dyDescent="0.25">
      <c r="A7" s="1" t="s">
        <v>2</v>
      </c>
      <c r="B7" s="1">
        <v>10</v>
      </c>
      <c r="C7" s="1">
        <v>9</v>
      </c>
      <c r="D7" s="1">
        <v>8</v>
      </c>
      <c r="E7" s="1">
        <v>9</v>
      </c>
      <c r="F7" s="1">
        <v>10</v>
      </c>
      <c r="G7" s="1">
        <v>9.1999999999999993</v>
      </c>
    </row>
    <row r="8" spans="1:7" x14ac:dyDescent="0.25">
      <c r="A8" s="1" t="s">
        <v>3</v>
      </c>
      <c r="B8" s="1">
        <v>6</v>
      </c>
      <c r="C8" s="1">
        <v>5</v>
      </c>
      <c r="D8" s="1">
        <v>7</v>
      </c>
      <c r="E8" s="1">
        <v>6</v>
      </c>
      <c r="F8" s="1">
        <v>7</v>
      </c>
      <c r="G8" s="1">
        <v>6.2</v>
      </c>
    </row>
    <row r="9" spans="1:7" s="12" customFormat="1" x14ac:dyDescent="0.25">
      <c r="A9" s="12" t="s">
        <v>36</v>
      </c>
      <c r="B9" s="12">
        <f>SUM(B7:B8)</f>
        <v>16</v>
      </c>
      <c r="C9" s="12">
        <f t="shared" ref="C9:F9" si="0">SUM(C7:C8)</f>
        <v>14</v>
      </c>
      <c r="D9" s="12">
        <f t="shared" si="0"/>
        <v>15</v>
      </c>
      <c r="E9" s="12">
        <f t="shared" si="0"/>
        <v>15</v>
      </c>
      <c r="F9" s="12">
        <f t="shared" si="0"/>
        <v>17</v>
      </c>
      <c r="G9" s="12">
        <f>AVERAGE(表格3_19[[#This Row],[llama3_0]:[llama3_4]])</f>
        <v>15.4</v>
      </c>
    </row>
    <row r="11" spans="1:7" ht="16.5" x14ac:dyDescent="0.25">
      <c r="A11" s="1" t="s">
        <v>0</v>
      </c>
      <c r="B11" s="1" t="s">
        <v>27</v>
      </c>
      <c r="C11" s="1" t="s">
        <v>10</v>
      </c>
      <c r="D11" s="1" t="s">
        <v>11</v>
      </c>
      <c r="E11" s="1" t="s">
        <v>12</v>
      </c>
      <c r="F11" s="1" t="s">
        <v>18</v>
      </c>
      <c r="G11" s="1" t="s">
        <v>1</v>
      </c>
    </row>
    <row r="12" spans="1:7" x14ac:dyDescent="0.25">
      <c r="A12" s="1" t="s">
        <v>2</v>
      </c>
      <c r="B12" s="1">
        <v>5</v>
      </c>
      <c r="C12" s="1">
        <v>7</v>
      </c>
      <c r="D12" s="1">
        <v>7</v>
      </c>
      <c r="E12" s="1">
        <v>7</v>
      </c>
      <c r="G12" s="1">
        <v>6.5</v>
      </c>
    </row>
    <row r="13" spans="1:7" x14ac:dyDescent="0.25">
      <c r="A13" s="1" t="s">
        <v>3</v>
      </c>
      <c r="B13" s="1">
        <v>5</v>
      </c>
      <c r="C13" s="1">
        <v>5</v>
      </c>
      <c r="D13" s="1">
        <v>4</v>
      </c>
      <c r="E13" s="1">
        <v>3</v>
      </c>
      <c r="G13" s="1">
        <v>4.25</v>
      </c>
    </row>
    <row r="14" spans="1:7" s="12" customFormat="1" x14ac:dyDescent="0.25">
      <c r="A14" s="12" t="s">
        <v>36</v>
      </c>
      <c r="B14" s="12">
        <f>SUM(B12:B13)</f>
        <v>10</v>
      </c>
      <c r="C14" s="12">
        <f t="shared" ref="C14:E14" si="1">SUM(C12:C13)</f>
        <v>12</v>
      </c>
      <c r="D14" s="12">
        <f t="shared" si="1"/>
        <v>11</v>
      </c>
      <c r="E14" s="12">
        <f t="shared" si="1"/>
        <v>10</v>
      </c>
      <c r="G14" s="12">
        <f>AVERAGE(表格2_18[[#This Row],[Taide_1]:[Taide_4]])</f>
        <v>10.75</v>
      </c>
    </row>
    <row r="16" spans="1:7" x14ac:dyDescent="0.25">
      <c r="A16" s="1" t="s">
        <v>0</v>
      </c>
      <c r="B16" s="1" t="s">
        <v>28</v>
      </c>
      <c r="C16" s="1" t="s">
        <v>14</v>
      </c>
      <c r="D16" s="1" t="s">
        <v>15</v>
      </c>
      <c r="E16" s="1" t="s">
        <v>16</v>
      </c>
      <c r="F16" s="1" t="s">
        <v>17</v>
      </c>
      <c r="G16" s="1" t="s">
        <v>1</v>
      </c>
    </row>
    <row r="17" spans="1:7" x14ac:dyDescent="0.25">
      <c r="A17" s="1" t="s">
        <v>2</v>
      </c>
      <c r="B17" s="1">
        <v>13</v>
      </c>
      <c r="C17" s="1">
        <v>13</v>
      </c>
      <c r="D17" s="1">
        <v>13</v>
      </c>
      <c r="E17" s="1">
        <v>12</v>
      </c>
      <c r="F17" s="1">
        <v>13</v>
      </c>
      <c r="G17" s="3">
        <v>12.8</v>
      </c>
    </row>
    <row r="18" spans="1:7" x14ac:dyDescent="0.25">
      <c r="A18" s="1" t="s">
        <v>3</v>
      </c>
      <c r="B18" s="1">
        <v>6</v>
      </c>
      <c r="C18" s="1">
        <v>8</v>
      </c>
      <c r="D18" s="1">
        <v>10</v>
      </c>
      <c r="E18" s="1">
        <v>8</v>
      </c>
      <c r="F18" s="1">
        <v>8</v>
      </c>
      <c r="G18" s="4">
        <v>8</v>
      </c>
    </row>
    <row r="19" spans="1:7" s="12" customFormat="1" x14ac:dyDescent="0.25">
      <c r="A19" s="12" t="s">
        <v>36</v>
      </c>
      <c r="B19" s="12">
        <f>SUM(B17:B18)</f>
        <v>19</v>
      </c>
      <c r="C19" s="12">
        <f t="shared" ref="C19:F19" si="2">SUM(C17:C18)</f>
        <v>21</v>
      </c>
      <c r="D19" s="12">
        <f t="shared" si="2"/>
        <v>23</v>
      </c>
      <c r="E19" s="12">
        <f t="shared" si="2"/>
        <v>20</v>
      </c>
      <c r="F19" s="12">
        <f t="shared" si="2"/>
        <v>21</v>
      </c>
      <c r="G19" s="14">
        <f>AVERAGE(表格1_17[[#This Row],[Llama3f16_0]:[Llama3f16_4]])</f>
        <v>20.8</v>
      </c>
    </row>
    <row r="21" spans="1:7" x14ac:dyDescent="0.25">
      <c r="A21" s="1" t="s">
        <v>0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1" t="s">
        <v>1</v>
      </c>
    </row>
    <row r="22" spans="1:7" x14ac:dyDescent="0.25">
      <c r="A22" s="1" t="s">
        <v>24</v>
      </c>
      <c r="B22" s="1">
        <v>14</v>
      </c>
      <c r="C22" s="1">
        <v>13</v>
      </c>
      <c r="D22" s="1">
        <v>13</v>
      </c>
      <c r="E22" s="1">
        <v>15</v>
      </c>
      <c r="F22" s="1">
        <v>14</v>
      </c>
      <c r="G22" s="8">
        <v>13.8</v>
      </c>
    </row>
    <row r="23" spans="1:7" x14ac:dyDescent="0.25">
      <c r="A23" s="1" t="s">
        <v>25</v>
      </c>
      <c r="B23" s="1">
        <v>7</v>
      </c>
      <c r="C23" s="1">
        <v>8</v>
      </c>
      <c r="D23" s="1">
        <v>6</v>
      </c>
      <c r="E23" s="1">
        <v>6</v>
      </c>
      <c r="F23" s="1">
        <v>8</v>
      </c>
      <c r="G23" s="8">
        <v>7</v>
      </c>
    </row>
    <row r="24" spans="1:7" s="12" customFormat="1" x14ac:dyDescent="0.25">
      <c r="A24" s="12" t="s">
        <v>36</v>
      </c>
      <c r="B24" s="12">
        <f>SUM(B22:B23)</f>
        <v>21</v>
      </c>
      <c r="C24" s="12">
        <f t="shared" ref="C24:F24" si="3">SUM(C22:C23)</f>
        <v>21</v>
      </c>
      <c r="D24" s="12">
        <f t="shared" si="3"/>
        <v>19</v>
      </c>
      <c r="E24" s="12">
        <f t="shared" si="3"/>
        <v>21</v>
      </c>
      <c r="F24" s="12">
        <f t="shared" si="3"/>
        <v>22</v>
      </c>
      <c r="G24" s="13">
        <f>AVERAGE(表格5_21[[#This Row],[GPT4o_mini_0]:[GPT4o_mini_4]])</f>
        <v>20.8</v>
      </c>
    </row>
  </sheetData>
  <phoneticPr fontId="20" type="noConversion"/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G2" sqref="G2"/>
    </sheetView>
  </sheetViews>
  <sheetFormatPr defaultRowHeight="15.75" x14ac:dyDescent="0.25"/>
  <cols>
    <col min="1" max="1" width="18.75" style="1" customWidth="1"/>
    <col min="2" max="6" width="16.25" style="1" customWidth="1"/>
    <col min="7" max="16384" width="9" style="1"/>
  </cols>
  <sheetData>
    <row r="1" spans="1:7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</v>
      </c>
    </row>
    <row r="2" spans="1:7" x14ac:dyDescent="0.25">
      <c r="A2" s="1" t="s">
        <v>2</v>
      </c>
      <c r="B2" s="1">
        <v>18</v>
      </c>
      <c r="C2" s="1">
        <v>16</v>
      </c>
      <c r="D2" s="1">
        <v>17</v>
      </c>
      <c r="E2" s="1">
        <v>18</v>
      </c>
      <c r="F2" s="1">
        <v>16</v>
      </c>
      <c r="G2" s="5">
        <v>17</v>
      </c>
    </row>
    <row r="3" spans="1:7" x14ac:dyDescent="0.25">
      <c r="A3" s="1" t="s">
        <v>3</v>
      </c>
      <c r="B3" s="1">
        <v>9</v>
      </c>
      <c r="C3" s="1">
        <v>12</v>
      </c>
      <c r="D3" s="1">
        <v>11</v>
      </c>
      <c r="E3" s="1">
        <v>11</v>
      </c>
      <c r="F3" s="1">
        <v>10</v>
      </c>
      <c r="G3" s="5">
        <v>10.6</v>
      </c>
    </row>
    <row r="4" spans="1:7" x14ac:dyDescent="0.25">
      <c r="A4" s="1" t="s">
        <v>36</v>
      </c>
      <c r="B4" s="1">
        <f>SUM(表格4[Gemma27b_1])</f>
        <v>27</v>
      </c>
      <c r="C4" s="1">
        <f>SUM(表格4[Gemini27b_2])</f>
        <v>28</v>
      </c>
      <c r="D4" s="1">
        <f>SUM(表格4[Gemma27b_3])</f>
        <v>28</v>
      </c>
      <c r="E4" s="1">
        <f>SUM(表格4[Gemma27b_4])</f>
        <v>29</v>
      </c>
      <c r="F4" s="1">
        <f>SUM(表格4[Gemma27b_5])</f>
        <v>26</v>
      </c>
      <c r="G4" s="2">
        <f>AVERAGE(表格4[[#Totals],[Gemma27b_1]:[Gemma27b_5]])</f>
        <v>27.6</v>
      </c>
    </row>
    <row r="6" spans="1:7" x14ac:dyDescent="0.25">
      <c r="A6" s="1" t="s">
        <v>0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1</v>
      </c>
    </row>
    <row r="7" spans="1:7" x14ac:dyDescent="0.25">
      <c r="A7" s="1" t="s">
        <v>2</v>
      </c>
      <c r="B7" s="1">
        <v>10</v>
      </c>
      <c r="C7" s="1">
        <v>9</v>
      </c>
      <c r="D7" s="1">
        <v>8</v>
      </c>
      <c r="E7" s="1">
        <v>9</v>
      </c>
      <c r="F7" s="1">
        <v>10</v>
      </c>
      <c r="G7" s="1">
        <v>9.1999999999999993</v>
      </c>
    </row>
    <row r="8" spans="1:7" x14ac:dyDescent="0.25">
      <c r="A8" s="1" t="s">
        <v>3</v>
      </c>
      <c r="B8" s="1">
        <v>6</v>
      </c>
      <c r="C8" s="1">
        <v>5</v>
      </c>
      <c r="D8" s="1">
        <v>7</v>
      </c>
      <c r="E8" s="1">
        <v>6</v>
      </c>
      <c r="F8" s="1">
        <v>7</v>
      </c>
      <c r="G8" s="1">
        <v>6.2</v>
      </c>
    </row>
    <row r="9" spans="1:7" s="12" customFormat="1" x14ac:dyDescent="0.25">
      <c r="A9" s="12" t="s">
        <v>36</v>
      </c>
      <c r="B9" s="12">
        <f>SUM(B7:B8)</f>
        <v>16</v>
      </c>
      <c r="C9" s="12">
        <f t="shared" ref="C9:F9" si="0">SUM(C7:C8)</f>
        <v>14</v>
      </c>
      <c r="D9" s="12">
        <f t="shared" si="0"/>
        <v>15</v>
      </c>
      <c r="E9" s="12">
        <f t="shared" si="0"/>
        <v>15</v>
      </c>
      <c r="F9" s="12">
        <f t="shared" si="0"/>
        <v>17</v>
      </c>
      <c r="G9" s="12">
        <f>AVERAGE(表格3[[#This Row],[llama3_0]:[llama3_4]])</f>
        <v>15.4</v>
      </c>
    </row>
    <row r="11" spans="1:7" ht="16.5" x14ac:dyDescent="0.25">
      <c r="A11" s="1" t="s">
        <v>0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18</v>
      </c>
      <c r="G11" s="1" t="s">
        <v>1</v>
      </c>
    </row>
    <row r="12" spans="1:7" x14ac:dyDescent="0.25">
      <c r="A12" s="1" t="s">
        <v>2</v>
      </c>
      <c r="B12" s="1">
        <v>5</v>
      </c>
      <c r="C12" s="1">
        <v>7</v>
      </c>
      <c r="D12" s="1">
        <v>7</v>
      </c>
      <c r="E12" s="1">
        <v>7</v>
      </c>
      <c r="G12" s="1">
        <v>6.5</v>
      </c>
    </row>
    <row r="13" spans="1:7" x14ac:dyDescent="0.25">
      <c r="A13" s="1" t="s">
        <v>3</v>
      </c>
      <c r="B13" s="1">
        <v>5</v>
      </c>
      <c r="C13" s="1">
        <v>5</v>
      </c>
      <c r="D13" s="1">
        <v>4</v>
      </c>
      <c r="E13" s="1">
        <v>3</v>
      </c>
      <c r="G13" s="1">
        <v>4.25</v>
      </c>
    </row>
    <row r="14" spans="1:7" s="12" customFormat="1" x14ac:dyDescent="0.25">
      <c r="A14" s="12" t="s">
        <v>36</v>
      </c>
      <c r="B14" s="12">
        <f>SUM(B12:B13)</f>
        <v>10</v>
      </c>
      <c r="C14" s="12">
        <f t="shared" ref="C14:E14" si="1">SUM(C12:C13)</f>
        <v>12</v>
      </c>
      <c r="D14" s="12">
        <f t="shared" si="1"/>
        <v>11</v>
      </c>
      <c r="E14" s="12">
        <f t="shared" si="1"/>
        <v>10</v>
      </c>
      <c r="G14" s="12">
        <f>AVERAGE(表格2[[#This Row],[Taide_1]:[Taide_4]])</f>
        <v>10.75</v>
      </c>
    </row>
    <row r="16" spans="1:7" x14ac:dyDescent="0.25">
      <c r="A16" s="1" t="s">
        <v>0</v>
      </c>
      <c r="B16" s="1" t="s">
        <v>13</v>
      </c>
      <c r="C16" s="1" t="s">
        <v>14</v>
      </c>
      <c r="D16" s="1" t="s">
        <v>15</v>
      </c>
      <c r="E16" s="1" t="s">
        <v>16</v>
      </c>
      <c r="F16" s="1" t="s">
        <v>17</v>
      </c>
      <c r="G16" s="1" t="s">
        <v>1</v>
      </c>
    </row>
    <row r="17" spans="1:7" x14ac:dyDescent="0.25">
      <c r="A17" s="1" t="s">
        <v>2</v>
      </c>
      <c r="B17" s="1">
        <v>13</v>
      </c>
      <c r="C17" s="1">
        <v>13</v>
      </c>
      <c r="D17" s="1">
        <v>13</v>
      </c>
      <c r="E17" s="1">
        <v>12</v>
      </c>
      <c r="F17" s="1">
        <v>13</v>
      </c>
      <c r="G17" s="5">
        <v>12.8</v>
      </c>
    </row>
    <row r="18" spans="1:7" x14ac:dyDescent="0.25">
      <c r="A18" s="1" t="s">
        <v>3</v>
      </c>
      <c r="B18" s="1">
        <v>6</v>
      </c>
      <c r="C18" s="1">
        <v>8</v>
      </c>
      <c r="D18" s="1">
        <v>10</v>
      </c>
      <c r="E18" s="1">
        <v>8</v>
      </c>
      <c r="F18" s="1">
        <v>8</v>
      </c>
      <c r="G18" s="5">
        <v>8</v>
      </c>
    </row>
    <row r="19" spans="1:7" s="12" customFormat="1" x14ac:dyDescent="0.25">
      <c r="A19" s="12" t="s">
        <v>36</v>
      </c>
      <c r="B19" s="12">
        <f>SUM(B17:B18)</f>
        <v>19</v>
      </c>
      <c r="C19" s="12">
        <f t="shared" ref="C19:F19" si="2">SUM(C17:C18)</f>
        <v>21</v>
      </c>
      <c r="D19" s="12">
        <f t="shared" si="2"/>
        <v>23</v>
      </c>
      <c r="E19" s="12">
        <f t="shared" si="2"/>
        <v>20</v>
      </c>
      <c r="F19" s="12">
        <f t="shared" si="2"/>
        <v>21</v>
      </c>
      <c r="G19" s="14">
        <f>AVERAGE(表格1[[#This Row],[Llama3f16_0]:[Llama3f16_4]])</f>
        <v>20.8</v>
      </c>
    </row>
    <row r="21" spans="1:7" x14ac:dyDescent="0.25">
      <c r="A21" s="1" t="s">
        <v>0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1" t="s">
        <v>1</v>
      </c>
    </row>
    <row r="22" spans="1:7" x14ac:dyDescent="0.25">
      <c r="A22" s="1" t="s">
        <v>24</v>
      </c>
      <c r="B22" s="1">
        <v>15</v>
      </c>
      <c r="C22" s="1">
        <v>14</v>
      </c>
      <c r="D22" s="1">
        <v>17</v>
      </c>
      <c r="E22" s="1">
        <v>13</v>
      </c>
      <c r="F22" s="1">
        <v>15</v>
      </c>
      <c r="G22" s="5">
        <v>14.8</v>
      </c>
    </row>
    <row r="23" spans="1:7" x14ac:dyDescent="0.25">
      <c r="A23" s="1" t="s">
        <v>25</v>
      </c>
      <c r="B23" s="1">
        <v>8</v>
      </c>
      <c r="C23" s="1">
        <v>9</v>
      </c>
      <c r="D23" s="1">
        <v>7</v>
      </c>
      <c r="E23" s="1">
        <v>6</v>
      </c>
      <c r="F23" s="1">
        <v>6</v>
      </c>
      <c r="G23" s="5">
        <v>7.2</v>
      </c>
    </row>
    <row r="24" spans="1:7" s="12" customFormat="1" x14ac:dyDescent="0.25">
      <c r="A24" s="12" t="s">
        <v>36</v>
      </c>
      <c r="B24" s="12">
        <f>SUM(B22:B23)</f>
        <v>23</v>
      </c>
      <c r="C24" s="12">
        <f t="shared" ref="C24:F24" si="3">SUM(C22:C23)</f>
        <v>23</v>
      </c>
      <c r="D24" s="12">
        <f t="shared" si="3"/>
        <v>24</v>
      </c>
      <c r="E24" s="12">
        <f t="shared" si="3"/>
        <v>19</v>
      </c>
      <c r="F24" s="12">
        <f t="shared" si="3"/>
        <v>21</v>
      </c>
      <c r="G24" s="13">
        <f>AVERAGE(表格5[[#This Row],[GPT4o_mini_0]:[GPT4o_mini_4]])</f>
        <v>22</v>
      </c>
    </row>
  </sheetData>
  <phoneticPr fontId="20" type="noConversion"/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Test3</vt:lpstr>
      <vt:lpstr>Test2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021150/陳郁文</dc:creator>
  <cp:lastModifiedBy>021150/陳郁文</cp:lastModifiedBy>
  <dcterms:created xsi:type="dcterms:W3CDTF">2024-11-28T04:15:56Z</dcterms:created>
  <dcterms:modified xsi:type="dcterms:W3CDTF">2024-12-13T03:08:06Z</dcterms:modified>
</cp:coreProperties>
</file>