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iv\Desktop\Mastering business analysis - excel - week 2, binary classifcation\"/>
    </mc:Choice>
  </mc:AlternateContent>
  <xr:revisionPtr revIDLastSave="0" documentId="8_{0371BCF9-665F-4F6A-8C8F-845917FBFBF0}" xr6:coauthVersionLast="45" xr6:coauthVersionMax="45" xr10:uidLastSave="{00000000-0000-0000-0000-000000000000}"/>
  <bookViews>
    <workbookView xWindow="-98" yWindow="-98" windowWidth="19396" windowHeight="11596" tabRatio="500" xr2:uid="{00000000-000D-0000-FFFF-FFFF00000000}"/>
  </bookViews>
  <sheets>
    <sheet name="Bombers and Seagulls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7" i="1" l="1"/>
  <c r="D54" i="1"/>
  <c r="K32" i="1"/>
  <c r="L32" i="1"/>
  <c r="M32" i="1"/>
  <c r="N32" i="1"/>
  <c r="O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F54" i="1"/>
  <c r="P32" i="1"/>
  <c r="G33" i="1"/>
  <c r="K33" i="1"/>
  <c r="L33" i="1"/>
  <c r="F33" i="1"/>
  <c r="M33" i="1"/>
  <c r="N33" i="1"/>
  <c r="O33" i="1"/>
  <c r="P33" i="1"/>
  <c r="G34" i="1"/>
  <c r="K34" i="1"/>
  <c r="L34" i="1"/>
  <c r="F34" i="1"/>
  <c r="M34" i="1"/>
  <c r="N34" i="1"/>
  <c r="O34" i="1"/>
  <c r="P34" i="1"/>
  <c r="G35" i="1"/>
  <c r="K35" i="1"/>
  <c r="L35" i="1"/>
  <c r="F35" i="1"/>
  <c r="M35" i="1"/>
  <c r="N35" i="1"/>
  <c r="O35" i="1"/>
  <c r="P35" i="1"/>
  <c r="G36" i="1"/>
  <c r="K36" i="1"/>
  <c r="L36" i="1"/>
  <c r="F36" i="1"/>
  <c r="M36" i="1"/>
  <c r="N36" i="1"/>
  <c r="O36" i="1"/>
  <c r="P36" i="1"/>
  <c r="G37" i="1"/>
  <c r="K37" i="1"/>
  <c r="L37" i="1"/>
  <c r="F37" i="1"/>
  <c r="M37" i="1"/>
  <c r="N37" i="1"/>
  <c r="O37" i="1"/>
  <c r="P37" i="1"/>
  <c r="G38" i="1"/>
  <c r="K38" i="1"/>
  <c r="L38" i="1"/>
  <c r="F38" i="1"/>
  <c r="M38" i="1"/>
  <c r="N38" i="1"/>
  <c r="O38" i="1"/>
  <c r="P38" i="1"/>
  <c r="G39" i="1"/>
  <c r="K39" i="1"/>
  <c r="L39" i="1"/>
  <c r="F39" i="1"/>
  <c r="M39" i="1"/>
  <c r="N39" i="1"/>
  <c r="O39" i="1"/>
  <c r="P39" i="1"/>
  <c r="G40" i="1"/>
  <c r="K40" i="1"/>
  <c r="L40" i="1"/>
  <c r="F40" i="1"/>
  <c r="M40" i="1"/>
  <c r="N40" i="1"/>
  <c r="O40" i="1"/>
  <c r="P40" i="1"/>
  <c r="G41" i="1"/>
  <c r="K41" i="1"/>
  <c r="L41" i="1"/>
  <c r="F41" i="1"/>
  <c r="M41" i="1"/>
  <c r="N41" i="1"/>
  <c r="O41" i="1"/>
  <c r="P41" i="1"/>
  <c r="G42" i="1"/>
  <c r="K42" i="1"/>
  <c r="L42" i="1"/>
  <c r="F42" i="1"/>
  <c r="M42" i="1"/>
  <c r="N42" i="1"/>
  <c r="O42" i="1"/>
  <c r="P42" i="1"/>
  <c r="G43" i="1"/>
  <c r="K43" i="1"/>
  <c r="L43" i="1"/>
  <c r="F43" i="1"/>
  <c r="M43" i="1"/>
  <c r="N43" i="1"/>
  <c r="O43" i="1"/>
  <c r="P43" i="1"/>
  <c r="G44" i="1"/>
  <c r="K44" i="1"/>
  <c r="L44" i="1"/>
  <c r="F44" i="1"/>
  <c r="M44" i="1"/>
  <c r="N44" i="1"/>
  <c r="O44" i="1"/>
  <c r="P44" i="1"/>
  <c r="G45" i="1"/>
  <c r="K45" i="1"/>
  <c r="L45" i="1"/>
  <c r="F45" i="1"/>
  <c r="M45" i="1"/>
  <c r="N45" i="1"/>
  <c r="O45" i="1"/>
  <c r="P45" i="1"/>
  <c r="G46" i="1"/>
  <c r="K46" i="1"/>
  <c r="L46" i="1"/>
  <c r="F46" i="1"/>
  <c r="M46" i="1"/>
  <c r="N46" i="1"/>
  <c r="O46" i="1"/>
  <c r="P46" i="1"/>
  <c r="G47" i="1"/>
  <c r="K47" i="1"/>
  <c r="L47" i="1"/>
  <c r="F47" i="1"/>
  <c r="M47" i="1"/>
  <c r="N47" i="1"/>
  <c r="O47" i="1"/>
  <c r="P47" i="1"/>
  <c r="G48" i="1"/>
  <c r="K48" i="1"/>
  <c r="L48" i="1"/>
  <c r="F48" i="1"/>
  <c r="M48" i="1"/>
  <c r="N48" i="1"/>
  <c r="O48" i="1"/>
  <c r="P48" i="1"/>
  <c r="G49" i="1"/>
  <c r="K49" i="1"/>
  <c r="L49" i="1"/>
  <c r="F49" i="1"/>
  <c r="M49" i="1"/>
  <c r="N49" i="1"/>
  <c r="O49" i="1"/>
  <c r="P49" i="1"/>
  <c r="G50" i="1"/>
  <c r="K50" i="1"/>
  <c r="L50" i="1"/>
  <c r="F50" i="1"/>
  <c r="M50" i="1"/>
  <c r="N50" i="1"/>
  <c r="O50" i="1"/>
  <c r="P50" i="1"/>
  <c r="G51" i="1"/>
  <c r="K51" i="1"/>
  <c r="L51" i="1"/>
  <c r="F51" i="1"/>
  <c r="M51" i="1"/>
  <c r="N51" i="1"/>
  <c r="O51" i="1"/>
  <c r="P51" i="1"/>
  <c r="G52" i="1"/>
  <c r="K52" i="1"/>
  <c r="L52" i="1"/>
  <c r="F52" i="1"/>
  <c r="M52" i="1"/>
  <c r="N52" i="1"/>
  <c r="O52" i="1"/>
  <c r="P52" i="1"/>
  <c r="P54" i="1"/>
  <c r="O54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D7" i="1"/>
  <c r="D6" i="1"/>
  <c r="G7" i="1"/>
  <c r="E7" i="1"/>
  <c r="E6" i="1"/>
  <c r="H7" i="1"/>
  <c r="I7" i="1"/>
  <c r="D8" i="1"/>
  <c r="G8" i="1"/>
  <c r="E8" i="1"/>
  <c r="H8" i="1"/>
  <c r="I8" i="1"/>
  <c r="D9" i="1"/>
  <c r="G9" i="1"/>
  <c r="E9" i="1"/>
  <c r="H9" i="1"/>
  <c r="I9" i="1"/>
  <c r="D10" i="1"/>
  <c r="G10" i="1"/>
  <c r="E10" i="1"/>
  <c r="H10" i="1"/>
  <c r="I10" i="1"/>
  <c r="D11" i="1"/>
  <c r="G11" i="1"/>
  <c r="E11" i="1"/>
  <c r="H11" i="1"/>
  <c r="I11" i="1"/>
  <c r="D12" i="1"/>
  <c r="G12" i="1"/>
  <c r="E12" i="1"/>
  <c r="H12" i="1"/>
  <c r="I12" i="1"/>
  <c r="D13" i="1"/>
  <c r="G13" i="1"/>
  <c r="E13" i="1"/>
  <c r="H13" i="1"/>
  <c r="I13" i="1"/>
  <c r="D14" i="1"/>
  <c r="G14" i="1"/>
  <c r="E14" i="1"/>
  <c r="H14" i="1"/>
  <c r="I14" i="1"/>
  <c r="D15" i="1"/>
  <c r="G15" i="1"/>
  <c r="E15" i="1"/>
  <c r="H15" i="1"/>
  <c r="I15" i="1"/>
  <c r="D16" i="1"/>
  <c r="G16" i="1"/>
  <c r="E16" i="1"/>
  <c r="H16" i="1"/>
  <c r="I16" i="1"/>
  <c r="D17" i="1"/>
  <c r="G17" i="1"/>
  <c r="E17" i="1"/>
  <c r="H17" i="1"/>
  <c r="I17" i="1"/>
  <c r="D18" i="1"/>
  <c r="G18" i="1"/>
  <c r="E18" i="1"/>
  <c r="H18" i="1"/>
  <c r="I18" i="1"/>
  <c r="D19" i="1"/>
  <c r="G19" i="1"/>
  <c r="E19" i="1"/>
  <c r="H19" i="1"/>
  <c r="I19" i="1"/>
  <c r="D20" i="1"/>
  <c r="G20" i="1"/>
  <c r="E20" i="1"/>
  <c r="H20" i="1"/>
  <c r="I20" i="1"/>
  <c r="D21" i="1"/>
  <c r="G21" i="1"/>
  <c r="E21" i="1"/>
  <c r="H21" i="1"/>
  <c r="I21" i="1"/>
  <c r="D22" i="1"/>
  <c r="G22" i="1"/>
  <c r="E22" i="1"/>
  <c r="H22" i="1"/>
  <c r="I22" i="1"/>
  <c r="D23" i="1"/>
  <c r="G23" i="1"/>
  <c r="E23" i="1"/>
  <c r="H23" i="1"/>
  <c r="I23" i="1"/>
  <c r="D24" i="1"/>
  <c r="G24" i="1"/>
  <c r="E24" i="1"/>
  <c r="H24" i="1"/>
  <c r="I24" i="1"/>
  <c r="D25" i="1"/>
  <c r="G25" i="1"/>
  <c r="E25" i="1"/>
  <c r="H25" i="1"/>
  <c r="I25" i="1"/>
  <c r="D26" i="1"/>
  <c r="G26" i="1"/>
  <c r="E26" i="1"/>
  <c r="H26" i="1"/>
  <c r="I26" i="1"/>
  <c r="I28" i="1"/>
</calcChain>
</file>

<file path=xl/sharedStrings.xml><?xml version="1.0" encoding="utf-8"?>
<sst xmlns="http://schemas.openxmlformats.org/spreadsheetml/2006/main" count="40" uniqueCount="38">
  <si>
    <t>Example as animated in Binary Classification Video 1</t>
  </si>
  <si>
    <r>
      <t>Bombers in</t>
    </r>
    <r>
      <rPr>
        <sz val="16"/>
        <color rgb="FFFF0000"/>
        <rFont val="Calibri"/>
        <family val="2"/>
        <scheme val="minor"/>
      </rPr>
      <t xml:space="preserve"> red</t>
    </r>
    <r>
      <rPr>
        <sz val="16"/>
        <color theme="1"/>
        <rFont val="Calibri"/>
        <family val="2"/>
        <scheme val="minor"/>
      </rPr>
      <t>, Seagulls in black</t>
    </r>
  </si>
  <si>
    <t>Part 1</t>
  </si>
  <si>
    <t>Part 2</t>
  </si>
  <si>
    <t>Score</t>
  </si>
  <si>
    <t>False Positive Rate</t>
  </si>
  <si>
    <t>True Positive Rate</t>
  </si>
  <si>
    <t>Calculating the Area Under the Curve as a Series of Rectangles</t>
  </si>
  <si>
    <t>x-axis distance</t>
  </si>
  <si>
    <t>average of y values</t>
  </si>
  <si>
    <t>rectangle</t>
  </si>
  <si>
    <t>Part 3</t>
  </si>
  <si>
    <t xml:space="preserve">Part 4 - Cost Function </t>
  </si>
  <si>
    <t>Binary Outcomes</t>
  </si>
  <si>
    <t>binary outcomes - 0,1</t>
  </si>
  <si>
    <t>Total at threshold</t>
  </si>
  <si>
    <t xml:space="preserve">Cost per FN </t>
  </si>
  <si>
    <t xml:space="preserve">Cost per FP </t>
  </si>
  <si>
    <t>"+" = 1, "-" = 0</t>
  </si>
  <si>
    <t>reversed for ease of calculation</t>
  </si>
  <si>
    <t xml:space="preserve"> False Positives</t>
  </si>
  <si>
    <t>True Positives</t>
  </si>
  <si>
    <t>FP rate = x</t>
  </si>
  <si>
    <t>TP rate = y</t>
  </si>
  <si>
    <t>number FNs</t>
  </si>
  <si>
    <t>product</t>
  </si>
  <si>
    <t>number FPs</t>
  </si>
  <si>
    <t xml:space="preserve">Total Cost </t>
  </si>
  <si>
    <t>Cost per event</t>
  </si>
  <si>
    <t>total "+" - Bombers</t>
  </si>
  <si>
    <t>total "-" Seagulls</t>
  </si>
  <si>
    <t>total events</t>
  </si>
  <si>
    <t>Minimum</t>
  </si>
  <si>
    <t>per event</t>
  </si>
  <si>
    <t>Note: minimum cost threshold is determined by "cost function ratio)</t>
  </si>
  <si>
    <t xml:space="preserve">(cost per FN)/(cost per FP) </t>
  </si>
  <si>
    <t>here:</t>
  </si>
  <si>
    <t>Copyright Daniel Egger/ Attribution 4.0 International (CC BY 4.0)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</si>
</sst>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[$£-809]#,##0;[Red]\-[$£-809]#,##0"/>
    <numFmt numFmtId="167" formatCode="[$£-809]#,##0"/>
  </numFmts>
  <fonts count="13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8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1" applyFont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3" fillId="0" borderId="5" xfId="0" applyFont="1" applyBorder="1"/>
    <xf numFmtId="0" fontId="1" fillId="2" borderId="6" xfId="1" applyBorder="1"/>
    <xf numFmtId="0" fontId="3" fillId="0" borderId="7" xfId="0" applyFont="1" applyFill="1" applyBorder="1"/>
    <xf numFmtId="0" fontId="0" fillId="0" borderId="2" xfId="0" applyBorder="1"/>
    <xf numFmtId="0" fontId="0" fillId="0" borderId="3" xfId="0" applyBorder="1"/>
    <xf numFmtId="2" fontId="3" fillId="0" borderId="5" xfId="0" applyNumberFormat="1" applyFont="1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6" fillId="0" borderId="0" xfId="0" applyFont="1"/>
    <xf numFmtId="0" fontId="7" fillId="0" borderId="5" xfId="0" applyFont="1" applyBorder="1"/>
    <xf numFmtId="2" fontId="0" fillId="0" borderId="4" xfId="0" applyNumberFormat="1" applyBorder="1"/>
    <xf numFmtId="164" fontId="0" fillId="0" borderId="0" xfId="0" applyNumberFormat="1" applyBorder="1"/>
    <xf numFmtId="0" fontId="4" fillId="0" borderId="0" xfId="0" applyFont="1"/>
    <xf numFmtId="0" fontId="8" fillId="0" borderId="5" xfId="0" applyFont="1" applyBorder="1"/>
    <xf numFmtId="2" fontId="0" fillId="0" borderId="0" xfId="0" applyNumberFormat="1" applyBorder="1"/>
    <xf numFmtId="165" fontId="0" fillId="0" borderId="0" xfId="0" applyNumberFormat="1" applyBorder="1"/>
    <xf numFmtId="0" fontId="1" fillId="2" borderId="0" xfId="1" applyBorder="1"/>
    <xf numFmtId="0" fontId="1" fillId="2" borderId="8" xfId="1" applyBorder="1"/>
    <xf numFmtId="0" fontId="1" fillId="2" borderId="9" xfId="1" applyBorder="1"/>
    <xf numFmtId="0" fontId="1" fillId="2" borderId="10" xfId="1" applyBorder="1"/>
    <xf numFmtId="0" fontId="0" fillId="0" borderId="8" xfId="0" applyBorder="1"/>
    <xf numFmtId="0" fontId="0" fillId="0" borderId="9" xfId="0" applyBorder="1"/>
    <xf numFmtId="165" fontId="9" fillId="0" borderId="9" xfId="0" applyNumberFormat="1" applyFont="1" applyBorder="1"/>
    <xf numFmtId="0" fontId="0" fillId="0" borderId="10" xfId="0" applyBorder="1"/>
    <xf numFmtId="0" fontId="1" fillId="2" borderId="11" xfId="1" applyBorder="1"/>
    <xf numFmtId="0" fontId="1" fillId="2" borderId="0" xfId="1"/>
    <xf numFmtId="0" fontId="0" fillId="0" borderId="1" xfId="0" applyBorder="1"/>
    <xf numFmtId="0" fontId="3" fillId="0" borderId="11" xfId="0" applyFont="1" applyBorder="1"/>
    <xf numFmtId="166" fontId="10" fillId="0" borderId="12" xfId="0" applyNumberFormat="1" applyFont="1" applyBorder="1"/>
    <xf numFmtId="167" fontId="10" fillId="0" borderId="12" xfId="0" applyNumberFormat="1" applyFont="1" applyBorder="1"/>
    <xf numFmtId="0" fontId="3" fillId="0" borderId="11" xfId="0" applyFont="1" applyFill="1" applyBorder="1"/>
    <xf numFmtId="0" fontId="3" fillId="0" borderId="13" xfId="0" applyFont="1" applyFill="1" applyBorder="1"/>
    <xf numFmtId="0" fontId="3" fillId="0" borderId="12" xfId="0" applyFont="1" applyBorder="1"/>
    <xf numFmtId="0" fontId="0" fillId="0" borderId="1" xfId="0" applyFill="1" applyBorder="1"/>
    <xf numFmtId="0" fontId="0" fillId="0" borderId="3" xfId="0" applyFill="1" applyBorder="1"/>
    <xf numFmtId="0" fontId="0" fillId="0" borderId="11" xfId="0" applyBorder="1"/>
    <xf numFmtId="0" fontId="0" fillId="0" borderId="12" xfId="0" applyBorder="1"/>
    <xf numFmtId="166" fontId="0" fillId="0" borderId="3" xfId="0" applyNumberFormat="1" applyBorder="1"/>
    <xf numFmtId="167" fontId="0" fillId="0" borderId="6" xfId="0" applyNumberFormat="1" applyBorder="1"/>
    <xf numFmtId="166" fontId="0" fillId="0" borderId="4" xfId="0" applyNumberFormat="1" applyBorder="1"/>
    <xf numFmtId="166" fontId="0" fillId="0" borderId="6" xfId="0" applyNumberFormat="1" applyBorder="1"/>
    <xf numFmtId="0" fontId="0" fillId="0" borderId="5" xfId="0" applyBorder="1"/>
    <xf numFmtId="2" fontId="0" fillId="0" borderId="6" xfId="0" applyNumberFormat="1" applyBorder="1"/>
    <xf numFmtId="0" fontId="11" fillId="0" borderId="5" xfId="0" applyFont="1" applyBorder="1"/>
    <xf numFmtId="0" fontId="9" fillId="0" borderId="5" xfId="0" applyFont="1" applyBorder="1"/>
    <xf numFmtId="0" fontId="12" fillId="0" borderId="5" xfId="0" applyFont="1" applyBorder="1"/>
    <xf numFmtId="0" fontId="0" fillId="0" borderId="5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66" fontId="0" fillId="0" borderId="10" xfId="0" applyNumberFormat="1" applyBorder="1"/>
    <xf numFmtId="167" fontId="0" fillId="0" borderId="10" xfId="0" applyNumberFormat="1" applyBorder="1"/>
    <xf numFmtId="166" fontId="0" fillId="0" borderId="8" xfId="0" applyNumberFormat="1" applyBorder="1"/>
    <xf numFmtId="0" fontId="3" fillId="0" borderId="7" xfId="0" applyFont="1" applyBorder="1"/>
    <xf numFmtId="0" fontId="3" fillId="0" borderId="1" xfId="0" applyFont="1" applyBorder="1"/>
    <xf numFmtId="166" fontId="3" fillId="0" borderId="3" xfId="0" applyNumberFormat="1" applyFont="1" applyBorder="1"/>
    <xf numFmtId="0" fontId="4" fillId="0" borderId="14" xfId="0" applyFont="1" applyBorder="1"/>
    <xf numFmtId="0" fontId="3" fillId="0" borderId="14" xfId="0" applyFont="1" applyBorder="1"/>
    <xf numFmtId="166" fontId="9" fillId="0" borderId="8" xfId="0" applyNumberFormat="1" applyFont="1" applyBorder="1"/>
    <xf numFmtId="166" fontId="9" fillId="0" borderId="10" xfId="0" applyNumberFormat="1" applyFont="1" applyBorder="1"/>
    <xf numFmtId="0" fontId="9" fillId="0" borderId="9" xfId="0" applyFont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</a:t>
            </a:r>
            <a:r>
              <a:rPr lang="en-US" baseline="0"/>
              <a:t> Curve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77124229829361501"/>
          <c:y val="3.76175548589341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210629921259796E-2"/>
          <c:y val="4.1666666666666699E-2"/>
          <c:w val="0.65319466316710395"/>
          <c:h val="0.82246937882764704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7"/>
          </c:marker>
          <c:xVal>
            <c:numRef>
              <c:f>'Bombers and Seagulls'!$D$6:$D$26</c:f>
              <c:numCache>
                <c:formatCode>0.00</c:formatCode>
                <c:ptCount val="21"/>
                <c:pt idx="0">
                  <c:v>0</c:v>
                </c:pt>
                <c:pt idx="1">
                  <c:v>5.8823529411764705E-2</c:v>
                </c:pt>
                <c:pt idx="2">
                  <c:v>5.8823529411764705E-2</c:v>
                </c:pt>
                <c:pt idx="3">
                  <c:v>0.11764705882352941</c:v>
                </c:pt>
                <c:pt idx="4">
                  <c:v>0.17647058823529413</c:v>
                </c:pt>
                <c:pt idx="5">
                  <c:v>0.17647058823529413</c:v>
                </c:pt>
                <c:pt idx="6">
                  <c:v>0.23529411764705882</c:v>
                </c:pt>
                <c:pt idx="7">
                  <c:v>0.29411764705882354</c:v>
                </c:pt>
                <c:pt idx="8">
                  <c:v>0.29411764705882354</c:v>
                </c:pt>
                <c:pt idx="9">
                  <c:v>0.35294117647058826</c:v>
                </c:pt>
                <c:pt idx="10">
                  <c:v>0.41176470588235292</c:v>
                </c:pt>
                <c:pt idx="11">
                  <c:v>0.47058823529411764</c:v>
                </c:pt>
                <c:pt idx="12">
                  <c:v>0.52941176470588236</c:v>
                </c:pt>
                <c:pt idx="13">
                  <c:v>0.58823529411764708</c:v>
                </c:pt>
                <c:pt idx="14">
                  <c:v>0.6470588235294118</c:v>
                </c:pt>
                <c:pt idx="15">
                  <c:v>0.70588235294117652</c:v>
                </c:pt>
                <c:pt idx="16">
                  <c:v>0.76470588235294112</c:v>
                </c:pt>
                <c:pt idx="17">
                  <c:v>0.82352941176470584</c:v>
                </c:pt>
                <c:pt idx="18">
                  <c:v>0.88235294117647056</c:v>
                </c:pt>
                <c:pt idx="19">
                  <c:v>0.94117647058823528</c:v>
                </c:pt>
                <c:pt idx="20">
                  <c:v>1</c:v>
                </c:pt>
              </c:numCache>
            </c:numRef>
          </c:xVal>
          <c:yVal>
            <c:numRef>
              <c:f>'Bombers and Seagulls'!$E$6:$E$26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E-4A39-8044-F1CACCCD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064520"/>
        <c:axId val="-2028061560"/>
      </c:scatterChart>
      <c:valAx>
        <c:axId val="-2028064520"/>
        <c:scaling>
          <c:orientation val="minMax"/>
          <c:max val="1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-2028061560"/>
        <c:crosses val="autoZero"/>
        <c:crossBetween val="midCat"/>
      </c:valAx>
      <c:valAx>
        <c:axId val="-2028061560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28064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5</xdr:row>
      <xdr:rowOff>203200</xdr:rowOff>
    </xdr:from>
    <xdr:to>
      <xdr:col>15</xdr:col>
      <xdr:colOff>520700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topLeftCell="B30" zoomScale="75" zoomScaleNormal="75" zoomScalePageLayoutView="75" workbookViewId="0">
      <selection activeCell="F58" sqref="F58"/>
    </sheetView>
  </sheetViews>
  <sheetFormatPr defaultColWidth="11.1875" defaultRowHeight="15.75" x14ac:dyDescent="0.5"/>
  <cols>
    <col min="4" max="4" width="24" customWidth="1"/>
    <col min="5" max="5" width="31.3125" customWidth="1"/>
    <col min="6" max="6" width="24.6875" customWidth="1"/>
    <col min="7" max="7" width="18.3125" customWidth="1"/>
    <col min="8" max="8" width="18" customWidth="1"/>
    <col min="11" max="11" width="19.8125" customWidth="1"/>
    <col min="12" max="12" width="15.1875" bestFit="1" customWidth="1"/>
    <col min="13" max="13" width="15" customWidth="1"/>
    <col min="14" max="14" width="16.1875" customWidth="1"/>
    <col min="15" max="15" width="15.1875" bestFit="1" customWidth="1"/>
    <col min="16" max="16" width="13.8125" bestFit="1" customWidth="1"/>
  </cols>
  <sheetData>
    <row r="1" spans="1:17" ht="21" x14ac:dyDescent="0.65">
      <c r="A1" s="1" t="s">
        <v>0</v>
      </c>
    </row>
    <row r="2" spans="1:17" ht="21" x14ac:dyDescent="0.65">
      <c r="A2" s="2" t="s">
        <v>1</v>
      </c>
      <c r="B2" s="2"/>
      <c r="C2" s="2"/>
    </row>
    <row r="4" spans="1:17" x14ac:dyDescent="0.5">
      <c r="B4" s="3" t="s">
        <v>2</v>
      </c>
      <c r="C4" s="4"/>
      <c r="D4" s="4"/>
      <c r="E4" s="4"/>
      <c r="F4" s="5"/>
      <c r="G4" s="3" t="s">
        <v>3</v>
      </c>
      <c r="H4" s="4"/>
      <c r="I4" s="4"/>
      <c r="J4" s="4"/>
      <c r="K4" s="4"/>
      <c r="L4" s="4"/>
      <c r="M4" s="4"/>
      <c r="N4" s="4"/>
      <c r="O4" s="4"/>
      <c r="P4" s="4"/>
      <c r="Q4" s="5"/>
    </row>
    <row r="5" spans="1:17" ht="21" x14ac:dyDescent="0.65">
      <c r="B5" s="6"/>
      <c r="C5" s="7" t="s">
        <v>4</v>
      </c>
      <c r="D5" s="7" t="s">
        <v>5</v>
      </c>
      <c r="E5" s="7" t="s">
        <v>6</v>
      </c>
      <c r="F5" s="8"/>
      <c r="G5" s="9" t="s">
        <v>7</v>
      </c>
      <c r="H5" s="10"/>
      <c r="I5" s="10"/>
      <c r="J5" s="10"/>
      <c r="K5" s="10"/>
      <c r="L5" s="10"/>
      <c r="M5" s="10"/>
      <c r="N5" s="10"/>
      <c r="O5" s="10"/>
      <c r="P5" s="11"/>
      <c r="Q5" s="8"/>
    </row>
    <row r="6" spans="1:17" ht="21" x14ac:dyDescent="0.65">
      <c r="B6" s="6"/>
      <c r="C6" s="7"/>
      <c r="D6" s="12">
        <f>H32</f>
        <v>0</v>
      </c>
      <c r="E6" s="12">
        <f>I32</f>
        <v>0</v>
      </c>
      <c r="F6" s="8"/>
      <c r="G6" s="13" t="s">
        <v>8</v>
      </c>
      <c r="H6" s="14" t="s">
        <v>9</v>
      </c>
      <c r="I6" s="14" t="s">
        <v>10</v>
      </c>
      <c r="J6" s="14"/>
      <c r="K6" s="14"/>
      <c r="L6" s="14"/>
      <c r="M6" s="14"/>
      <c r="N6" s="14"/>
      <c r="O6" s="14"/>
      <c r="P6" s="15"/>
      <c r="Q6" s="8"/>
    </row>
    <row r="7" spans="1:17" ht="21" x14ac:dyDescent="0.65">
      <c r="A7" s="16"/>
      <c r="B7" s="6"/>
      <c r="C7" s="17">
        <v>97</v>
      </c>
      <c r="D7" s="12">
        <f t="shared" ref="D7:D26" si="0">H33</f>
        <v>5.8823529411764705E-2</v>
      </c>
      <c r="E7" s="12">
        <f>I33</f>
        <v>0</v>
      </c>
      <c r="F7" s="8"/>
      <c r="G7" s="18">
        <f t="shared" ref="G7:G26" si="1">D7-D6</f>
        <v>5.8823529411764705E-2</v>
      </c>
      <c r="H7" s="14">
        <f t="shared" ref="H7:H26" si="2">(E7+E6)/2</f>
        <v>0</v>
      </c>
      <c r="I7" s="19">
        <f>G7*H7</f>
        <v>0</v>
      </c>
      <c r="J7" s="14"/>
      <c r="K7" s="14"/>
      <c r="L7" s="14"/>
      <c r="M7" s="14"/>
      <c r="N7" s="14"/>
      <c r="O7" s="14"/>
      <c r="P7" s="15"/>
      <c r="Q7" s="8"/>
    </row>
    <row r="8" spans="1:17" ht="21" x14ac:dyDescent="0.65">
      <c r="A8" s="20"/>
      <c r="B8" s="6"/>
      <c r="C8" s="21">
        <v>93</v>
      </c>
      <c r="D8" s="12">
        <f>H34</f>
        <v>5.8823529411764705E-2</v>
      </c>
      <c r="E8" s="12">
        <f>I34</f>
        <v>0.33333333333333331</v>
      </c>
      <c r="F8" s="8"/>
      <c r="G8" s="18">
        <f t="shared" si="1"/>
        <v>0</v>
      </c>
      <c r="H8" s="22">
        <f t="shared" si="2"/>
        <v>0.16666666666666666</v>
      </c>
      <c r="I8" s="19">
        <f t="shared" ref="I8:I26" si="3">G8*H8</f>
        <v>0</v>
      </c>
      <c r="J8" s="14"/>
      <c r="K8" s="14"/>
      <c r="L8" s="14"/>
      <c r="M8" s="14"/>
      <c r="N8" s="14"/>
      <c r="O8" s="14"/>
      <c r="P8" s="15"/>
      <c r="Q8" s="8"/>
    </row>
    <row r="9" spans="1:17" ht="21" x14ac:dyDescent="0.65">
      <c r="A9" s="16"/>
      <c r="B9" s="6"/>
      <c r="C9" s="17">
        <v>90</v>
      </c>
      <c r="D9" s="12">
        <f>H35</f>
        <v>0.11764705882352941</v>
      </c>
      <c r="E9" s="12">
        <f t="shared" ref="E9:E26" si="4">I35</f>
        <v>0.33333333333333331</v>
      </c>
      <c r="F9" s="8"/>
      <c r="G9" s="18">
        <f t="shared" si="1"/>
        <v>5.8823529411764705E-2</v>
      </c>
      <c r="H9" s="22">
        <f t="shared" si="2"/>
        <v>0.33333333333333331</v>
      </c>
      <c r="I9" s="19">
        <f>G9*H9</f>
        <v>1.9607843137254902E-2</v>
      </c>
      <c r="J9" s="14"/>
      <c r="K9" s="14"/>
      <c r="L9" s="14"/>
      <c r="M9" s="14"/>
      <c r="N9" s="14"/>
      <c r="O9" s="14"/>
      <c r="P9" s="15"/>
      <c r="Q9" s="8"/>
    </row>
    <row r="10" spans="1:17" ht="21" x14ac:dyDescent="0.65">
      <c r="A10" s="16"/>
      <c r="B10" s="6"/>
      <c r="C10" s="17">
        <v>86</v>
      </c>
      <c r="D10" s="12">
        <f>H36</f>
        <v>0.17647058823529413</v>
      </c>
      <c r="E10" s="12">
        <f t="shared" si="4"/>
        <v>0.33333333333333331</v>
      </c>
      <c r="F10" s="8"/>
      <c r="G10" s="18">
        <f t="shared" si="1"/>
        <v>5.8823529411764719E-2</v>
      </c>
      <c r="H10" s="22">
        <f t="shared" si="2"/>
        <v>0.33333333333333331</v>
      </c>
      <c r="I10" s="19">
        <f t="shared" si="3"/>
        <v>1.9607843137254905E-2</v>
      </c>
      <c r="J10" s="14"/>
      <c r="K10" s="14"/>
      <c r="L10" s="14"/>
      <c r="M10" s="14"/>
      <c r="N10" s="14"/>
      <c r="O10" s="14"/>
      <c r="P10" s="15"/>
      <c r="Q10" s="8"/>
    </row>
    <row r="11" spans="1:17" ht="21" x14ac:dyDescent="0.65">
      <c r="A11" s="20"/>
      <c r="B11" s="6"/>
      <c r="C11" s="21">
        <v>83</v>
      </c>
      <c r="D11" s="12">
        <f>H37</f>
        <v>0.17647058823529413</v>
      </c>
      <c r="E11" s="12">
        <f t="shared" si="4"/>
        <v>0.66666666666666663</v>
      </c>
      <c r="F11" s="8"/>
      <c r="G11" s="18">
        <f t="shared" si="1"/>
        <v>0</v>
      </c>
      <c r="H11" s="22">
        <f t="shared" si="2"/>
        <v>0.5</v>
      </c>
      <c r="I11" s="19">
        <f t="shared" si="3"/>
        <v>0</v>
      </c>
      <c r="J11" s="14"/>
      <c r="K11" s="14"/>
      <c r="L11" s="14"/>
      <c r="M11" s="14"/>
      <c r="N11" s="14"/>
      <c r="O11" s="14"/>
      <c r="P11" s="15"/>
      <c r="Q11" s="8"/>
    </row>
    <row r="12" spans="1:17" ht="21" x14ac:dyDescent="0.65">
      <c r="A12" s="16"/>
      <c r="B12" s="6"/>
      <c r="C12" s="17">
        <v>80</v>
      </c>
      <c r="D12" s="12">
        <f t="shared" si="0"/>
        <v>0.23529411764705882</v>
      </c>
      <c r="E12" s="12">
        <f t="shared" si="4"/>
        <v>0.66666666666666663</v>
      </c>
      <c r="F12" s="8"/>
      <c r="G12" s="18">
        <f t="shared" si="1"/>
        <v>5.8823529411764691E-2</v>
      </c>
      <c r="H12" s="22">
        <f t="shared" si="2"/>
        <v>0.66666666666666663</v>
      </c>
      <c r="I12" s="19">
        <f t="shared" si="3"/>
        <v>3.9215686274509789E-2</v>
      </c>
      <c r="J12" s="14"/>
      <c r="K12" s="14"/>
      <c r="L12" s="14"/>
      <c r="M12" s="14"/>
      <c r="N12" s="14"/>
      <c r="O12" s="14"/>
      <c r="P12" s="15"/>
      <c r="Q12" s="8"/>
    </row>
    <row r="13" spans="1:17" ht="21" x14ac:dyDescent="0.65">
      <c r="A13" s="16"/>
      <c r="B13" s="6"/>
      <c r="C13" s="17">
        <v>77</v>
      </c>
      <c r="D13" s="12">
        <f t="shared" si="0"/>
        <v>0.29411764705882354</v>
      </c>
      <c r="E13" s="12">
        <f t="shared" si="4"/>
        <v>0.66666666666666663</v>
      </c>
      <c r="F13" s="8"/>
      <c r="G13" s="18">
        <f t="shared" si="1"/>
        <v>5.8823529411764719E-2</v>
      </c>
      <c r="H13" s="22">
        <f t="shared" si="2"/>
        <v>0.66666666666666663</v>
      </c>
      <c r="I13" s="19">
        <f t="shared" si="3"/>
        <v>3.921568627450981E-2</v>
      </c>
      <c r="J13" s="14"/>
      <c r="K13" s="14"/>
      <c r="L13" s="14"/>
      <c r="M13" s="14"/>
      <c r="N13" s="14"/>
      <c r="O13" s="14"/>
      <c r="P13" s="15"/>
      <c r="Q13" s="8"/>
    </row>
    <row r="14" spans="1:17" ht="21" x14ac:dyDescent="0.65">
      <c r="A14" s="20"/>
      <c r="B14" s="6"/>
      <c r="C14" s="21">
        <v>75</v>
      </c>
      <c r="D14" s="12">
        <f t="shared" si="0"/>
        <v>0.29411764705882354</v>
      </c>
      <c r="E14" s="12">
        <f t="shared" si="4"/>
        <v>1</v>
      </c>
      <c r="F14" s="8"/>
      <c r="G14" s="18">
        <f t="shared" si="1"/>
        <v>0</v>
      </c>
      <c r="H14" s="22">
        <f t="shared" si="2"/>
        <v>0.83333333333333326</v>
      </c>
      <c r="I14" s="19">
        <f t="shared" si="3"/>
        <v>0</v>
      </c>
      <c r="J14" s="14"/>
      <c r="K14" s="14"/>
      <c r="L14" s="14"/>
      <c r="M14" s="14"/>
      <c r="N14" s="14"/>
      <c r="O14" s="14"/>
      <c r="P14" s="15"/>
      <c r="Q14" s="8"/>
    </row>
    <row r="15" spans="1:17" ht="21" x14ac:dyDescent="0.65">
      <c r="A15" s="16"/>
      <c r="B15" s="6"/>
      <c r="C15" s="17">
        <v>74</v>
      </c>
      <c r="D15" s="12">
        <f t="shared" si="0"/>
        <v>0.35294117647058826</v>
      </c>
      <c r="E15" s="12">
        <f t="shared" si="4"/>
        <v>1</v>
      </c>
      <c r="F15" s="8"/>
      <c r="G15" s="18">
        <f t="shared" si="1"/>
        <v>5.8823529411764719E-2</v>
      </c>
      <c r="H15" s="14">
        <f t="shared" si="2"/>
        <v>1</v>
      </c>
      <c r="I15" s="23">
        <f>G15*H15</f>
        <v>5.8823529411764719E-2</v>
      </c>
      <c r="J15" s="14"/>
      <c r="K15" s="14"/>
      <c r="L15" s="14"/>
      <c r="M15" s="14"/>
      <c r="N15" s="14"/>
      <c r="O15" s="14"/>
      <c r="P15" s="15"/>
      <c r="Q15" s="8"/>
    </row>
    <row r="16" spans="1:17" ht="21" x14ac:dyDescent="0.65">
      <c r="A16" s="16"/>
      <c r="B16" s="6"/>
      <c r="C16" s="17">
        <v>70</v>
      </c>
      <c r="D16" s="12">
        <f t="shared" si="0"/>
        <v>0.41176470588235292</v>
      </c>
      <c r="E16" s="12">
        <f t="shared" si="4"/>
        <v>1</v>
      </c>
      <c r="F16" s="8"/>
      <c r="G16" s="18">
        <f t="shared" si="1"/>
        <v>5.8823529411764663E-2</v>
      </c>
      <c r="H16" s="14">
        <f t="shared" si="2"/>
        <v>1</v>
      </c>
      <c r="I16" s="23">
        <f t="shared" si="3"/>
        <v>5.8823529411764663E-2</v>
      </c>
      <c r="J16" s="14"/>
      <c r="K16" s="14"/>
      <c r="L16" s="14"/>
      <c r="M16" s="14"/>
      <c r="N16" s="14"/>
      <c r="O16" s="14"/>
      <c r="P16" s="15"/>
      <c r="Q16" s="8"/>
    </row>
    <row r="17" spans="1:17" ht="21" x14ac:dyDescent="0.65">
      <c r="A17" s="16"/>
      <c r="B17" s="6"/>
      <c r="C17" s="17">
        <v>66</v>
      </c>
      <c r="D17" s="12">
        <f t="shared" si="0"/>
        <v>0.47058823529411764</v>
      </c>
      <c r="E17" s="12">
        <f t="shared" si="4"/>
        <v>1</v>
      </c>
      <c r="F17" s="8"/>
      <c r="G17" s="18">
        <f t="shared" si="1"/>
        <v>5.8823529411764719E-2</v>
      </c>
      <c r="H17" s="14">
        <f t="shared" si="2"/>
        <v>1</v>
      </c>
      <c r="I17" s="23">
        <f t="shared" si="3"/>
        <v>5.8823529411764719E-2</v>
      </c>
      <c r="J17" s="14"/>
      <c r="K17" s="14"/>
      <c r="L17" s="14"/>
      <c r="M17" s="14"/>
      <c r="N17" s="14"/>
      <c r="O17" s="14"/>
      <c r="P17" s="15"/>
      <c r="Q17" s="8"/>
    </row>
    <row r="18" spans="1:17" ht="21" x14ac:dyDescent="0.65">
      <c r="A18" s="16"/>
      <c r="B18" s="6"/>
      <c r="C18" s="17">
        <v>62</v>
      </c>
      <c r="D18" s="12">
        <f t="shared" si="0"/>
        <v>0.52941176470588236</v>
      </c>
      <c r="E18" s="12">
        <f t="shared" si="4"/>
        <v>1</v>
      </c>
      <c r="F18" s="8"/>
      <c r="G18" s="18">
        <f t="shared" si="1"/>
        <v>5.8823529411764719E-2</v>
      </c>
      <c r="H18" s="14">
        <f t="shared" si="2"/>
        <v>1</v>
      </c>
      <c r="I18" s="23">
        <f t="shared" si="3"/>
        <v>5.8823529411764719E-2</v>
      </c>
      <c r="J18" s="14"/>
      <c r="K18" s="14"/>
      <c r="L18" s="14"/>
      <c r="M18" s="14"/>
      <c r="N18" s="14"/>
      <c r="O18" s="14"/>
      <c r="P18" s="15"/>
      <c r="Q18" s="8"/>
    </row>
    <row r="19" spans="1:17" ht="21" x14ac:dyDescent="0.65">
      <c r="A19" s="16"/>
      <c r="B19" s="6"/>
      <c r="C19" s="17">
        <v>60</v>
      </c>
      <c r="D19" s="12">
        <f t="shared" si="0"/>
        <v>0.58823529411764708</v>
      </c>
      <c r="E19" s="12">
        <f t="shared" si="4"/>
        <v>1</v>
      </c>
      <c r="F19" s="8"/>
      <c r="G19" s="18">
        <f t="shared" si="1"/>
        <v>5.8823529411764719E-2</v>
      </c>
      <c r="H19" s="14">
        <f t="shared" si="2"/>
        <v>1</v>
      </c>
      <c r="I19" s="23">
        <f t="shared" si="3"/>
        <v>5.8823529411764719E-2</v>
      </c>
      <c r="J19" s="14"/>
      <c r="K19" s="14"/>
      <c r="L19" s="14"/>
      <c r="M19" s="14"/>
      <c r="N19" s="14"/>
      <c r="O19" s="14"/>
      <c r="P19" s="15"/>
      <c r="Q19" s="8"/>
    </row>
    <row r="20" spans="1:17" ht="21" x14ac:dyDescent="0.65">
      <c r="A20" s="16"/>
      <c r="B20" s="6"/>
      <c r="C20" s="17">
        <v>55</v>
      </c>
      <c r="D20" s="12">
        <f t="shared" si="0"/>
        <v>0.6470588235294118</v>
      </c>
      <c r="E20" s="12">
        <f t="shared" si="4"/>
        <v>1</v>
      </c>
      <c r="F20" s="8"/>
      <c r="G20" s="18">
        <f t="shared" si="1"/>
        <v>5.8823529411764719E-2</v>
      </c>
      <c r="H20" s="14">
        <f t="shared" si="2"/>
        <v>1</v>
      </c>
      <c r="I20" s="23">
        <f t="shared" si="3"/>
        <v>5.8823529411764719E-2</v>
      </c>
      <c r="J20" s="14"/>
      <c r="K20" s="14"/>
      <c r="L20" s="14"/>
      <c r="M20" s="14"/>
      <c r="N20" s="14"/>
      <c r="O20" s="14"/>
      <c r="P20" s="15"/>
      <c r="Q20" s="8"/>
    </row>
    <row r="21" spans="1:17" ht="21" x14ac:dyDescent="0.65">
      <c r="A21" s="16"/>
      <c r="B21" s="6"/>
      <c r="C21" s="17">
        <v>50</v>
      </c>
      <c r="D21" s="12">
        <f t="shared" si="0"/>
        <v>0.70588235294117652</v>
      </c>
      <c r="E21" s="12">
        <f t="shared" si="4"/>
        <v>1</v>
      </c>
      <c r="F21" s="8"/>
      <c r="G21" s="18">
        <f t="shared" si="1"/>
        <v>5.8823529411764719E-2</v>
      </c>
      <c r="H21" s="14">
        <f t="shared" si="2"/>
        <v>1</v>
      </c>
      <c r="I21" s="23">
        <f t="shared" si="3"/>
        <v>5.8823529411764719E-2</v>
      </c>
      <c r="J21" s="14"/>
      <c r="K21" s="14"/>
      <c r="L21" s="14"/>
      <c r="M21" s="14"/>
      <c r="N21" s="14"/>
      <c r="O21" s="14"/>
      <c r="P21" s="15"/>
      <c r="Q21" s="8"/>
    </row>
    <row r="22" spans="1:17" ht="21" x14ac:dyDescent="0.65">
      <c r="A22" s="16"/>
      <c r="B22" s="6"/>
      <c r="C22" s="17">
        <v>44</v>
      </c>
      <c r="D22" s="12">
        <f t="shared" si="0"/>
        <v>0.76470588235294112</v>
      </c>
      <c r="E22" s="12">
        <f t="shared" si="4"/>
        <v>1</v>
      </c>
      <c r="F22" s="8"/>
      <c r="G22" s="18">
        <f t="shared" si="1"/>
        <v>5.8823529411764608E-2</v>
      </c>
      <c r="H22" s="14">
        <f t="shared" si="2"/>
        <v>1</v>
      </c>
      <c r="I22" s="23">
        <f t="shared" si="3"/>
        <v>5.8823529411764608E-2</v>
      </c>
      <c r="J22" s="14"/>
      <c r="K22" s="14"/>
      <c r="L22" s="14"/>
      <c r="M22" s="14"/>
      <c r="N22" s="14"/>
      <c r="O22" s="14"/>
      <c r="P22" s="15"/>
      <c r="Q22" s="8"/>
    </row>
    <row r="23" spans="1:17" ht="21" x14ac:dyDescent="0.65">
      <c r="A23" s="16"/>
      <c r="B23" s="6"/>
      <c r="C23" s="17">
        <v>39</v>
      </c>
      <c r="D23" s="12">
        <f t="shared" si="0"/>
        <v>0.82352941176470584</v>
      </c>
      <c r="E23" s="12">
        <f t="shared" si="4"/>
        <v>1</v>
      </c>
      <c r="F23" s="8"/>
      <c r="G23" s="18">
        <f t="shared" si="1"/>
        <v>5.8823529411764719E-2</v>
      </c>
      <c r="H23" s="14">
        <f t="shared" si="2"/>
        <v>1</v>
      </c>
      <c r="I23" s="23">
        <f t="shared" si="3"/>
        <v>5.8823529411764719E-2</v>
      </c>
      <c r="J23" s="14"/>
      <c r="K23" s="14"/>
      <c r="L23" s="14"/>
      <c r="M23" s="14"/>
      <c r="N23" s="14"/>
      <c r="O23" s="14"/>
      <c r="P23" s="15"/>
      <c r="Q23" s="8"/>
    </row>
    <row r="24" spans="1:17" ht="21" x14ac:dyDescent="0.65">
      <c r="A24" s="16"/>
      <c r="B24" s="6"/>
      <c r="C24" s="17">
        <v>33</v>
      </c>
      <c r="D24" s="12">
        <f t="shared" si="0"/>
        <v>0.88235294117647056</v>
      </c>
      <c r="E24" s="12">
        <f t="shared" si="4"/>
        <v>1</v>
      </c>
      <c r="F24" s="8"/>
      <c r="G24" s="18">
        <f t="shared" si="1"/>
        <v>5.8823529411764719E-2</v>
      </c>
      <c r="H24" s="14">
        <f t="shared" si="2"/>
        <v>1</v>
      </c>
      <c r="I24" s="23">
        <f t="shared" si="3"/>
        <v>5.8823529411764719E-2</v>
      </c>
      <c r="J24" s="14"/>
      <c r="K24" s="14"/>
      <c r="L24" s="14"/>
      <c r="M24" s="14"/>
      <c r="N24" s="14"/>
      <c r="O24" s="14"/>
      <c r="P24" s="15"/>
      <c r="Q24" s="8"/>
    </row>
    <row r="25" spans="1:17" ht="21" x14ac:dyDescent="0.65">
      <c r="A25" s="16"/>
      <c r="B25" s="6"/>
      <c r="C25" s="7">
        <v>20</v>
      </c>
      <c r="D25" s="12">
        <f t="shared" si="0"/>
        <v>0.94117647058823528</v>
      </c>
      <c r="E25" s="12">
        <f t="shared" si="4"/>
        <v>1</v>
      </c>
      <c r="F25" s="8"/>
      <c r="G25" s="18">
        <f t="shared" si="1"/>
        <v>5.8823529411764719E-2</v>
      </c>
      <c r="H25" s="14">
        <f t="shared" si="2"/>
        <v>1</v>
      </c>
      <c r="I25" s="23">
        <f t="shared" si="3"/>
        <v>5.8823529411764719E-2</v>
      </c>
      <c r="J25" s="14"/>
      <c r="K25" s="14"/>
      <c r="L25" s="14"/>
      <c r="M25" s="14"/>
      <c r="N25" s="14"/>
      <c r="O25" s="14"/>
      <c r="P25" s="15"/>
      <c r="Q25" s="8"/>
    </row>
    <row r="26" spans="1:17" ht="21" x14ac:dyDescent="0.65">
      <c r="A26" s="16"/>
      <c r="B26" s="6"/>
      <c r="C26" s="7">
        <v>11</v>
      </c>
      <c r="D26" s="12">
        <f t="shared" si="0"/>
        <v>1</v>
      </c>
      <c r="E26" s="12">
        <f t="shared" si="4"/>
        <v>1</v>
      </c>
      <c r="F26" s="8"/>
      <c r="G26" s="18">
        <f t="shared" si="1"/>
        <v>5.8823529411764719E-2</v>
      </c>
      <c r="H26" s="14">
        <f t="shared" si="2"/>
        <v>1</v>
      </c>
      <c r="I26" s="23">
        <f t="shared" si="3"/>
        <v>5.8823529411764719E-2</v>
      </c>
      <c r="J26" s="14"/>
      <c r="K26" s="14"/>
      <c r="L26" s="14"/>
      <c r="M26" s="14"/>
      <c r="N26" s="14"/>
      <c r="O26" s="14"/>
      <c r="P26" s="15"/>
      <c r="Q26" s="8"/>
    </row>
    <row r="27" spans="1:17" x14ac:dyDescent="0.5">
      <c r="B27" s="6"/>
      <c r="C27" s="24"/>
      <c r="D27" s="24"/>
      <c r="E27" s="24"/>
      <c r="F27" s="8"/>
      <c r="G27" s="13"/>
      <c r="H27" s="14"/>
      <c r="I27" s="14"/>
      <c r="J27" s="14"/>
      <c r="K27" s="14"/>
      <c r="L27" s="14"/>
      <c r="M27" s="14"/>
      <c r="N27" s="14"/>
      <c r="O27" s="14"/>
      <c r="P27" s="15"/>
      <c r="Q27" s="8"/>
    </row>
    <row r="28" spans="1:17" ht="21" x14ac:dyDescent="0.65">
      <c r="B28" s="25"/>
      <c r="C28" s="26"/>
      <c r="D28" s="26"/>
      <c r="E28" s="26"/>
      <c r="F28" s="27"/>
      <c r="G28" s="28"/>
      <c r="H28" s="29"/>
      <c r="I28" s="30">
        <f>SUM(I7:I26)</f>
        <v>0.82352941176470584</v>
      </c>
      <c r="J28" s="29"/>
      <c r="K28" s="29"/>
      <c r="L28" s="29"/>
      <c r="M28" s="29"/>
      <c r="N28" s="29"/>
      <c r="O28" s="29"/>
      <c r="P28" s="31"/>
      <c r="Q28" s="8"/>
    </row>
    <row r="29" spans="1:17" x14ac:dyDescent="0.5">
      <c r="B29" s="3" t="s">
        <v>11</v>
      </c>
      <c r="C29" s="4"/>
      <c r="D29" s="4"/>
      <c r="E29" s="4"/>
      <c r="F29" s="4"/>
      <c r="G29" s="4"/>
      <c r="H29" s="4"/>
      <c r="I29" s="4"/>
      <c r="J29" s="5"/>
      <c r="K29" s="32" t="s">
        <v>12</v>
      </c>
      <c r="L29" s="33"/>
      <c r="M29" s="33"/>
      <c r="N29" s="33"/>
      <c r="O29" s="33"/>
      <c r="P29" s="33"/>
      <c r="Q29" s="8"/>
    </row>
    <row r="30" spans="1:17" ht="21" x14ac:dyDescent="0.65">
      <c r="B30" s="6"/>
      <c r="C30" s="34"/>
      <c r="D30" s="10" t="s">
        <v>13</v>
      </c>
      <c r="E30" s="10" t="s">
        <v>14</v>
      </c>
      <c r="F30" s="10" t="s">
        <v>15</v>
      </c>
      <c r="G30" s="10"/>
      <c r="H30" s="10"/>
      <c r="I30" s="11"/>
      <c r="J30" s="8"/>
      <c r="K30" s="35" t="s">
        <v>16</v>
      </c>
      <c r="L30" s="36">
        <v>5000000</v>
      </c>
      <c r="M30" s="35" t="s">
        <v>17</v>
      </c>
      <c r="N30" s="37">
        <v>4000000</v>
      </c>
      <c r="O30" s="33"/>
      <c r="P30" s="33"/>
      <c r="Q30" s="33"/>
    </row>
    <row r="31" spans="1:17" ht="21" x14ac:dyDescent="0.65">
      <c r="B31" s="6"/>
      <c r="C31" s="7" t="s">
        <v>4</v>
      </c>
      <c r="D31" s="14" t="s">
        <v>18</v>
      </c>
      <c r="E31" s="14" t="s">
        <v>19</v>
      </c>
      <c r="F31" s="14" t="s">
        <v>20</v>
      </c>
      <c r="G31" s="14" t="s">
        <v>21</v>
      </c>
      <c r="H31" s="14" t="s">
        <v>22</v>
      </c>
      <c r="I31" s="15" t="s">
        <v>23</v>
      </c>
      <c r="J31" s="8"/>
      <c r="K31" s="38" t="s">
        <v>24</v>
      </c>
      <c r="L31" s="39" t="s">
        <v>25</v>
      </c>
      <c r="M31" s="35" t="s">
        <v>26</v>
      </c>
      <c r="N31" s="40" t="s">
        <v>25</v>
      </c>
      <c r="O31" s="41" t="s">
        <v>27</v>
      </c>
      <c r="P31" s="42" t="s">
        <v>28</v>
      </c>
      <c r="Q31" s="33"/>
    </row>
    <row r="32" spans="1:17" ht="21" x14ac:dyDescent="0.65">
      <c r="B32" s="6"/>
      <c r="C32" s="7"/>
      <c r="D32" s="43"/>
      <c r="E32" s="44"/>
      <c r="F32" s="14">
        <v>0</v>
      </c>
      <c r="G32" s="14">
        <v>0</v>
      </c>
      <c r="H32" s="14">
        <v>0</v>
      </c>
      <c r="I32" s="15">
        <v>0</v>
      </c>
      <c r="J32" s="8"/>
      <c r="K32" s="34">
        <f>D$54-G32</f>
        <v>3</v>
      </c>
      <c r="L32" s="45">
        <f>L$30*K32</f>
        <v>15000000</v>
      </c>
      <c r="M32" s="13">
        <f>F32</f>
        <v>0</v>
      </c>
      <c r="N32" s="46">
        <f>N$30*M32</f>
        <v>0</v>
      </c>
      <c r="O32" s="47">
        <f>L32+N32</f>
        <v>15000000</v>
      </c>
      <c r="P32" s="48">
        <f>O32/F$54</f>
        <v>750000</v>
      </c>
      <c r="Q32" s="33"/>
    </row>
    <row r="33" spans="2:17" ht="21" x14ac:dyDescent="0.65">
      <c r="B33" s="6"/>
      <c r="C33" s="17">
        <v>97</v>
      </c>
      <c r="D33" s="49">
        <v>0</v>
      </c>
      <c r="E33" s="49">
        <f>IF(D33=0, 1, 0)</f>
        <v>1</v>
      </c>
      <c r="F33" s="14">
        <f>SUM(E$33:E33)</f>
        <v>1</v>
      </c>
      <c r="G33" s="14">
        <f>SUM(D$33:D33)</f>
        <v>0</v>
      </c>
      <c r="H33" s="22">
        <f>F33/E$54</f>
        <v>5.8823529411764705E-2</v>
      </c>
      <c r="I33" s="50">
        <f>G33/D$54</f>
        <v>0</v>
      </c>
      <c r="J33" s="8"/>
      <c r="K33" s="13">
        <f t="shared" ref="K33:K52" si="5">D$54-G33</f>
        <v>3</v>
      </c>
      <c r="L33" s="48">
        <f t="shared" ref="L33:L52" si="6">L$30*K33</f>
        <v>15000000</v>
      </c>
      <c r="M33" s="13">
        <f t="shared" ref="M33:M52" si="7">F33</f>
        <v>1</v>
      </c>
      <c r="N33" s="46">
        <f t="shared" ref="N33:N52" si="8">N$30*M33</f>
        <v>4000000</v>
      </c>
      <c r="O33" s="47">
        <f t="shared" ref="O33:O52" si="9">L33+N33</f>
        <v>19000000</v>
      </c>
      <c r="P33" s="48">
        <f t="shared" ref="P33:P52" si="10">O33/F$54</f>
        <v>950000</v>
      </c>
      <c r="Q33" s="33"/>
    </row>
    <row r="34" spans="2:17" ht="21" x14ac:dyDescent="0.65">
      <c r="B34" s="6"/>
      <c r="C34" s="21">
        <v>93</v>
      </c>
      <c r="D34" s="51">
        <v>1</v>
      </c>
      <c r="E34" s="49">
        <f t="shared" ref="E34:E52" si="11">IF(D34=0, 1, 0)</f>
        <v>0</v>
      </c>
      <c r="F34" s="14">
        <f>SUM(E$33:E34)</f>
        <v>1</v>
      </c>
      <c r="G34" s="14">
        <f>SUM(D$33:D34)</f>
        <v>1</v>
      </c>
      <c r="H34" s="22">
        <f t="shared" ref="H34:H52" si="12">F34/E$54</f>
        <v>5.8823529411764705E-2</v>
      </c>
      <c r="I34" s="50">
        <f t="shared" ref="I34:I52" si="13">G34/D$54</f>
        <v>0.33333333333333331</v>
      </c>
      <c r="J34" s="8"/>
      <c r="K34" s="13">
        <f t="shared" si="5"/>
        <v>2</v>
      </c>
      <c r="L34" s="48">
        <f t="shared" si="6"/>
        <v>10000000</v>
      </c>
      <c r="M34" s="13">
        <f t="shared" si="7"/>
        <v>1</v>
      </c>
      <c r="N34" s="46">
        <f t="shared" si="8"/>
        <v>4000000</v>
      </c>
      <c r="O34" s="47">
        <f t="shared" si="9"/>
        <v>14000000</v>
      </c>
      <c r="P34" s="48">
        <f t="shared" si="10"/>
        <v>700000</v>
      </c>
      <c r="Q34" s="33"/>
    </row>
    <row r="35" spans="2:17" ht="21" x14ac:dyDescent="0.65">
      <c r="B35" s="6"/>
      <c r="C35" s="17">
        <v>90</v>
      </c>
      <c r="D35" s="49">
        <v>0</v>
      </c>
      <c r="E35" s="49">
        <f t="shared" si="11"/>
        <v>1</v>
      </c>
      <c r="F35" s="14">
        <f>SUM(E$33:E35)</f>
        <v>2</v>
      </c>
      <c r="G35" s="14">
        <f>SUM(D$33:D35)</f>
        <v>1</v>
      </c>
      <c r="H35" s="22">
        <f t="shared" si="12"/>
        <v>0.11764705882352941</v>
      </c>
      <c r="I35" s="50">
        <f t="shared" si="13"/>
        <v>0.33333333333333331</v>
      </c>
      <c r="J35" s="8"/>
      <c r="K35" s="13">
        <f t="shared" si="5"/>
        <v>2</v>
      </c>
      <c r="L35" s="48">
        <f t="shared" si="6"/>
        <v>10000000</v>
      </c>
      <c r="M35" s="13">
        <f t="shared" si="7"/>
        <v>2</v>
      </c>
      <c r="N35" s="46">
        <f t="shared" si="8"/>
        <v>8000000</v>
      </c>
      <c r="O35" s="47">
        <f t="shared" si="9"/>
        <v>18000000</v>
      </c>
      <c r="P35" s="48">
        <f t="shared" si="10"/>
        <v>900000</v>
      </c>
      <c r="Q35" s="33"/>
    </row>
    <row r="36" spans="2:17" ht="21" x14ac:dyDescent="0.65">
      <c r="B36" s="6"/>
      <c r="C36" s="17">
        <v>86</v>
      </c>
      <c r="D36" s="49">
        <v>0</v>
      </c>
      <c r="E36" s="49">
        <f t="shared" si="11"/>
        <v>1</v>
      </c>
      <c r="F36" s="14">
        <f>SUM(E$33:E36)</f>
        <v>3</v>
      </c>
      <c r="G36" s="14">
        <f>SUM(D$33:D36)</f>
        <v>1</v>
      </c>
      <c r="H36" s="22">
        <f t="shared" si="12"/>
        <v>0.17647058823529413</v>
      </c>
      <c r="I36" s="50">
        <f t="shared" si="13"/>
        <v>0.33333333333333331</v>
      </c>
      <c r="J36" s="8"/>
      <c r="K36" s="13">
        <f t="shared" si="5"/>
        <v>2</v>
      </c>
      <c r="L36" s="48">
        <f t="shared" si="6"/>
        <v>10000000</v>
      </c>
      <c r="M36" s="13">
        <f t="shared" si="7"/>
        <v>3</v>
      </c>
      <c r="N36" s="46">
        <f t="shared" si="8"/>
        <v>12000000</v>
      </c>
      <c r="O36" s="47">
        <f t="shared" si="9"/>
        <v>22000000</v>
      </c>
      <c r="P36" s="48">
        <f t="shared" si="10"/>
        <v>1100000</v>
      </c>
      <c r="Q36" s="33"/>
    </row>
    <row r="37" spans="2:17" ht="21" x14ac:dyDescent="0.65">
      <c r="B37" s="6"/>
      <c r="C37" s="21">
        <v>83</v>
      </c>
      <c r="D37" s="51">
        <v>1</v>
      </c>
      <c r="E37" s="49">
        <f t="shared" si="11"/>
        <v>0</v>
      </c>
      <c r="F37" s="14">
        <f>SUM(E$33:E37)</f>
        <v>3</v>
      </c>
      <c r="G37" s="14">
        <f>SUM(D$33:D37)</f>
        <v>2</v>
      </c>
      <c r="H37" s="22">
        <f t="shared" si="12"/>
        <v>0.17647058823529413</v>
      </c>
      <c r="I37" s="50">
        <f t="shared" si="13"/>
        <v>0.66666666666666663</v>
      </c>
      <c r="J37" s="8"/>
      <c r="K37" s="13">
        <f t="shared" si="5"/>
        <v>1</v>
      </c>
      <c r="L37" s="48">
        <f t="shared" si="6"/>
        <v>5000000</v>
      </c>
      <c r="M37" s="13">
        <f t="shared" si="7"/>
        <v>3</v>
      </c>
      <c r="N37" s="46">
        <f t="shared" si="8"/>
        <v>12000000</v>
      </c>
      <c r="O37" s="47">
        <f t="shared" si="9"/>
        <v>17000000</v>
      </c>
      <c r="P37" s="48">
        <f t="shared" si="10"/>
        <v>850000</v>
      </c>
      <c r="Q37" s="33"/>
    </row>
    <row r="38" spans="2:17" ht="21" x14ac:dyDescent="0.65">
      <c r="B38" s="6"/>
      <c r="C38" s="17">
        <v>80</v>
      </c>
      <c r="D38" s="49">
        <v>0</v>
      </c>
      <c r="E38" s="49">
        <f t="shared" si="11"/>
        <v>1</v>
      </c>
      <c r="F38" s="14">
        <f>SUM(E$33:E38)</f>
        <v>4</v>
      </c>
      <c r="G38" s="14">
        <f>SUM(D$33:D38)</f>
        <v>2</v>
      </c>
      <c r="H38" s="22">
        <f t="shared" si="12"/>
        <v>0.23529411764705882</v>
      </c>
      <c r="I38" s="50">
        <f t="shared" si="13"/>
        <v>0.66666666666666663</v>
      </c>
      <c r="J38" s="8"/>
      <c r="K38" s="13">
        <f t="shared" si="5"/>
        <v>1</v>
      </c>
      <c r="L38" s="48">
        <f t="shared" si="6"/>
        <v>5000000</v>
      </c>
      <c r="M38" s="13">
        <f t="shared" si="7"/>
        <v>4</v>
      </c>
      <c r="N38" s="46">
        <f t="shared" si="8"/>
        <v>16000000</v>
      </c>
      <c r="O38" s="47">
        <f t="shared" si="9"/>
        <v>21000000</v>
      </c>
      <c r="P38" s="48">
        <f t="shared" si="10"/>
        <v>1050000</v>
      </c>
      <c r="Q38" s="33"/>
    </row>
    <row r="39" spans="2:17" ht="21" x14ac:dyDescent="0.65">
      <c r="B39" s="6"/>
      <c r="C39" s="17">
        <v>77</v>
      </c>
      <c r="D39" s="49">
        <v>0</v>
      </c>
      <c r="E39" s="49">
        <f t="shared" si="11"/>
        <v>1</v>
      </c>
      <c r="F39" s="14">
        <f>SUM(E$33:E39)</f>
        <v>5</v>
      </c>
      <c r="G39" s="14">
        <f>SUM(D$33:D39)</f>
        <v>2</v>
      </c>
      <c r="H39" s="22">
        <f t="shared" si="12"/>
        <v>0.29411764705882354</v>
      </c>
      <c r="I39" s="50">
        <f t="shared" si="13"/>
        <v>0.66666666666666663</v>
      </c>
      <c r="J39" s="8"/>
      <c r="K39" s="13">
        <f t="shared" si="5"/>
        <v>1</v>
      </c>
      <c r="L39" s="48">
        <f t="shared" si="6"/>
        <v>5000000</v>
      </c>
      <c r="M39" s="13">
        <f t="shared" si="7"/>
        <v>5</v>
      </c>
      <c r="N39" s="46">
        <f t="shared" si="8"/>
        <v>20000000</v>
      </c>
      <c r="O39" s="47">
        <f t="shared" si="9"/>
        <v>25000000</v>
      </c>
      <c r="P39" s="48">
        <f t="shared" si="10"/>
        <v>1250000</v>
      </c>
      <c r="Q39" s="33"/>
    </row>
    <row r="40" spans="2:17" ht="21" x14ac:dyDescent="0.65">
      <c r="B40" s="6"/>
      <c r="C40" s="21">
        <v>75</v>
      </c>
      <c r="D40" s="51">
        <v>1</v>
      </c>
      <c r="E40" s="49">
        <f t="shared" si="11"/>
        <v>0</v>
      </c>
      <c r="F40" s="14">
        <f>SUM(E$33:E40)</f>
        <v>5</v>
      </c>
      <c r="G40" s="14">
        <f>SUM(D$33:D40)</f>
        <v>3</v>
      </c>
      <c r="H40" s="22">
        <f t="shared" si="12"/>
        <v>0.29411764705882354</v>
      </c>
      <c r="I40" s="50">
        <f t="shared" si="13"/>
        <v>1</v>
      </c>
      <c r="J40" s="8"/>
      <c r="K40" s="13">
        <f t="shared" si="5"/>
        <v>0</v>
      </c>
      <c r="L40" s="48">
        <f t="shared" si="6"/>
        <v>0</v>
      </c>
      <c r="M40" s="13">
        <f t="shared" si="7"/>
        <v>5</v>
      </c>
      <c r="N40" s="46">
        <f t="shared" si="8"/>
        <v>20000000</v>
      </c>
      <c r="O40" s="47">
        <f t="shared" si="9"/>
        <v>20000000</v>
      </c>
      <c r="P40" s="48">
        <f t="shared" si="10"/>
        <v>1000000</v>
      </c>
      <c r="Q40" s="33"/>
    </row>
    <row r="41" spans="2:17" ht="21" x14ac:dyDescent="0.65">
      <c r="B41" s="6"/>
      <c r="C41" s="17">
        <v>74</v>
      </c>
      <c r="D41" s="49">
        <v>0</v>
      </c>
      <c r="E41" s="49">
        <f t="shared" si="11"/>
        <v>1</v>
      </c>
      <c r="F41" s="14">
        <f>SUM(E$33:E41)</f>
        <v>6</v>
      </c>
      <c r="G41" s="14">
        <f>SUM(D$33:D41)</f>
        <v>3</v>
      </c>
      <c r="H41" s="22">
        <f t="shared" si="12"/>
        <v>0.35294117647058826</v>
      </c>
      <c r="I41" s="50">
        <f t="shared" si="13"/>
        <v>1</v>
      </c>
      <c r="J41" s="8"/>
      <c r="K41" s="13">
        <f t="shared" si="5"/>
        <v>0</v>
      </c>
      <c r="L41" s="48">
        <f t="shared" si="6"/>
        <v>0</v>
      </c>
      <c r="M41" s="13">
        <f t="shared" si="7"/>
        <v>6</v>
      </c>
      <c r="N41" s="46">
        <f t="shared" si="8"/>
        <v>24000000</v>
      </c>
      <c r="O41" s="47">
        <f t="shared" si="9"/>
        <v>24000000</v>
      </c>
      <c r="P41" s="48">
        <f t="shared" si="10"/>
        <v>1200000</v>
      </c>
      <c r="Q41" s="33"/>
    </row>
    <row r="42" spans="2:17" ht="21" x14ac:dyDescent="0.65">
      <c r="B42" s="6"/>
      <c r="C42" s="17">
        <v>70</v>
      </c>
      <c r="D42" s="49">
        <v>0</v>
      </c>
      <c r="E42" s="49">
        <f t="shared" si="11"/>
        <v>1</v>
      </c>
      <c r="F42" s="14">
        <f>SUM(E$33:E42)</f>
        <v>7</v>
      </c>
      <c r="G42" s="14">
        <f>SUM(D$33:D42)</f>
        <v>3</v>
      </c>
      <c r="H42" s="22">
        <f t="shared" si="12"/>
        <v>0.41176470588235292</v>
      </c>
      <c r="I42" s="50">
        <f t="shared" si="13"/>
        <v>1</v>
      </c>
      <c r="J42" s="8"/>
      <c r="K42" s="13">
        <f t="shared" si="5"/>
        <v>0</v>
      </c>
      <c r="L42" s="48">
        <f t="shared" si="6"/>
        <v>0</v>
      </c>
      <c r="M42" s="13">
        <f t="shared" si="7"/>
        <v>7</v>
      </c>
      <c r="N42" s="46">
        <f t="shared" si="8"/>
        <v>28000000</v>
      </c>
      <c r="O42" s="47">
        <f t="shared" si="9"/>
        <v>28000000</v>
      </c>
      <c r="P42" s="48">
        <f t="shared" si="10"/>
        <v>1400000</v>
      </c>
      <c r="Q42" s="33"/>
    </row>
    <row r="43" spans="2:17" ht="21" x14ac:dyDescent="0.65">
      <c r="B43" s="6"/>
      <c r="C43" s="52">
        <v>66</v>
      </c>
      <c r="D43" s="53">
        <v>0</v>
      </c>
      <c r="E43" s="49">
        <f>IF(D43=0, 1, 0)</f>
        <v>1</v>
      </c>
      <c r="F43" s="14">
        <f>SUM(E$33:E43)</f>
        <v>8</v>
      </c>
      <c r="G43" s="14">
        <f>SUM(D$33:D43)</f>
        <v>3</v>
      </c>
      <c r="H43" s="22">
        <f t="shared" si="12"/>
        <v>0.47058823529411764</v>
      </c>
      <c r="I43" s="50">
        <f t="shared" si="13"/>
        <v>1</v>
      </c>
      <c r="J43" s="8"/>
      <c r="K43" s="13">
        <f t="shared" si="5"/>
        <v>0</v>
      </c>
      <c r="L43" s="48">
        <f t="shared" si="6"/>
        <v>0</v>
      </c>
      <c r="M43" s="13">
        <f t="shared" si="7"/>
        <v>8</v>
      </c>
      <c r="N43" s="46">
        <f t="shared" si="8"/>
        <v>32000000</v>
      </c>
      <c r="O43" s="47">
        <f t="shared" si="9"/>
        <v>32000000</v>
      </c>
      <c r="P43" s="48">
        <f t="shared" si="10"/>
        <v>1600000</v>
      </c>
      <c r="Q43" s="33"/>
    </row>
    <row r="44" spans="2:17" ht="21" x14ac:dyDescent="0.65">
      <c r="B44" s="6"/>
      <c r="C44" s="17">
        <v>62</v>
      </c>
      <c r="D44" s="54">
        <v>0</v>
      </c>
      <c r="E44" s="49">
        <f t="shared" si="11"/>
        <v>1</v>
      </c>
      <c r="F44" s="14">
        <f>SUM(E$33:E44)</f>
        <v>9</v>
      </c>
      <c r="G44" s="14">
        <f>SUM(D$33:D44)</f>
        <v>3</v>
      </c>
      <c r="H44" s="22">
        <f t="shared" si="12"/>
        <v>0.52941176470588236</v>
      </c>
      <c r="I44" s="50">
        <f t="shared" si="13"/>
        <v>1</v>
      </c>
      <c r="J44" s="8"/>
      <c r="K44" s="13">
        <f t="shared" si="5"/>
        <v>0</v>
      </c>
      <c r="L44" s="48">
        <f t="shared" si="6"/>
        <v>0</v>
      </c>
      <c r="M44" s="13">
        <f t="shared" si="7"/>
        <v>9</v>
      </c>
      <c r="N44" s="46">
        <f t="shared" si="8"/>
        <v>36000000</v>
      </c>
      <c r="O44" s="47">
        <f t="shared" si="9"/>
        <v>36000000</v>
      </c>
      <c r="P44" s="48">
        <f t="shared" si="10"/>
        <v>1800000</v>
      </c>
      <c r="Q44" s="33"/>
    </row>
    <row r="45" spans="2:17" ht="21" x14ac:dyDescent="0.65">
      <c r="B45" s="6"/>
      <c r="C45" s="17">
        <v>60</v>
      </c>
      <c r="D45" s="49">
        <v>0</v>
      </c>
      <c r="E45" s="49">
        <f t="shared" si="11"/>
        <v>1</v>
      </c>
      <c r="F45" s="14">
        <f>SUM(E$33:E45)</f>
        <v>10</v>
      </c>
      <c r="G45" s="14">
        <f>SUM(D$33:D45)</f>
        <v>3</v>
      </c>
      <c r="H45" s="22">
        <f t="shared" si="12"/>
        <v>0.58823529411764708</v>
      </c>
      <c r="I45" s="50">
        <f t="shared" si="13"/>
        <v>1</v>
      </c>
      <c r="J45" s="8"/>
      <c r="K45" s="13">
        <f t="shared" si="5"/>
        <v>0</v>
      </c>
      <c r="L45" s="48">
        <f t="shared" si="6"/>
        <v>0</v>
      </c>
      <c r="M45" s="13">
        <f t="shared" si="7"/>
        <v>10</v>
      </c>
      <c r="N45" s="46">
        <f t="shared" si="8"/>
        <v>40000000</v>
      </c>
      <c r="O45" s="47">
        <f t="shared" si="9"/>
        <v>40000000</v>
      </c>
      <c r="P45" s="48">
        <f t="shared" si="10"/>
        <v>2000000</v>
      </c>
      <c r="Q45" s="33"/>
    </row>
    <row r="46" spans="2:17" ht="21" x14ac:dyDescent="0.65">
      <c r="B46" s="6"/>
      <c r="C46" s="17">
        <v>55</v>
      </c>
      <c r="D46" s="49">
        <v>0</v>
      </c>
      <c r="E46" s="49">
        <f t="shared" si="11"/>
        <v>1</v>
      </c>
      <c r="F46" s="14">
        <f>SUM(E$33:E46)</f>
        <v>11</v>
      </c>
      <c r="G46" s="14">
        <f>SUM(D$33:D46)</f>
        <v>3</v>
      </c>
      <c r="H46" s="22">
        <f t="shared" si="12"/>
        <v>0.6470588235294118</v>
      </c>
      <c r="I46" s="50">
        <f t="shared" si="13"/>
        <v>1</v>
      </c>
      <c r="J46" s="8"/>
      <c r="K46" s="13">
        <f t="shared" si="5"/>
        <v>0</v>
      </c>
      <c r="L46" s="48">
        <f t="shared" si="6"/>
        <v>0</v>
      </c>
      <c r="M46" s="13">
        <f t="shared" si="7"/>
        <v>11</v>
      </c>
      <c r="N46" s="46">
        <f t="shared" si="8"/>
        <v>44000000</v>
      </c>
      <c r="O46" s="47">
        <f t="shared" si="9"/>
        <v>44000000</v>
      </c>
      <c r="P46" s="48">
        <f t="shared" si="10"/>
        <v>2200000</v>
      </c>
      <c r="Q46" s="33"/>
    </row>
    <row r="47" spans="2:17" ht="21" x14ac:dyDescent="0.65">
      <c r="B47" s="6"/>
      <c r="C47" s="17">
        <v>50</v>
      </c>
      <c r="D47" s="49">
        <v>0</v>
      </c>
      <c r="E47" s="49">
        <f t="shared" si="11"/>
        <v>1</v>
      </c>
      <c r="F47" s="14">
        <f>SUM(E$33:E47)</f>
        <v>12</v>
      </c>
      <c r="G47" s="14">
        <f>SUM(D$33:D47)</f>
        <v>3</v>
      </c>
      <c r="H47" s="22">
        <f t="shared" si="12"/>
        <v>0.70588235294117652</v>
      </c>
      <c r="I47" s="50">
        <f t="shared" si="13"/>
        <v>1</v>
      </c>
      <c r="J47" s="8"/>
      <c r="K47" s="13">
        <f t="shared" si="5"/>
        <v>0</v>
      </c>
      <c r="L47" s="48">
        <f t="shared" si="6"/>
        <v>0</v>
      </c>
      <c r="M47" s="13">
        <f t="shared" si="7"/>
        <v>12</v>
      </c>
      <c r="N47" s="46">
        <f t="shared" si="8"/>
        <v>48000000</v>
      </c>
      <c r="O47" s="47">
        <f t="shared" si="9"/>
        <v>48000000</v>
      </c>
      <c r="P47" s="48">
        <f t="shared" si="10"/>
        <v>2400000</v>
      </c>
      <c r="Q47" s="33"/>
    </row>
    <row r="48" spans="2:17" ht="21" x14ac:dyDescent="0.65">
      <c r="B48" s="6"/>
      <c r="C48" s="17">
        <v>44</v>
      </c>
      <c r="D48" s="49">
        <v>0</v>
      </c>
      <c r="E48" s="49">
        <f t="shared" si="11"/>
        <v>1</v>
      </c>
      <c r="F48" s="14">
        <f>SUM(E$33:E48)</f>
        <v>13</v>
      </c>
      <c r="G48" s="14">
        <f>SUM(D$33:D48)</f>
        <v>3</v>
      </c>
      <c r="H48" s="22">
        <f t="shared" si="12"/>
        <v>0.76470588235294112</v>
      </c>
      <c r="I48" s="50">
        <f t="shared" si="13"/>
        <v>1</v>
      </c>
      <c r="J48" s="8"/>
      <c r="K48" s="13">
        <f t="shared" si="5"/>
        <v>0</v>
      </c>
      <c r="L48" s="48">
        <f t="shared" si="6"/>
        <v>0</v>
      </c>
      <c r="M48" s="13">
        <f t="shared" si="7"/>
        <v>13</v>
      </c>
      <c r="N48" s="46">
        <f t="shared" si="8"/>
        <v>52000000</v>
      </c>
      <c r="O48" s="47">
        <f t="shared" si="9"/>
        <v>52000000</v>
      </c>
      <c r="P48" s="48">
        <f t="shared" si="10"/>
        <v>2600000</v>
      </c>
      <c r="Q48" s="33"/>
    </row>
    <row r="49" spans="2:17" ht="21" x14ac:dyDescent="0.65">
      <c r="B49" s="6"/>
      <c r="C49" s="17">
        <v>39</v>
      </c>
      <c r="D49" s="49">
        <v>0</v>
      </c>
      <c r="E49" s="49">
        <f t="shared" si="11"/>
        <v>1</v>
      </c>
      <c r="F49" s="14">
        <f>SUM(E$33:E49)</f>
        <v>14</v>
      </c>
      <c r="G49" s="14">
        <f>SUM(D$33:D49)</f>
        <v>3</v>
      </c>
      <c r="H49" s="22">
        <f t="shared" si="12"/>
        <v>0.82352941176470584</v>
      </c>
      <c r="I49" s="50">
        <f t="shared" si="13"/>
        <v>1</v>
      </c>
      <c r="J49" s="8"/>
      <c r="K49" s="13">
        <f t="shared" si="5"/>
        <v>0</v>
      </c>
      <c r="L49" s="48">
        <f t="shared" si="6"/>
        <v>0</v>
      </c>
      <c r="M49" s="13">
        <f t="shared" si="7"/>
        <v>14</v>
      </c>
      <c r="N49" s="46">
        <f t="shared" si="8"/>
        <v>56000000</v>
      </c>
      <c r="O49" s="47">
        <f t="shared" si="9"/>
        <v>56000000</v>
      </c>
      <c r="P49" s="48">
        <f t="shared" si="10"/>
        <v>2800000</v>
      </c>
      <c r="Q49" s="33"/>
    </row>
    <row r="50" spans="2:17" ht="21" x14ac:dyDescent="0.65">
      <c r="B50" s="6"/>
      <c r="C50" s="17">
        <v>33</v>
      </c>
      <c r="D50" s="49">
        <v>0</v>
      </c>
      <c r="E50" s="49">
        <f t="shared" si="11"/>
        <v>1</v>
      </c>
      <c r="F50" s="14">
        <f>SUM(E$33:E50)</f>
        <v>15</v>
      </c>
      <c r="G50" s="14">
        <f>SUM(D$33:D50)</f>
        <v>3</v>
      </c>
      <c r="H50" s="22">
        <f t="shared" si="12"/>
        <v>0.88235294117647056</v>
      </c>
      <c r="I50" s="50">
        <f t="shared" si="13"/>
        <v>1</v>
      </c>
      <c r="J50" s="8"/>
      <c r="K50" s="13">
        <f t="shared" si="5"/>
        <v>0</v>
      </c>
      <c r="L50" s="48">
        <f t="shared" si="6"/>
        <v>0</v>
      </c>
      <c r="M50" s="13">
        <f t="shared" si="7"/>
        <v>15</v>
      </c>
      <c r="N50" s="46">
        <f t="shared" si="8"/>
        <v>60000000</v>
      </c>
      <c r="O50" s="47">
        <f t="shared" si="9"/>
        <v>60000000</v>
      </c>
      <c r="P50" s="48">
        <f t="shared" si="10"/>
        <v>3000000</v>
      </c>
      <c r="Q50" s="33"/>
    </row>
    <row r="51" spans="2:17" ht="21" x14ac:dyDescent="0.65">
      <c r="B51" s="6"/>
      <c r="C51" s="7">
        <v>20</v>
      </c>
      <c r="D51" s="49">
        <v>0</v>
      </c>
      <c r="E51" s="49">
        <f t="shared" si="11"/>
        <v>1</v>
      </c>
      <c r="F51" s="14">
        <f>SUM(E$33:E51)</f>
        <v>16</v>
      </c>
      <c r="G51" s="14">
        <f>SUM(D$33:D51)</f>
        <v>3</v>
      </c>
      <c r="H51" s="22">
        <f t="shared" si="12"/>
        <v>0.94117647058823528</v>
      </c>
      <c r="I51" s="50">
        <f t="shared" si="13"/>
        <v>1</v>
      </c>
      <c r="J51" s="8"/>
      <c r="K51" s="13">
        <f t="shared" si="5"/>
        <v>0</v>
      </c>
      <c r="L51" s="48">
        <f t="shared" si="6"/>
        <v>0</v>
      </c>
      <c r="M51" s="13">
        <f t="shared" si="7"/>
        <v>16</v>
      </c>
      <c r="N51" s="46">
        <f t="shared" si="8"/>
        <v>64000000</v>
      </c>
      <c r="O51" s="47">
        <f t="shared" si="9"/>
        <v>64000000</v>
      </c>
      <c r="P51" s="48">
        <f t="shared" si="10"/>
        <v>3200000</v>
      </c>
      <c r="Q51" s="33"/>
    </row>
    <row r="52" spans="2:17" ht="21" x14ac:dyDescent="0.65">
      <c r="B52" s="6"/>
      <c r="C52" s="7">
        <v>11</v>
      </c>
      <c r="D52" s="49">
        <v>0</v>
      </c>
      <c r="E52" s="49">
        <f t="shared" si="11"/>
        <v>1</v>
      </c>
      <c r="F52" s="14">
        <f>SUM(E$33:E52)</f>
        <v>17</v>
      </c>
      <c r="G52" s="29">
        <f>SUM(D$33:D52)</f>
        <v>3</v>
      </c>
      <c r="H52" s="55">
        <f t="shared" si="12"/>
        <v>1</v>
      </c>
      <c r="I52" s="56">
        <f t="shared" si="13"/>
        <v>1</v>
      </c>
      <c r="J52" s="8"/>
      <c r="K52" s="28">
        <f t="shared" si="5"/>
        <v>0</v>
      </c>
      <c r="L52" s="57">
        <f t="shared" si="6"/>
        <v>0</v>
      </c>
      <c r="M52" s="28">
        <f t="shared" si="7"/>
        <v>17</v>
      </c>
      <c r="N52" s="58">
        <f t="shared" si="8"/>
        <v>68000000</v>
      </c>
      <c r="O52" s="59">
        <f t="shared" si="9"/>
        <v>68000000</v>
      </c>
      <c r="P52" s="57">
        <f t="shared" si="10"/>
        <v>3400000</v>
      </c>
      <c r="Q52" s="33"/>
    </row>
    <row r="53" spans="2:17" ht="21" x14ac:dyDescent="0.65">
      <c r="B53" s="6"/>
      <c r="C53" s="24"/>
      <c r="D53" s="60" t="s">
        <v>29</v>
      </c>
      <c r="E53" s="60" t="s">
        <v>30</v>
      </c>
      <c r="F53" s="60" t="s">
        <v>31</v>
      </c>
      <c r="G53" s="24"/>
      <c r="H53" s="24"/>
      <c r="I53" s="24"/>
      <c r="J53" s="8"/>
      <c r="K53" s="33"/>
      <c r="L53" s="33"/>
      <c r="M53" s="33"/>
      <c r="N53" s="33"/>
      <c r="O53" s="61" t="s">
        <v>32</v>
      </c>
      <c r="P53" s="62" t="s">
        <v>33</v>
      </c>
      <c r="Q53" s="33"/>
    </row>
    <row r="54" spans="2:17" ht="21" x14ac:dyDescent="0.65">
      <c r="B54" s="6"/>
      <c r="C54" s="24"/>
      <c r="D54" s="63">
        <f>SUM(D33:D52)</f>
        <v>3</v>
      </c>
      <c r="E54" s="64">
        <f>SUM(E33:E52)</f>
        <v>17</v>
      </c>
      <c r="F54" s="64">
        <f>D54+E54</f>
        <v>20</v>
      </c>
      <c r="G54" s="24"/>
      <c r="H54" s="24"/>
      <c r="I54" s="24"/>
      <c r="J54" s="8"/>
      <c r="K54" s="33"/>
      <c r="L54" s="33"/>
      <c r="M54" s="33"/>
      <c r="N54" s="33"/>
      <c r="O54" s="65">
        <f>MIN(O32:O52)</f>
        <v>14000000</v>
      </c>
      <c r="P54" s="66">
        <f>MIN(P32:P52)</f>
        <v>700000</v>
      </c>
      <c r="Q54" s="33"/>
    </row>
    <row r="55" spans="2:17" x14ac:dyDescent="0.5">
      <c r="B55" s="25"/>
      <c r="C55" s="26"/>
      <c r="D55" s="26"/>
      <c r="E55" s="26"/>
      <c r="F55" s="26"/>
      <c r="G55" s="26"/>
      <c r="H55" s="26"/>
      <c r="I55" s="26"/>
      <c r="J55" s="27"/>
      <c r="K55" s="33"/>
      <c r="L55" s="33"/>
      <c r="M55" s="33"/>
      <c r="N55" s="33"/>
      <c r="O55" s="33"/>
      <c r="P55" s="33"/>
      <c r="Q55" s="33"/>
    </row>
    <row r="56" spans="2:17" x14ac:dyDescent="0.5">
      <c r="K56" s="33"/>
      <c r="L56" s="34" t="s">
        <v>34</v>
      </c>
      <c r="M56" s="10"/>
      <c r="N56" s="10"/>
      <c r="O56" s="10"/>
      <c r="P56" s="11"/>
      <c r="Q56" s="33"/>
    </row>
    <row r="57" spans="2:17" ht="21" x14ac:dyDescent="0.65">
      <c r="K57" s="33"/>
      <c r="L57" s="28" t="s">
        <v>35</v>
      </c>
      <c r="M57" s="29"/>
      <c r="N57" s="29" t="s">
        <v>36</v>
      </c>
      <c r="O57" s="67">
        <f>L30/N30</f>
        <v>1.25</v>
      </c>
      <c r="P57" s="31"/>
      <c r="Q57" s="33"/>
    </row>
    <row r="58" spans="2:17" x14ac:dyDescent="0.5">
      <c r="K58" s="33"/>
      <c r="L58" s="33"/>
      <c r="M58" s="33"/>
      <c r="N58" s="33"/>
      <c r="O58" s="33"/>
      <c r="P58" s="33"/>
      <c r="Q58" s="33"/>
    </row>
    <row r="59" spans="2:17" ht="21" x14ac:dyDescent="0.65">
      <c r="C59" s="2" t="s">
        <v>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Bombers and Seagulls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Shiv</cp:lastModifiedBy>
  <dcterms:created xsi:type="dcterms:W3CDTF">2016-06-02T16:30:07Z</dcterms:created>
  <dcterms:modified xsi:type="dcterms:W3CDTF">2020-07-19T16:09:08Z</dcterms:modified>
</cp:coreProperties>
</file>