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1629" documentId="8_{3D992242-86B9-4D1A-8008-CA8750B5E8D3}" xr6:coauthVersionLast="47" xr6:coauthVersionMax="47" xr10:uidLastSave="{DAD0778B-984D-423F-AF86-395415B7F0AB}"/>
  <bookViews>
    <workbookView xWindow="-270" yWindow="-270" windowWidth="24540" windowHeight="13320" firstSheet="2" activeTab="2" xr2:uid="{790E0017-34DD-47BD-8813-8092BBE18584}"/>
  </bookViews>
  <sheets>
    <sheet name="Performance (2)" sheetId="2" r:id="rId1"/>
    <sheet name="Performance (3)" sheetId="7" state="hidden" r:id="rId2"/>
    <sheet name="Raw differences" sheetId="3" r:id="rId3"/>
    <sheet name="% changes" sheetId="5" state="hidden" r:id="rId4"/>
    <sheet name="% changes (highlights, nolines)" sheetId="11" state="hidden" r:id="rId5"/>
    <sheet name="% changes (highlts with lines)" sheetId="12" r:id="rId6"/>
    <sheet name="ABS(% changes)" sheetId="6" r:id="rId7"/>
    <sheet name="% changes (2)" sheetId="9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6" l="1"/>
  <c r="L19" i="6"/>
  <c r="I18" i="6"/>
  <c r="F19" i="6"/>
  <c r="G18" i="6"/>
  <c r="H18" i="6"/>
  <c r="J18" i="6"/>
  <c r="K18" i="6"/>
  <c r="L18" i="6"/>
  <c r="M18" i="6"/>
  <c r="N18" i="6"/>
  <c r="F18" i="6"/>
  <c r="I37" i="12"/>
  <c r="N36" i="12"/>
  <c r="M36" i="12"/>
  <c r="L36" i="12"/>
  <c r="K36" i="12"/>
  <c r="J36" i="12"/>
  <c r="I36" i="12"/>
  <c r="H36" i="12"/>
  <c r="G36" i="12"/>
  <c r="F36" i="12"/>
  <c r="N31" i="12"/>
  <c r="M31" i="12"/>
  <c r="L31" i="12"/>
  <c r="K31" i="12"/>
  <c r="J31" i="12"/>
  <c r="I31" i="12"/>
  <c r="I32" i="12" s="1"/>
  <c r="H31" i="12"/>
  <c r="G31" i="12"/>
  <c r="F31" i="12"/>
  <c r="N25" i="12"/>
  <c r="N26" i="12" s="1"/>
  <c r="M25" i="12"/>
  <c r="L25" i="12"/>
  <c r="K25" i="12"/>
  <c r="J25" i="12"/>
  <c r="I25" i="12"/>
  <c r="H25" i="12"/>
  <c r="G25" i="12"/>
  <c r="F25" i="12"/>
  <c r="F26" i="12" s="1"/>
  <c r="N24" i="12"/>
  <c r="M24" i="12"/>
  <c r="M26" i="12" s="1"/>
  <c r="L24" i="12"/>
  <c r="L26" i="12" s="1"/>
  <c r="K24" i="12"/>
  <c r="J24" i="12"/>
  <c r="J26" i="12" s="1"/>
  <c r="I24" i="12"/>
  <c r="H24" i="12"/>
  <c r="H26" i="12" s="1"/>
  <c r="G24" i="12"/>
  <c r="G26" i="12" s="1"/>
  <c r="F24" i="12"/>
  <c r="L21" i="12"/>
  <c r="I21" i="12"/>
  <c r="N20" i="12"/>
  <c r="M20" i="12"/>
  <c r="L20" i="12"/>
  <c r="K20" i="12"/>
  <c r="J20" i="12"/>
  <c r="I20" i="12"/>
  <c r="H20" i="12"/>
  <c r="G20" i="12"/>
  <c r="F20" i="12"/>
  <c r="N19" i="12"/>
  <c r="N21" i="12" s="1"/>
  <c r="M19" i="12"/>
  <c r="L19" i="12"/>
  <c r="K19" i="12"/>
  <c r="K21" i="12" s="1"/>
  <c r="J19" i="12"/>
  <c r="I19" i="12"/>
  <c r="H19" i="12"/>
  <c r="H21" i="12" s="1"/>
  <c r="G19" i="12"/>
  <c r="F19" i="12"/>
  <c r="F21" i="12" s="1"/>
  <c r="N15" i="12"/>
  <c r="M15" i="12"/>
  <c r="L15" i="12"/>
  <c r="K15" i="12"/>
  <c r="J15" i="12"/>
  <c r="I15" i="12"/>
  <c r="H15" i="12"/>
  <c r="G15" i="12"/>
  <c r="F15" i="12"/>
  <c r="N14" i="12"/>
  <c r="M14" i="12"/>
  <c r="L14" i="12"/>
  <c r="L16" i="12" s="1"/>
  <c r="K14" i="12"/>
  <c r="J14" i="12"/>
  <c r="J16" i="12" s="1"/>
  <c r="I14" i="12"/>
  <c r="H14" i="12"/>
  <c r="H16" i="12" s="1"/>
  <c r="G14" i="12"/>
  <c r="G16" i="12" s="1"/>
  <c r="F14" i="12"/>
  <c r="N10" i="12"/>
  <c r="M10" i="12"/>
  <c r="M11" i="12" s="1"/>
  <c r="L10" i="12"/>
  <c r="K10" i="12"/>
  <c r="J10" i="12"/>
  <c r="I10" i="12"/>
  <c r="H10" i="12"/>
  <c r="G10" i="12"/>
  <c r="F10" i="12"/>
  <c r="N9" i="12"/>
  <c r="N11" i="12" s="1"/>
  <c r="M9" i="12"/>
  <c r="L9" i="12"/>
  <c r="L11" i="12" s="1"/>
  <c r="K9" i="12"/>
  <c r="J9" i="12"/>
  <c r="I9" i="12"/>
  <c r="I11" i="12" s="1"/>
  <c r="H9" i="12"/>
  <c r="H11" i="12" s="1"/>
  <c r="G9" i="12"/>
  <c r="F9" i="12"/>
  <c r="F11" i="12" s="1"/>
  <c r="N5" i="12"/>
  <c r="M5" i="12"/>
  <c r="L5" i="12"/>
  <c r="K5" i="12"/>
  <c r="J5" i="12"/>
  <c r="I5" i="12"/>
  <c r="H5" i="12"/>
  <c r="G5" i="12"/>
  <c r="F5" i="12"/>
  <c r="N4" i="12"/>
  <c r="N6" i="12" s="1"/>
  <c r="M4" i="12"/>
  <c r="M6" i="12" s="1"/>
  <c r="L4" i="12"/>
  <c r="K4" i="12"/>
  <c r="K6" i="12" s="1"/>
  <c r="J4" i="12"/>
  <c r="I4" i="12"/>
  <c r="H4" i="12"/>
  <c r="H6" i="12" s="1"/>
  <c r="G4" i="12"/>
  <c r="F4" i="12"/>
  <c r="F6" i="12" s="1"/>
  <c r="L38" i="11"/>
  <c r="I38" i="11"/>
  <c r="F38" i="11"/>
  <c r="I37" i="11"/>
  <c r="L37" i="11"/>
  <c r="F37" i="11"/>
  <c r="I32" i="11"/>
  <c r="L32" i="11"/>
  <c r="F32" i="11"/>
  <c r="G36" i="11"/>
  <c r="H36" i="11"/>
  <c r="I36" i="11"/>
  <c r="J36" i="11"/>
  <c r="K36" i="11"/>
  <c r="L36" i="11"/>
  <c r="M36" i="11"/>
  <c r="N36" i="11"/>
  <c r="F36" i="11"/>
  <c r="G31" i="11"/>
  <c r="H31" i="11"/>
  <c r="I31" i="11"/>
  <c r="J31" i="11"/>
  <c r="K31" i="11"/>
  <c r="L31" i="11"/>
  <c r="M31" i="11"/>
  <c r="N31" i="11"/>
  <c r="F31" i="11"/>
  <c r="M23" i="5"/>
  <c r="N23" i="5"/>
  <c r="M22" i="5"/>
  <c r="N22" i="5"/>
  <c r="M20" i="5"/>
  <c r="N20" i="5"/>
  <c r="M19" i="5"/>
  <c r="N19" i="5"/>
  <c r="L20" i="5"/>
  <c r="L22" i="5"/>
  <c r="L23" i="5"/>
  <c r="L19" i="5"/>
  <c r="J23" i="5"/>
  <c r="K23" i="5"/>
  <c r="J22" i="5"/>
  <c r="K22" i="5"/>
  <c r="J20" i="5"/>
  <c r="K20" i="5"/>
  <c r="J19" i="5"/>
  <c r="K19" i="5"/>
  <c r="I20" i="5"/>
  <c r="I22" i="5"/>
  <c r="I23" i="5"/>
  <c r="I19" i="5"/>
  <c r="H20" i="5"/>
  <c r="H22" i="5"/>
  <c r="H23" i="5"/>
  <c r="G20" i="5"/>
  <c r="G22" i="5"/>
  <c r="G23" i="5"/>
  <c r="H19" i="5"/>
  <c r="G19" i="5"/>
  <c r="F20" i="5"/>
  <c r="F22" i="5"/>
  <c r="F23" i="5"/>
  <c r="F19" i="5"/>
  <c r="G22" i="3"/>
  <c r="H22" i="3"/>
  <c r="I22" i="3"/>
  <c r="J22" i="3"/>
  <c r="K22" i="3"/>
  <c r="L22" i="3"/>
  <c r="M22" i="3"/>
  <c r="N22" i="3"/>
  <c r="G23" i="3"/>
  <c r="H23" i="3"/>
  <c r="I23" i="3"/>
  <c r="J23" i="3"/>
  <c r="K23" i="3"/>
  <c r="L23" i="3"/>
  <c r="M23" i="3"/>
  <c r="N23" i="3"/>
  <c r="F23" i="3"/>
  <c r="F22" i="3"/>
  <c r="G20" i="3"/>
  <c r="H20" i="3"/>
  <c r="I20" i="3"/>
  <c r="J20" i="3"/>
  <c r="K20" i="3"/>
  <c r="L20" i="3"/>
  <c r="M20" i="3"/>
  <c r="N20" i="3"/>
  <c r="F20" i="3"/>
  <c r="G19" i="3"/>
  <c r="H19" i="3"/>
  <c r="I19" i="3"/>
  <c r="J19" i="3"/>
  <c r="K19" i="3"/>
  <c r="L19" i="3"/>
  <c r="M19" i="3"/>
  <c r="N19" i="3"/>
  <c r="F19" i="3"/>
  <c r="N25" i="11"/>
  <c r="M25" i="11"/>
  <c r="L25" i="11"/>
  <c r="K25" i="11"/>
  <c r="J25" i="11"/>
  <c r="I25" i="11"/>
  <c r="H25" i="11"/>
  <c r="G25" i="11"/>
  <c r="F25" i="11"/>
  <c r="N24" i="11"/>
  <c r="M24" i="11"/>
  <c r="L24" i="11"/>
  <c r="K24" i="11"/>
  <c r="K26" i="11" s="1"/>
  <c r="J24" i="11"/>
  <c r="I24" i="11"/>
  <c r="H24" i="11"/>
  <c r="G24" i="11"/>
  <c r="F24" i="11"/>
  <c r="F26" i="11" s="1"/>
  <c r="N20" i="11"/>
  <c r="M20" i="11"/>
  <c r="L20" i="11"/>
  <c r="K20" i="11"/>
  <c r="J20" i="11"/>
  <c r="I20" i="11"/>
  <c r="H20" i="11"/>
  <c r="G20" i="11"/>
  <c r="F20" i="11"/>
  <c r="N19" i="11"/>
  <c r="M19" i="11"/>
  <c r="L19" i="11"/>
  <c r="K19" i="11"/>
  <c r="J19" i="11"/>
  <c r="I19" i="11"/>
  <c r="H19" i="11"/>
  <c r="G19" i="11"/>
  <c r="F19" i="11"/>
  <c r="N15" i="11"/>
  <c r="M15" i="11"/>
  <c r="L15" i="11"/>
  <c r="K15" i="11"/>
  <c r="J15" i="11"/>
  <c r="I15" i="11"/>
  <c r="H15" i="11"/>
  <c r="G15" i="11"/>
  <c r="F15" i="11"/>
  <c r="N14" i="11"/>
  <c r="M14" i="11"/>
  <c r="L14" i="11"/>
  <c r="K14" i="11"/>
  <c r="J14" i="11"/>
  <c r="J16" i="11" s="1"/>
  <c r="I14" i="11"/>
  <c r="H14" i="11"/>
  <c r="G14" i="11"/>
  <c r="F14" i="11"/>
  <c r="N10" i="11"/>
  <c r="M10" i="11"/>
  <c r="L10" i="11"/>
  <c r="K10" i="11"/>
  <c r="J10" i="11"/>
  <c r="I10" i="11"/>
  <c r="H10" i="11"/>
  <c r="G10" i="11"/>
  <c r="F10" i="11"/>
  <c r="N9" i="11"/>
  <c r="M9" i="11"/>
  <c r="L9" i="11"/>
  <c r="L11" i="11" s="1"/>
  <c r="K9" i="11"/>
  <c r="J9" i="11"/>
  <c r="I9" i="11"/>
  <c r="I11" i="11" s="1"/>
  <c r="H9" i="11"/>
  <c r="G9" i="11"/>
  <c r="F9" i="11"/>
  <c r="N5" i="11"/>
  <c r="M5" i="11"/>
  <c r="L5" i="11"/>
  <c r="K5" i="11"/>
  <c r="J5" i="11"/>
  <c r="I5" i="11"/>
  <c r="H5" i="11"/>
  <c r="G5" i="11"/>
  <c r="F5" i="11"/>
  <c r="N4" i="11"/>
  <c r="N6" i="11" s="1"/>
  <c r="M4" i="11"/>
  <c r="L4" i="11"/>
  <c r="K4" i="11"/>
  <c r="J4" i="11"/>
  <c r="I4" i="11"/>
  <c r="H4" i="11"/>
  <c r="G4" i="11"/>
  <c r="F4" i="11"/>
  <c r="F6" i="11" s="1"/>
  <c r="F4" i="6"/>
  <c r="N7" i="5"/>
  <c r="N8" i="5"/>
  <c r="N10" i="5"/>
  <c r="N11" i="5"/>
  <c r="N13" i="5"/>
  <c r="N14" i="5"/>
  <c r="N16" i="5"/>
  <c r="N17" i="5"/>
  <c r="M7" i="5"/>
  <c r="M8" i="5"/>
  <c r="M10" i="5"/>
  <c r="M11" i="5"/>
  <c r="M13" i="5"/>
  <c r="M14" i="5"/>
  <c r="M16" i="5"/>
  <c r="M17" i="5"/>
  <c r="L7" i="5"/>
  <c r="L8" i="5"/>
  <c r="L10" i="5"/>
  <c r="L11" i="5"/>
  <c r="L13" i="5"/>
  <c r="L14" i="5"/>
  <c r="L16" i="5"/>
  <c r="L17" i="5"/>
  <c r="K7" i="5"/>
  <c r="K8" i="5"/>
  <c r="K10" i="5"/>
  <c r="K11" i="5"/>
  <c r="K13" i="5"/>
  <c r="K14" i="5"/>
  <c r="K16" i="5"/>
  <c r="K17" i="5"/>
  <c r="J7" i="5"/>
  <c r="J8" i="5"/>
  <c r="J10" i="5"/>
  <c r="J11" i="5"/>
  <c r="J13" i="5"/>
  <c r="J14" i="5"/>
  <c r="J16" i="5"/>
  <c r="J17" i="5"/>
  <c r="I7" i="5"/>
  <c r="I8" i="5"/>
  <c r="I10" i="5"/>
  <c r="I11" i="5"/>
  <c r="I13" i="5"/>
  <c r="I14" i="5"/>
  <c r="I16" i="5"/>
  <c r="I17" i="5"/>
  <c r="H7" i="5"/>
  <c r="H8" i="5"/>
  <c r="H10" i="5"/>
  <c r="H11" i="5"/>
  <c r="H13" i="5"/>
  <c r="H14" i="5"/>
  <c r="H16" i="5"/>
  <c r="H17" i="5"/>
  <c r="G7" i="5"/>
  <c r="G8" i="5"/>
  <c r="G10" i="5"/>
  <c r="G11" i="5"/>
  <c r="G13" i="5"/>
  <c r="G14" i="5"/>
  <c r="G16" i="5"/>
  <c r="G17" i="5"/>
  <c r="F8" i="5"/>
  <c r="F10" i="5"/>
  <c r="F11" i="5"/>
  <c r="F13" i="5"/>
  <c r="F14" i="5"/>
  <c r="F16" i="5"/>
  <c r="F17" i="5"/>
  <c r="F7" i="5"/>
  <c r="M4" i="5"/>
  <c r="N4" i="5"/>
  <c r="M5" i="5"/>
  <c r="N5" i="5"/>
  <c r="F4" i="5"/>
  <c r="F5" i="5"/>
  <c r="L5" i="5"/>
  <c r="L4" i="5"/>
  <c r="J4" i="5"/>
  <c r="K4" i="5"/>
  <c r="J5" i="5"/>
  <c r="K5" i="5"/>
  <c r="I5" i="5"/>
  <c r="I4" i="5"/>
  <c r="G4" i="5"/>
  <c r="H4" i="5"/>
  <c r="G5" i="5"/>
  <c r="H5" i="5"/>
  <c r="M16" i="3"/>
  <c r="N16" i="3"/>
  <c r="M17" i="3"/>
  <c r="N17" i="3"/>
  <c r="M13" i="3"/>
  <c r="N13" i="3"/>
  <c r="M14" i="3"/>
  <c r="N14" i="3"/>
  <c r="M10" i="3"/>
  <c r="N10" i="3"/>
  <c r="M11" i="3"/>
  <c r="N11" i="3"/>
  <c r="L10" i="3"/>
  <c r="L11" i="3"/>
  <c r="L13" i="3"/>
  <c r="L14" i="3"/>
  <c r="L16" i="3"/>
  <c r="L17" i="3"/>
  <c r="J16" i="3"/>
  <c r="K16" i="3"/>
  <c r="J17" i="3"/>
  <c r="K17" i="3"/>
  <c r="G16" i="3"/>
  <c r="H16" i="3"/>
  <c r="G17" i="3"/>
  <c r="H17" i="3"/>
  <c r="G13" i="3"/>
  <c r="H13" i="3"/>
  <c r="G14" i="3"/>
  <c r="H14" i="3"/>
  <c r="J13" i="3"/>
  <c r="K13" i="3"/>
  <c r="J14" i="3"/>
  <c r="K14" i="3"/>
  <c r="J10" i="3"/>
  <c r="K10" i="3"/>
  <c r="J11" i="3"/>
  <c r="K11" i="3"/>
  <c r="J7" i="3"/>
  <c r="K7" i="3"/>
  <c r="J8" i="3"/>
  <c r="K8" i="3"/>
  <c r="I10" i="3"/>
  <c r="I11" i="3"/>
  <c r="I13" i="3"/>
  <c r="I14" i="3"/>
  <c r="I16" i="3"/>
  <c r="I17" i="3"/>
  <c r="G10" i="3"/>
  <c r="H10" i="3"/>
  <c r="G11" i="3"/>
  <c r="H11" i="3"/>
  <c r="F13" i="3"/>
  <c r="F14" i="3"/>
  <c r="F16" i="3"/>
  <c r="F17" i="3"/>
  <c r="F10" i="3"/>
  <c r="F11" i="3"/>
  <c r="M7" i="3"/>
  <c r="N7" i="3"/>
  <c r="M8" i="3"/>
  <c r="N8" i="3"/>
  <c r="L8" i="3"/>
  <c r="L7" i="3"/>
  <c r="I8" i="3"/>
  <c r="I7" i="3"/>
  <c r="G7" i="3"/>
  <c r="H7" i="3"/>
  <c r="G8" i="3"/>
  <c r="H8" i="3"/>
  <c r="F8" i="3"/>
  <c r="F7" i="3"/>
  <c r="M4" i="3"/>
  <c r="N4" i="3"/>
  <c r="M5" i="3"/>
  <c r="N5" i="3"/>
  <c r="L5" i="3"/>
  <c r="L4" i="3"/>
  <c r="J4" i="3"/>
  <c r="K4" i="3"/>
  <c r="J5" i="3"/>
  <c r="K5" i="3"/>
  <c r="I5" i="3"/>
  <c r="I4" i="3"/>
  <c r="G5" i="3"/>
  <c r="H5" i="3"/>
  <c r="G4" i="3"/>
  <c r="H4" i="3"/>
  <c r="F5" i="3"/>
  <c r="F4" i="3"/>
  <c r="P6" i="6" l="1" a="1"/>
  <c r="P6" i="6" s="1"/>
  <c r="G6" i="12"/>
  <c r="F7" i="12" s="1"/>
  <c r="J11" i="12"/>
  <c r="F16" i="12"/>
  <c r="F17" i="12" s="1"/>
  <c r="N16" i="12"/>
  <c r="M16" i="12"/>
  <c r="L17" i="12" s="1"/>
  <c r="J21" i="12"/>
  <c r="I22" i="12" s="1"/>
  <c r="L27" i="12"/>
  <c r="L12" i="12"/>
  <c r="K11" i="12"/>
  <c r="L32" i="12"/>
  <c r="J6" i="12"/>
  <c r="I6" i="12"/>
  <c r="I7" i="12" s="1"/>
  <c r="I16" i="12"/>
  <c r="M21" i="12"/>
  <c r="I26" i="12"/>
  <c r="I27" i="12" s="1"/>
  <c r="L37" i="12"/>
  <c r="F32" i="12"/>
  <c r="L6" i="12"/>
  <c r="L7" i="12" s="1"/>
  <c r="G11" i="12"/>
  <c r="F12" i="12" s="1"/>
  <c r="K16" i="12"/>
  <c r="G21" i="12"/>
  <c r="F22" i="12" s="1"/>
  <c r="K26" i="12"/>
  <c r="F37" i="12"/>
  <c r="I12" i="12"/>
  <c r="L22" i="12"/>
  <c r="F27" i="12"/>
  <c r="N26" i="11"/>
  <c r="G11" i="11"/>
  <c r="I26" i="11"/>
  <c r="J26" i="11"/>
  <c r="K11" i="11"/>
  <c r="J11" i="11"/>
  <c r="M26" i="11"/>
  <c r="L26" i="11"/>
  <c r="L27" i="11"/>
  <c r="M11" i="11"/>
  <c r="G26" i="11"/>
  <c r="F27" i="11" s="1"/>
  <c r="H6" i="11"/>
  <c r="F11" i="11"/>
  <c r="N11" i="11"/>
  <c r="L16" i="11"/>
  <c r="H26" i="11"/>
  <c r="H11" i="11"/>
  <c r="G6" i="11"/>
  <c r="K16" i="11"/>
  <c r="I6" i="11"/>
  <c r="M16" i="11"/>
  <c r="J6" i="11"/>
  <c r="F16" i="11"/>
  <c r="N16" i="11"/>
  <c r="L6" i="11"/>
  <c r="H16" i="11"/>
  <c r="F21" i="11"/>
  <c r="N21" i="11"/>
  <c r="K6" i="11"/>
  <c r="M6" i="11"/>
  <c r="I16" i="11"/>
  <c r="G21" i="11"/>
  <c r="K21" i="11"/>
  <c r="G16" i="11"/>
  <c r="F17" i="11" s="1"/>
  <c r="M21" i="11"/>
  <c r="H21" i="11"/>
  <c r="I21" i="11"/>
  <c r="J21" i="11"/>
  <c r="L21" i="11"/>
  <c r="L38" i="12" l="1"/>
  <c r="I17" i="12"/>
  <c r="I38" i="12" s="1"/>
  <c r="F38" i="12"/>
  <c r="I27" i="11"/>
  <c r="L7" i="11"/>
  <c r="F7" i="11"/>
  <c r="I12" i="11"/>
  <c r="L17" i="11"/>
  <c r="L12" i="11"/>
  <c r="F12" i="11"/>
  <c r="I7" i="11"/>
  <c r="I17" i="11"/>
  <c r="F22" i="11"/>
  <c r="L22" i="11"/>
  <c r="I22" i="11"/>
</calcChain>
</file>

<file path=xl/sharedStrings.xml><?xml version="1.0" encoding="utf-8"?>
<sst xmlns="http://schemas.openxmlformats.org/spreadsheetml/2006/main" count="196" uniqueCount="17">
  <si>
    <t>Actual</t>
  </si>
  <si>
    <t>SARIMA</t>
  </si>
  <si>
    <t>Rotorcraft</t>
  </si>
  <si>
    <t>FW-ME</t>
  </si>
  <si>
    <t>FW-SE</t>
  </si>
  <si>
    <t>Exponential Smoothing</t>
  </si>
  <si>
    <t>Moving Average</t>
  </si>
  <si>
    <t>Date</t>
  </si>
  <si>
    <t>Rotor</t>
  </si>
  <si>
    <t>Actual Values</t>
  </si>
  <si>
    <t>1/03/2023</t>
  </si>
  <si>
    <t>2/03/2023</t>
  </si>
  <si>
    <t>11/01/2023</t>
  </si>
  <si>
    <t>12/01/2023</t>
  </si>
  <si>
    <t>Type</t>
  </si>
  <si>
    <t xml:space="preserve">Mean % Errors by FRCST Model &amp; Aircraft   Type </t>
  </si>
  <si>
    <t xml:space="preserve">Mean % Errors by FRCST Model &amp; Aircraft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</si>
</sst>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/m/yy;@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6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2" xfId="0" applyNumberFormat="1" applyBorder="1"/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5" xfId="0" applyBorder="1"/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0" fillId="0" borderId="12" xfId="0" applyBorder="1"/>
    <xf numFmtId="165" fontId="0" fillId="0" borderId="3" xfId="0" applyNumberFormat="1" applyBorder="1"/>
    <xf numFmtId="0" fontId="0" fillId="0" borderId="13" xfId="0" applyBorder="1"/>
    <xf numFmtId="165" fontId="0" fillId="0" borderId="4" xfId="0" applyNumberFormat="1" applyBorder="1"/>
    <xf numFmtId="0" fontId="0" fillId="0" borderId="8" xfId="0" applyBorder="1"/>
    <xf numFmtId="3" fontId="0" fillId="0" borderId="14" xfId="0" applyNumberFormat="1" applyBorder="1"/>
    <xf numFmtId="3" fontId="0" fillId="0" borderId="1" xfId="0" applyNumberFormat="1" applyBorder="1"/>
    <xf numFmtId="9" fontId="0" fillId="0" borderId="0" xfId="1" applyFont="1" applyFill="1" applyBorder="1" applyAlignment="1"/>
    <xf numFmtId="9" fontId="0" fillId="0" borderId="15" xfId="1" applyFont="1" applyFill="1" applyBorder="1" applyAlignment="1"/>
    <xf numFmtId="9" fontId="0" fillId="0" borderId="14" xfId="1" applyFont="1" applyFill="1" applyBorder="1" applyAlignment="1"/>
    <xf numFmtId="9" fontId="0" fillId="0" borderId="2" xfId="1" applyFont="1" applyFill="1" applyBorder="1" applyAlignment="1"/>
    <xf numFmtId="9" fontId="0" fillId="0" borderId="0" xfId="1" applyFont="1" applyBorder="1"/>
    <xf numFmtId="9" fontId="0" fillId="0" borderId="5" xfId="1" applyFont="1" applyBorder="1"/>
    <xf numFmtId="0" fontId="0" fillId="0" borderId="14" xfId="0" applyBorder="1"/>
    <xf numFmtId="9" fontId="0" fillId="0" borderId="12" xfId="1" applyFont="1" applyBorder="1"/>
    <xf numFmtId="9" fontId="0" fillId="0" borderId="15" xfId="1" applyFont="1" applyBorder="1"/>
    <xf numFmtId="9" fontId="0" fillId="0" borderId="1" xfId="1" applyFont="1" applyBorder="1"/>
    <xf numFmtId="9" fontId="0" fillId="0" borderId="2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0" xfId="0" applyNumberFormat="1"/>
    <xf numFmtId="3" fontId="0" fillId="0" borderId="12" xfId="0" applyNumberFormat="1" applyBorder="1"/>
    <xf numFmtId="9" fontId="0" fillId="0" borderId="19" xfId="0" applyNumberFormat="1" applyBorder="1"/>
    <xf numFmtId="9" fontId="0" fillId="0" borderId="11" xfId="0" applyNumberFormat="1" applyBorder="1"/>
    <xf numFmtId="9" fontId="0" fillId="0" borderId="10" xfId="0" applyNumberFormat="1" applyBorder="1"/>
    <xf numFmtId="9" fontId="2" fillId="3" borderId="1" xfId="1" applyFont="1" applyFill="1" applyBorder="1"/>
    <xf numFmtId="9" fontId="0" fillId="5" borderId="0" xfId="1" applyFont="1" applyFill="1" applyBorder="1"/>
    <xf numFmtId="9" fontId="0" fillId="5" borderId="2" xfId="1" applyFont="1" applyFill="1" applyBorder="1"/>
    <xf numFmtId="9" fontId="0" fillId="6" borderId="1" xfId="1" applyFont="1" applyFill="1" applyBorder="1"/>
    <xf numFmtId="9" fontId="0" fillId="6" borderId="0" xfId="1" applyFont="1" applyFill="1" applyBorder="1"/>
    <xf numFmtId="9" fontId="0" fillId="4" borderId="0" xfId="1" applyFont="1" applyFill="1" applyBorder="1"/>
    <xf numFmtId="9" fontId="0" fillId="6" borderId="6" xfId="1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9" fontId="5" fillId="7" borderId="1" xfId="1" applyFont="1" applyFill="1" applyBorder="1"/>
    <xf numFmtId="9" fontId="5" fillId="7" borderId="2" xfId="1" applyFont="1" applyFill="1" applyBorder="1"/>
    <xf numFmtId="0" fontId="0" fillId="0" borderId="20" xfId="0" applyBorder="1"/>
    <xf numFmtId="0" fontId="0" fillId="0" borderId="27" xfId="0" applyBorder="1"/>
    <xf numFmtId="0" fontId="4" fillId="0" borderId="28" xfId="0" applyFont="1" applyBorder="1"/>
    <xf numFmtId="165" fontId="0" fillId="0" borderId="29" xfId="0" applyNumberFormat="1" applyBorder="1"/>
    <xf numFmtId="9" fontId="0" fillId="0" borderId="30" xfId="1" applyFont="1" applyBorder="1"/>
    <xf numFmtId="9" fontId="0" fillId="4" borderId="30" xfId="1" applyFont="1" applyFill="1" applyBorder="1"/>
    <xf numFmtId="9" fontId="0" fillId="0" borderId="30" xfId="1" applyFont="1" applyFill="1" applyBorder="1"/>
    <xf numFmtId="165" fontId="0" fillId="0" borderId="31" xfId="0" applyNumberFormat="1" applyBorder="1"/>
    <xf numFmtId="9" fontId="0" fillId="0" borderId="32" xfId="1" applyFont="1" applyBorder="1"/>
    <xf numFmtId="0" fontId="0" fillId="0" borderId="33" xfId="0" applyBorder="1"/>
    <xf numFmtId="9" fontId="0" fillId="0" borderId="30" xfId="0" applyNumberFormat="1" applyBorder="1"/>
    <xf numFmtId="0" fontId="0" fillId="0" borderId="34" xfId="0" applyBorder="1"/>
    <xf numFmtId="0" fontId="0" fillId="0" borderId="35" xfId="0" applyBorder="1"/>
    <xf numFmtId="14" fontId="0" fillId="0" borderId="29" xfId="0" applyNumberFormat="1" applyBorder="1"/>
    <xf numFmtId="0" fontId="0" fillId="0" borderId="30" xfId="0" applyBorder="1"/>
    <xf numFmtId="3" fontId="3" fillId="0" borderId="35" xfId="0" applyNumberFormat="1" applyFont="1" applyBorder="1" applyAlignment="1">
      <alignment vertical="center"/>
    </xf>
    <xf numFmtId="3" fontId="3" fillId="0" borderId="41" xfId="0" applyNumberFormat="1" applyFont="1" applyBorder="1" applyAlignment="1">
      <alignment vertical="center"/>
    </xf>
    <xf numFmtId="0" fontId="0" fillId="2" borderId="2" xfId="0" applyFill="1" applyBorder="1"/>
    <xf numFmtId="1" fontId="0" fillId="0" borderId="12" xfId="0" applyNumberFormat="1" applyBorder="1"/>
    <xf numFmtId="1" fontId="0" fillId="0" borderId="15" xfId="0" applyNumberFormat="1" applyBorder="1"/>
    <xf numFmtId="1" fontId="0" fillId="0" borderId="14" xfId="0" applyNumberFormat="1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28" xfId="0" applyBorder="1"/>
    <xf numFmtId="9" fontId="0" fillId="0" borderId="43" xfId="1" applyFont="1" applyFill="1" applyBorder="1" applyAlignment="1"/>
    <xf numFmtId="9" fontId="0" fillId="0" borderId="30" xfId="1" applyFont="1" applyFill="1" applyBorder="1" applyAlignment="1"/>
    <xf numFmtId="9" fontId="0" fillId="0" borderId="44" xfId="1" applyFont="1" applyBorder="1"/>
    <xf numFmtId="9" fontId="5" fillId="3" borderId="1" xfId="1" applyFont="1" applyFill="1" applyBorder="1"/>
    <xf numFmtId="9" fontId="5" fillId="4" borderId="0" xfId="1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3" fontId="0" fillId="0" borderId="12" xfId="0" applyNumberFormat="1" applyBorder="1" applyAlignment="1">
      <alignment horizontal="center" vertical="center" textRotation="180"/>
    </xf>
    <xf numFmtId="3" fontId="0" fillId="0" borderId="1" xfId="0" applyNumberFormat="1" applyBorder="1" applyAlignment="1">
      <alignment horizontal="center" vertical="center" textRotation="180"/>
    </xf>
    <xf numFmtId="3" fontId="0" fillId="0" borderId="5" xfId="0" applyNumberFormat="1" applyBorder="1" applyAlignment="1">
      <alignment horizontal="center" vertical="center" textRotation="180"/>
    </xf>
    <xf numFmtId="0" fontId="0" fillId="0" borderId="12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9" xfId="0" applyBorder="1" applyAlignment="1">
      <alignment horizontal="center"/>
    </xf>
    <xf numFmtId="9" fontId="0" fillId="8" borderId="1" xfId="1" applyFont="1" applyFill="1" applyBorder="1" applyAlignment="1">
      <alignment horizontal="center"/>
    </xf>
    <xf numFmtId="9" fontId="0" fillId="8" borderId="0" xfId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8" borderId="2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2" borderId="16" xfId="0" applyNumberFormat="1" applyFill="1" applyBorder="1" applyAlignment="1">
      <alignment horizontal="center"/>
    </xf>
    <xf numFmtId="9" fontId="0" fillId="2" borderId="17" xfId="0" applyNumberFormat="1" applyFill="1" applyBorder="1" applyAlignment="1">
      <alignment horizontal="center"/>
    </xf>
    <xf numFmtId="9" fontId="0" fillId="2" borderId="18" xfId="0" applyNumberFormat="1" applyFill="1" applyBorder="1" applyAlignment="1">
      <alignment horizontal="center"/>
    </xf>
    <xf numFmtId="9" fontId="0" fillId="0" borderId="36" xfId="0" applyNumberFormat="1" applyBorder="1" applyAlignment="1">
      <alignment horizontal="center"/>
    </xf>
    <xf numFmtId="9" fontId="0" fillId="0" borderId="3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38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45" xfId="0" applyBorder="1"/>
    <xf numFmtId="3" fontId="3" fillId="0" borderId="2" xfId="0" applyNumberFormat="1" applyFon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0" fontId="0" fillId="0" borderId="15" xfId="0" applyBorder="1"/>
    <xf numFmtId="0" fontId="0" fillId="0" borderId="43" xfId="0" applyBorder="1"/>
    <xf numFmtId="3" fontId="0" fillId="0" borderId="0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Border="1"/>
    <xf numFmtId="0" fontId="0" fillId="0" borderId="15" xfId="0" applyFill="1" applyBorder="1"/>
    <xf numFmtId="0" fontId="0" fillId="0" borderId="14" xfId="0" applyFill="1" applyBorder="1"/>
    <xf numFmtId="0" fontId="0" fillId="0" borderId="43" xfId="0" applyFill="1" applyBorder="1"/>
    <xf numFmtId="3" fontId="0" fillId="0" borderId="15" xfId="0" applyNumberFormat="1" applyBorder="1"/>
    <xf numFmtId="0" fontId="0" fillId="0" borderId="29" xfId="0" applyBorder="1"/>
    <xf numFmtId="3" fontId="0" fillId="0" borderId="43" xfId="0" applyNumberFormat="1" applyBorder="1"/>
    <xf numFmtId="3" fontId="0" fillId="0" borderId="30" xfId="0" applyNumberFormat="1" applyBorder="1"/>
    <xf numFmtId="3" fontId="3" fillId="0" borderId="0" xfId="0" applyNumberFormat="1" applyFont="1" applyBorder="1" applyAlignment="1">
      <alignment vertical="center"/>
    </xf>
    <xf numFmtId="14" fontId="3" fillId="0" borderId="29" xfId="0" quotePrefix="1" applyNumberFormat="1" applyFont="1" applyBorder="1" applyAlignment="1">
      <alignment horizontal="center"/>
    </xf>
    <xf numFmtId="14" fontId="3" fillId="0" borderId="40" xfId="0" quotePrefix="1" applyNumberFormat="1" applyFont="1" applyBorder="1" applyAlignment="1">
      <alignment horizontal="center"/>
    </xf>
    <xf numFmtId="3" fontId="0" fillId="0" borderId="35" xfId="0" applyNumberFormat="1" applyBorder="1"/>
    <xf numFmtId="3" fontId="0" fillId="0" borderId="42" xfId="0" applyNumberFormat="1" applyBorder="1"/>
    <xf numFmtId="3" fontId="0" fillId="0" borderId="45" xfId="0" applyNumberFormat="1" applyBorder="1"/>
    <xf numFmtId="9" fontId="0" fillId="0" borderId="35" xfId="1" applyFont="1" applyBorder="1"/>
    <xf numFmtId="9" fontId="0" fillId="0" borderId="41" xfId="1" applyFont="1" applyBorder="1"/>
    <xf numFmtId="9" fontId="0" fillId="0" borderId="42" xfId="1" applyFont="1" applyBorder="1"/>
    <xf numFmtId="9" fontId="0" fillId="0" borderId="2" xfId="1" applyFont="1" applyFill="1" applyBorder="1" applyAlignment="1">
      <alignment horizontal="center"/>
    </xf>
    <xf numFmtId="9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9" fontId="0" fillId="0" borderId="1" xfId="1" applyFont="1" applyFill="1" applyBorder="1" applyAlignment="1"/>
    <xf numFmtId="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12" xfId="1" applyFont="1" applyFill="1" applyBorder="1" applyAlignment="1"/>
    <xf numFmtId="9" fontId="0" fillId="9" borderId="0" xfId="1" applyFont="1" applyFill="1" applyBorder="1"/>
    <xf numFmtId="9" fontId="0" fillId="0" borderId="30" xfId="1" applyFont="1" applyFill="1" applyBorder="1" applyAlignment="1">
      <alignment horizontal="center"/>
    </xf>
    <xf numFmtId="9" fontId="0" fillId="0" borderId="30" xfId="1" applyFont="1" applyBorder="1" applyAlignment="1">
      <alignment horizontal="center"/>
    </xf>
    <xf numFmtId="0" fontId="0" fillId="0" borderId="30" xfId="0" applyBorder="1" applyAlignment="1">
      <alignment horizontal="center"/>
    </xf>
    <xf numFmtId="1" fontId="0" fillId="0" borderId="0" xfId="0" applyNumberFormat="1" applyBorder="1"/>
    <xf numFmtId="9" fontId="0" fillId="0" borderId="35" xfId="1" applyFont="1" applyBorder="1" applyAlignment="1">
      <alignment horizontal="center"/>
    </xf>
    <xf numFmtId="9" fontId="0" fillId="0" borderId="42" xfId="1" applyFont="1" applyBorder="1" applyAlignment="1">
      <alignment horizontal="center"/>
    </xf>
    <xf numFmtId="9" fontId="0" fillId="0" borderId="41" xfId="1" applyFont="1" applyBorder="1" applyAlignment="1">
      <alignment horizontal="center"/>
    </xf>
    <xf numFmtId="9" fontId="0" fillId="0" borderId="44" xfId="1" applyFont="1" applyBorder="1" applyAlignment="1">
      <alignment horizontal="center"/>
    </xf>
    <xf numFmtId="9" fontId="0" fillId="8" borderId="44" xfId="1" applyFont="1" applyFill="1" applyBorder="1" applyAlignment="1">
      <alignment horizontal="center"/>
    </xf>
    <xf numFmtId="9" fontId="0" fillId="8" borderId="35" xfId="1" applyFont="1" applyFill="1" applyBorder="1" applyAlignment="1">
      <alignment horizontal="center"/>
    </xf>
    <xf numFmtId="9" fontId="0" fillId="8" borderId="41" xfId="1" applyFont="1" applyFill="1" applyBorder="1" applyAlignment="1">
      <alignment horizontal="center"/>
    </xf>
    <xf numFmtId="9" fontId="0" fillId="9" borderId="1" xfId="1" applyFont="1" applyFill="1" applyBorder="1"/>
    <xf numFmtId="9" fontId="0" fillId="9" borderId="2" xfId="1" applyFont="1" applyFill="1" applyBorder="1"/>
    <xf numFmtId="9" fontId="0" fillId="9" borderId="0" xfId="1" applyFont="1" applyFill="1" applyBorder="1" applyAlignment="1"/>
    <xf numFmtId="9" fontId="0" fillId="9" borderId="2" xfId="1" applyFont="1" applyFill="1" applyBorder="1" applyAlignment="1"/>
    <xf numFmtId="9" fontId="0" fillId="9" borderId="1" xfId="1" applyFont="1" applyFill="1" applyBorder="1" applyAlignment="1"/>
    <xf numFmtId="0" fontId="0" fillId="2" borderId="0" xfId="0" applyFill="1" applyBorder="1"/>
    <xf numFmtId="9" fontId="0" fillId="2" borderId="0" xfId="1" applyFont="1" applyFill="1" applyBorder="1"/>
    <xf numFmtId="9" fontId="0" fillId="2" borderId="0" xfId="1" applyFont="1" applyFill="1" applyBorder="1" applyAlignment="1"/>
    <xf numFmtId="9" fontId="0" fillId="2" borderId="2" xfId="1" applyFont="1" applyFill="1" applyBorder="1" applyAlignment="1"/>
    <xf numFmtId="9" fontId="0" fillId="2" borderId="1" xfId="1" applyFont="1" applyFill="1" applyBorder="1" applyAlignment="1"/>
    <xf numFmtId="9" fontId="0" fillId="2" borderId="30" xfId="1" applyFont="1" applyFill="1" applyBorder="1" applyAlignment="1"/>
    <xf numFmtId="3" fontId="3" fillId="2" borderId="0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165" fontId="0" fillId="2" borderId="29" xfId="0" applyNumberFormat="1" applyFill="1" applyBorder="1"/>
    <xf numFmtId="165" fontId="0" fillId="0" borderId="33" xfId="0" applyNumberFormat="1" applyBorder="1"/>
    <xf numFmtId="165" fontId="0" fillId="0" borderId="34" xfId="0" applyNumberFormat="1" applyBorder="1"/>
    <xf numFmtId="165" fontId="0" fillId="0" borderId="46" xfId="0" applyNumberFormat="1" applyBorder="1"/>
    <xf numFmtId="0" fontId="0" fillId="2" borderId="15" xfId="0" applyFill="1" applyBorder="1"/>
    <xf numFmtId="0" fontId="0" fillId="2" borderId="14" xfId="0" applyFill="1" applyBorder="1"/>
    <xf numFmtId="9" fontId="0" fillId="2" borderId="15" xfId="1" applyFont="1" applyFill="1" applyBorder="1"/>
    <xf numFmtId="9" fontId="0" fillId="2" borderId="15" xfId="1" applyFont="1" applyFill="1" applyBorder="1" applyAlignment="1"/>
    <xf numFmtId="9" fontId="0" fillId="2" borderId="14" xfId="1" applyFont="1" applyFill="1" applyBorder="1" applyAlignment="1"/>
    <xf numFmtId="9" fontId="0" fillId="2" borderId="12" xfId="1" applyFont="1" applyFill="1" applyBorder="1" applyAlignment="1"/>
    <xf numFmtId="9" fontId="0" fillId="2" borderId="43" xfId="1" applyFont="1" applyFill="1" applyBorder="1" applyAlignment="1"/>
    <xf numFmtId="9" fontId="0" fillId="0" borderId="14" xfId="1" applyFont="1" applyBorder="1"/>
    <xf numFmtId="9" fontId="0" fillId="0" borderId="43" xfId="1" applyFont="1" applyBorder="1"/>
    <xf numFmtId="9" fontId="0" fillId="0" borderId="47" xfId="1" applyFont="1" applyBorder="1" applyAlignment="1">
      <alignment horizontal="center"/>
    </xf>
    <xf numFmtId="9" fontId="0" fillId="0" borderId="37" xfId="1" applyFont="1" applyBorder="1" applyAlignment="1">
      <alignment horizontal="center"/>
    </xf>
    <xf numFmtId="9" fontId="0" fillId="0" borderId="19" xfId="1" applyFont="1" applyBorder="1" applyAlignment="1">
      <alignment horizontal="center"/>
    </xf>
    <xf numFmtId="9" fontId="0" fillId="8" borderId="47" xfId="1" applyFont="1" applyFill="1" applyBorder="1" applyAlignment="1">
      <alignment horizontal="center"/>
    </xf>
    <xf numFmtId="9" fontId="0" fillId="8" borderId="37" xfId="1" applyFont="1" applyFill="1" applyBorder="1" applyAlignment="1">
      <alignment horizontal="center"/>
    </xf>
    <xf numFmtId="9" fontId="0" fillId="8" borderId="19" xfId="1" applyFont="1" applyFill="1" applyBorder="1" applyAlignment="1">
      <alignment horizontal="center"/>
    </xf>
    <xf numFmtId="9" fontId="0" fillId="0" borderId="3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8" borderId="9" xfId="1" applyFont="1" applyFill="1" applyBorder="1" applyAlignment="1">
      <alignment horizontal="center"/>
    </xf>
    <xf numFmtId="9" fontId="0" fillId="8" borderId="10" xfId="1" applyFont="1" applyFill="1" applyBorder="1" applyAlignment="1">
      <alignment horizontal="center"/>
    </xf>
    <xf numFmtId="9" fontId="0" fillId="8" borderId="11" xfId="1" applyFont="1" applyFill="1" applyBorder="1" applyAlignment="1">
      <alignment horizontal="center"/>
    </xf>
    <xf numFmtId="9" fontId="0" fillId="0" borderId="28" xfId="1" applyFont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9" fontId="0" fillId="0" borderId="10" xfId="1" applyFont="1" applyFill="1" applyBorder="1" applyAlignment="1">
      <alignment horizontal="center"/>
    </xf>
    <xf numFmtId="9" fontId="0" fillId="0" borderId="11" xfId="1" applyFont="1" applyFill="1" applyBorder="1" applyAlignment="1">
      <alignment horizontal="center"/>
    </xf>
    <xf numFmtId="9" fontId="0" fillId="0" borderId="28" xfId="1" applyFont="1" applyFill="1" applyBorder="1" applyAlignment="1">
      <alignment horizontal="center"/>
    </xf>
    <xf numFmtId="9" fontId="0" fillId="0" borderId="9" xfId="1" applyFont="1" applyBorder="1"/>
    <xf numFmtId="9" fontId="0" fillId="0" borderId="10" xfId="1" applyFont="1" applyBorder="1"/>
    <xf numFmtId="9" fontId="0" fillId="9" borderId="11" xfId="1" applyFont="1" applyFill="1" applyBorder="1"/>
    <xf numFmtId="9" fontId="0" fillId="9" borderId="9" xfId="1" applyFont="1" applyFill="1" applyBorder="1"/>
    <xf numFmtId="9" fontId="0" fillId="9" borderId="10" xfId="1" applyFont="1" applyFill="1" applyBorder="1"/>
    <xf numFmtId="9" fontId="0" fillId="0" borderId="11" xfId="1" applyFont="1" applyBorder="1"/>
    <xf numFmtId="9" fontId="0" fillId="0" borderId="28" xfId="1" applyFont="1" applyBorder="1"/>
    <xf numFmtId="9" fontId="0" fillId="8" borderId="9" xfId="0" applyNumberForma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9" fontId="0" fillId="9" borderId="12" xfId="1" applyFont="1" applyFill="1" applyBorder="1" applyAlignment="1"/>
    <xf numFmtId="9" fontId="0" fillId="9" borderId="15" xfId="1" applyFont="1" applyFill="1" applyBorder="1" applyAlignment="1"/>
    <xf numFmtId="9" fontId="0" fillId="9" borderId="14" xfId="1" applyFont="1" applyFill="1" applyBorder="1" applyAlignment="1"/>
    <xf numFmtId="9" fontId="0" fillId="9" borderId="15" xfId="1" applyFont="1" applyFill="1" applyBorder="1"/>
    <xf numFmtId="9" fontId="0" fillId="9" borderId="14" xfId="1" applyFont="1" applyFill="1" applyBorder="1"/>
    <xf numFmtId="9" fontId="0" fillId="9" borderId="12" xfId="1" applyFont="1" applyFill="1" applyBorder="1"/>
    <xf numFmtId="0" fontId="0" fillId="0" borderId="48" xfId="0" applyBorder="1"/>
    <xf numFmtId="0" fontId="0" fillId="0" borderId="25" xfId="0" applyBorder="1"/>
    <xf numFmtId="3" fontId="0" fillId="0" borderId="25" xfId="0" applyNumberFormat="1" applyBorder="1"/>
    <xf numFmtId="3" fontId="0" fillId="0" borderId="26" xfId="0" applyNumberFormat="1" applyBorder="1"/>
    <xf numFmtId="3" fontId="0" fillId="0" borderId="41" xfId="0" applyNumberFormat="1" applyBorder="1"/>
    <xf numFmtId="14" fontId="3" fillId="0" borderId="0" xfId="0" quotePrefix="1" applyNumberFormat="1" applyFont="1" applyBorder="1" applyAlignment="1">
      <alignment horizontal="center"/>
    </xf>
    <xf numFmtId="3" fontId="3" fillId="0" borderId="15" xfId="0" applyNumberFormat="1" applyFont="1" applyBorder="1" applyAlignment="1">
      <alignment vertical="center"/>
    </xf>
    <xf numFmtId="3" fontId="3" fillId="0" borderId="14" xfId="0" applyNumberFormat="1" applyFont="1" applyBorder="1" applyAlignment="1">
      <alignment vertical="center"/>
    </xf>
    <xf numFmtId="3" fontId="3" fillId="0" borderId="15" xfId="0" applyNumberFormat="1" applyFont="1" applyFill="1" applyBorder="1" applyAlignment="1">
      <alignment vertical="center"/>
    </xf>
    <xf numFmtId="165" fontId="3" fillId="0" borderId="29" xfId="0" quotePrefix="1" applyNumberFormat="1" applyFont="1" applyBorder="1" applyAlignment="1">
      <alignment horizontal="center"/>
    </xf>
    <xf numFmtId="165" fontId="3" fillId="0" borderId="40" xfId="0" quotePrefix="1" applyNumberFormat="1" applyFont="1" applyBorder="1" applyAlignment="1">
      <alignment horizontal="center"/>
    </xf>
    <xf numFmtId="9" fontId="0" fillId="0" borderId="0" xfId="1" applyFont="1" applyFill="1" applyBorder="1"/>
    <xf numFmtId="9" fontId="0" fillId="0" borderId="16" xfId="0" applyNumberFormat="1" applyFill="1" applyBorder="1" applyAlignment="1">
      <alignment horizontal="center"/>
    </xf>
    <xf numFmtId="9" fontId="0" fillId="0" borderId="17" xfId="0" applyNumberFormat="1" applyFill="1" applyBorder="1" applyAlignment="1">
      <alignment horizontal="center"/>
    </xf>
    <xf numFmtId="9" fontId="0" fillId="0" borderId="18" xfId="0" applyNumberForma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9" fontId="5" fillId="4" borderId="30" xfId="1" applyFont="1" applyFill="1" applyBorder="1"/>
    <xf numFmtId="165" fontId="3" fillId="0" borderId="50" xfId="0" quotePrefix="1" applyNumberFormat="1" applyFont="1" applyBorder="1" applyAlignment="1">
      <alignment horizontal="center"/>
    </xf>
    <xf numFmtId="9" fontId="0" fillId="0" borderId="19" xfId="1" applyFont="1" applyBorder="1"/>
    <xf numFmtId="9" fontId="5" fillId="7" borderId="0" xfId="1" applyFont="1" applyFill="1" applyBorder="1"/>
    <xf numFmtId="9" fontId="0" fillId="0" borderId="35" xfId="1" applyFont="1" applyFill="1" applyBorder="1"/>
    <xf numFmtId="3" fontId="0" fillId="0" borderId="1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9" fontId="4" fillId="0" borderId="34" xfId="0" applyNumberFormat="1" applyFont="1" applyBorder="1" applyAlignment="1">
      <alignment horizontal="center"/>
    </xf>
    <xf numFmtId="9" fontId="4" fillId="0" borderId="35" xfId="0" applyNumberFormat="1" applyFont="1" applyBorder="1" applyAlignment="1">
      <alignment horizontal="center"/>
    </xf>
    <xf numFmtId="9" fontId="4" fillId="0" borderId="42" xfId="0" applyNumberFormat="1" applyFont="1" applyBorder="1" applyAlignment="1">
      <alignment horizontal="center"/>
    </xf>
    <xf numFmtId="9" fontId="0" fillId="0" borderId="35" xfId="0" applyNumberFormat="1" applyBorder="1" applyAlignment="1">
      <alignment horizontal="center"/>
    </xf>
    <xf numFmtId="9" fontId="0" fillId="0" borderId="42" xfId="0" applyNumberFormat="1" applyBorder="1" applyAlignment="1">
      <alignment horizontal="center"/>
    </xf>
    <xf numFmtId="3" fontId="0" fillId="0" borderId="44" xfId="0" applyNumberFormat="1" applyBorder="1" applyAlignment="1">
      <alignment horizontal="right" wrapText="1"/>
    </xf>
    <xf numFmtId="3" fontId="0" fillId="0" borderId="35" xfId="0" applyNumberFormat="1" applyBorder="1" applyAlignment="1">
      <alignment horizontal="right" wrapText="1"/>
    </xf>
    <xf numFmtId="3" fontId="0" fillId="0" borderId="41" xfId="0" applyNumberFormat="1" applyBorder="1" applyAlignment="1">
      <alignment horizontal="right" wrapText="1"/>
    </xf>
    <xf numFmtId="9" fontId="6" fillId="7" borderId="34" xfId="0" applyNumberFormat="1" applyFont="1" applyFill="1" applyBorder="1" applyAlignment="1">
      <alignment horizontal="center"/>
    </xf>
    <xf numFmtId="9" fontId="6" fillId="7" borderId="35" xfId="0" applyNumberFormat="1" applyFont="1" applyFill="1" applyBorder="1" applyAlignment="1">
      <alignment horizontal="center"/>
    </xf>
    <xf numFmtId="9" fontId="6" fillId="7" borderId="42" xfId="0" applyNumberFormat="1" applyFont="1" applyFill="1" applyBorder="1" applyAlignment="1">
      <alignment horizontal="center"/>
    </xf>
    <xf numFmtId="3" fontId="0" fillId="0" borderId="10" xfId="0" applyNumberFormat="1" applyBorder="1"/>
    <xf numFmtId="3" fontId="0" fillId="0" borderId="11" xfId="0" applyNumberFormat="1" applyBorder="1"/>
    <xf numFmtId="3" fontId="0" fillId="0" borderId="9" xfId="0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165" fontId="0" fillId="0" borderId="27" xfId="0" applyNumberFormat="1" applyBorder="1"/>
    <xf numFmtId="165" fontId="0" fillId="0" borderId="46" xfId="0" applyNumberFormat="1" applyFill="1" applyBorder="1"/>
    <xf numFmtId="165" fontId="3" fillId="0" borderId="46" xfId="0" quotePrefix="1" applyNumberFormat="1" applyFont="1" applyBorder="1" applyAlignment="1"/>
    <xf numFmtId="165" fontId="0" fillId="0" borderId="29" xfId="0" applyNumberFormat="1" applyBorder="1" applyAlignment="1"/>
    <xf numFmtId="165" fontId="0" fillId="0" borderId="27" xfId="0" applyNumberFormat="1" applyFill="1" applyBorder="1"/>
    <xf numFmtId="3" fontId="3" fillId="0" borderId="10" xfId="0" applyNumberFormat="1" applyFont="1" applyFill="1" applyBorder="1" applyAlignment="1">
      <alignment vertical="center"/>
    </xf>
    <xf numFmtId="3" fontId="3" fillId="0" borderId="11" xfId="0" applyNumberFormat="1" applyFont="1" applyFill="1" applyBorder="1" applyAlignment="1">
      <alignment vertical="center"/>
    </xf>
    <xf numFmtId="0" fontId="0" fillId="0" borderId="10" xfId="0" applyFill="1" applyBorder="1"/>
    <xf numFmtId="0" fontId="0" fillId="0" borderId="11" xfId="0" applyFill="1" applyBorder="1"/>
    <xf numFmtId="0" fontId="0" fillId="0" borderId="28" xfId="0" applyFill="1" applyBorder="1"/>
    <xf numFmtId="165" fontId="3" fillId="0" borderId="51" xfId="0" quotePrefix="1" applyNumberFormat="1" applyFont="1" applyBorder="1" applyAlignment="1"/>
    <xf numFmtId="3" fontId="3" fillId="0" borderId="37" xfId="0" applyNumberFormat="1" applyFont="1" applyBorder="1" applyAlignment="1">
      <alignment vertical="center"/>
    </xf>
    <xf numFmtId="3" fontId="3" fillId="0" borderId="19" xfId="0" applyNumberFormat="1" applyFont="1" applyBorder="1" applyAlignment="1">
      <alignment vertical="center"/>
    </xf>
    <xf numFmtId="3" fontId="3" fillId="0" borderId="37" xfId="0" applyNumberFormat="1" applyFont="1" applyFill="1" applyBorder="1" applyAlignment="1">
      <alignment vertical="center"/>
    </xf>
    <xf numFmtId="0" fontId="0" fillId="0" borderId="19" xfId="0" applyBorder="1"/>
    <xf numFmtId="0" fontId="0" fillId="0" borderId="38" xfId="0" applyBorder="1"/>
    <xf numFmtId="3" fontId="3" fillId="0" borderId="10" xfId="0" applyNumberFormat="1" applyFont="1" applyBorder="1" applyAlignment="1">
      <alignment vertical="center"/>
    </xf>
    <xf numFmtId="3" fontId="3" fillId="0" borderId="11" xfId="0" applyNumberFormat="1" applyFont="1" applyBorder="1" applyAlignment="1">
      <alignment vertical="center"/>
    </xf>
    <xf numFmtId="165" fontId="3" fillId="0" borderId="27" xfId="0" quotePrefix="1" applyNumberFormat="1" applyFont="1" applyBorder="1" applyAlignment="1"/>
    <xf numFmtId="165" fontId="0" fillId="0" borderId="20" xfId="0" applyNumberFormat="1" applyBorder="1"/>
    <xf numFmtId="165" fontId="0" fillId="0" borderId="40" xfId="0" applyNumberFormat="1" applyBorder="1"/>
    <xf numFmtId="165" fontId="0" fillId="0" borderId="49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CADA-6315-4D2F-A826-2EAC9427D034}">
  <dimension ref="B1:N23"/>
  <sheetViews>
    <sheetView showGridLines="0" zoomScale="110" zoomScaleNormal="110" workbookViewId="0">
      <selection activeCell="B2" sqref="B2:N23"/>
    </sheetView>
  </sheetViews>
  <sheetFormatPr defaultRowHeight="15" x14ac:dyDescent="0.25"/>
  <cols>
    <col min="2" max="2" width="7.7109375" bestFit="1" customWidth="1"/>
    <col min="3" max="3" width="7.5703125" bestFit="1" customWidth="1"/>
    <col min="4" max="4" width="6.7109375" bestFit="1" customWidth="1"/>
    <col min="5" max="5" width="6" bestFit="1" customWidth="1"/>
    <col min="6" max="6" width="7.28515625" bestFit="1" customWidth="1"/>
    <col min="7" max="7" width="6.5703125" bestFit="1" customWidth="1"/>
    <col min="8" max="8" width="6" bestFit="1" customWidth="1"/>
    <col min="9" max="9" width="7.28515625" bestFit="1" customWidth="1"/>
    <col min="10" max="10" width="6.5703125" bestFit="1" customWidth="1"/>
    <col min="11" max="11" width="7.85546875" customWidth="1"/>
    <col min="12" max="12" width="8.85546875" customWidth="1"/>
    <col min="13" max="13" width="6.5703125" bestFit="1" customWidth="1"/>
    <col min="14" max="14" width="6" bestFit="1" customWidth="1"/>
  </cols>
  <sheetData>
    <row r="1" spans="2:14" ht="15.75" thickBot="1" x14ac:dyDescent="0.3"/>
    <row r="2" spans="2:14" x14ac:dyDescent="0.25">
      <c r="B2" s="53" t="s">
        <v>7</v>
      </c>
      <c r="C2" s="89" t="s">
        <v>0</v>
      </c>
      <c r="D2" s="90"/>
      <c r="E2" s="91"/>
      <c r="F2" s="89" t="s">
        <v>1</v>
      </c>
      <c r="G2" s="90"/>
      <c r="H2" s="91"/>
      <c r="I2" s="89" t="s">
        <v>5</v>
      </c>
      <c r="J2" s="90"/>
      <c r="K2" s="91"/>
      <c r="L2" s="90" t="s">
        <v>6</v>
      </c>
      <c r="M2" s="90"/>
      <c r="N2" s="92"/>
    </row>
    <row r="3" spans="2:14" x14ac:dyDescent="0.25">
      <c r="B3" s="54" t="s">
        <v>14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9" t="s">
        <v>3</v>
      </c>
      <c r="J3" s="49" t="s">
        <v>4</v>
      </c>
      <c r="K3" s="50" t="s">
        <v>8</v>
      </c>
      <c r="L3" s="49" t="s">
        <v>3</v>
      </c>
      <c r="M3" s="49" t="s">
        <v>4</v>
      </c>
      <c r="N3" s="50" t="s">
        <v>8</v>
      </c>
    </row>
    <row r="4" spans="2:14" x14ac:dyDescent="0.25">
      <c r="B4" s="56">
        <v>44737</v>
      </c>
      <c r="C4" s="131">
        <v>150.4</v>
      </c>
      <c r="D4" s="131">
        <v>45.2</v>
      </c>
      <c r="E4" s="7">
        <v>152.80000000000001</v>
      </c>
      <c r="F4" s="131">
        <v>139</v>
      </c>
      <c r="G4" s="131">
        <v>44</v>
      </c>
      <c r="H4" s="2">
        <v>160</v>
      </c>
      <c r="I4" s="131">
        <v>140</v>
      </c>
      <c r="J4" s="131">
        <v>47</v>
      </c>
      <c r="K4" s="2">
        <v>115</v>
      </c>
      <c r="L4" s="131">
        <v>170</v>
      </c>
      <c r="M4" s="131">
        <v>27</v>
      </c>
      <c r="N4" s="67">
        <v>124</v>
      </c>
    </row>
    <row r="5" spans="2:14" x14ac:dyDescent="0.25">
      <c r="B5" s="274">
        <v>44738</v>
      </c>
      <c r="C5" s="269">
        <v>144.19999999999999</v>
      </c>
      <c r="D5" s="269">
        <v>41.4</v>
      </c>
      <c r="E5" s="270">
        <v>138.80000000000001</v>
      </c>
      <c r="F5" s="269">
        <v>133</v>
      </c>
      <c r="G5" s="269">
        <v>38</v>
      </c>
      <c r="H5" s="6">
        <v>151</v>
      </c>
      <c r="I5" s="269">
        <v>105</v>
      </c>
      <c r="J5" s="269">
        <v>49</v>
      </c>
      <c r="K5" s="6">
        <v>109</v>
      </c>
      <c r="L5" s="269">
        <v>177</v>
      </c>
      <c r="M5" s="269">
        <v>26</v>
      </c>
      <c r="N5" s="80">
        <v>128</v>
      </c>
    </row>
    <row r="6" spans="2:14" x14ac:dyDescent="0.25">
      <c r="B6" s="56"/>
      <c r="C6" s="131"/>
      <c r="D6" s="131"/>
      <c r="E6" s="7"/>
      <c r="F6" s="131"/>
      <c r="G6" s="131"/>
      <c r="H6" s="2"/>
      <c r="I6" s="131"/>
      <c r="J6" s="131"/>
      <c r="K6" s="2"/>
      <c r="L6" s="131"/>
      <c r="M6" s="131"/>
      <c r="N6" s="67"/>
    </row>
    <row r="7" spans="2:14" x14ac:dyDescent="0.25">
      <c r="B7" s="186">
        <v>44745</v>
      </c>
      <c r="C7" s="125">
        <v>86.4</v>
      </c>
      <c r="D7" s="126">
        <v>25.8</v>
      </c>
      <c r="E7" s="127">
        <v>104</v>
      </c>
      <c r="F7" s="128">
        <v>117</v>
      </c>
      <c r="G7" s="128">
        <v>25</v>
      </c>
      <c r="H7" s="29">
        <v>111</v>
      </c>
      <c r="I7" s="128">
        <v>113</v>
      </c>
      <c r="J7" s="128">
        <v>33</v>
      </c>
      <c r="K7" s="29">
        <v>124</v>
      </c>
      <c r="L7" s="128">
        <v>174</v>
      </c>
      <c r="M7" s="128">
        <v>31</v>
      </c>
      <c r="N7" s="129">
        <v>137</v>
      </c>
    </row>
    <row r="8" spans="2:14" x14ac:dyDescent="0.25">
      <c r="B8" s="274">
        <v>44746</v>
      </c>
      <c r="C8" s="271">
        <v>84.6</v>
      </c>
      <c r="D8" s="272">
        <v>23.4</v>
      </c>
      <c r="E8" s="273">
        <v>90.2</v>
      </c>
      <c r="F8" s="5">
        <v>122</v>
      </c>
      <c r="G8" s="5">
        <v>20</v>
      </c>
      <c r="H8" s="6">
        <v>108</v>
      </c>
      <c r="I8" s="5">
        <v>106</v>
      </c>
      <c r="J8" s="5">
        <v>33</v>
      </c>
      <c r="K8" s="6">
        <v>124</v>
      </c>
      <c r="L8" s="5">
        <v>179</v>
      </c>
      <c r="M8" s="5">
        <v>30</v>
      </c>
      <c r="N8" s="80">
        <v>143</v>
      </c>
    </row>
    <row r="9" spans="2:14" x14ac:dyDescent="0.25">
      <c r="B9" s="56"/>
      <c r="C9" s="8"/>
      <c r="D9" s="130"/>
      <c r="E9" s="10"/>
      <c r="F9" s="132"/>
      <c r="G9" s="132"/>
      <c r="H9" s="2"/>
      <c r="I9" s="132"/>
      <c r="J9" s="132"/>
      <c r="K9" s="2"/>
      <c r="L9" s="132"/>
      <c r="M9" s="132"/>
      <c r="N9" s="67"/>
    </row>
    <row r="10" spans="2:14" x14ac:dyDescent="0.25">
      <c r="B10" s="186">
        <v>44758</v>
      </c>
      <c r="C10" s="125">
        <v>135</v>
      </c>
      <c r="D10" s="126">
        <v>51.6</v>
      </c>
      <c r="E10" s="127">
        <v>139.4</v>
      </c>
      <c r="F10" s="126">
        <v>133</v>
      </c>
      <c r="G10" s="126">
        <v>54</v>
      </c>
      <c r="H10" s="29">
        <v>137</v>
      </c>
      <c r="I10" s="126">
        <v>136</v>
      </c>
      <c r="J10" s="126">
        <v>48</v>
      </c>
      <c r="K10" s="29">
        <v>144</v>
      </c>
      <c r="L10" s="126">
        <v>161</v>
      </c>
      <c r="M10" s="126">
        <v>32</v>
      </c>
      <c r="N10" s="129">
        <v>127</v>
      </c>
    </row>
    <row r="11" spans="2:14" x14ac:dyDescent="0.25">
      <c r="B11" s="274">
        <v>44759</v>
      </c>
      <c r="C11" s="271">
        <v>129</v>
      </c>
      <c r="D11" s="272">
        <v>43.4</v>
      </c>
      <c r="E11" s="273">
        <v>135.80000000000001</v>
      </c>
      <c r="F11" s="272">
        <v>125</v>
      </c>
      <c r="G11" s="269">
        <v>47</v>
      </c>
      <c r="H11" s="6">
        <v>124</v>
      </c>
      <c r="I11" s="272">
        <v>109</v>
      </c>
      <c r="J11" s="272">
        <v>45</v>
      </c>
      <c r="K11" s="6">
        <v>133</v>
      </c>
      <c r="L11" s="5">
        <v>164</v>
      </c>
      <c r="M11" s="5">
        <v>31</v>
      </c>
      <c r="N11" s="80">
        <v>129</v>
      </c>
    </row>
    <row r="12" spans="2:14" x14ac:dyDescent="0.25">
      <c r="B12" s="56"/>
      <c r="C12" s="130"/>
      <c r="D12" s="130"/>
      <c r="E12" s="10"/>
      <c r="F12" s="130"/>
      <c r="G12" s="131"/>
      <c r="H12" s="2"/>
      <c r="I12" s="130"/>
      <c r="J12" s="130"/>
      <c r="K12" s="2"/>
      <c r="L12" s="132"/>
      <c r="M12" s="132"/>
      <c r="N12" s="67"/>
    </row>
    <row r="13" spans="2:14" x14ac:dyDescent="0.25">
      <c r="B13" s="186">
        <v>44792</v>
      </c>
      <c r="C13" s="136">
        <v>138</v>
      </c>
      <c r="D13" s="136">
        <v>36.799999999999997</v>
      </c>
      <c r="E13" s="21">
        <v>143.4</v>
      </c>
      <c r="F13" s="136">
        <v>150</v>
      </c>
      <c r="G13" s="136">
        <v>44</v>
      </c>
      <c r="H13" s="29">
        <v>154</v>
      </c>
      <c r="I13" s="128">
        <v>130</v>
      </c>
      <c r="J13" s="128">
        <v>41</v>
      </c>
      <c r="K13" s="29">
        <v>135</v>
      </c>
      <c r="L13" s="128">
        <v>142</v>
      </c>
      <c r="M13" s="128">
        <v>41</v>
      </c>
      <c r="N13" s="129">
        <v>141</v>
      </c>
    </row>
    <row r="14" spans="2:14" x14ac:dyDescent="0.25">
      <c r="B14" s="274">
        <v>44793</v>
      </c>
      <c r="C14" s="269">
        <v>124.8</v>
      </c>
      <c r="D14" s="269">
        <v>35.799999999999997</v>
      </c>
      <c r="E14" s="270">
        <v>135.80000000000001</v>
      </c>
      <c r="F14" s="269">
        <v>151</v>
      </c>
      <c r="G14" s="269">
        <v>41</v>
      </c>
      <c r="H14" s="6">
        <v>151</v>
      </c>
      <c r="I14" s="5">
        <v>130</v>
      </c>
      <c r="J14" s="5">
        <v>41</v>
      </c>
      <c r="K14" s="6">
        <v>135</v>
      </c>
      <c r="L14" s="5">
        <v>144</v>
      </c>
      <c r="M14" s="5">
        <v>41</v>
      </c>
      <c r="N14" s="80">
        <v>144</v>
      </c>
    </row>
    <row r="15" spans="2:14" x14ac:dyDescent="0.25">
      <c r="B15" s="56"/>
      <c r="C15" s="131"/>
      <c r="D15" s="131"/>
      <c r="E15" s="7"/>
      <c r="F15" s="131"/>
      <c r="G15" s="131"/>
      <c r="H15" s="2"/>
      <c r="I15" s="132"/>
      <c r="J15" s="132"/>
      <c r="K15" s="2"/>
      <c r="L15" s="132"/>
      <c r="M15" s="132"/>
      <c r="N15" s="67"/>
    </row>
    <row r="16" spans="2:14" x14ac:dyDescent="0.25">
      <c r="B16" s="275">
        <v>44811</v>
      </c>
      <c r="C16" s="133">
        <v>252</v>
      </c>
      <c r="D16" s="133">
        <v>34</v>
      </c>
      <c r="E16" s="134">
        <v>162</v>
      </c>
      <c r="F16" s="133">
        <v>245</v>
      </c>
      <c r="G16" s="133">
        <v>35</v>
      </c>
      <c r="H16" s="134">
        <v>155</v>
      </c>
      <c r="I16" s="133">
        <v>219</v>
      </c>
      <c r="J16" s="133">
        <v>35</v>
      </c>
      <c r="K16" s="134">
        <v>142</v>
      </c>
      <c r="L16" s="133">
        <v>152</v>
      </c>
      <c r="M16" s="133">
        <v>39</v>
      </c>
      <c r="N16" s="135">
        <v>135</v>
      </c>
    </row>
    <row r="17" spans="2:14" x14ac:dyDescent="0.25">
      <c r="B17" s="278">
        <v>44812</v>
      </c>
      <c r="C17" s="279">
        <v>282</v>
      </c>
      <c r="D17" s="279">
        <v>36.4</v>
      </c>
      <c r="E17" s="280">
        <v>186.2</v>
      </c>
      <c r="F17" s="281">
        <v>261</v>
      </c>
      <c r="G17" s="281">
        <v>38</v>
      </c>
      <c r="H17" s="282">
        <v>163</v>
      </c>
      <c r="I17" s="281">
        <v>221</v>
      </c>
      <c r="J17" s="281">
        <v>38</v>
      </c>
      <c r="K17" s="282">
        <v>151</v>
      </c>
      <c r="L17" s="281">
        <v>152</v>
      </c>
      <c r="M17" s="281">
        <v>39</v>
      </c>
      <c r="N17" s="283">
        <v>136</v>
      </c>
    </row>
    <row r="18" spans="2:14" x14ac:dyDescent="0.25">
      <c r="B18" s="56"/>
      <c r="C18" s="132"/>
      <c r="D18" s="132"/>
      <c r="E18" s="2"/>
      <c r="F18" s="132"/>
      <c r="G18" s="132"/>
      <c r="H18" s="2"/>
      <c r="I18" s="132"/>
      <c r="J18" s="132"/>
      <c r="K18" s="2"/>
      <c r="L18" s="132"/>
      <c r="M18" s="132"/>
      <c r="N18" s="67"/>
    </row>
    <row r="19" spans="2:14" x14ac:dyDescent="0.25">
      <c r="B19" s="276">
        <v>44937</v>
      </c>
      <c r="C19" s="238">
        <v>15.8</v>
      </c>
      <c r="D19" s="238">
        <v>14.4</v>
      </c>
      <c r="E19" s="239">
        <v>38</v>
      </c>
      <c r="F19" s="240">
        <v>18</v>
      </c>
      <c r="G19" s="240">
        <v>19</v>
      </c>
      <c r="H19" s="29">
        <v>36</v>
      </c>
      <c r="I19" s="240">
        <v>17</v>
      </c>
      <c r="J19" s="240">
        <v>15</v>
      </c>
      <c r="K19" s="29">
        <v>42</v>
      </c>
      <c r="L19" s="240">
        <v>16</v>
      </c>
      <c r="M19" s="240">
        <v>5</v>
      </c>
      <c r="N19" s="129">
        <v>43</v>
      </c>
    </row>
    <row r="20" spans="2:14" x14ac:dyDescent="0.25">
      <c r="B20" s="292">
        <v>44938</v>
      </c>
      <c r="C20" s="290">
        <v>18.2</v>
      </c>
      <c r="D20" s="290">
        <v>15.2</v>
      </c>
      <c r="E20" s="291">
        <v>40</v>
      </c>
      <c r="F20" s="279">
        <v>20</v>
      </c>
      <c r="G20" s="279">
        <v>20</v>
      </c>
      <c r="H20" s="6">
        <v>37</v>
      </c>
      <c r="I20" s="279">
        <v>18</v>
      </c>
      <c r="J20" s="279">
        <v>17</v>
      </c>
      <c r="K20" s="6">
        <v>45</v>
      </c>
      <c r="L20" s="279">
        <v>14</v>
      </c>
      <c r="M20" s="279">
        <v>4</v>
      </c>
      <c r="N20" s="80">
        <v>42</v>
      </c>
    </row>
    <row r="21" spans="2:14" x14ac:dyDescent="0.25">
      <c r="B21" s="277"/>
      <c r="C21" s="132"/>
      <c r="D21" s="132"/>
      <c r="E21" s="2"/>
      <c r="F21" s="132"/>
      <c r="G21" s="132"/>
      <c r="H21" s="2"/>
      <c r="I21" s="132"/>
      <c r="J21" s="132"/>
      <c r="K21" s="2"/>
      <c r="L21" s="132"/>
      <c r="M21" s="132"/>
      <c r="N21" s="67"/>
    </row>
    <row r="22" spans="2:14" x14ac:dyDescent="0.25">
      <c r="B22" s="276">
        <v>44986</v>
      </c>
      <c r="C22" s="238">
        <v>35.6</v>
      </c>
      <c r="D22" s="238">
        <v>18.8</v>
      </c>
      <c r="E22" s="239">
        <v>36.4</v>
      </c>
      <c r="F22" s="240">
        <v>32</v>
      </c>
      <c r="G22" s="240">
        <v>14</v>
      </c>
      <c r="H22" s="29">
        <v>36</v>
      </c>
      <c r="I22" s="240">
        <v>38</v>
      </c>
      <c r="J22" s="240">
        <v>18</v>
      </c>
      <c r="K22" s="29">
        <v>41</v>
      </c>
      <c r="L22" s="240">
        <v>9</v>
      </c>
      <c r="M22" s="240">
        <v>4</v>
      </c>
      <c r="N22" s="129">
        <v>40</v>
      </c>
    </row>
    <row r="23" spans="2:14" ht="15.75" thickBot="1" x14ac:dyDescent="0.3">
      <c r="B23" s="284">
        <v>44987</v>
      </c>
      <c r="C23" s="285">
        <v>43</v>
      </c>
      <c r="D23" s="285">
        <v>21.2</v>
      </c>
      <c r="E23" s="286">
        <v>45.8</v>
      </c>
      <c r="F23" s="287">
        <v>33</v>
      </c>
      <c r="G23" s="287">
        <v>15</v>
      </c>
      <c r="H23" s="288">
        <v>38</v>
      </c>
      <c r="I23" s="287">
        <v>40</v>
      </c>
      <c r="J23" s="287">
        <v>20</v>
      </c>
      <c r="K23" s="288">
        <v>42</v>
      </c>
      <c r="L23" s="287">
        <v>8</v>
      </c>
      <c r="M23" s="287">
        <v>4</v>
      </c>
      <c r="N23" s="289">
        <v>39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DEBE-3EA0-4463-81F7-B31BFE02D251}">
  <dimension ref="B2:T42"/>
  <sheetViews>
    <sheetView topLeftCell="A18" zoomScale="110" zoomScaleNormal="110" workbookViewId="0">
      <selection activeCell="W30" sqref="W30"/>
    </sheetView>
  </sheetViews>
  <sheetFormatPr defaultRowHeight="15" x14ac:dyDescent="0.25"/>
  <cols>
    <col min="2" max="3" width="7.7109375" bestFit="1" customWidth="1"/>
    <col min="4" max="4" width="7.5703125" customWidth="1"/>
    <col min="5" max="5" width="5.85546875" bestFit="1" customWidth="1"/>
    <col min="6" max="6" width="8.5703125" customWidth="1"/>
    <col min="7" max="7" width="6.5703125" bestFit="1" customWidth="1"/>
    <col min="8" max="8" width="5.85546875" bestFit="1" customWidth="1"/>
    <col min="9" max="9" width="7.28515625" bestFit="1" customWidth="1"/>
    <col min="10" max="10" width="6.5703125" bestFit="1" customWidth="1"/>
    <col min="11" max="11" width="8.140625" customWidth="1"/>
    <col min="12" max="12" width="8.85546875" customWidth="1"/>
    <col min="13" max="13" width="6.5703125" bestFit="1" customWidth="1"/>
    <col min="14" max="14" width="5.85546875" bestFit="1" customWidth="1"/>
    <col min="16" max="16" width="4" customWidth="1"/>
    <col min="20" max="20" width="3.7109375" customWidth="1"/>
  </cols>
  <sheetData>
    <row r="2" spans="2:14" x14ac:dyDescent="0.25">
      <c r="B2" s="16"/>
      <c r="C2" s="86" t="s">
        <v>0</v>
      </c>
      <c r="D2" s="87"/>
      <c r="E2" s="88"/>
      <c r="F2" s="86" t="s">
        <v>1</v>
      </c>
      <c r="G2" s="87"/>
      <c r="H2" s="88"/>
      <c r="I2" s="86" t="s">
        <v>5</v>
      </c>
      <c r="J2" s="87"/>
      <c r="K2" s="88"/>
      <c r="L2" s="87" t="s">
        <v>6</v>
      </c>
      <c r="M2" s="87"/>
      <c r="N2" s="88"/>
    </row>
    <row r="3" spans="2:14" x14ac:dyDescent="0.25">
      <c r="B3" s="20" t="s">
        <v>7</v>
      </c>
      <c r="C3" s="4" t="s">
        <v>3</v>
      </c>
      <c r="D3" s="5" t="s">
        <v>4</v>
      </c>
      <c r="E3" s="6" t="s">
        <v>8</v>
      </c>
      <c r="F3" s="4" t="s">
        <v>3</v>
      </c>
      <c r="G3" s="5" t="s">
        <v>4</v>
      </c>
      <c r="H3" s="6" t="s">
        <v>8</v>
      </c>
      <c r="I3" s="5" t="s">
        <v>3</v>
      </c>
      <c r="J3" s="5" t="s">
        <v>4</v>
      </c>
      <c r="K3" s="6" t="s">
        <v>8</v>
      </c>
      <c r="L3" s="5" t="s">
        <v>3</v>
      </c>
      <c r="M3" s="5" t="s">
        <v>4</v>
      </c>
      <c r="N3" s="6" t="s">
        <v>8</v>
      </c>
    </row>
    <row r="4" spans="2:14" x14ac:dyDescent="0.25">
      <c r="B4" s="17">
        <v>44737</v>
      </c>
      <c r="C4" s="3">
        <v>150.4</v>
      </c>
      <c r="D4" s="3">
        <v>45.2</v>
      </c>
      <c r="E4" s="7">
        <v>152.80000000000001</v>
      </c>
      <c r="F4" s="3">
        <v>139</v>
      </c>
      <c r="G4" s="3">
        <v>44</v>
      </c>
      <c r="H4" s="2">
        <v>160</v>
      </c>
      <c r="I4" s="3">
        <v>140</v>
      </c>
      <c r="J4" s="3">
        <v>47</v>
      </c>
      <c r="K4" s="2">
        <v>115</v>
      </c>
      <c r="L4" s="3">
        <v>170</v>
      </c>
      <c r="M4" s="3">
        <v>27</v>
      </c>
      <c r="N4" s="2">
        <v>124</v>
      </c>
    </row>
    <row r="5" spans="2:14" x14ac:dyDescent="0.25">
      <c r="B5" s="17">
        <v>44738</v>
      </c>
      <c r="C5" s="3">
        <v>144.19999999999999</v>
      </c>
      <c r="D5" s="3">
        <v>41.4</v>
      </c>
      <c r="E5" s="7">
        <v>138.80000000000001</v>
      </c>
      <c r="F5" s="3">
        <v>133</v>
      </c>
      <c r="G5" s="3">
        <v>38</v>
      </c>
      <c r="H5" s="2">
        <v>151</v>
      </c>
      <c r="I5" s="3">
        <v>105</v>
      </c>
      <c r="J5" s="3">
        <v>49</v>
      </c>
      <c r="K5" s="2">
        <v>109</v>
      </c>
      <c r="L5" s="3">
        <v>177</v>
      </c>
      <c r="M5" s="3">
        <v>26</v>
      </c>
      <c r="N5" s="2">
        <v>128</v>
      </c>
    </row>
    <row r="6" spans="2:14" x14ac:dyDescent="0.25">
      <c r="B6" s="17">
        <v>44745</v>
      </c>
      <c r="C6" s="8">
        <v>86.4</v>
      </c>
      <c r="D6" s="9">
        <v>25.8</v>
      </c>
      <c r="E6" s="10">
        <v>104</v>
      </c>
      <c r="F6">
        <v>117</v>
      </c>
      <c r="G6">
        <v>25</v>
      </c>
      <c r="H6" s="2">
        <v>111</v>
      </c>
      <c r="I6">
        <v>113</v>
      </c>
      <c r="J6">
        <v>33</v>
      </c>
      <c r="K6" s="2">
        <v>124</v>
      </c>
      <c r="L6">
        <v>174</v>
      </c>
      <c r="M6">
        <v>31</v>
      </c>
      <c r="N6" s="2">
        <v>137</v>
      </c>
    </row>
    <row r="7" spans="2:14" x14ac:dyDescent="0.25">
      <c r="B7" s="17">
        <v>44746</v>
      </c>
      <c r="C7" s="8">
        <v>84.6</v>
      </c>
      <c r="D7" s="9">
        <v>23.4</v>
      </c>
      <c r="E7" s="10">
        <v>90.2</v>
      </c>
      <c r="F7">
        <v>122</v>
      </c>
      <c r="G7">
        <v>20</v>
      </c>
      <c r="H7" s="2">
        <v>108</v>
      </c>
      <c r="I7">
        <v>106</v>
      </c>
      <c r="J7">
        <v>33</v>
      </c>
      <c r="K7" s="2">
        <v>124</v>
      </c>
      <c r="L7">
        <v>179</v>
      </c>
      <c r="M7">
        <v>30</v>
      </c>
      <c r="N7" s="2">
        <v>143</v>
      </c>
    </row>
    <row r="8" spans="2:14" x14ac:dyDescent="0.25">
      <c r="B8" s="17">
        <v>44758</v>
      </c>
      <c r="C8" s="8">
        <v>135</v>
      </c>
      <c r="D8" s="9">
        <v>51.6</v>
      </c>
      <c r="E8" s="10">
        <v>139.4</v>
      </c>
      <c r="F8" s="9">
        <v>133</v>
      </c>
      <c r="G8" s="9">
        <v>54</v>
      </c>
      <c r="H8" s="2">
        <v>137</v>
      </c>
      <c r="I8" s="9">
        <v>136</v>
      </c>
      <c r="J8" s="9">
        <v>48</v>
      </c>
      <c r="K8" s="2">
        <v>144</v>
      </c>
      <c r="L8" s="9">
        <v>161</v>
      </c>
      <c r="M8" s="9">
        <v>32</v>
      </c>
      <c r="N8" s="2">
        <v>127</v>
      </c>
    </row>
    <row r="9" spans="2:14" x14ac:dyDescent="0.25">
      <c r="B9" s="17">
        <v>44759</v>
      </c>
      <c r="C9" s="8">
        <v>129</v>
      </c>
      <c r="D9" s="9">
        <v>43.4</v>
      </c>
      <c r="E9" s="10">
        <v>135.80000000000001</v>
      </c>
      <c r="F9" s="9">
        <v>125</v>
      </c>
      <c r="G9" s="3">
        <v>47</v>
      </c>
      <c r="H9" s="2">
        <v>124</v>
      </c>
      <c r="I9" s="9">
        <v>109</v>
      </c>
      <c r="J9" s="9">
        <v>45</v>
      </c>
      <c r="K9" s="2">
        <v>133</v>
      </c>
      <c r="L9">
        <v>164</v>
      </c>
      <c r="M9">
        <v>31</v>
      </c>
      <c r="N9" s="2">
        <v>129</v>
      </c>
    </row>
    <row r="10" spans="2:14" x14ac:dyDescent="0.25">
      <c r="B10" s="17">
        <v>44792</v>
      </c>
      <c r="C10" s="3">
        <v>138</v>
      </c>
      <c r="D10" s="3">
        <v>36.799999999999997</v>
      </c>
      <c r="E10" s="7">
        <v>143.4</v>
      </c>
      <c r="F10" s="3">
        <v>150</v>
      </c>
      <c r="G10" s="3">
        <v>44</v>
      </c>
      <c r="H10" s="2">
        <v>154</v>
      </c>
      <c r="I10">
        <v>130</v>
      </c>
      <c r="J10">
        <v>41</v>
      </c>
      <c r="K10" s="2">
        <v>135</v>
      </c>
      <c r="L10">
        <v>142</v>
      </c>
      <c r="M10">
        <v>41</v>
      </c>
      <c r="N10" s="2">
        <v>141</v>
      </c>
    </row>
    <row r="11" spans="2:14" x14ac:dyDescent="0.25">
      <c r="B11" s="17">
        <v>44793</v>
      </c>
      <c r="C11" s="3">
        <v>124.8</v>
      </c>
      <c r="D11" s="3">
        <v>35.799999999999997</v>
      </c>
      <c r="E11" s="7">
        <v>135.80000000000001</v>
      </c>
      <c r="F11" s="3">
        <v>151</v>
      </c>
      <c r="G11" s="3">
        <v>41</v>
      </c>
      <c r="H11" s="2">
        <v>151</v>
      </c>
      <c r="I11">
        <v>130</v>
      </c>
      <c r="J11">
        <v>41</v>
      </c>
      <c r="K11" s="2">
        <v>135</v>
      </c>
      <c r="L11">
        <v>144</v>
      </c>
      <c r="M11">
        <v>41</v>
      </c>
      <c r="N11" s="2">
        <v>144</v>
      </c>
    </row>
    <row r="12" spans="2:14" x14ac:dyDescent="0.25">
      <c r="B12" s="17">
        <v>44811</v>
      </c>
      <c r="C12">
        <v>252</v>
      </c>
      <c r="D12">
        <v>34</v>
      </c>
      <c r="E12" s="2">
        <v>162</v>
      </c>
      <c r="F12">
        <v>245</v>
      </c>
      <c r="G12">
        <v>35</v>
      </c>
      <c r="H12" s="2">
        <v>155</v>
      </c>
      <c r="I12">
        <v>219</v>
      </c>
      <c r="J12">
        <v>35</v>
      </c>
      <c r="K12" s="2">
        <v>142</v>
      </c>
      <c r="L12">
        <v>152</v>
      </c>
      <c r="M12">
        <v>39</v>
      </c>
      <c r="N12" s="2">
        <v>135</v>
      </c>
    </row>
    <row r="13" spans="2:14" x14ac:dyDescent="0.25">
      <c r="B13" s="19">
        <v>44812</v>
      </c>
      <c r="C13" s="14">
        <v>282</v>
      </c>
      <c r="D13" s="14">
        <v>36.4</v>
      </c>
      <c r="E13" s="15">
        <v>186.2</v>
      </c>
      <c r="F13" s="12">
        <v>261</v>
      </c>
      <c r="G13" s="12">
        <v>38</v>
      </c>
      <c r="H13" s="11">
        <v>163</v>
      </c>
      <c r="I13" s="12">
        <v>221</v>
      </c>
      <c r="J13" s="12">
        <v>38</v>
      </c>
      <c r="K13" s="11">
        <v>151</v>
      </c>
      <c r="L13" s="12">
        <v>152</v>
      </c>
      <c r="M13" s="12">
        <v>39</v>
      </c>
      <c r="N13" s="11">
        <v>136</v>
      </c>
    </row>
    <row r="20" spans="3:20" x14ac:dyDescent="0.25">
      <c r="C20" s="16"/>
      <c r="D20" s="4" t="s">
        <v>3</v>
      </c>
      <c r="E20" s="5" t="s">
        <v>4</v>
      </c>
      <c r="F20" s="6" t="s">
        <v>8</v>
      </c>
      <c r="G20" s="4" t="s">
        <v>3</v>
      </c>
      <c r="H20" s="5" t="s">
        <v>4</v>
      </c>
      <c r="I20" s="6" t="s">
        <v>8</v>
      </c>
      <c r="L20" s="20" t="s">
        <v>7</v>
      </c>
      <c r="M20" s="4" t="s">
        <v>3</v>
      </c>
      <c r="N20" s="5" t="s">
        <v>4</v>
      </c>
      <c r="O20" s="6" t="s">
        <v>8</v>
      </c>
      <c r="P20" s="5"/>
      <c r="Q20" s="4" t="s">
        <v>3</v>
      </c>
      <c r="R20" s="5" t="s">
        <v>4</v>
      </c>
      <c r="S20" s="6" t="s">
        <v>8</v>
      </c>
      <c r="T20" s="18"/>
    </row>
    <row r="21" spans="3:20" x14ac:dyDescent="0.25">
      <c r="C21" s="20" t="s">
        <v>7</v>
      </c>
      <c r="D21" s="86" t="s">
        <v>0</v>
      </c>
      <c r="E21" s="87"/>
      <c r="F21" s="88"/>
      <c r="G21" s="86" t="s">
        <v>1</v>
      </c>
      <c r="H21" s="87"/>
      <c r="I21" s="88"/>
      <c r="L21" s="17">
        <v>44737</v>
      </c>
      <c r="M21" s="3">
        <v>150.4</v>
      </c>
      <c r="N21" s="3">
        <v>45.2</v>
      </c>
      <c r="O21" s="7">
        <v>152.80000000000001</v>
      </c>
      <c r="P21" s="95" t="s">
        <v>9</v>
      </c>
      <c r="Q21" s="37">
        <v>139</v>
      </c>
      <c r="R21" s="3">
        <v>44</v>
      </c>
      <c r="S21" s="2">
        <v>160</v>
      </c>
      <c r="T21" s="93" t="s">
        <v>1</v>
      </c>
    </row>
    <row r="22" spans="3:20" x14ac:dyDescent="0.25">
      <c r="C22" s="17">
        <v>44737</v>
      </c>
      <c r="D22" s="3">
        <v>150.4</v>
      </c>
      <c r="E22" s="3">
        <v>45.2</v>
      </c>
      <c r="F22" s="7">
        <v>152.80000000000001</v>
      </c>
      <c r="G22" s="3">
        <v>139</v>
      </c>
      <c r="H22" s="3">
        <v>44</v>
      </c>
      <c r="I22" s="2">
        <v>160</v>
      </c>
      <c r="L22" s="17">
        <v>44738</v>
      </c>
      <c r="M22" s="3">
        <v>144.19999999999999</v>
      </c>
      <c r="N22" s="3">
        <v>41.4</v>
      </c>
      <c r="O22" s="7">
        <v>138.80000000000001</v>
      </c>
      <c r="P22" s="96"/>
      <c r="Q22" s="22">
        <v>133</v>
      </c>
      <c r="R22" s="3">
        <v>38</v>
      </c>
      <c r="S22" s="2">
        <v>151</v>
      </c>
      <c r="T22" s="93"/>
    </row>
    <row r="23" spans="3:20" x14ac:dyDescent="0.25">
      <c r="C23" s="17">
        <v>44738</v>
      </c>
      <c r="D23" s="3">
        <v>144.19999999999999</v>
      </c>
      <c r="E23" s="3">
        <v>41.4</v>
      </c>
      <c r="F23" s="7">
        <v>138.80000000000001</v>
      </c>
      <c r="G23" s="3">
        <v>133</v>
      </c>
      <c r="H23" s="3">
        <v>38</v>
      </c>
      <c r="I23" s="2">
        <v>151</v>
      </c>
      <c r="L23" s="17">
        <v>44745</v>
      </c>
      <c r="M23" s="8">
        <v>86.4</v>
      </c>
      <c r="N23" s="9">
        <v>25.8</v>
      </c>
      <c r="O23" s="10">
        <v>104</v>
      </c>
      <c r="P23" s="96"/>
      <c r="Q23" s="1">
        <v>117</v>
      </c>
      <c r="R23">
        <v>25</v>
      </c>
      <c r="S23" s="2">
        <v>111</v>
      </c>
      <c r="T23" s="93"/>
    </row>
    <row r="24" spans="3:20" x14ac:dyDescent="0.25">
      <c r="C24" s="17">
        <v>44745</v>
      </c>
      <c r="D24" s="8">
        <v>86.4</v>
      </c>
      <c r="E24" s="9">
        <v>25.8</v>
      </c>
      <c r="F24" s="10">
        <v>104</v>
      </c>
      <c r="G24">
        <v>117</v>
      </c>
      <c r="H24">
        <v>25</v>
      </c>
      <c r="I24" s="2">
        <v>111</v>
      </c>
      <c r="L24" s="17">
        <v>44746</v>
      </c>
      <c r="M24" s="8">
        <v>84.6</v>
      </c>
      <c r="N24" s="9">
        <v>23.4</v>
      </c>
      <c r="O24" s="10">
        <v>90.2</v>
      </c>
      <c r="P24" s="96"/>
      <c r="Q24" s="1">
        <v>122</v>
      </c>
      <c r="R24">
        <v>20</v>
      </c>
      <c r="S24" s="2">
        <v>108</v>
      </c>
      <c r="T24" s="93"/>
    </row>
    <row r="25" spans="3:20" x14ac:dyDescent="0.25">
      <c r="C25" s="17">
        <v>44746</v>
      </c>
      <c r="D25" s="8">
        <v>84.6</v>
      </c>
      <c r="E25" s="9">
        <v>23.4</v>
      </c>
      <c r="F25" s="10">
        <v>90.2</v>
      </c>
      <c r="G25">
        <v>122</v>
      </c>
      <c r="H25">
        <v>20</v>
      </c>
      <c r="I25" s="2">
        <v>108</v>
      </c>
      <c r="L25" s="17">
        <v>44758</v>
      </c>
      <c r="M25" s="8">
        <v>135</v>
      </c>
      <c r="N25" s="9">
        <v>51.6</v>
      </c>
      <c r="O25" s="10">
        <v>139.4</v>
      </c>
      <c r="P25" s="96"/>
      <c r="Q25" s="8">
        <v>133</v>
      </c>
      <c r="R25" s="9">
        <v>54</v>
      </c>
      <c r="S25" s="2">
        <v>137</v>
      </c>
      <c r="T25" s="93"/>
    </row>
    <row r="26" spans="3:20" x14ac:dyDescent="0.25">
      <c r="C26" s="17">
        <v>44758</v>
      </c>
      <c r="D26" s="8">
        <v>135</v>
      </c>
      <c r="E26" s="9">
        <v>51.6</v>
      </c>
      <c r="F26" s="10">
        <v>139.4</v>
      </c>
      <c r="G26" s="9">
        <v>133</v>
      </c>
      <c r="H26" s="9">
        <v>54</v>
      </c>
      <c r="I26" s="2">
        <v>137</v>
      </c>
      <c r="L26" s="17">
        <v>44759</v>
      </c>
      <c r="M26" s="8">
        <v>129</v>
      </c>
      <c r="N26" s="9">
        <v>43.4</v>
      </c>
      <c r="O26" s="10">
        <v>135.80000000000001</v>
      </c>
      <c r="P26" s="96"/>
      <c r="Q26" s="8">
        <v>125</v>
      </c>
      <c r="R26" s="3">
        <v>47</v>
      </c>
      <c r="S26" s="2">
        <v>124</v>
      </c>
      <c r="T26" s="93"/>
    </row>
    <row r="27" spans="3:20" x14ac:dyDescent="0.25">
      <c r="C27" s="17">
        <v>44759</v>
      </c>
      <c r="D27" s="8">
        <v>129</v>
      </c>
      <c r="E27" s="9">
        <v>43.4</v>
      </c>
      <c r="F27" s="10">
        <v>135.80000000000001</v>
      </c>
      <c r="G27" s="9">
        <v>125</v>
      </c>
      <c r="H27" s="3">
        <v>47</v>
      </c>
      <c r="I27" s="2">
        <v>124</v>
      </c>
      <c r="L27" s="17">
        <v>44792</v>
      </c>
      <c r="M27" s="3">
        <v>138</v>
      </c>
      <c r="N27" s="3">
        <v>36.799999999999997</v>
      </c>
      <c r="O27" s="7">
        <v>143.4</v>
      </c>
      <c r="P27" s="96"/>
      <c r="Q27" s="22">
        <v>150</v>
      </c>
      <c r="R27" s="3">
        <v>44</v>
      </c>
      <c r="S27" s="2">
        <v>154</v>
      </c>
      <c r="T27" s="93"/>
    </row>
    <row r="28" spans="3:20" x14ac:dyDescent="0.25">
      <c r="C28" s="17">
        <v>44792</v>
      </c>
      <c r="D28" s="3">
        <v>138</v>
      </c>
      <c r="E28" s="3">
        <v>36.799999999999997</v>
      </c>
      <c r="F28" s="7">
        <v>143.4</v>
      </c>
      <c r="G28" s="3">
        <v>150</v>
      </c>
      <c r="H28" s="3">
        <v>44</v>
      </c>
      <c r="I28" s="2">
        <v>154</v>
      </c>
      <c r="L28" s="17">
        <v>44793</v>
      </c>
      <c r="M28" s="3">
        <v>124.8</v>
      </c>
      <c r="N28" s="3">
        <v>35.799999999999997</v>
      </c>
      <c r="O28" s="7">
        <v>135.80000000000001</v>
      </c>
      <c r="P28" s="96"/>
      <c r="Q28" s="22">
        <v>151</v>
      </c>
      <c r="R28" s="3">
        <v>41</v>
      </c>
      <c r="S28" s="2">
        <v>151</v>
      </c>
      <c r="T28" s="93"/>
    </row>
    <row r="29" spans="3:20" x14ac:dyDescent="0.25">
      <c r="C29" s="17">
        <v>44793</v>
      </c>
      <c r="D29" s="3">
        <v>124.8</v>
      </c>
      <c r="E29" s="3">
        <v>35.799999999999997</v>
      </c>
      <c r="F29" s="7">
        <v>135.80000000000001</v>
      </c>
      <c r="G29" s="3">
        <v>151</v>
      </c>
      <c r="H29" s="3">
        <v>41</v>
      </c>
      <c r="I29" s="2">
        <v>151</v>
      </c>
      <c r="L29" s="17">
        <v>44811</v>
      </c>
      <c r="M29">
        <v>252</v>
      </c>
      <c r="N29">
        <v>34</v>
      </c>
      <c r="O29" s="2">
        <v>162</v>
      </c>
      <c r="P29" s="96"/>
      <c r="Q29" s="1">
        <v>245</v>
      </c>
      <c r="R29">
        <v>35</v>
      </c>
      <c r="S29" s="2">
        <v>155</v>
      </c>
      <c r="T29" s="93"/>
    </row>
    <row r="30" spans="3:20" x14ac:dyDescent="0.25">
      <c r="C30" s="17">
        <v>44811</v>
      </c>
      <c r="D30">
        <v>252</v>
      </c>
      <c r="E30">
        <v>34</v>
      </c>
      <c r="F30" s="2">
        <v>162</v>
      </c>
      <c r="G30">
        <v>245</v>
      </c>
      <c r="H30">
        <v>35</v>
      </c>
      <c r="I30" s="2">
        <v>155</v>
      </c>
      <c r="L30" s="19">
        <v>44812</v>
      </c>
      <c r="M30" s="14">
        <v>282</v>
      </c>
      <c r="N30" s="14">
        <v>36.4</v>
      </c>
      <c r="O30" s="15">
        <v>186.2</v>
      </c>
      <c r="P30" s="97"/>
      <c r="Q30" s="13">
        <v>261</v>
      </c>
      <c r="R30" s="12">
        <v>38</v>
      </c>
      <c r="S30" s="11">
        <v>163</v>
      </c>
      <c r="T30" s="94"/>
    </row>
    <row r="31" spans="3:20" x14ac:dyDescent="0.25">
      <c r="C31" s="19">
        <v>44812</v>
      </c>
      <c r="D31" s="14">
        <v>282</v>
      </c>
      <c r="E31" s="14">
        <v>36.4</v>
      </c>
      <c r="F31" s="15">
        <v>186.2</v>
      </c>
      <c r="G31" s="12">
        <v>261</v>
      </c>
      <c r="H31" s="12">
        <v>38</v>
      </c>
      <c r="I31" s="11">
        <v>163</v>
      </c>
      <c r="L31" s="17">
        <v>44737</v>
      </c>
      <c r="M31" s="3">
        <v>140</v>
      </c>
      <c r="N31" s="3">
        <v>47</v>
      </c>
      <c r="O31" s="2">
        <v>115</v>
      </c>
      <c r="P31" s="98" t="s">
        <v>5</v>
      </c>
      <c r="Q31" s="22">
        <v>170</v>
      </c>
      <c r="R31" s="3">
        <v>27</v>
      </c>
      <c r="S31" s="2">
        <v>124</v>
      </c>
      <c r="T31" s="93" t="s">
        <v>6</v>
      </c>
    </row>
    <row r="32" spans="3:20" x14ac:dyDescent="0.25">
      <c r="C32" s="18"/>
      <c r="D32" s="87" t="s">
        <v>5</v>
      </c>
      <c r="E32" s="87"/>
      <c r="F32" s="88"/>
      <c r="G32" s="87" t="s">
        <v>6</v>
      </c>
      <c r="H32" s="87"/>
      <c r="I32" s="88"/>
      <c r="L32" s="17">
        <v>44738</v>
      </c>
      <c r="M32" s="3">
        <v>105</v>
      </c>
      <c r="N32" s="3">
        <v>49</v>
      </c>
      <c r="O32" s="2">
        <v>109</v>
      </c>
      <c r="P32" s="99"/>
      <c r="Q32" s="22">
        <v>177</v>
      </c>
      <c r="R32" s="3">
        <v>26</v>
      </c>
      <c r="S32" s="2">
        <v>128</v>
      </c>
      <c r="T32" s="93"/>
    </row>
    <row r="33" spans="3:20" x14ac:dyDescent="0.25">
      <c r="C33" s="17">
        <v>44737</v>
      </c>
      <c r="D33" s="3">
        <v>140</v>
      </c>
      <c r="E33" s="3">
        <v>47</v>
      </c>
      <c r="F33" s="2">
        <v>115</v>
      </c>
      <c r="G33" s="3">
        <v>170</v>
      </c>
      <c r="H33" s="3">
        <v>27</v>
      </c>
      <c r="I33" s="2">
        <v>124</v>
      </c>
      <c r="L33" s="17">
        <v>44745</v>
      </c>
      <c r="M33">
        <v>113</v>
      </c>
      <c r="N33">
        <v>33</v>
      </c>
      <c r="O33" s="2">
        <v>124</v>
      </c>
      <c r="P33" s="99"/>
      <c r="Q33" s="1">
        <v>174</v>
      </c>
      <c r="R33">
        <v>31</v>
      </c>
      <c r="S33" s="2">
        <v>137</v>
      </c>
      <c r="T33" s="93"/>
    </row>
    <row r="34" spans="3:20" x14ac:dyDescent="0.25">
      <c r="C34" s="17">
        <v>44738</v>
      </c>
      <c r="D34" s="3">
        <v>105</v>
      </c>
      <c r="E34" s="3">
        <v>49</v>
      </c>
      <c r="F34" s="2">
        <v>109</v>
      </c>
      <c r="G34" s="3">
        <v>177</v>
      </c>
      <c r="H34" s="3">
        <v>26</v>
      </c>
      <c r="I34" s="2">
        <v>128</v>
      </c>
      <c r="L34" s="17">
        <v>44746</v>
      </c>
      <c r="M34">
        <v>106</v>
      </c>
      <c r="N34">
        <v>33</v>
      </c>
      <c r="O34" s="2">
        <v>124</v>
      </c>
      <c r="P34" s="99"/>
      <c r="Q34" s="1">
        <v>179</v>
      </c>
      <c r="R34">
        <v>30</v>
      </c>
      <c r="S34" s="2">
        <v>143</v>
      </c>
      <c r="T34" s="93"/>
    </row>
    <row r="35" spans="3:20" x14ac:dyDescent="0.25">
      <c r="C35" s="17">
        <v>44745</v>
      </c>
      <c r="D35">
        <v>113</v>
      </c>
      <c r="E35">
        <v>33</v>
      </c>
      <c r="F35" s="2">
        <v>124</v>
      </c>
      <c r="G35">
        <v>174</v>
      </c>
      <c r="H35">
        <v>31</v>
      </c>
      <c r="I35" s="2">
        <v>137</v>
      </c>
      <c r="L35" s="17">
        <v>44758</v>
      </c>
      <c r="M35" s="9">
        <v>136</v>
      </c>
      <c r="N35" s="9">
        <v>48</v>
      </c>
      <c r="O35" s="2">
        <v>144</v>
      </c>
      <c r="P35" s="99"/>
      <c r="Q35" s="8">
        <v>161</v>
      </c>
      <c r="R35" s="9">
        <v>32</v>
      </c>
      <c r="S35" s="2">
        <v>127</v>
      </c>
      <c r="T35" s="93"/>
    </row>
    <row r="36" spans="3:20" x14ac:dyDescent="0.25">
      <c r="C36" s="17">
        <v>44746</v>
      </c>
      <c r="D36">
        <v>106</v>
      </c>
      <c r="E36">
        <v>33</v>
      </c>
      <c r="F36" s="2">
        <v>124</v>
      </c>
      <c r="G36">
        <v>179</v>
      </c>
      <c r="H36">
        <v>30</v>
      </c>
      <c r="I36" s="2">
        <v>143</v>
      </c>
      <c r="L36" s="17">
        <v>44759</v>
      </c>
      <c r="M36" s="9">
        <v>109</v>
      </c>
      <c r="N36" s="9">
        <v>45</v>
      </c>
      <c r="O36" s="2">
        <v>133</v>
      </c>
      <c r="P36" s="99"/>
      <c r="Q36" s="1">
        <v>164</v>
      </c>
      <c r="R36">
        <v>31</v>
      </c>
      <c r="S36" s="2">
        <v>129</v>
      </c>
      <c r="T36" s="93"/>
    </row>
    <row r="37" spans="3:20" x14ac:dyDescent="0.25">
      <c r="C37" s="17">
        <v>44758</v>
      </c>
      <c r="D37" s="9">
        <v>136</v>
      </c>
      <c r="E37" s="9">
        <v>48</v>
      </c>
      <c r="F37" s="2">
        <v>144</v>
      </c>
      <c r="G37" s="9">
        <v>161</v>
      </c>
      <c r="H37" s="9">
        <v>32</v>
      </c>
      <c r="I37" s="2">
        <v>127</v>
      </c>
      <c r="L37" s="17">
        <v>44792</v>
      </c>
      <c r="M37">
        <v>130</v>
      </c>
      <c r="N37">
        <v>41</v>
      </c>
      <c r="O37" s="2">
        <v>135</v>
      </c>
      <c r="P37" s="99"/>
      <c r="Q37" s="1">
        <v>142</v>
      </c>
      <c r="R37">
        <v>41</v>
      </c>
      <c r="S37" s="2">
        <v>141</v>
      </c>
      <c r="T37" s="93"/>
    </row>
    <row r="38" spans="3:20" x14ac:dyDescent="0.25">
      <c r="C38" s="17">
        <v>44759</v>
      </c>
      <c r="D38" s="9">
        <v>109</v>
      </c>
      <c r="E38" s="9">
        <v>45</v>
      </c>
      <c r="F38" s="2">
        <v>133</v>
      </c>
      <c r="G38">
        <v>164</v>
      </c>
      <c r="H38">
        <v>31</v>
      </c>
      <c r="I38" s="2">
        <v>129</v>
      </c>
      <c r="L38" s="17">
        <v>44793</v>
      </c>
      <c r="M38">
        <v>130</v>
      </c>
      <c r="N38">
        <v>41</v>
      </c>
      <c r="O38" s="2">
        <v>135</v>
      </c>
      <c r="P38" s="99"/>
      <c r="Q38" s="1">
        <v>144</v>
      </c>
      <c r="R38">
        <v>41</v>
      </c>
      <c r="S38" s="2">
        <v>144</v>
      </c>
      <c r="T38" s="93"/>
    </row>
    <row r="39" spans="3:20" x14ac:dyDescent="0.25">
      <c r="C39" s="17">
        <v>44792</v>
      </c>
      <c r="D39">
        <v>130</v>
      </c>
      <c r="E39">
        <v>41</v>
      </c>
      <c r="F39" s="2">
        <v>135</v>
      </c>
      <c r="G39">
        <v>142</v>
      </c>
      <c r="H39">
        <v>41</v>
      </c>
      <c r="I39" s="2">
        <v>141</v>
      </c>
      <c r="L39" s="17">
        <v>44811</v>
      </c>
      <c r="M39">
        <v>219</v>
      </c>
      <c r="N39">
        <v>35</v>
      </c>
      <c r="O39" s="2">
        <v>142</v>
      </c>
      <c r="P39" s="99"/>
      <c r="Q39" s="1">
        <v>152</v>
      </c>
      <c r="R39">
        <v>39</v>
      </c>
      <c r="S39" s="2">
        <v>135</v>
      </c>
      <c r="T39" s="93"/>
    </row>
    <row r="40" spans="3:20" x14ac:dyDescent="0.25">
      <c r="C40" s="17">
        <v>44793</v>
      </c>
      <c r="D40">
        <v>130</v>
      </c>
      <c r="E40">
        <v>41</v>
      </c>
      <c r="F40" s="2">
        <v>135</v>
      </c>
      <c r="G40">
        <v>144</v>
      </c>
      <c r="H40">
        <v>41</v>
      </c>
      <c r="I40" s="2">
        <v>144</v>
      </c>
      <c r="L40" s="19">
        <v>44812</v>
      </c>
      <c r="M40" s="12">
        <v>221</v>
      </c>
      <c r="N40" s="12">
        <v>38</v>
      </c>
      <c r="O40" s="11">
        <v>151</v>
      </c>
      <c r="P40" s="100"/>
      <c r="Q40" s="13">
        <v>152</v>
      </c>
      <c r="R40" s="12">
        <v>39</v>
      </c>
      <c r="S40" s="11">
        <v>136</v>
      </c>
      <c r="T40" s="94"/>
    </row>
    <row r="41" spans="3:20" x14ac:dyDescent="0.25">
      <c r="C41" s="17">
        <v>44811</v>
      </c>
      <c r="D41">
        <v>219</v>
      </c>
      <c r="E41">
        <v>35</v>
      </c>
      <c r="F41" s="2">
        <v>142</v>
      </c>
      <c r="G41">
        <v>152</v>
      </c>
      <c r="H41">
        <v>39</v>
      </c>
      <c r="I41" s="2">
        <v>135</v>
      </c>
    </row>
    <row r="42" spans="3:20" x14ac:dyDescent="0.25">
      <c r="C42" s="19">
        <v>44812</v>
      </c>
      <c r="D42" s="12">
        <v>221</v>
      </c>
      <c r="E42" s="12">
        <v>38</v>
      </c>
      <c r="F42" s="11">
        <v>151</v>
      </c>
      <c r="G42" s="12">
        <v>152</v>
      </c>
      <c r="H42" s="12">
        <v>39</v>
      </c>
      <c r="I42" s="11">
        <v>136</v>
      </c>
    </row>
  </sheetData>
  <mergeCells count="12">
    <mergeCell ref="T21:T30"/>
    <mergeCell ref="T31:T40"/>
    <mergeCell ref="P21:P30"/>
    <mergeCell ref="P31:P40"/>
    <mergeCell ref="C2:E2"/>
    <mergeCell ref="F2:H2"/>
    <mergeCell ref="I2:K2"/>
    <mergeCell ref="L2:N2"/>
    <mergeCell ref="G21:I21"/>
    <mergeCell ref="D32:F32"/>
    <mergeCell ref="G32:I32"/>
    <mergeCell ref="D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C0E-01A9-4ABD-9276-5ABB8F59FF80}">
  <dimension ref="B1:N23"/>
  <sheetViews>
    <sheetView tabSelected="1" workbookViewId="0">
      <selection activeCell="N23" sqref="B2:N23"/>
    </sheetView>
  </sheetViews>
  <sheetFormatPr defaultRowHeight="15" x14ac:dyDescent="0.25"/>
  <cols>
    <col min="2" max="2" width="7.7109375" bestFit="1" customWidth="1"/>
    <col min="3" max="3" width="7.28515625" bestFit="1" customWidth="1"/>
    <col min="4" max="4" width="6.5703125" bestFit="1" customWidth="1"/>
    <col min="5" max="5" width="5.85546875" bestFit="1" customWidth="1"/>
    <col min="6" max="6" width="7.28515625" bestFit="1" customWidth="1"/>
    <col min="7" max="7" width="6.5703125" bestFit="1" customWidth="1"/>
    <col min="8" max="8" width="5.7109375" customWidth="1"/>
    <col min="9" max="9" width="7.7109375" customWidth="1"/>
    <col min="10" max="10" width="7.140625" customWidth="1"/>
    <col min="11" max="11" width="6.85546875" customWidth="1"/>
    <col min="12" max="12" width="7.28515625" bestFit="1" customWidth="1"/>
    <col min="13" max="13" width="6.5703125" bestFit="1" customWidth="1"/>
    <col min="14" max="14" width="5.85546875" bestFit="1" customWidth="1"/>
  </cols>
  <sheetData>
    <row r="1" spans="2:14" ht="15.75" thickBot="1" x14ac:dyDescent="0.3"/>
    <row r="2" spans="2:14" x14ac:dyDescent="0.25">
      <c r="B2" s="232" t="s">
        <v>7</v>
      </c>
      <c r="C2" s="101" t="s">
        <v>0</v>
      </c>
      <c r="D2" s="102"/>
      <c r="E2" s="103"/>
      <c r="F2" s="101" t="s">
        <v>1</v>
      </c>
      <c r="G2" s="102"/>
      <c r="H2" s="103"/>
      <c r="I2" s="101" t="s">
        <v>5</v>
      </c>
      <c r="J2" s="102"/>
      <c r="K2" s="103"/>
      <c r="L2" s="102" t="s">
        <v>6</v>
      </c>
      <c r="M2" s="102"/>
      <c r="N2" s="104"/>
    </row>
    <row r="3" spans="2:14" x14ac:dyDescent="0.25">
      <c r="B3" s="54" t="s">
        <v>14</v>
      </c>
      <c r="C3" s="4" t="s">
        <v>3</v>
      </c>
      <c r="D3" s="5" t="s">
        <v>4</v>
      </c>
      <c r="E3" s="6" t="s">
        <v>8</v>
      </c>
      <c r="F3" s="4" t="s">
        <v>3</v>
      </c>
      <c r="G3" s="5" t="s">
        <v>4</v>
      </c>
      <c r="H3" s="6" t="s">
        <v>8</v>
      </c>
      <c r="I3" s="5" t="s">
        <v>3</v>
      </c>
      <c r="J3" s="5" t="s">
        <v>4</v>
      </c>
      <c r="K3" s="6" t="s">
        <v>8</v>
      </c>
      <c r="L3" s="5" t="s">
        <v>3</v>
      </c>
      <c r="M3" s="5" t="s">
        <v>4</v>
      </c>
      <c r="N3" s="80" t="s">
        <v>8</v>
      </c>
    </row>
    <row r="4" spans="2:14" x14ac:dyDescent="0.25">
      <c r="B4" s="186">
        <v>44737</v>
      </c>
      <c r="C4" s="131">
        <v>150.4</v>
      </c>
      <c r="D4" s="131">
        <v>45.2</v>
      </c>
      <c r="E4" s="7">
        <v>152.80000000000001</v>
      </c>
      <c r="F4" s="131">
        <f>('Performance (2)'!F4 - 'Raw differences'!C4)</f>
        <v>-11.400000000000006</v>
      </c>
      <c r="G4" s="131">
        <f>('Performance (2)'!G4 - 'Raw differences'!D4)</f>
        <v>-1.2000000000000028</v>
      </c>
      <c r="H4" s="21">
        <f>('Performance (2)'!H4 - 'Raw differences'!E4)</f>
        <v>7.1999999999999886</v>
      </c>
      <c r="I4" s="131">
        <f>('Performance (2)'!I4 - C4)</f>
        <v>-10.400000000000006</v>
      </c>
      <c r="J4" s="131">
        <f>('Performance (2)'!J4 - D4)</f>
        <v>1.7999999999999972</v>
      </c>
      <c r="K4" s="21">
        <f>('Performance (2)'!K4 - E4)</f>
        <v>-37.800000000000011</v>
      </c>
      <c r="L4" s="131">
        <f>('Performance (2)'!L4 - C4)</f>
        <v>19.599999999999994</v>
      </c>
      <c r="M4" s="131">
        <f>('Performance (2)'!M4 - D4)</f>
        <v>-18.200000000000003</v>
      </c>
      <c r="N4" s="138">
        <f>('Performance (2)'!N4 - E4)</f>
        <v>-28.800000000000011</v>
      </c>
    </row>
    <row r="5" spans="2:14" x14ac:dyDescent="0.25">
      <c r="B5" s="56">
        <v>44738</v>
      </c>
      <c r="C5" s="131">
        <v>144.19999999999999</v>
      </c>
      <c r="D5" s="131">
        <v>41.4</v>
      </c>
      <c r="E5" s="7">
        <v>138.80000000000001</v>
      </c>
      <c r="F5" s="131">
        <f>('Performance (2)'!F5 - 'Raw differences'!C5)</f>
        <v>-11.199999999999989</v>
      </c>
      <c r="G5" s="131">
        <f>('Performance (2)'!G5 - 'Raw differences'!D5)</f>
        <v>-3.3999999999999986</v>
      </c>
      <c r="H5" s="7">
        <f>('Performance (2)'!H5 - 'Raw differences'!E5)</f>
        <v>12.199999999999989</v>
      </c>
      <c r="I5" s="131">
        <f>('Performance (2)'!I5 - C5)</f>
        <v>-39.199999999999989</v>
      </c>
      <c r="J5" s="131">
        <f>('Performance (2)'!J5 - D5)</f>
        <v>7.6000000000000014</v>
      </c>
      <c r="K5" s="7">
        <f>('Performance (2)'!K5 - E5)</f>
        <v>-29.800000000000011</v>
      </c>
      <c r="L5" s="131">
        <f>('Performance (2)'!L5 - C5)</f>
        <v>32.800000000000011</v>
      </c>
      <c r="M5" s="131">
        <f>('Performance (2)'!M5 - D5)</f>
        <v>-15.399999999999999</v>
      </c>
      <c r="N5" s="139">
        <f>('Performance (2)'!N5 - E5)</f>
        <v>-10.800000000000011</v>
      </c>
    </row>
    <row r="6" spans="2:14" x14ac:dyDescent="0.25">
      <c r="B6" s="56"/>
      <c r="C6" s="131"/>
      <c r="D6" s="131"/>
      <c r="E6" s="7"/>
      <c r="F6" s="131"/>
      <c r="G6" s="131"/>
      <c r="H6" s="2"/>
      <c r="I6" s="131"/>
      <c r="J6" s="131"/>
      <c r="K6" s="2"/>
      <c r="L6" s="131"/>
      <c r="M6" s="131"/>
      <c r="N6" s="67"/>
    </row>
    <row r="7" spans="2:14" x14ac:dyDescent="0.25">
      <c r="B7" s="56">
        <v>44745</v>
      </c>
      <c r="C7" s="130">
        <v>86.4</v>
      </c>
      <c r="D7" s="130">
        <v>25.8</v>
      </c>
      <c r="E7" s="10">
        <v>104</v>
      </c>
      <c r="F7" s="131">
        <f>'Performance (2)'!F7 - C7</f>
        <v>30.599999999999994</v>
      </c>
      <c r="G7" s="131">
        <f>'Performance (2)'!G7 - D7</f>
        <v>-0.80000000000000071</v>
      </c>
      <c r="H7" s="7">
        <f>'Performance (2)'!H7 - E7</f>
        <v>7</v>
      </c>
      <c r="I7" s="131">
        <f>'Performance (2)'!I7 - C7</f>
        <v>26.599999999999994</v>
      </c>
      <c r="J7" s="131">
        <f>'Performance (2)'!J7 - D7</f>
        <v>7.1999999999999993</v>
      </c>
      <c r="K7" s="7">
        <f>'Performance (2)'!K7 - E7</f>
        <v>20</v>
      </c>
      <c r="L7" s="131">
        <f>'Performance (2)'!L7 - C7</f>
        <v>87.6</v>
      </c>
      <c r="M7" s="131">
        <f>'Performance (2)'!M7 - D7</f>
        <v>5.1999999999999993</v>
      </c>
      <c r="N7" s="139">
        <f>'Performance (2)'!N7 - E7</f>
        <v>33</v>
      </c>
    </row>
    <row r="8" spans="2:14" x14ac:dyDescent="0.25">
      <c r="B8" s="56">
        <v>44746</v>
      </c>
      <c r="C8" s="130">
        <v>84.6</v>
      </c>
      <c r="D8" s="130">
        <v>23.4</v>
      </c>
      <c r="E8" s="10">
        <v>90.2</v>
      </c>
      <c r="F8" s="131">
        <f>'Performance (2)'!F8 - C8</f>
        <v>37.400000000000006</v>
      </c>
      <c r="G8" s="131">
        <f>'Performance (2)'!G8 - D8</f>
        <v>-3.3999999999999986</v>
      </c>
      <c r="H8" s="7">
        <f>'Performance (2)'!H8 - E8</f>
        <v>17.799999999999997</v>
      </c>
      <c r="I8" s="131">
        <f>'Performance (2)'!I8 - C8</f>
        <v>21.400000000000006</v>
      </c>
      <c r="J8" s="131">
        <f>'Performance (2)'!J8 - D8</f>
        <v>9.6000000000000014</v>
      </c>
      <c r="K8" s="7">
        <f>'Performance (2)'!K8 - E8</f>
        <v>33.799999999999997</v>
      </c>
      <c r="L8" s="131">
        <f>'Performance (2)'!L8 - C8</f>
        <v>94.4</v>
      </c>
      <c r="M8" s="131">
        <f>'Performance (2)'!M8 - D8</f>
        <v>6.6000000000000014</v>
      </c>
      <c r="N8" s="139">
        <f>'Performance (2)'!N8 - E8</f>
        <v>52.8</v>
      </c>
    </row>
    <row r="9" spans="2:14" x14ac:dyDescent="0.25">
      <c r="B9" s="56"/>
      <c r="C9" s="130"/>
      <c r="D9" s="130"/>
      <c r="E9" s="10"/>
      <c r="F9" s="131"/>
      <c r="G9" s="132"/>
      <c r="H9" s="2"/>
      <c r="I9" s="131"/>
      <c r="J9" s="132"/>
      <c r="K9" s="2"/>
      <c r="L9" s="131"/>
      <c r="M9" s="132"/>
      <c r="N9" s="67"/>
    </row>
    <row r="10" spans="2:14" x14ac:dyDescent="0.25">
      <c r="B10" s="56">
        <v>44758</v>
      </c>
      <c r="C10" s="130">
        <v>135</v>
      </c>
      <c r="D10" s="130">
        <v>51.6</v>
      </c>
      <c r="E10" s="10">
        <v>139.4</v>
      </c>
      <c r="F10" s="131">
        <f>'Performance (2)'!F10 - C10</f>
        <v>-2</v>
      </c>
      <c r="G10" s="131">
        <f>'Performance (2)'!G10 - D10</f>
        <v>2.3999999999999986</v>
      </c>
      <c r="H10" s="7">
        <f>'Performance (2)'!H10 - E10</f>
        <v>-2.4000000000000057</v>
      </c>
      <c r="I10" s="131">
        <f>'Performance (2)'!I10 - C10</f>
        <v>1</v>
      </c>
      <c r="J10" s="131">
        <f>'Performance (2)'!J10 - D10</f>
        <v>-3.6000000000000014</v>
      </c>
      <c r="K10" s="7">
        <f>'Performance (2)'!K10 - E10</f>
        <v>4.5999999999999943</v>
      </c>
      <c r="L10" s="131">
        <f>'Performance (2)'!L10 - C10</f>
        <v>26</v>
      </c>
      <c r="M10" s="131">
        <f>'Performance (2)'!M10 - D10</f>
        <v>-19.600000000000001</v>
      </c>
      <c r="N10" s="139">
        <f>'Performance (2)'!N10 - E10</f>
        <v>-12.400000000000006</v>
      </c>
    </row>
    <row r="11" spans="2:14" x14ac:dyDescent="0.25">
      <c r="B11" s="56">
        <v>44759</v>
      </c>
      <c r="C11" s="130">
        <v>129</v>
      </c>
      <c r="D11" s="130">
        <v>43.4</v>
      </c>
      <c r="E11" s="10">
        <v>135.80000000000001</v>
      </c>
      <c r="F11" s="131">
        <f>'Performance (2)'!F11 - C11</f>
        <v>-4</v>
      </c>
      <c r="G11" s="131">
        <f>'Performance (2)'!G11 - D11</f>
        <v>3.6000000000000014</v>
      </c>
      <c r="H11" s="7">
        <f>'Performance (2)'!H11 - E11</f>
        <v>-11.800000000000011</v>
      </c>
      <c r="I11" s="131">
        <f>'Performance (2)'!I11 - C11</f>
        <v>-20</v>
      </c>
      <c r="J11" s="131">
        <f>'Performance (2)'!J11 - D11</f>
        <v>1.6000000000000014</v>
      </c>
      <c r="K11" s="7">
        <f>'Performance (2)'!K11 - E11</f>
        <v>-2.8000000000000114</v>
      </c>
      <c r="L11" s="131">
        <f>'Performance (2)'!L11 - C11</f>
        <v>35</v>
      </c>
      <c r="M11" s="131">
        <f>'Performance (2)'!M11 - D11</f>
        <v>-12.399999999999999</v>
      </c>
      <c r="N11" s="139">
        <f>'Performance (2)'!N11 - E11</f>
        <v>-6.8000000000000114</v>
      </c>
    </row>
    <row r="12" spans="2:14" x14ac:dyDescent="0.25">
      <c r="B12" s="56"/>
      <c r="C12" s="130"/>
      <c r="D12" s="130"/>
      <c r="E12" s="10"/>
      <c r="F12" s="131"/>
      <c r="G12" s="131"/>
      <c r="H12" s="2"/>
      <c r="I12" s="131"/>
      <c r="J12" s="130"/>
      <c r="K12" s="2"/>
      <c r="L12" s="131"/>
      <c r="M12" s="132"/>
      <c r="N12" s="67"/>
    </row>
    <row r="13" spans="2:14" x14ac:dyDescent="0.25">
      <c r="B13" s="56">
        <v>44792</v>
      </c>
      <c r="C13" s="131">
        <v>138</v>
      </c>
      <c r="D13" s="131">
        <v>36.799999999999997</v>
      </c>
      <c r="E13" s="7">
        <v>143.4</v>
      </c>
      <c r="F13" s="131">
        <f>'Performance (2)'!F13 - C13</f>
        <v>12</v>
      </c>
      <c r="G13" s="131">
        <f>'Performance (2)'!G13 - D13</f>
        <v>7.2000000000000028</v>
      </c>
      <c r="H13" s="7">
        <f>'Performance (2)'!H13 - E13</f>
        <v>10.599999999999994</v>
      </c>
      <c r="I13" s="131">
        <f>'Performance (2)'!I13 - C13</f>
        <v>-8</v>
      </c>
      <c r="J13" s="131">
        <f>'Performance (2)'!J13 - D13</f>
        <v>4.2000000000000028</v>
      </c>
      <c r="K13" s="7">
        <f>'Performance (2)'!K13 - E13</f>
        <v>-8.4000000000000057</v>
      </c>
      <c r="L13" s="131">
        <f>'Performance (2)'!L13 - C13</f>
        <v>4</v>
      </c>
      <c r="M13" s="131">
        <f>'Performance (2)'!M13 - D13</f>
        <v>4.2000000000000028</v>
      </c>
      <c r="N13" s="139">
        <f>'Performance (2)'!N13 - E13</f>
        <v>-2.4000000000000057</v>
      </c>
    </row>
    <row r="14" spans="2:14" x14ac:dyDescent="0.25">
      <c r="B14" s="56">
        <v>44793</v>
      </c>
      <c r="C14" s="131">
        <v>124.8</v>
      </c>
      <c r="D14" s="131">
        <v>35.799999999999997</v>
      </c>
      <c r="E14" s="7">
        <v>135.80000000000001</v>
      </c>
      <c r="F14" s="131">
        <f>'Performance (2)'!F14 - C14</f>
        <v>26.200000000000003</v>
      </c>
      <c r="G14" s="131">
        <f>'Performance (2)'!G14 - D14</f>
        <v>5.2000000000000028</v>
      </c>
      <c r="H14" s="7">
        <f>'Performance (2)'!H14 - E14</f>
        <v>15.199999999999989</v>
      </c>
      <c r="I14" s="131">
        <f>'Performance (2)'!I14 - C14</f>
        <v>5.2000000000000028</v>
      </c>
      <c r="J14" s="131">
        <f>'Performance (2)'!J14 - D14</f>
        <v>5.2000000000000028</v>
      </c>
      <c r="K14" s="7">
        <f>'Performance (2)'!K14 - E14</f>
        <v>-0.80000000000001137</v>
      </c>
      <c r="L14" s="131">
        <f>'Performance (2)'!L14 - C14</f>
        <v>19.200000000000003</v>
      </c>
      <c r="M14" s="131">
        <f>'Performance (2)'!M14 - D14</f>
        <v>5.2000000000000028</v>
      </c>
      <c r="N14" s="139">
        <f>'Performance (2)'!N14 - E14</f>
        <v>8.1999999999999886</v>
      </c>
    </row>
    <row r="15" spans="2:14" ht="15.75" thickBot="1" x14ac:dyDescent="0.3">
      <c r="B15" s="294"/>
      <c r="C15" s="131"/>
      <c r="D15" s="131"/>
      <c r="E15" s="7"/>
      <c r="F15" s="131"/>
      <c r="G15" s="131"/>
      <c r="H15" s="2"/>
      <c r="I15" s="131"/>
      <c r="J15" s="132"/>
      <c r="K15" s="2"/>
      <c r="L15" s="131"/>
      <c r="M15" s="132"/>
      <c r="N15" s="67"/>
    </row>
    <row r="16" spans="2:14" x14ac:dyDescent="0.25">
      <c r="B16" s="293">
        <v>44811</v>
      </c>
      <c r="C16" s="233">
        <v>252</v>
      </c>
      <c r="D16" s="233">
        <v>34</v>
      </c>
      <c r="E16" s="123">
        <v>162</v>
      </c>
      <c r="F16" s="234">
        <f>'Performance (2)'!F16 - C16</f>
        <v>-7</v>
      </c>
      <c r="G16" s="234">
        <f>'Performance (2)'!G16 - D16</f>
        <v>1</v>
      </c>
      <c r="H16" s="145">
        <f>'Performance (2)'!H16 - E16</f>
        <v>-7</v>
      </c>
      <c r="I16" s="234">
        <f>'Performance (2)'!I16 - C16</f>
        <v>-33</v>
      </c>
      <c r="J16" s="234">
        <f>'Performance (2)'!J16 - D16</f>
        <v>1</v>
      </c>
      <c r="K16" s="145">
        <f>'Performance (2)'!K16 - E16</f>
        <v>-20</v>
      </c>
      <c r="L16" s="234">
        <f>'Performance (2)'!L16 - C16</f>
        <v>-100</v>
      </c>
      <c r="M16" s="234">
        <f>'Performance (2)'!M16 - D16</f>
        <v>5</v>
      </c>
      <c r="N16" s="235">
        <f>'Performance (2)'!N16 - E16</f>
        <v>-27</v>
      </c>
    </row>
    <row r="17" spans="2:14" ht="15.75" thickBot="1" x14ac:dyDescent="0.3">
      <c r="B17" s="185">
        <v>44812</v>
      </c>
      <c r="C17" s="68">
        <v>282</v>
      </c>
      <c r="D17" s="68">
        <v>36.4</v>
      </c>
      <c r="E17" s="69">
        <v>186.2</v>
      </c>
      <c r="F17" s="143">
        <f>'Performance (2)'!F17 - C17</f>
        <v>-21</v>
      </c>
      <c r="G17" s="143">
        <f>'Performance (2)'!G17 - D17</f>
        <v>1.6000000000000014</v>
      </c>
      <c r="H17" s="236">
        <f>'Performance (2)'!H17 - E17</f>
        <v>-23.199999999999989</v>
      </c>
      <c r="I17" s="143">
        <f>'Performance (2)'!I17 - C17</f>
        <v>-61</v>
      </c>
      <c r="J17" s="143">
        <f>'Performance (2)'!J17 - D17</f>
        <v>1.6000000000000014</v>
      </c>
      <c r="K17" s="236">
        <f>'Performance (2)'!K17 - E17</f>
        <v>-35.199999999999989</v>
      </c>
      <c r="L17" s="143">
        <f>'Performance (2)'!L17 - C17</f>
        <v>-130</v>
      </c>
      <c r="M17" s="143">
        <f>'Performance (2)'!M17 - D17</f>
        <v>2.6000000000000014</v>
      </c>
      <c r="N17" s="144">
        <f>'Performance (2)'!N17 - E17</f>
        <v>-50.199999999999989</v>
      </c>
    </row>
    <row r="18" spans="2:14" x14ac:dyDescent="0.25">
      <c r="B18" s="295"/>
      <c r="C18" s="140"/>
      <c r="D18" s="140"/>
      <c r="E18" s="124"/>
      <c r="F18" s="131"/>
      <c r="G18" s="131"/>
      <c r="H18" s="7"/>
      <c r="I18" s="131"/>
      <c r="J18" s="131"/>
      <c r="K18" s="7"/>
      <c r="L18" s="131"/>
      <c r="M18" s="131"/>
      <c r="N18" s="139"/>
    </row>
    <row r="19" spans="2:14" x14ac:dyDescent="0.25">
      <c r="B19" s="56">
        <v>44937</v>
      </c>
      <c r="C19" s="140">
        <v>15.8</v>
      </c>
      <c r="D19" s="140">
        <v>14.4</v>
      </c>
      <c r="E19" s="124">
        <v>38</v>
      </c>
      <c r="F19" s="131">
        <f>'Performance (2)'!F19 - 'Performance (2)'!C19</f>
        <v>2.1999999999999993</v>
      </c>
      <c r="G19" s="131">
        <f>'Performance (2)'!G19 - 'Performance (2)'!D19</f>
        <v>4.5999999999999996</v>
      </c>
      <c r="H19" s="7">
        <f>'Performance (2)'!H19 - 'Performance (2)'!E19</f>
        <v>-2</v>
      </c>
      <c r="I19" s="131">
        <f>'Performance (2)'!I19 - 'Performance (2)'!F19</f>
        <v>-1</v>
      </c>
      <c r="J19" s="131">
        <f>'Performance (2)'!J19 - 'Performance (2)'!G19</f>
        <v>-4</v>
      </c>
      <c r="K19" s="7">
        <f>'Performance (2)'!K19 - 'Performance (2)'!H19</f>
        <v>6</v>
      </c>
      <c r="L19" s="131">
        <f>'Performance (2)'!L19 - 'Performance (2)'!I19</f>
        <v>-1</v>
      </c>
      <c r="M19" s="131">
        <f>'Performance (2)'!M19 - 'Performance (2)'!J19</f>
        <v>-10</v>
      </c>
      <c r="N19" s="139">
        <f>'Performance (2)'!N19 - 'Performance (2)'!K19</f>
        <v>1</v>
      </c>
    </row>
    <row r="20" spans="2:14" x14ac:dyDescent="0.25">
      <c r="B20" s="56">
        <v>44938</v>
      </c>
      <c r="C20" s="140">
        <v>18.2</v>
      </c>
      <c r="D20" s="140">
        <v>15.2</v>
      </c>
      <c r="E20" s="124">
        <v>40</v>
      </c>
      <c r="F20" s="131">
        <f>'Performance (2)'!F20 - 'Performance (2)'!C20</f>
        <v>1.8000000000000007</v>
      </c>
      <c r="G20" s="131">
        <f>'Performance (2)'!G20 - 'Performance (2)'!D20</f>
        <v>4.8000000000000007</v>
      </c>
      <c r="H20" s="7">
        <f>'Performance (2)'!H20 - 'Performance (2)'!E20</f>
        <v>-3</v>
      </c>
      <c r="I20" s="131">
        <f>'Performance (2)'!I20 - 'Performance (2)'!F20</f>
        <v>-2</v>
      </c>
      <c r="J20" s="131">
        <f>'Performance (2)'!J20 - 'Performance (2)'!G20</f>
        <v>-3</v>
      </c>
      <c r="K20" s="7">
        <f>'Performance (2)'!K20 - 'Performance (2)'!H20</f>
        <v>8</v>
      </c>
      <c r="L20" s="131">
        <f>'Performance (2)'!L20 - 'Performance (2)'!I20</f>
        <v>-4</v>
      </c>
      <c r="M20" s="131">
        <f>'Performance (2)'!M20 - 'Performance (2)'!J20</f>
        <v>-13</v>
      </c>
      <c r="N20" s="139">
        <f>'Performance (2)'!N20 - 'Performance (2)'!K20</f>
        <v>-3</v>
      </c>
    </row>
    <row r="21" spans="2:14" x14ac:dyDescent="0.25">
      <c r="B21" s="56"/>
      <c r="C21" s="132"/>
      <c r="D21" s="132"/>
      <c r="E21" s="2"/>
      <c r="F21" s="132"/>
      <c r="G21" s="132"/>
      <c r="H21" s="2"/>
      <c r="I21" s="132"/>
      <c r="J21" s="132"/>
      <c r="K21" s="2"/>
      <c r="L21" s="132"/>
      <c r="M21" s="132"/>
      <c r="N21" s="67"/>
    </row>
    <row r="22" spans="2:14" x14ac:dyDescent="0.25">
      <c r="B22" s="56">
        <v>44986</v>
      </c>
      <c r="C22" s="140">
        <v>35.6</v>
      </c>
      <c r="D22" s="140">
        <v>18.8</v>
      </c>
      <c r="E22" s="124">
        <v>36.4</v>
      </c>
      <c r="F22" s="131">
        <f>'Performance (2)'!F22 - 'Performance (2)'!C22</f>
        <v>-3.6000000000000014</v>
      </c>
      <c r="G22" s="131">
        <f>'Performance (2)'!G22 - 'Performance (2)'!D22</f>
        <v>-4.8000000000000007</v>
      </c>
      <c r="H22" s="7">
        <f>'Performance (2)'!H22 - 'Performance (2)'!E22</f>
        <v>-0.39999999999999858</v>
      </c>
      <c r="I22" s="131">
        <f>'Performance (2)'!I22 - 'Performance (2)'!F22</f>
        <v>6</v>
      </c>
      <c r="J22" s="131">
        <f>'Performance (2)'!J22 - 'Performance (2)'!G22</f>
        <v>4</v>
      </c>
      <c r="K22" s="7">
        <f>'Performance (2)'!K22 - 'Performance (2)'!H22</f>
        <v>5</v>
      </c>
      <c r="L22" s="131">
        <f>'Performance (2)'!L22 - 'Performance (2)'!I22</f>
        <v>-29</v>
      </c>
      <c r="M22" s="131">
        <f>'Performance (2)'!M22 - 'Performance (2)'!J22</f>
        <v>-14</v>
      </c>
      <c r="N22" s="139">
        <f>'Performance (2)'!N22 - 'Performance (2)'!K22</f>
        <v>-1</v>
      </c>
    </row>
    <row r="23" spans="2:14" ht="15.75" thickBot="1" x14ac:dyDescent="0.3">
      <c r="B23" s="294">
        <v>44987</v>
      </c>
      <c r="C23" s="68">
        <v>43</v>
      </c>
      <c r="D23" s="68">
        <v>21.2</v>
      </c>
      <c r="E23" s="69">
        <v>45.8</v>
      </c>
      <c r="F23" s="143">
        <f>'Performance (2)'!F23 - 'Performance (2)'!C23</f>
        <v>-10</v>
      </c>
      <c r="G23" s="143">
        <f>'Performance (2)'!G23 - 'Performance (2)'!D23</f>
        <v>-6.1999999999999993</v>
      </c>
      <c r="H23" s="236">
        <f>'Performance (2)'!H23 - 'Performance (2)'!E23</f>
        <v>-7.7999999999999972</v>
      </c>
      <c r="I23" s="143">
        <f>'Performance (2)'!I23 - 'Performance (2)'!F23</f>
        <v>7</v>
      </c>
      <c r="J23" s="143">
        <f>'Performance (2)'!J23 - 'Performance (2)'!G23</f>
        <v>5</v>
      </c>
      <c r="K23" s="236">
        <f>'Performance (2)'!K23 - 'Performance (2)'!H23</f>
        <v>4</v>
      </c>
      <c r="L23" s="143">
        <f>'Performance (2)'!L23 - 'Performance (2)'!I23</f>
        <v>-32</v>
      </c>
      <c r="M23" s="143">
        <f>'Performance (2)'!M23 - 'Performance (2)'!J23</f>
        <v>-16</v>
      </c>
      <c r="N23" s="144">
        <f>'Performance (2)'!N23 - 'Performance (2)'!K23</f>
        <v>-3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5B51-07A0-424A-B4D7-5FF9F19F3741}">
  <dimension ref="B1:N23"/>
  <sheetViews>
    <sheetView workbookViewId="0">
      <selection activeCell="C27" sqref="C27"/>
    </sheetView>
  </sheetViews>
  <sheetFormatPr defaultRowHeight="15" x14ac:dyDescent="0.25"/>
  <cols>
    <col min="2" max="2" width="11.85546875" customWidth="1"/>
    <col min="5" max="5" width="11" customWidth="1"/>
    <col min="8" max="8" width="10" customWidth="1"/>
    <col min="11" max="11" width="10" customWidth="1"/>
    <col min="14" max="14" width="11.7109375" customWidth="1"/>
  </cols>
  <sheetData>
    <row r="1" spans="2:14" ht="15.75" thickBot="1" x14ac:dyDescent="0.3"/>
    <row r="2" spans="2:14" x14ac:dyDescent="0.25">
      <c r="B2" s="53"/>
      <c r="C2" s="101" t="s">
        <v>0</v>
      </c>
      <c r="D2" s="102"/>
      <c r="E2" s="103"/>
      <c r="F2" s="101" t="s">
        <v>1</v>
      </c>
      <c r="G2" s="102"/>
      <c r="H2" s="103"/>
      <c r="I2" s="101" t="s">
        <v>5</v>
      </c>
      <c r="J2" s="102"/>
      <c r="K2" s="103"/>
      <c r="L2" s="102" t="s">
        <v>6</v>
      </c>
      <c r="M2" s="102"/>
      <c r="N2" s="104"/>
    </row>
    <row r="3" spans="2:14" x14ac:dyDescent="0.25">
      <c r="B3" s="54" t="s">
        <v>7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5" t="s">
        <v>3</v>
      </c>
      <c r="J3" s="5" t="s">
        <v>4</v>
      </c>
      <c r="K3" s="6" t="s">
        <v>2</v>
      </c>
      <c r="L3" s="5" t="s">
        <v>3</v>
      </c>
      <c r="M3" s="5" t="s">
        <v>4</v>
      </c>
      <c r="N3" s="80" t="s">
        <v>2</v>
      </c>
    </row>
    <row r="4" spans="2:14" x14ac:dyDescent="0.25">
      <c r="B4" s="66">
        <v>44737</v>
      </c>
      <c r="C4" s="131">
        <v>150.4</v>
      </c>
      <c r="D4" s="131">
        <v>45.2</v>
      </c>
      <c r="E4" s="7">
        <v>152.80000000000001</v>
      </c>
      <c r="F4" s="23">
        <f>('Performance (2)'!F4 - '% changes'!C4)/C4</f>
        <v>-7.5797872340425565E-2</v>
      </c>
      <c r="G4" s="23">
        <f>('Performance (2)'!G4 - '% changes'!D4)/D4</f>
        <v>-2.6548672566371743E-2</v>
      </c>
      <c r="H4" s="25">
        <f>('Performance (2)'!H4 - '% changes'!E4)/E4</f>
        <v>4.7120418848167464E-2</v>
      </c>
      <c r="I4" s="23">
        <f>('Performance (2)'!I4 - C4)/C4</f>
        <v>-6.9148936170212796E-2</v>
      </c>
      <c r="J4" s="23">
        <f>('Performance (2)'!J4 - D4)/D4</f>
        <v>3.9823008849557459E-2</v>
      </c>
      <c r="K4" s="25">
        <f>('Performance (2)'!K4 - E4)/E4</f>
        <v>-0.24738219895287963</v>
      </c>
      <c r="L4" s="24">
        <f>('Performance (2)'!L4 - C4)/C4</f>
        <v>0.13031914893617016</v>
      </c>
      <c r="M4" s="24">
        <f>('Performance (2)'!M4 - D4)/D4</f>
        <v>-0.40265486725663718</v>
      </c>
      <c r="N4" s="81">
        <f>('Performance (2)'!N4 - E4)/E4</f>
        <v>-0.18848167539267022</v>
      </c>
    </row>
    <row r="5" spans="2:14" x14ac:dyDescent="0.25">
      <c r="B5" s="66">
        <v>44738</v>
      </c>
      <c r="C5" s="131">
        <v>144.19999999999999</v>
      </c>
      <c r="D5" s="131">
        <v>41.4</v>
      </c>
      <c r="E5" s="7">
        <v>138.80000000000001</v>
      </c>
      <c r="F5" s="23">
        <f>('Performance (2)'!F5 - '% changes'!C5)/C5</f>
        <v>-7.7669902912621283E-2</v>
      </c>
      <c r="G5" s="23">
        <f>('Performance (2)'!G5 - '% changes'!D5)/D5</f>
        <v>-8.2125603864734262E-2</v>
      </c>
      <c r="H5" s="26">
        <f>('Performance (2)'!H5 - '% changes'!E5)/E5</f>
        <v>8.789625360230538E-2</v>
      </c>
      <c r="I5" s="23">
        <f>('Performance (2)'!I5 - C5)/C5</f>
        <v>-0.27184466019417469</v>
      </c>
      <c r="J5" s="23">
        <f>('Performance (2)'!J5 - D5)/D5</f>
        <v>0.18357487922705318</v>
      </c>
      <c r="K5" s="26">
        <f>('Performance (2)'!K5 - E5)/E5</f>
        <v>-0.21469740634005771</v>
      </c>
      <c r="L5" s="23">
        <f>('Performance (2)'!L5 - C5)/C5</f>
        <v>0.22746185852981979</v>
      </c>
      <c r="M5" s="23">
        <f>('Performance (2)'!M5 - D5)/D5</f>
        <v>-0.3719806763285024</v>
      </c>
      <c r="N5" s="82">
        <f>('Performance (2)'!N5 - E5)/E5</f>
        <v>-7.7809798270893446E-2</v>
      </c>
    </row>
    <row r="6" spans="2:14" x14ac:dyDescent="0.25">
      <c r="B6" s="66"/>
      <c r="C6" s="131"/>
      <c r="D6" s="131"/>
      <c r="E6" s="7"/>
      <c r="F6" s="131"/>
      <c r="G6" s="23"/>
      <c r="H6" s="26"/>
      <c r="I6" s="23"/>
      <c r="J6" s="23"/>
      <c r="K6" s="26"/>
      <c r="L6" s="23"/>
      <c r="M6" s="23"/>
      <c r="N6" s="82"/>
    </row>
    <row r="7" spans="2:14" x14ac:dyDescent="0.25">
      <c r="B7" s="66">
        <v>44745</v>
      </c>
      <c r="C7" s="8">
        <v>86.4</v>
      </c>
      <c r="D7" s="130">
        <v>25.8</v>
      </c>
      <c r="E7" s="10">
        <v>104</v>
      </c>
      <c r="F7" s="27">
        <f>('Performance (2)'!F7 - C7)/C7</f>
        <v>0.35416666666666657</v>
      </c>
      <c r="G7" s="23">
        <f>('Performance (2)'!G7 - '% changes'!D7)/D7</f>
        <v>-3.1007751937984523E-2</v>
      </c>
      <c r="H7" s="26">
        <f>('Performance (2)'!H7 - '% changes'!E7)/E7</f>
        <v>6.7307692307692304E-2</v>
      </c>
      <c r="I7" s="23">
        <f>('Performance (2)'!I7 - C7)/C7</f>
        <v>0.30787037037037029</v>
      </c>
      <c r="J7" s="23">
        <f>('Performance (2)'!J7 - D7)/D7</f>
        <v>0.27906976744186041</v>
      </c>
      <c r="K7" s="26">
        <f>('Performance (2)'!K7 - E7)/E7</f>
        <v>0.19230769230769232</v>
      </c>
      <c r="L7" s="23">
        <f>('Performance (2)'!L7 - C7)/C7</f>
        <v>1.0138888888888888</v>
      </c>
      <c r="M7" s="23">
        <f>('Performance (2)'!M7 - D7)/D7</f>
        <v>0.20155038759689919</v>
      </c>
      <c r="N7" s="82">
        <f>('Performance (2)'!N7 - E7)/E7</f>
        <v>0.31730769230769229</v>
      </c>
    </row>
    <row r="8" spans="2:14" x14ac:dyDescent="0.25">
      <c r="B8" s="66">
        <v>44746</v>
      </c>
      <c r="C8" s="8">
        <v>84.6</v>
      </c>
      <c r="D8" s="130">
        <v>23.4</v>
      </c>
      <c r="E8" s="10">
        <v>90.2</v>
      </c>
      <c r="F8" s="27">
        <f>('Performance (2)'!F8 - C8)/C8</f>
        <v>0.4420803782505911</v>
      </c>
      <c r="G8" s="23">
        <f>('Performance (2)'!G8 - '% changes'!D8)/D8</f>
        <v>-0.14529914529914525</v>
      </c>
      <c r="H8" s="26">
        <f>('Performance (2)'!H8 - '% changes'!E8)/E8</f>
        <v>0.19733924611973389</v>
      </c>
      <c r="I8" s="23">
        <f>('Performance (2)'!I8 - C8)/C8</f>
        <v>0.25295508274231687</v>
      </c>
      <c r="J8" s="23">
        <f>('Performance (2)'!J8 - D8)/D8</f>
        <v>0.41025641025641035</v>
      </c>
      <c r="K8" s="26">
        <f>('Performance (2)'!K8 - E8)/E8</f>
        <v>0.37472283813747226</v>
      </c>
      <c r="L8" s="23">
        <f>('Performance (2)'!L8 - C8)/C8</f>
        <v>1.115839243498818</v>
      </c>
      <c r="M8" s="23">
        <f>('Performance (2)'!M8 - D8)/D8</f>
        <v>0.2820512820512821</v>
      </c>
      <c r="N8" s="82">
        <f>('Performance (2)'!N8 - E8)/E8</f>
        <v>0.58536585365853655</v>
      </c>
    </row>
    <row r="9" spans="2:14" x14ac:dyDescent="0.25">
      <c r="B9" s="66"/>
      <c r="C9" s="8"/>
      <c r="D9" s="130"/>
      <c r="E9" s="10"/>
      <c r="F9" s="27"/>
      <c r="G9" s="23"/>
      <c r="H9" s="26"/>
      <c r="I9" s="23"/>
      <c r="J9" s="23"/>
      <c r="K9" s="26"/>
      <c r="L9" s="23"/>
      <c r="M9" s="23"/>
      <c r="N9" s="82"/>
    </row>
    <row r="10" spans="2:14" x14ac:dyDescent="0.25">
      <c r="B10" s="66">
        <v>44758</v>
      </c>
      <c r="C10" s="8">
        <v>135</v>
      </c>
      <c r="D10" s="130">
        <v>51.6</v>
      </c>
      <c r="E10" s="10">
        <v>139.4</v>
      </c>
      <c r="F10" s="27">
        <f>('Performance (2)'!F10 - C10)/C10</f>
        <v>-1.4814814814814815E-2</v>
      </c>
      <c r="G10" s="23">
        <f>('Performance (2)'!G10 - '% changes'!D10)/D10</f>
        <v>4.6511627906976716E-2</v>
      </c>
      <c r="H10" s="26">
        <f>('Performance (2)'!H10 - '% changes'!E10)/E10</f>
        <v>-1.7216642754662882E-2</v>
      </c>
      <c r="I10" s="23">
        <f>('Performance (2)'!I10 - C10)/C10</f>
        <v>7.4074074074074077E-3</v>
      </c>
      <c r="J10" s="23">
        <f>('Performance (2)'!J10 - D10)/D10</f>
        <v>-6.9767441860465143E-2</v>
      </c>
      <c r="K10" s="26">
        <f>('Performance (2)'!K10 - E10)/E10</f>
        <v>3.2998565279770402E-2</v>
      </c>
      <c r="L10" s="23">
        <f>('Performance (2)'!L10 - C10)/C10</f>
        <v>0.19259259259259259</v>
      </c>
      <c r="M10" s="23">
        <f>('Performance (2)'!M10 - D10)/D10</f>
        <v>-0.37984496124031009</v>
      </c>
      <c r="N10" s="82">
        <f>('Performance (2)'!N10 - E10)/E10</f>
        <v>-8.895265423242471E-2</v>
      </c>
    </row>
    <row r="11" spans="2:14" x14ac:dyDescent="0.25">
      <c r="B11" s="66">
        <v>44759</v>
      </c>
      <c r="C11" s="8">
        <v>129</v>
      </c>
      <c r="D11" s="130">
        <v>43.4</v>
      </c>
      <c r="E11" s="10">
        <v>135.80000000000001</v>
      </c>
      <c r="F11" s="27">
        <f>('Performance (2)'!F11 - C11)/C11</f>
        <v>-3.1007751937984496E-2</v>
      </c>
      <c r="G11" s="23">
        <f>('Performance (2)'!G11 - '% changes'!D11)/D11</f>
        <v>8.2949308755760398E-2</v>
      </c>
      <c r="H11" s="26">
        <f>('Performance (2)'!H11 - '% changes'!E11)/E11</f>
        <v>-8.6892488954344704E-2</v>
      </c>
      <c r="I11" s="23">
        <f>('Performance (2)'!I11 - C11)/C11</f>
        <v>-0.15503875968992248</v>
      </c>
      <c r="J11" s="23">
        <f>('Performance (2)'!J11 - D11)/D11</f>
        <v>3.6866359447004643E-2</v>
      </c>
      <c r="K11" s="26">
        <f>('Performance (2)'!K11 - E11)/E11</f>
        <v>-2.0618556701031011E-2</v>
      </c>
      <c r="L11" s="23">
        <f>('Performance (2)'!L11 - C11)/C11</f>
        <v>0.27131782945736432</v>
      </c>
      <c r="M11" s="23">
        <f>('Performance (2)'!M11 - D11)/D11</f>
        <v>-0.2857142857142857</v>
      </c>
      <c r="N11" s="82">
        <f>('Performance (2)'!N11 - E11)/E11</f>
        <v>-5.0073637702503761E-2</v>
      </c>
    </row>
    <row r="12" spans="2:14" x14ac:dyDescent="0.25">
      <c r="B12" s="66"/>
      <c r="C12" s="130"/>
      <c r="D12" s="130"/>
      <c r="E12" s="10"/>
      <c r="F12" s="27"/>
      <c r="G12" s="23"/>
      <c r="H12" s="26"/>
      <c r="I12" s="23"/>
      <c r="J12" s="23"/>
      <c r="K12" s="26"/>
      <c r="L12" s="23"/>
      <c r="M12" s="23"/>
      <c r="N12" s="82"/>
    </row>
    <row r="13" spans="2:14" x14ac:dyDescent="0.25">
      <c r="B13" s="66">
        <v>44792</v>
      </c>
      <c r="C13" s="131">
        <v>138</v>
      </c>
      <c r="D13" s="131">
        <v>36.799999999999997</v>
      </c>
      <c r="E13" s="7">
        <v>143.4</v>
      </c>
      <c r="F13" s="27">
        <f>('Performance (2)'!F13 - C13)/C13</f>
        <v>8.6956521739130432E-2</v>
      </c>
      <c r="G13" s="23">
        <f>('Performance (2)'!G13 - '% changes'!D13)/D13</f>
        <v>0.19565217391304357</v>
      </c>
      <c r="H13" s="26">
        <f>('Performance (2)'!H13 - '% changes'!E13)/E13</f>
        <v>7.3919107391910696E-2</v>
      </c>
      <c r="I13" s="23">
        <f>('Performance (2)'!I13 - C13)/C13</f>
        <v>-5.7971014492753624E-2</v>
      </c>
      <c r="J13" s="23">
        <f>('Performance (2)'!J13 - D13)/D13</f>
        <v>0.11413043478260879</v>
      </c>
      <c r="K13" s="26">
        <f>('Performance (2)'!K13 - E13)/E13</f>
        <v>-5.8577405857740621E-2</v>
      </c>
      <c r="L13" s="23">
        <f>('Performance (2)'!L13 - C13)/C13</f>
        <v>2.8985507246376812E-2</v>
      </c>
      <c r="M13" s="23">
        <f>('Performance (2)'!M13 - D13)/D13</f>
        <v>0.11413043478260879</v>
      </c>
      <c r="N13" s="82">
        <f>('Performance (2)'!N13 - E13)/E13</f>
        <v>-1.6736401673640208E-2</v>
      </c>
    </row>
    <row r="14" spans="2:14" x14ac:dyDescent="0.25">
      <c r="B14" s="66">
        <v>44793</v>
      </c>
      <c r="C14" s="131">
        <v>124.8</v>
      </c>
      <c r="D14" s="131">
        <v>35.799999999999997</v>
      </c>
      <c r="E14" s="7">
        <v>135.80000000000001</v>
      </c>
      <c r="F14" s="27">
        <f>('Performance (2)'!F14 - C14)/C14</f>
        <v>0.20993589743589747</v>
      </c>
      <c r="G14" s="23">
        <f>('Performance (2)'!G14 - '% changes'!D14)/D14</f>
        <v>0.14525139664804479</v>
      </c>
      <c r="H14" s="26">
        <f>('Performance (2)'!H14 - '% changes'!E14)/E14</f>
        <v>0.11192930780559637</v>
      </c>
      <c r="I14" s="23">
        <f>('Performance (2)'!I14 - C14)/C14</f>
        <v>4.1666666666666692E-2</v>
      </c>
      <c r="J14" s="23">
        <f>('Performance (2)'!J14 - D14)/D14</f>
        <v>0.14525139664804479</v>
      </c>
      <c r="K14" s="26">
        <f>('Performance (2)'!K14 - E14)/E14</f>
        <v>-5.891016200294634E-3</v>
      </c>
      <c r="L14" s="23">
        <f>('Performance (2)'!L14 - C14)/C14</f>
        <v>0.15384615384615388</v>
      </c>
      <c r="M14" s="23">
        <f>('Performance (2)'!M14 - D14)/D14</f>
        <v>0.14525139664804479</v>
      </c>
      <c r="N14" s="82">
        <f>('Performance (2)'!N14 - E14)/E14</f>
        <v>6.0382916053019056E-2</v>
      </c>
    </row>
    <row r="15" spans="2:14" x14ac:dyDescent="0.25">
      <c r="B15" s="66"/>
      <c r="C15" s="131"/>
      <c r="D15" s="131"/>
      <c r="E15" s="7"/>
      <c r="F15" s="27"/>
      <c r="G15" s="23"/>
      <c r="H15" s="26"/>
      <c r="I15" s="23"/>
      <c r="J15" s="23"/>
      <c r="K15" s="26"/>
      <c r="L15" s="23"/>
      <c r="M15" s="23"/>
      <c r="N15" s="82"/>
    </row>
    <row r="16" spans="2:14" x14ac:dyDescent="0.25">
      <c r="B16" s="66">
        <v>44811</v>
      </c>
      <c r="C16" s="132">
        <v>252</v>
      </c>
      <c r="D16" s="132">
        <v>34</v>
      </c>
      <c r="E16" s="2">
        <v>162</v>
      </c>
      <c r="F16" s="27">
        <f>('Performance (2)'!F16 - C16)/C16</f>
        <v>-2.7777777777777776E-2</v>
      </c>
      <c r="G16" s="23">
        <f>('Performance (2)'!G16 - '% changes'!D16)/D16</f>
        <v>2.9411764705882353E-2</v>
      </c>
      <c r="H16" s="26">
        <f>('Performance (2)'!H16 - '% changes'!E16)/E16</f>
        <v>-4.3209876543209874E-2</v>
      </c>
      <c r="I16" s="23">
        <f>('Performance (2)'!I16 - C16)/C16</f>
        <v>-0.13095238095238096</v>
      </c>
      <c r="J16" s="23">
        <f>('Performance (2)'!J16 - D16)/D16</f>
        <v>2.9411764705882353E-2</v>
      </c>
      <c r="K16" s="26">
        <f>('Performance (2)'!K16 - E16)/E16</f>
        <v>-0.12345679012345678</v>
      </c>
      <c r="L16" s="23">
        <f>('Performance (2)'!L16 - C16)/C16</f>
        <v>-0.3968253968253968</v>
      </c>
      <c r="M16" s="23">
        <f>('Performance (2)'!M16 - D16)/D16</f>
        <v>0.14705882352941177</v>
      </c>
      <c r="N16" s="82">
        <f>('Performance (2)'!N16 - E16)/E16</f>
        <v>-0.16666666666666666</v>
      </c>
    </row>
    <row r="17" spans="2:14" x14ac:dyDescent="0.25">
      <c r="B17" s="66">
        <v>44812</v>
      </c>
      <c r="C17" s="140">
        <v>282</v>
      </c>
      <c r="D17" s="140">
        <v>36.4</v>
      </c>
      <c r="E17" s="124">
        <v>186.2</v>
      </c>
      <c r="F17" s="27">
        <f>('Performance (2)'!F17 - C17)/C17</f>
        <v>-7.4468085106382975E-2</v>
      </c>
      <c r="G17" s="23">
        <f>('Performance (2)'!G17 - '% changes'!D17)/D17</f>
        <v>4.3956043956043994E-2</v>
      </c>
      <c r="H17" s="26">
        <f>('Performance (2)'!H17 - '% changes'!E17)/E17</f>
        <v>-0.12459720730397417</v>
      </c>
      <c r="I17" s="23">
        <f>('Performance (2)'!I17 - C17)/C17</f>
        <v>-0.21631205673758866</v>
      </c>
      <c r="J17" s="23">
        <f>('Performance (2)'!J17 - D17)/D17</f>
        <v>4.3956043956043994E-2</v>
      </c>
      <c r="K17" s="26">
        <f>('Performance (2)'!K17 - E17)/E17</f>
        <v>-0.18904403866809877</v>
      </c>
      <c r="L17" s="23">
        <f>('Performance (2)'!L17 - C17)/C17</f>
        <v>-0.46099290780141844</v>
      </c>
      <c r="M17" s="23">
        <f>('Performance (2)'!M17 - D17)/D17</f>
        <v>7.1428571428571466E-2</v>
      </c>
      <c r="N17" s="82">
        <f>('Performance (2)'!N17 - E17)/E17</f>
        <v>-0.26960257787325453</v>
      </c>
    </row>
    <row r="18" spans="2:14" x14ac:dyDescent="0.25">
      <c r="B18" s="66"/>
      <c r="C18" s="140"/>
      <c r="D18" s="140"/>
      <c r="E18" s="124"/>
      <c r="F18" s="131"/>
      <c r="G18" s="131"/>
      <c r="H18" s="7"/>
      <c r="I18" s="131"/>
      <c r="J18" s="131"/>
      <c r="K18" s="7"/>
      <c r="L18" s="131"/>
      <c r="M18" s="131"/>
      <c r="N18" s="139"/>
    </row>
    <row r="19" spans="2:14" x14ac:dyDescent="0.25">
      <c r="B19" s="141" t="s">
        <v>12</v>
      </c>
      <c r="C19" s="140">
        <v>15.8</v>
      </c>
      <c r="D19" s="140">
        <v>14.4</v>
      </c>
      <c r="E19" s="124">
        <v>38</v>
      </c>
      <c r="F19" s="32">
        <f>('Performance (2)'!F19 - C19)/C19</f>
        <v>0.13924050632911386</v>
      </c>
      <c r="G19" s="27">
        <f>('Performance (2)'!G19 - 'Performance (2)'!D19)/'Performance (2)'!D19</f>
        <v>0.31944444444444442</v>
      </c>
      <c r="H19" s="33">
        <f>('Performance (2)'!H19 - 'Performance (2)'!E19)/'Performance (2)'!E19</f>
        <v>-5.2631578947368418E-2</v>
      </c>
      <c r="I19" s="32">
        <f>('Performance (2)'!I19 - 'Performance (2)'!C19)/'Performance (2)'!C19</f>
        <v>7.5949367088607542E-2</v>
      </c>
      <c r="J19" s="27">
        <f>('Performance (2)'!J19 - 'Performance (2)'!D19)/'Performance (2)'!D19</f>
        <v>4.1666666666666644E-2</v>
      </c>
      <c r="K19" s="33">
        <f>('Performance (2)'!K19 - 'Performance (2)'!E19)/'Performance (2)'!E19</f>
        <v>0.10526315789473684</v>
      </c>
      <c r="L19" s="27">
        <f>('Performance (2)'!L19 - 'Performance (2)'!C19)/'Performance (2)'!C19</f>
        <v>1.2658227848101221E-2</v>
      </c>
      <c r="M19" s="27">
        <f>('Performance (2)'!M19 - 'Performance (2)'!D19)/'Performance (2)'!D19</f>
        <v>-0.65277777777777779</v>
      </c>
      <c r="N19" s="57">
        <f>('Performance (2)'!N19 - 'Performance (2)'!E19)/'Performance (2)'!E19</f>
        <v>0.13157894736842105</v>
      </c>
    </row>
    <row r="20" spans="2:14" x14ac:dyDescent="0.25">
      <c r="B20" s="141" t="s">
        <v>13</v>
      </c>
      <c r="C20" s="140">
        <v>18.2</v>
      </c>
      <c r="D20" s="140">
        <v>15.2</v>
      </c>
      <c r="E20" s="124">
        <v>40</v>
      </c>
      <c r="F20" s="32">
        <f>('Performance (2)'!F20 - C20)/C20</f>
        <v>9.8901098901098938E-2</v>
      </c>
      <c r="G20" s="27">
        <f>('Performance (2)'!G20 - 'Performance (2)'!D20)/'Performance (2)'!D20</f>
        <v>0.31578947368421056</v>
      </c>
      <c r="H20" s="33">
        <f>('Performance (2)'!H20 - 'Performance (2)'!E20)/'Performance (2)'!E20</f>
        <v>-7.4999999999999997E-2</v>
      </c>
      <c r="I20" s="32">
        <f>('Performance (2)'!I20 - 'Performance (2)'!C20)/'Performance (2)'!C20</f>
        <v>-1.098901098901095E-2</v>
      </c>
      <c r="J20" s="27">
        <f>('Performance (2)'!J20 - 'Performance (2)'!D20)/'Performance (2)'!D20</f>
        <v>0.118421052631579</v>
      </c>
      <c r="K20" s="33">
        <f>('Performance (2)'!K20 - 'Performance (2)'!E20)/'Performance (2)'!E20</f>
        <v>0.125</v>
      </c>
      <c r="L20" s="27">
        <f>('Performance (2)'!L20 - 'Performance (2)'!C20)/'Performance (2)'!C20</f>
        <v>-0.23076923076923073</v>
      </c>
      <c r="M20" s="27">
        <f>('Performance (2)'!M20 - 'Performance (2)'!D20)/'Performance (2)'!D20</f>
        <v>-0.73684210526315785</v>
      </c>
      <c r="N20" s="57">
        <f>('Performance (2)'!N20 - 'Performance (2)'!E20)/'Performance (2)'!E20</f>
        <v>0.05</v>
      </c>
    </row>
    <row r="21" spans="2:14" x14ac:dyDescent="0.25">
      <c r="B21" s="137"/>
      <c r="C21" s="132"/>
      <c r="D21" s="132"/>
      <c r="E21" s="2"/>
      <c r="F21" s="32"/>
      <c r="G21" s="27"/>
      <c r="H21" s="33"/>
      <c r="I21" s="32"/>
      <c r="J21" s="132"/>
      <c r="K21" s="2"/>
      <c r="L21" s="27"/>
      <c r="M21" s="132"/>
      <c r="N21" s="67"/>
    </row>
    <row r="22" spans="2:14" x14ac:dyDescent="0.25">
      <c r="B22" s="141" t="s">
        <v>10</v>
      </c>
      <c r="C22" s="140">
        <v>35.6</v>
      </c>
      <c r="D22" s="140">
        <v>18.8</v>
      </c>
      <c r="E22" s="124">
        <v>36.4</v>
      </c>
      <c r="F22" s="32">
        <f>('Performance (2)'!F22 - C22)/C22</f>
        <v>-0.10112359550561802</v>
      </c>
      <c r="G22" s="27">
        <f>('Performance (2)'!G22 - 'Performance (2)'!D22)/'Performance (2)'!D22</f>
        <v>-0.25531914893617025</v>
      </c>
      <c r="H22" s="33">
        <f>('Performance (2)'!H22 - 'Performance (2)'!E22)/'Performance (2)'!E22</f>
        <v>-1.098901098901095E-2</v>
      </c>
      <c r="I22" s="32">
        <f>('Performance (2)'!I22 - 'Performance (2)'!C22)/'Performance (2)'!C22</f>
        <v>6.7415730337078608E-2</v>
      </c>
      <c r="J22" s="27">
        <f>('Performance (2)'!J22 - 'Performance (2)'!D22)/'Performance (2)'!D22</f>
        <v>-4.2553191489361736E-2</v>
      </c>
      <c r="K22" s="33">
        <f>('Performance (2)'!K22 - 'Performance (2)'!E22)/'Performance (2)'!E22</f>
        <v>0.12637362637362642</v>
      </c>
      <c r="L22" s="27">
        <f>('Performance (2)'!L22 - 'Performance (2)'!C22)/'Performance (2)'!C22</f>
        <v>-0.7471910112359551</v>
      </c>
      <c r="M22" s="27">
        <f>('Performance (2)'!M22 - 'Performance (2)'!D22)/'Performance (2)'!D22</f>
        <v>-0.78723404255319152</v>
      </c>
      <c r="N22" s="57">
        <f>('Performance (2)'!N22 - 'Performance (2)'!E22)/'Performance (2)'!E22</f>
        <v>9.8901098901098938E-2</v>
      </c>
    </row>
    <row r="23" spans="2:14" ht="15.75" thickBot="1" x14ac:dyDescent="0.3">
      <c r="B23" s="142" t="s">
        <v>11</v>
      </c>
      <c r="C23" s="68">
        <v>43</v>
      </c>
      <c r="D23" s="68">
        <v>21.2</v>
      </c>
      <c r="E23" s="69">
        <v>45.8</v>
      </c>
      <c r="F23" s="83">
        <f>('Performance (2)'!F23 - C23)/C23</f>
        <v>-0.23255813953488372</v>
      </c>
      <c r="G23" s="146">
        <f>('Performance (2)'!G23 - 'Performance (2)'!D23)/'Performance (2)'!D23</f>
        <v>-0.29245283018867924</v>
      </c>
      <c r="H23" s="147">
        <f>('Performance (2)'!H23 - 'Performance (2)'!E23)/'Performance (2)'!E23</f>
        <v>-0.17030567685589515</v>
      </c>
      <c r="I23" s="83">
        <f>('Performance (2)'!I23 - 'Performance (2)'!C23)/'Performance (2)'!C23</f>
        <v>-6.9767441860465115E-2</v>
      </c>
      <c r="J23" s="146">
        <f>('Performance (2)'!J23 - 'Performance (2)'!D23)/'Performance (2)'!D23</f>
        <v>-5.6603773584905627E-2</v>
      </c>
      <c r="K23" s="147">
        <f>('Performance (2)'!K23 - 'Performance (2)'!E23)/'Performance (2)'!E23</f>
        <v>-8.2969432314410424E-2</v>
      </c>
      <c r="L23" s="146">
        <f>('Performance (2)'!L23 - 'Performance (2)'!C23)/'Performance (2)'!C23</f>
        <v>-0.81395348837209303</v>
      </c>
      <c r="M23" s="146">
        <f>('Performance (2)'!M23 - 'Performance (2)'!D23)/'Performance (2)'!D23</f>
        <v>-0.81132075471698117</v>
      </c>
      <c r="N23" s="148">
        <f>('Performance (2)'!N23 - 'Performance (2)'!E23)/'Performance (2)'!E23</f>
        <v>-0.14847161572052398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CA5F-C431-419C-A872-4FE8E61EDB03}">
  <dimension ref="B1:N38"/>
  <sheetViews>
    <sheetView showGridLines="0" topLeftCell="A18" workbookViewId="0">
      <selection activeCell="M9" sqref="M9"/>
    </sheetView>
  </sheetViews>
  <sheetFormatPr defaultRowHeight="15" x14ac:dyDescent="0.25"/>
  <cols>
    <col min="2" max="2" width="7.85546875" customWidth="1"/>
    <col min="5" max="5" width="12.7109375" bestFit="1" customWidth="1"/>
    <col min="8" max="8" width="10" customWidth="1"/>
    <col min="11" max="11" width="10" customWidth="1"/>
    <col min="14" max="14" width="11.7109375" customWidth="1"/>
  </cols>
  <sheetData>
    <row r="1" spans="2:14" ht="15.75" thickBot="1" x14ac:dyDescent="0.3"/>
    <row r="2" spans="2:14" x14ac:dyDescent="0.25">
      <c r="B2" s="53"/>
      <c r="C2" s="89" t="s">
        <v>0</v>
      </c>
      <c r="D2" s="90"/>
      <c r="E2" s="91"/>
      <c r="F2" s="89" t="s">
        <v>1</v>
      </c>
      <c r="G2" s="90"/>
      <c r="H2" s="91"/>
      <c r="I2" s="89" t="s">
        <v>5</v>
      </c>
      <c r="J2" s="90"/>
      <c r="K2" s="91"/>
      <c r="L2" s="90" t="s">
        <v>6</v>
      </c>
      <c r="M2" s="90"/>
      <c r="N2" s="92"/>
    </row>
    <row r="3" spans="2:14" x14ac:dyDescent="0.25">
      <c r="B3" s="54" t="s">
        <v>7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9" t="s">
        <v>3</v>
      </c>
      <c r="J3" s="49" t="s">
        <v>4</v>
      </c>
      <c r="K3" s="50" t="s">
        <v>8</v>
      </c>
      <c r="L3" s="49" t="s">
        <v>3</v>
      </c>
      <c r="M3" s="49" t="s">
        <v>4</v>
      </c>
      <c r="N3" s="55" t="s">
        <v>8</v>
      </c>
    </row>
    <row r="4" spans="2:14" x14ac:dyDescent="0.25">
      <c r="B4" s="56">
        <v>44737</v>
      </c>
      <c r="C4" s="131">
        <v>150.4</v>
      </c>
      <c r="D4" s="131">
        <v>45.2</v>
      </c>
      <c r="E4" s="21">
        <v>152.80000000000001</v>
      </c>
      <c r="F4" s="23">
        <f>('Performance (2)'!F4 - '% changes (highlights, nolines)'!C4)/C4</f>
        <v>-7.5797872340425565E-2</v>
      </c>
      <c r="G4" s="23">
        <f>('Performance (2)'!G4 - '% changes (highlights, nolines)'!D4)/D4</f>
        <v>-2.6548672566371743E-2</v>
      </c>
      <c r="H4" s="25">
        <f>('Performance (2)'!H4 - '% changes (highlights, nolines)'!E4)/E4</f>
        <v>4.7120418848167464E-2</v>
      </c>
      <c r="I4" s="157">
        <f>('Performance (2)'!I4 - C4)/C4</f>
        <v>-6.9148936170212796E-2</v>
      </c>
      <c r="J4" s="24">
        <f>('Performance (2)'!J4 - D4)/D4</f>
        <v>3.9823008849557459E-2</v>
      </c>
      <c r="K4" s="25">
        <f>('Performance (2)'!K4 - E4)/E4</f>
        <v>-0.24738219895287963</v>
      </c>
      <c r="L4" s="24">
        <f>('Performance (2)'!L4 - C4)/C4</f>
        <v>0.13031914893617016</v>
      </c>
      <c r="M4" s="24">
        <f>('Performance (2)'!M4 - D4)/D4</f>
        <v>-0.40265486725663718</v>
      </c>
      <c r="N4" s="81">
        <f>('Performance (2)'!N4 - E4)/E4</f>
        <v>-0.18848167539267022</v>
      </c>
    </row>
    <row r="5" spans="2:14" x14ac:dyDescent="0.25">
      <c r="B5" s="56">
        <v>44738</v>
      </c>
      <c r="C5" s="131">
        <v>144.19999999999999</v>
      </c>
      <c r="D5" s="131">
        <v>41.4</v>
      </c>
      <c r="E5" s="7">
        <v>138.80000000000001</v>
      </c>
      <c r="F5" s="153">
        <f>('Performance (2)'!F5 - '% changes (highlights, nolines)'!C5)/C5</f>
        <v>-7.7669902912621283E-2</v>
      </c>
      <c r="G5" s="23">
        <f>('Performance (2)'!G5 - '% changes (highlights, nolines)'!D5)/D5</f>
        <v>-8.2125603864734262E-2</v>
      </c>
      <c r="H5" s="26">
        <f>('Performance (2)'!H5 - '% changes (highlights, nolines)'!E5)/E5</f>
        <v>8.789625360230538E-2</v>
      </c>
      <c r="I5" s="153">
        <f>('Performance (2)'!I5 - C5)/C5</f>
        <v>-0.27184466019417469</v>
      </c>
      <c r="J5" s="23">
        <f>('Performance (2)'!J5 - D5)/D5</f>
        <v>0.18357487922705318</v>
      </c>
      <c r="K5" s="26">
        <f>('Performance (2)'!K5 - E5)/E5</f>
        <v>-0.21469740634005771</v>
      </c>
      <c r="L5" s="23">
        <f>('Performance (2)'!L5 - C5)/C5</f>
        <v>0.22746185852981979</v>
      </c>
      <c r="M5" s="23">
        <f>('Performance (2)'!M5 - D5)/D5</f>
        <v>-0.3719806763285024</v>
      </c>
      <c r="N5" s="82">
        <f>('Performance (2)'!N5 - E5)/E5</f>
        <v>-7.7809798270893446E-2</v>
      </c>
    </row>
    <row r="6" spans="2:14" ht="15" customHeight="1" x14ac:dyDescent="0.25">
      <c r="B6" s="56"/>
      <c r="C6" s="255" t="s">
        <v>15</v>
      </c>
      <c r="D6" s="256"/>
      <c r="E6" s="257"/>
      <c r="F6" s="174">
        <f>AVERAGE(ABS(F4), ABS(F5))</f>
        <v>7.6733887626523417E-2</v>
      </c>
      <c r="G6" s="172">
        <f t="shared" ref="G6:N6" si="0">AVERAGE(ABS(G4), ABS(G5))</f>
        <v>5.4337138215552999E-2</v>
      </c>
      <c r="H6" s="173">
        <f t="shared" si="0"/>
        <v>6.7508336225236415E-2</v>
      </c>
      <c r="I6" s="153">
        <f t="shared" si="0"/>
        <v>0.17049679818219374</v>
      </c>
      <c r="J6" s="23">
        <f t="shared" si="0"/>
        <v>0.11169894403830533</v>
      </c>
      <c r="K6" s="26">
        <f t="shared" si="0"/>
        <v>0.23103980264646867</v>
      </c>
      <c r="L6" s="23">
        <f t="shared" si="0"/>
        <v>0.17889050373299498</v>
      </c>
      <c r="M6" s="23">
        <f t="shared" si="0"/>
        <v>0.38731777179256976</v>
      </c>
      <c r="N6" s="82">
        <f t="shared" si="0"/>
        <v>0.13314573683178182</v>
      </c>
    </row>
    <row r="7" spans="2:14" x14ac:dyDescent="0.25">
      <c r="B7" s="56"/>
      <c r="C7" s="255"/>
      <c r="D7" s="256"/>
      <c r="E7" s="257"/>
      <c r="F7" s="105">
        <f>AVERAGE(F6, G6, H6)</f>
        <v>6.6193120689104282E-2</v>
      </c>
      <c r="G7" s="106"/>
      <c r="H7" s="109"/>
      <c r="I7" s="107">
        <f t="shared" ref="I7" si="1">AVERAGE(I6, J6, K6)</f>
        <v>0.17107851495565587</v>
      </c>
      <c r="J7" s="108"/>
      <c r="K7" s="149"/>
      <c r="L7" s="108">
        <f t="shared" ref="L7" si="2">AVERAGE(L6, M6, N6)</f>
        <v>0.23311800411911551</v>
      </c>
      <c r="M7" s="108"/>
      <c r="N7" s="159"/>
    </row>
    <row r="8" spans="2:14" x14ac:dyDescent="0.25">
      <c r="B8" s="56"/>
      <c r="C8" s="131"/>
      <c r="D8" s="131"/>
      <c r="E8" s="7"/>
      <c r="F8" s="22"/>
      <c r="G8" s="23"/>
      <c r="H8" s="26"/>
      <c r="I8" s="153"/>
      <c r="J8" s="23"/>
      <c r="K8" s="26"/>
      <c r="L8" s="23"/>
      <c r="M8" s="23"/>
      <c r="N8" s="82"/>
    </row>
    <row r="9" spans="2:14" x14ac:dyDescent="0.25">
      <c r="B9" s="56">
        <v>44745</v>
      </c>
      <c r="C9" s="8">
        <v>86.4</v>
      </c>
      <c r="D9" s="130">
        <v>25.8</v>
      </c>
      <c r="E9" s="10">
        <v>104</v>
      </c>
      <c r="F9" s="32">
        <f>('Performance (2)'!F7 - C9)/C9</f>
        <v>0.35416666666666657</v>
      </c>
      <c r="G9" s="23">
        <f>('Performance (2)'!G7 - '% changes (highlights, nolines)'!D9)/D9</f>
        <v>-3.1007751937984523E-2</v>
      </c>
      <c r="H9" s="26">
        <f>('Performance (2)'!H7 - '% changes (highlights, nolines)'!E9)/E9</f>
        <v>6.7307692307692304E-2</v>
      </c>
      <c r="I9" s="153">
        <f>('Performance (2)'!I7 - C9)/C9</f>
        <v>0.30787037037037029</v>
      </c>
      <c r="J9" s="23">
        <f>('Performance (2)'!J7 - D9)/D9</f>
        <v>0.27906976744186041</v>
      </c>
      <c r="K9" s="26">
        <f>('Performance (2)'!K7 - E9)/E9</f>
        <v>0.19230769230769232</v>
      </c>
      <c r="L9" s="23">
        <f>('Performance (2)'!L7 - C9)/C9</f>
        <v>1.0138888888888888</v>
      </c>
      <c r="M9" s="23">
        <f>('Performance (2)'!M7 - D9)/D9</f>
        <v>0.20155038759689919</v>
      </c>
      <c r="N9" s="82">
        <f>('Performance (2)'!N7 - E9)/E9</f>
        <v>0.31730769230769229</v>
      </c>
    </row>
    <row r="10" spans="2:14" x14ac:dyDescent="0.25">
      <c r="B10" s="56">
        <v>44746</v>
      </c>
      <c r="C10" s="8">
        <v>84.6</v>
      </c>
      <c r="D10" s="130">
        <v>23.4</v>
      </c>
      <c r="E10" s="10">
        <v>90.2</v>
      </c>
      <c r="F10" s="32">
        <f>('Performance (2)'!F8 - C10)/C10</f>
        <v>0.4420803782505911</v>
      </c>
      <c r="G10" s="23">
        <f>('Performance (2)'!G8 - '% changes (highlights, nolines)'!D10)/D10</f>
        <v>-0.14529914529914525</v>
      </c>
      <c r="H10" s="26">
        <f>('Performance (2)'!H8 - '% changes (highlights, nolines)'!E10)/E10</f>
        <v>0.19733924611973389</v>
      </c>
      <c r="I10" s="153">
        <f>('Performance (2)'!I8 - C10)/C10</f>
        <v>0.25295508274231687</v>
      </c>
      <c r="J10" s="23">
        <f>('Performance (2)'!J8 - D10)/D10</f>
        <v>0.41025641025641035</v>
      </c>
      <c r="K10" s="26">
        <f>('Performance (2)'!K8 - E10)/E10</f>
        <v>0.37472283813747226</v>
      </c>
      <c r="L10" s="23">
        <f>('Performance (2)'!L8 - C10)/C10</f>
        <v>1.115839243498818</v>
      </c>
      <c r="M10" s="23">
        <f>('Performance (2)'!M8 - D10)/D10</f>
        <v>0.2820512820512821</v>
      </c>
      <c r="N10" s="82">
        <f>('Performance (2)'!N8 - E10)/E10</f>
        <v>0.58536585365853655</v>
      </c>
    </row>
    <row r="11" spans="2:14" x14ac:dyDescent="0.25">
      <c r="B11" s="56"/>
      <c r="C11" s="255" t="s">
        <v>15</v>
      </c>
      <c r="D11" s="256"/>
      <c r="E11" s="257"/>
      <c r="F11" s="32">
        <f>AVERAGE(ABS(F9), ABS(F10))</f>
        <v>0.39812352245862881</v>
      </c>
      <c r="G11" s="158">
        <f t="shared" ref="G11:N11" si="3">AVERAGE(ABS(G9), ABS(G10))</f>
        <v>8.8153448618564889E-2</v>
      </c>
      <c r="H11" s="171">
        <f t="shared" si="3"/>
        <v>0.1323234692137131</v>
      </c>
      <c r="I11" s="170">
        <f t="shared" si="3"/>
        <v>0.28041272655634358</v>
      </c>
      <c r="J11" s="27">
        <f t="shared" si="3"/>
        <v>0.34466308884913538</v>
      </c>
      <c r="K11" s="33">
        <f t="shared" si="3"/>
        <v>0.2835152652225823</v>
      </c>
      <c r="L11" s="27">
        <f t="shared" si="3"/>
        <v>1.0648640661938535</v>
      </c>
      <c r="M11" s="27">
        <f t="shared" si="3"/>
        <v>0.24180083482409065</v>
      </c>
      <c r="N11" s="57">
        <f t="shared" si="3"/>
        <v>0.45133677298311442</v>
      </c>
    </row>
    <row r="12" spans="2:14" x14ac:dyDescent="0.25">
      <c r="B12" s="56"/>
      <c r="C12" s="255"/>
      <c r="D12" s="256"/>
      <c r="E12" s="257"/>
      <c r="F12" s="105">
        <f>AVERAGE(F11, G11, H11)</f>
        <v>0.2062001467636356</v>
      </c>
      <c r="G12" s="106"/>
      <c r="H12" s="109"/>
      <c r="I12" s="110">
        <f t="shared" ref="I12" si="4">AVERAGE(I11, J11, K11)</f>
        <v>0.30286369354268711</v>
      </c>
      <c r="J12" s="111"/>
      <c r="K12" s="112"/>
      <c r="L12" s="111">
        <f t="shared" ref="L12" si="5">AVERAGE(L11, M11, N11)</f>
        <v>0.58600055800035289</v>
      </c>
      <c r="M12" s="111"/>
      <c r="N12" s="160"/>
    </row>
    <row r="13" spans="2:14" x14ac:dyDescent="0.25">
      <c r="B13" s="56"/>
      <c r="C13" s="8"/>
      <c r="D13" s="130"/>
      <c r="E13" s="10"/>
      <c r="F13" s="27"/>
      <c r="G13" s="23"/>
      <c r="H13" s="26"/>
      <c r="I13" s="153"/>
      <c r="J13" s="23"/>
      <c r="K13" s="26"/>
      <c r="L13" s="23"/>
      <c r="M13" s="23"/>
      <c r="N13" s="82"/>
    </row>
    <row r="14" spans="2:14" x14ac:dyDescent="0.25">
      <c r="B14" s="56">
        <v>44758</v>
      </c>
      <c r="C14" s="8">
        <v>135</v>
      </c>
      <c r="D14" s="130">
        <v>51.6</v>
      </c>
      <c r="E14" s="10">
        <v>139.4</v>
      </c>
      <c r="F14" s="27">
        <f>('Performance (2)'!F10 - C14)/C14</f>
        <v>-1.4814814814814815E-2</v>
      </c>
      <c r="G14" s="23">
        <f>('Performance (2)'!G10 - '% changes (highlights, nolines)'!D14)/D14</f>
        <v>4.6511627906976716E-2</v>
      </c>
      <c r="H14" s="26">
        <f>('Performance (2)'!H10 - '% changes (highlights, nolines)'!E14)/E14</f>
        <v>-1.7216642754662882E-2</v>
      </c>
      <c r="I14" s="153">
        <f>('Performance (2)'!I10 - C14)/C14</f>
        <v>7.4074074074074077E-3</v>
      </c>
      <c r="J14" s="23">
        <f>('Performance (2)'!J10 - D14)/D14</f>
        <v>-6.9767441860465143E-2</v>
      </c>
      <c r="K14" s="26">
        <f>('Performance (2)'!K10 - E14)/E14</f>
        <v>3.2998565279770402E-2</v>
      </c>
      <c r="L14" s="23">
        <f>('Performance (2)'!L10 - C14)/C14</f>
        <v>0.19259259259259259</v>
      </c>
      <c r="M14" s="23">
        <f>('Performance (2)'!M10 - D14)/D14</f>
        <v>-0.37984496124031009</v>
      </c>
      <c r="N14" s="82">
        <f>('Performance (2)'!N10 - E14)/E14</f>
        <v>-8.895265423242471E-2</v>
      </c>
    </row>
    <row r="15" spans="2:14" x14ac:dyDescent="0.25">
      <c r="B15" s="56">
        <v>44759</v>
      </c>
      <c r="C15" s="8">
        <v>129</v>
      </c>
      <c r="D15" s="130">
        <v>43.4</v>
      </c>
      <c r="E15" s="10">
        <v>135.80000000000001</v>
      </c>
      <c r="F15" s="27">
        <f>('Performance (2)'!F11 - C15)/C15</f>
        <v>-3.1007751937984496E-2</v>
      </c>
      <c r="G15" s="23">
        <f>('Performance (2)'!G11 - '% changes (highlights, nolines)'!D15)/D15</f>
        <v>8.2949308755760398E-2</v>
      </c>
      <c r="H15" s="26">
        <f>('Performance (2)'!H11 - '% changes (highlights, nolines)'!E15)/E15</f>
        <v>-8.6892488954344704E-2</v>
      </c>
      <c r="I15" s="153">
        <f>('Performance (2)'!I11 - C15)/C15</f>
        <v>-0.15503875968992248</v>
      </c>
      <c r="J15" s="23">
        <f>('Performance (2)'!J11 - D15)/D15</f>
        <v>3.6866359447004643E-2</v>
      </c>
      <c r="K15" s="26">
        <f>('Performance (2)'!K11 - E15)/E15</f>
        <v>-2.0618556701031011E-2</v>
      </c>
      <c r="L15" s="23">
        <f>('Performance (2)'!L11 - C15)/C15</f>
        <v>0.27131782945736432</v>
      </c>
      <c r="M15" s="23">
        <f>('Performance (2)'!M11 - D15)/D15</f>
        <v>-0.2857142857142857</v>
      </c>
      <c r="N15" s="82">
        <f>('Performance (2)'!N11 - E15)/E15</f>
        <v>-5.0073637702503761E-2</v>
      </c>
    </row>
    <row r="16" spans="2:14" x14ac:dyDescent="0.25">
      <c r="B16" s="56"/>
      <c r="C16" s="255" t="s">
        <v>15</v>
      </c>
      <c r="D16" s="256"/>
      <c r="E16" s="257"/>
      <c r="F16" s="158">
        <f>AVERAGE(ABS(F14), ABS(F15))</f>
        <v>2.2911283376399656E-2</v>
      </c>
      <c r="G16" s="27">
        <f t="shared" ref="G16:N16" si="6">AVERAGE(ABS(G14), ABS(G15))</f>
        <v>6.4730468331368557E-2</v>
      </c>
      <c r="H16" s="33">
        <f t="shared" si="6"/>
        <v>5.2054565854503791E-2</v>
      </c>
      <c r="I16" s="32">
        <f t="shared" si="6"/>
        <v>8.1223083548664948E-2</v>
      </c>
      <c r="J16" s="158">
        <f t="shared" si="6"/>
        <v>5.3316900653734893E-2</v>
      </c>
      <c r="K16" s="171">
        <f t="shared" si="6"/>
        <v>2.6808560990400708E-2</v>
      </c>
      <c r="L16" s="32">
        <f t="shared" si="6"/>
        <v>0.23195521102497846</v>
      </c>
      <c r="M16" s="27">
        <f t="shared" si="6"/>
        <v>0.33277962347729789</v>
      </c>
      <c r="N16" s="57">
        <f t="shared" si="6"/>
        <v>6.9513145967464232E-2</v>
      </c>
    </row>
    <row r="17" spans="2:14" x14ac:dyDescent="0.25">
      <c r="B17" s="56"/>
      <c r="C17" s="255"/>
      <c r="D17" s="256"/>
      <c r="E17" s="257"/>
      <c r="F17" s="105">
        <f>AVERAGE(F16, G16, H16)</f>
        <v>4.6565439187424E-2</v>
      </c>
      <c r="G17" s="106"/>
      <c r="H17" s="109"/>
      <c r="I17" s="105">
        <f t="shared" ref="I17" si="7">AVERAGE(I16, J16, K16)</f>
        <v>5.378284839760019E-2</v>
      </c>
      <c r="J17" s="106"/>
      <c r="K17" s="109"/>
      <c r="L17" s="110">
        <f t="shared" ref="L17" si="8">AVERAGE(L16, M16, N16)</f>
        <v>0.21141599348991355</v>
      </c>
      <c r="M17" s="111"/>
      <c r="N17" s="160"/>
    </row>
    <row r="18" spans="2:14" x14ac:dyDescent="0.25">
      <c r="B18" s="56"/>
      <c r="C18" s="130"/>
      <c r="D18" s="130"/>
      <c r="E18" s="10"/>
      <c r="F18" s="27"/>
      <c r="G18" s="23"/>
      <c r="H18" s="26"/>
      <c r="I18" s="153"/>
      <c r="J18" s="23"/>
      <c r="K18" s="26"/>
      <c r="L18" s="153"/>
      <c r="M18" s="23"/>
      <c r="N18" s="82"/>
    </row>
    <row r="19" spans="2:14" x14ac:dyDescent="0.25">
      <c r="B19" s="56">
        <v>44792</v>
      </c>
      <c r="C19" s="131">
        <v>138</v>
      </c>
      <c r="D19" s="131">
        <v>36.799999999999997</v>
      </c>
      <c r="E19" s="7">
        <v>143.4</v>
      </c>
      <c r="F19" s="27">
        <f>('Performance (2)'!F13 - C19)/C19</f>
        <v>8.6956521739130432E-2</v>
      </c>
      <c r="G19" s="23">
        <f>('Performance (2)'!G13 - '% changes (highlights, nolines)'!D19)/D19</f>
        <v>0.19565217391304357</v>
      </c>
      <c r="H19" s="26">
        <f>('Performance (2)'!H13 - '% changes (highlights, nolines)'!E19)/E19</f>
        <v>7.3919107391910696E-2</v>
      </c>
      <c r="I19" s="153">
        <f>('Performance (2)'!I13 - C19)/C19</f>
        <v>-5.7971014492753624E-2</v>
      </c>
      <c r="J19" s="23">
        <f>('Performance (2)'!J13 - D19)/D19</f>
        <v>0.11413043478260879</v>
      </c>
      <c r="K19" s="26">
        <f>('Performance (2)'!K13 - E19)/E19</f>
        <v>-5.8577405857740621E-2</v>
      </c>
      <c r="L19" s="153">
        <f>('Performance (2)'!L13 - C19)/C19</f>
        <v>2.8985507246376812E-2</v>
      </c>
      <c r="M19" s="23">
        <f>('Performance (2)'!M13 - D19)/D19</f>
        <v>0.11413043478260879</v>
      </c>
      <c r="N19" s="82">
        <f>('Performance (2)'!N13 - E19)/E19</f>
        <v>-1.6736401673640208E-2</v>
      </c>
    </row>
    <row r="20" spans="2:14" x14ac:dyDescent="0.25">
      <c r="B20" s="56">
        <v>44793</v>
      </c>
      <c r="C20" s="131">
        <v>124.8</v>
      </c>
      <c r="D20" s="131">
        <v>35.799999999999997</v>
      </c>
      <c r="E20" s="7">
        <v>135.80000000000001</v>
      </c>
      <c r="F20" s="27">
        <f>('Performance (2)'!F14 - C20)/C20</f>
        <v>0.20993589743589747</v>
      </c>
      <c r="G20" s="23">
        <f>('Performance (2)'!G14 - '% changes (highlights, nolines)'!D20)/D20</f>
        <v>0.14525139664804479</v>
      </c>
      <c r="H20" s="26">
        <f>('Performance (2)'!H14 - '% changes (highlights, nolines)'!E20)/E20</f>
        <v>0.11192930780559637</v>
      </c>
      <c r="I20" s="153">
        <f>('Performance (2)'!I14 - C20)/C20</f>
        <v>4.1666666666666692E-2</v>
      </c>
      <c r="J20" s="23">
        <f>('Performance (2)'!J14 - D20)/D20</f>
        <v>0.14525139664804479</v>
      </c>
      <c r="K20" s="26">
        <f>('Performance (2)'!K14 - E20)/E20</f>
        <v>-5.891016200294634E-3</v>
      </c>
      <c r="L20" s="153">
        <f>('Performance (2)'!L14 - C20)/C20</f>
        <v>0.15384615384615388</v>
      </c>
      <c r="M20" s="23">
        <f>('Performance (2)'!M14 - D20)/D20</f>
        <v>0.14525139664804479</v>
      </c>
      <c r="N20" s="82">
        <f>('Performance (2)'!N14 - E20)/E20</f>
        <v>6.0382916053019056E-2</v>
      </c>
    </row>
    <row r="21" spans="2:14" x14ac:dyDescent="0.25">
      <c r="B21" s="56"/>
      <c r="C21" s="255" t="s">
        <v>15</v>
      </c>
      <c r="D21" s="256"/>
      <c r="E21" s="257"/>
      <c r="F21" s="27">
        <f>AVERAGE(ABS(F19), ABS(F20))</f>
        <v>0.14844620958751395</v>
      </c>
      <c r="G21" s="27">
        <f>AVERAGE(ABS(G19), ABS(G20))</f>
        <v>0.17045178528054417</v>
      </c>
      <c r="H21" s="33">
        <f>AVERAGE(ABS(H19), ABS(H20))</f>
        <v>9.2924207598753528E-2</v>
      </c>
      <c r="I21" s="170">
        <f t="shared" ref="I21:N21" si="9">AVERAGE(ABS(I19), ABS(I20))</f>
        <v>4.9818840579710158E-2</v>
      </c>
      <c r="J21" s="158">
        <f t="shared" si="9"/>
        <v>0.12969091571532679</v>
      </c>
      <c r="K21" s="171">
        <f t="shared" si="9"/>
        <v>3.2234211029017627E-2</v>
      </c>
      <c r="L21" s="32">
        <f t="shared" si="9"/>
        <v>9.1415830546265342E-2</v>
      </c>
      <c r="M21" s="27">
        <f t="shared" si="9"/>
        <v>0.12969091571532679</v>
      </c>
      <c r="N21" s="57">
        <f t="shared" si="9"/>
        <v>3.8559658863329634E-2</v>
      </c>
    </row>
    <row r="22" spans="2:14" x14ac:dyDescent="0.25">
      <c r="B22" s="56"/>
      <c r="C22" s="255"/>
      <c r="D22" s="256"/>
      <c r="E22" s="257"/>
      <c r="F22" s="107">
        <f>AVERAGE(F21, G21, H21)</f>
        <v>0.13727406748893722</v>
      </c>
      <c r="G22" s="108"/>
      <c r="H22" s="149"/>
      <c r="I22" s="105">
        <f>AVERAGE(I21, J21, K21)</f>
        <v>7.0581322441351527E-2</v>
      </c>
      <c r="J22" s="106"/>
      <c r="K22" s="109"/>
      <c r="L22" s="110">
        <f>AVERAGE(L21, M21, N21)</f>
        <v>8.6555468374973923E-2</v>
      </c>
      <c r="M22" s="111"/>
      <c r="N22" s="160"/>
    </row>
    <row r="23" spans="2:14" x14ac:dyDescent="0.25">
      <c r="B23" s="56"/>
      <c r="C23" s="131"/>
      <c r="D23" s="131"/>
      <c r="E23" s="7"/>
      <c r="F23" s="27"/>
      <c r="G23" s="27"/>
      <c r="H23" s="33"/>
      <c r="I23" s="32"/>
      <c r="J23" s="27"/>
      <c r="K23" s="33"/>
      <c r="L23" s="32"/>
      <c r="M23" s="27"/>
      <c r="N23" s="57"/>
    </row>
    <row r="24" spans="2:14" x14ac:dyDescent="0.25">
      <c r="B24" s="183">
        <v>44811</v>
      </c>
      <c r="C24" s="175">
        <v>252</v>
      </c>
      <c r="D24" s="175">
        <v>34</v>
      </c>
      <c r="E24" s="70">
        <v>162</v>
      </c>
      <c r="F24" s="176">
        <f>('Performance (2)'!F16 - C24)/C24</f>
        <v>-2.7777777777777776E-2</v>
      </c>
      <c r="G24" s="177">
        <f>('Performance (2)'!G16 - '% changes (highlights, nolines)'!D24)/D24</f>
        <v>2.9411764705882353E-2</v>
      </c>
      <c r="H24" s="178">
        <f>('Performance (2)'!H16 - '% changes (highlights, nolines)'!E24)/E24</f>
        <v>-4.3209876543209874E-2</v>
      </c>
      <c r="I24" s="179">
        <f>('Performance (2)'!I16 - C24)/C24</f>
        <v>-0.13095238095238096</v>
      </c>
      <c r="J24" s="177">
        <f>('Performance (2)'!J16 - D24)/D24</f>
        <v>2.9411764705882353E-2</v>
      </c>
      <c r="K24" s="178">
        <f>('Performance (2)'!K16 - E24)/E24</f>
        <v>-0.12345679012345678</v>
      </c>
      <c r="L24" s="179">
        <f>('Performance (2)'!L16 - C24)/C24</f>
        <v>-0.3968253968253968</v>
      </c>
      <c r="M24" s="177">
        <f>('Performance (2)'!M16 - D24)/D24</f>
        <v>0.14705882352941177</v>
      </c>
      <c r="N24" s="180">
        <f>('Performance (2)'!N16 - E24)/E24</f>
        <v>-0.16666666666666666</v>
      </c>
    </row>
    <row r="25" spans="2:14" x14ac:dyDescent="0.25">
      <c r="B25" s="183">
        <v>44812</v>
      </c>
      <c r="C25" s="181">
        <v>282</v>
      </c>
      <c r="D25" s="181">
        <v>36.4</v>
      </c>
      <c r="E25" s="182">
        <v>186.2</v>
      </c>
      <c r="F25" s="176">
        <f>('Performance (2)'!F17 - C25)/C25</f>
        <v>-7.4468085106382975E-2</v>
      </c>
      <c r="G25" s="177">
        <f>('Performance (2)'!G17 - '% changes (highlights, nolines)'!D25)/D25</f>
        <v>4.3956043956043994E-2</v>
      </c>
      <c r="H25" s="178">
        <f>('Performance (2)'!H17 - '% changes (highlights, nolines)'!E25)/E25</f>
        <v>-0.12459720730397417</v>
      </c>
      <c r="I25" s="179">
        <f>('Performance (2)'!I17 - C25)/C25</f>
        <v>-0.21631205673758866</v>
      </c>
      <c r="J25" s="177">
        <f>('Performance (2)'!J17 - D25)/D25</f>
        <v>4.3956043956043994E-2</v>
      </c>
      <c r="K25" s="178">
        <f>('Performance (2)'!K17 - E25)/E25</f>
        <v>-0.18904403866809877</v>
      </c>
      <c r="L25" s="179">
        <f>('Performance (2)'!L17 - C25)/C25</f>
        <v>-0.46099290780141844</v>
      </c>
      <c r="M25" s="177">
        <f>('Performance (2)'!M17 - D25)/D25</f>
        <v>7.1428571428571466E-2</v>
      </c>
      <c r="N25" s="180">
        <f>('Performance (2)'!N17 - E25)/E25</f>
        <v>-0.26960257787325453</v>
      </c>
    </row>
    <row r="26" spans="2:14" x14ac:dyDescent="0.25">
      <c r="B26" s="56"/>
      <c r="C26" s="255" t="s">
        <v>15</v>
      </c>
      <c r="D26" s="256"/>
      <c r="E26" s="257"/>
      <c r="F26" s="158">
        <f>AVERAGE(ABS(F24), ABS(F25))</f>
        <v>5.1122931442080376E-2</v>
      </c>
      <c r="G26" s="158">
        <f t="shared" ref="G26:N26" si="10">AVERAGE(ABS(G24), ABS(G25))</f>
        <v>3.6683904330963177E-2</v>
      </c>
      <c r="H26" s="171">
        <f t="shared" si="10"/>
        <v>8.390354192359202E-2</v>
      </c>
      <c r="I26" s="32">
        <f t="shared" si="10"/>
        <v>0.17363221884498481</v>
      </c>
      <c r="J26" s="158">
        <f t="shared" si="10"/>
        <v>3.6683904330963177E-2</v>
      </c>
      <c r="K26" s="33">
        <f t="shared" si="10"/>
        <v>0.15625041439577778</v>
      </c>
      <c r="L26" s="32">
        <f t="shared" si="10"/>
        <v>0.42890915231340765</v>
      </c>
      <c r="M26" s="27">
        <f t="shared" si="10"/>
        <v>0.10924369747899162</v>
      </c>
      <c r="N26" s="57">
        <f t="shared" si="10"/>
        <v>0.21813462226996061</v>
      </c>
    </row>
    <row r="27" spans="2:14" x14ac:dyDescent="0.25">
      <c r="B27" s="56"/>
      <c r="C27" s="255"/>
      <c r="D27" s="256"/>
      <c r="E27" s="257"/>
      <c r="F27" s="150">
        <f>AVERAGE(F26, G26, H26)</f>
        <v>5.7236792565545182E-2</v>
      </c>
      <c r="G27" s="151"/>
      <c r="H27" s="152"/>
      <c r="I27" s="154">
        <f t="shared" ref="I27" si="11">AVERAGE(I26, J26, K26)</f>
        <v>0.12218884585724192</v>
      </c>
      <c r="J27" s="155"/>
      <c r="K27" s="156"/>
      <c r="L27" s="154">
        <f t="shared" ref="L27" si="12">AVERAGE(L26, M26, N26)</f>
        <v>0.25209582402078662</v>
      </c>
      <c r="M27" s="155"/>
      <c r="N27" s="161"/>
    </row>
    <row r="28" spans="2:14" x14ac:dyDescent="0.25">
      <c r="B28" s="56"/>
      <c r="C28" s="132"/>
      <c r="D28" s="132"/>
      <c r="E28" s="2"/>
      <c r="F28" s="132"/>
      <c r="G28" s="132"/>
      <c r="H28" s="2"/>
      <c r="I28" s="1"/>
      <c r="J28" s="132"/>
      <c r="K28" s="2"/>
      <c r="L28" s="1"/>
      <c r="M28" s="132"/>
      <c r="N28" s="67"/>
    </row>
    <row r="29" spans="2:14" x14ac:dyDescent="0.25">
      <c r="B29" s="56">
        <v>44937</v>
      </c>
      <c r="C29" s="162">
        <v>15.8</v>
      </c>
      <c r="D29" s="162">
        <v>14.4</v>
      </c>
      <c r="E29" s="76">
        <v>38</v>
      </c>
      <c r="F29" s="27">
        <v>0.13924050632911386</v>
      </c>
      <c r="G29" s="27">
        <v>0.31944444444444442</v>
      </c>
      <c r="H29" s="33">
        <v>-5.2631578947368418E-2</v>
      </c>
      <c r="I29" s="32">
        <v>7.5949367088607542E-2</v>
      </c>
      <c r="J29" s="27">
        <v>4.1666666666666644E-2</v>
      </c>
      <c r="K29" s="33">
        <v>0.10526315789473684</v>
      </c>
      <c r="L29" s="32">
        <v>1.2658227848101221E-2</v>
      </c>
      <c r="M29" s="27">
        <v>-0.65277777777777779</v>
      </c>
      <c r="N29" s="57">
        <v>0.13157894736842105</v>
      </c>
    </row>
    <row r="30" spans="2:14" x14ac:dyDescent="0.25">
      <c r="B30" s="56">
        <v>44938</v>
      </c>
      <c r="C30" s="162">
        <v>18.2</v>
      </c>
      <c r="D30" s="162">
        <v>15.2</v>
      </c>
      <c r="E30" s="76">
        <v>40</v>
      </c>
      <c r="F30" s="27">
        <v>9.8901098901098938E-2</v>
      </c>
      <c r="G30" s="27">
        <v>0.31578947368421056</v>
      </c>
      <c r="H30" s="33">
        <v>-7.4999999999999997E-2</v>
      </c>
      <c r="I30" s="32">
        <v>-1.098901098901095E-2</v>
      </c>
      <c r="J30" s="27">
        <v>0.118421052631579</v>
      </c>
      <c r="K30" s="33">
        <v>0.125</v>
      </c>
      <c r="L30" s="32">
        <v>-0.23076923076923073</v>
      </c>
      <c r="M30" s="27">
        <v>-0.73684210526315785</v>
      </c>
      <c r="N30" s="57">
        <v>0.05</v>
      </c>
    </row>
    <row r="31" spans="2:14" x14ac:dyDescent="0.25">
      <c r="B31" s="56"/>
      <c r="C31" s="255" t="s">
        <v>15</v>
      </c>
      <c r="D31" s="256"/>
      <c r="E31" s="257"/>
      <c r="F31" s="27">
        <f>AVERAGE(ABS(F29), ABS(F30))</f>
        <v>0.1190708026151064</v>
      </c>
      <c r="G31" s="27">
        <f t="shared" ref="G31:N31" si="13">AVERAGE(ABS(G29), ABS(G30))</f>
        <v>0.31761695906432752</v>
      </c>
      <c r="H31" s="171">
        <f t="shared" si="13"/>
        <v>6.3815789473684215E-2</v>
      </c>
      <c r="I31" s="170">
        <f t="shared" si="13"/>
        <v>4.3469189038809246E-2</v>
      </c>
      <c r="J31" s="158">
        <f t="shared" si="13"/>
        <v>8.004385964912282E-2</v>
      </c>
      <c r="K31" s="33">
        <f t="shared" si="13"/>
        <v>0.11513157894736842</v>
      </c>
      <c r="L31" s="32">
        <f t="shared" si="13"/>
        <v>0.12171372930866597</v>
      </c>
      <c r="M31" s="27">
        <f t="shared" si="13"/>
        <v>0.69480994152046782</v>
      </c>
      <c r="N31" s="57">
        <f t="shared" si="13"/>
        <v>9.0789473684210531E-2</v>
      </c>
    </row>
    <row r="32" spans="2:14" x14ac:dyDescent="0.25">
      <c r="B32" s="56"/>
      <c r="C32" s="255"/>
      <c r="D32" s="256"/>
      <c r="E32" s="257"/>
      <c r="F32" s="110">
        <f>AVERAGE(F31, G31, H31)</f>
        <v>0.16683451705103938</v>
      </c>
      <c r="G32" s="111"/>
      <c r="H32" s="112"/>
      <c r="I32" s="105">
        <f t="shared" ref="I32" si="14">AVERAGE(I31, J31, K31)</f>
        <v>7.9548209211766821E-2</v>
      </c>
      <c r="J32" s="106"/>
      <c r="K32" s="109"/>
      <c r="L32" s="110">
        <f t="shared" ref="L32" si="15">AVERAGE(L31, M31, N31)</f>
        <v>0.30243771483778142</v>
      </c>
      <c r="M32" s="111"/>
      <c r="N32" s="160"/>
    </row>
    <row r="33" spans="2:14" x14ac:dyDescent="0.25">
      <c r="B33" s="56"/>
      <c r="C33" s="162"/>
      <c r="D33" s="162"/>
      <c r="E33" s="76"/>
      <c r="F33" s="27"/>
      <c r="G33" s="27"/>
      <c r="H33" s="33"/>
      <c r="I33" s="32"/>
      <c r="J33" s="27"/>
      <c r="K33" s="33"/>
      <c r="L33" s="32"/>
      <c r="M33" s="27"/>
      <c r="N33" s="57"/>
    </row>
    <row r="34" spans="2:14" x14ac:dyDescent="0.25">
      <c r="B34" s="56">
        <v>44986</v>
      </c>
      <c r="C34" s="162">
        <v>35.6</v>
      </c>
      <c r="D34" s="162">
        <v>18.8</v>
      </c>
      <c r="E34" s="76">
        <v>36.4</v>
      </c>
      <c r="F34" s="27">
        <v>-0.10112359550561802</v>
      </c>
      <c r="G34" s="27">
        <v>-0.25531914893617025</v>
      </c>
      <c r="H34" s="33">
        <v>-1.098901098901095E-2</v>
      </c>
      <c r="I34" s="32">
        <v>6.7415730337078608E-2</v>
      </c>
      <c r="J34" s="27">
        <v>-4.2553191489361736E-2</v>
      </c>
      <c r="K34" s="33">
        <v>0.12637362637362642</v>
      </c>
      <c r="L34" s="32">
        <v>-0.7471910112359551</v>
      </c>
      <c r="M34" s="27">
        <v>-0.78723404255319152</v>
      </c>
      <c r="N34" s="57">
        <v>9.8901098901098938E-2</v>
      </c>
    </row>
    <row r="35" spans="2:14" x14ac:dyDescent="0.25">
      <c r="B35" s="184">
        <v>44987</v>
      </c>
      <c r="C35" s="74">
        <v>43</v>
      </c>
      <c r="D35" s="162">
        <v>21.2</v>
      </c>
      <c r="E35" s="76">
        <v>45.8</v>
      </c>
      <c r="F35" s="27">
        <v>-0.23255813953488372</v>
      </c>
      <c r="G35" s="27">
        <v>-0.29245283018867924</v>
      </c>
      <c r="H35" s="33">
        <v>-0.17030567685589515</v>
      </c>
      <c r="I35" s="32">
        <v>-6.9767441860465115E-2</v>
      </c>
      <c r="J35" s="27">
        <v>-5.6603773584905627E-2</v>
      </c>
      <c r="K35" s="33">
        <v>-8.2969432314410424E-2</v>
      </c>
      <c r="L35" s="32">
        <v>-0.81395348837209303</v>
      </c>
      <c r="M35" s="27">
        <v>-0.81132075471698117</v>
      </c>
      <c r="N35" s="57">
        <v>-0.14847161572052398</v>
      </c>
    </row>
    <row r="36" spans="2:14" x14ac:dyDescent="0.25">
      <c r="B36" s="184"/>
      <c r="C36" s="255" t="s">
        <v>15</v>
      </c>
      <c r="D36" s="256"/>
      <c r="E36" s="257"/>
      <c r="F36" s="27">
        <f>AVERAGE(ABS(F34), ABS(F35))</f>
        <v>0.16684086752025087</v>
      </c>
      <c r="G36" s="27">
        <f t="shared" ref="G36:N36" si="16">AVERAGE(ABS(G34), ABS(G35))</f>
        <v>0.27388598956242471</v>
      </c>
      <c r="H36" s="158">
        <f t="shared" si="16"/>
        <v>9.064734392245305E-2</v>
      </c>
      <c r="I36" s="170">
        <f t="shared" si="16"/>
        <v>6.8591586098771862E-2</v>
      </c>
      <c r="J36" s="158">
        <f t="shared" si="16"/>
        <v>4.9578482537133678E-2</v>
      </c>
      <c r="K36" s="33">
        <f t="shared" si="16"/>
        <v>0.10467152934401842</v>
      </c>
      <c r="L36" s="27">
        <f t="shared" si="16"/>
        <v>0.78057224980402407</v>
      </c>
      <c r="M36" s="27">
        <f t="shared" si="16"/>
        <v>0.79927739863508629</v>
      </c>
      <c r="N36" s="57">
        <f t="shared" si="16"/>
        <v>0.12368635731081146</v>
      </c>
    </row>
    <row r="37" spans="2:14" ht="15.75" thickBot="1" x14ac:dyDescent="0.3">
      <c r="B37" s="185"/>
      <c r="C37" s="263"/>
      <c r="D37" s="264"/>
      <c r="E37" s="265"/>
      <c r="F37" s="166">
        <f>AVERAGE(F36, G36, H36)</f>
        <v>0.17712473366837619</v>
      </c>
      <c r="G37" s="163"/>
      <c r="H37" s="165"/>
      <c r="I37" s="167">
        <f t="shared" ref="I37" si="17">AVERAGE(I36, J36, K36)</f>
        <v>7.4280532659974655E-2</v>
      </c>
      <c r="J37" s="168"/>
      <c r="K37" s="169"/>
      <c r="L37" s="163">
        <f t="shared" ref="L37" si="18">AVERAGE(L36, M36, N36)</f>
        <v>0.56784533524997383</v>
      </c>
      <c r="M37" s="163"/>
      <c r="N37" s="164"/>
    </row>
    <row r="38" spans="2:14" ht="15.75" thickBot="1" x14ac:dyDescent="0.3">
      <c r="B38" s="64"/>
      <c r="C38" s="65"/>
      <c r="D38" s="65"/>
      <c r="E38" s="65"/>
      <c r="F38" s="258">
        <f>AVERAGE(F7, F12, F17, F22, F27, F32, F37)</f>
        <v>0.12248983105915169</v>
      </c>
      <c r="G38" s="259"/>
      <c r="H38" s="259"/>
      <c r="I38" s="258">
        <f>AVERAGE(I7, I12, I17, I22, I27, I32, I37)</f>
        <v>0.12490342386661116</v>
      </c>
      <c r="J38" s="259"/>
      <c r="K38" s="260"/>
      <c r="L38" s="261">
        <f>AVERAGE(L7, L12, L17, L22, L27, L32, L37)</f>
        <v>0.31992412829898542</v>
      </c>
      <c r="M38" s="261"/>
      <c r="N38" s="262"/>
    </row>
  </sheetData>
  <mergeCells count="35">
    <mergeCell ref="L38:N38"/>
    <mergeCell ref="F38:H38"/>
    <mergeCell ref="I38:K38"/>
    <mergeCell ref="C6:E7"/>
    <mergeCell ref="C11:E12"/>
    <mergeCell ref="C16:E17"/>
    <mergeCell ref="C21:E22"/>
    <mergeCell ref="C26:E27"/>
    <mergeCell ref="C31:E32"/>
    <mergeCell ref="C36:E37"/>
    <mergeCell ref="F32:H32"/>
    <mergeCell ref="I32:K32"/>
    <mergeCell ref="L32:N32"/>
    <mergeCell ref="F37:H37"/>
    <mergeCell ref="I37:K37"/>
    <mergeCell ref="L37:N37"/>
    <mergeCell ref="C2:E2"/>
    <mergeCell ref="F2:H2"/>
    <mergeCell ref="I2:K2"/>
    <mergeCell ref="L2:N2"/>
    <mergeCell ref="F22:H22"/>
    <mergeCell ref="I22:K22"/>
    <mergeCell ref="L22:N22"/>
    <mergeCell ref="F17:H17"/>
    <mergeCell ref="I17:K17"/>
    <mergeCell ref="L17:N17"/>
    <mergeCell ref="F27:H27"/>
    <mergeCell ref="I27:K27"/>
    <mergeCell ref="L27:N27"/>
    <mergeCell ref="F7:H7"/>
    <mergeCell ref="I7:K7"/>
    <mergeCell ref="L7:N7"/>
    <mergeCell ref="F12:H12"/>
    <mergeCell ref="I12:K12"/>
    <mergeCell ref="L12:N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6094-F69A-4383-AA12-ADD698A94C60}">
  <dimension ref="B1:N38"/>
  <sheetViews>
    <sheetView showGridLines="0" topLeftCell="A13" workbookViewId="0">
      <selection activeCell="B4" sqref="B4:B35"/>
    </sheetView>
  </sheetViews>
  <sheetFormatPr defaultRowHeight="15" x14ac:dyDescent="0.25"/>
  <cols>
    <col min="2" max="2" width="7.85546875" customWidth="1"/>
    <col min="5" max="5" width="5.85546875" bestFit="1" customWidth="1"/>
    <col min="8" max="8" width="5.85546875" bestFit="1" customWidth="1"/>
    <col min="11" max="11" width="5.85546875" bestFit="1" customWidth="1"/>
    <col min="14" max="14" width="5.85546875" bestFit="1" customWidth="1"/>
  </cols>
  <sheetData>
    <row r="1" spans="2:14" ht="15.75" thickBot="1" x14ac:dyDescent="0.3"/>
    <row r="2" spans="2:14" x14ac:dyDescent="0.25">
      <c r="B2" s="232" t="s">
        <v>7</v>
      </c>
      <c r="C2" s="89" t="s">
        <v>0</v>
      </c>
      <c r="D2" s="90"/>
      <c r="E2" s="91"/>
      <c r="F2" s="89" t="s">
        <v>1</v>
      </c>
      <c r="G2" s="90"/>
      <c r="H2" s="91"/>
      <c r="I2" s="89" t="s">
        <v>5</v>
      </c>
      <c r="J2" s="90"/>
      <c r="K2" s="91"/>
      <c r="L2" s="90" t="s">
        <v>6</v>
      </c>
      <c r="M2" s="90"/>
      <c r="N2" s="92"/>
    </row>
    <row r="3" spans="2:14" x14ac:dyDescent="0.25">
      <c r="B3" s="54" t="s">
        <v>14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9" t="s">
        <v>3</v>
      </c>
      <c r="J3" s="49" t="s">
        <v>4</v>
      </c>
      <c r="K3" s="50" t="s">
        <v>8</v>
      </c>
      <c r="L3" s="49" t="s">
        <v>3</v>
      </c>
      <c r="M3" s="49" t="s">
        <v>4</v>
      </c>
      <c r="N3" s="55" t="s">
        <v>8</v>
      </c>
    </row>
    <row r="4" spans="2:14" x14ac:dyDescent="0.25">
      <c r="B4" s="186">
        <v>44737</v>
      </c>
      <c r="C4" s="136">
        <v>150.4</v>
      </c>
      <c r="D4" s="136">
        <v>45.2</v>
      </c>
      <c r="E4" s="21">
        <v>152.80000000000001</v>
      </c>
      <c r="F4" s="24">
        <f>('Performance (2)'!F4 - '% changes (highlts with lines)'!C4)/C4</f>
        <v>-7.5797872340425565E-2</v>
      </c>
      <c r="G4" s="24">
        <f>('Performance (2)'!G4 - '% changes (highlts with lines)'!D4)/D4</f>
        <v>-2.6548672566371743E-2</v>
      </c>
      <c r="H4" s="25">
        <f>('Performance (2)'!H4 - '% changes (highlts with lines)'!E4)/E4</f>
        <v>4.7120418848167464E-2</v>
      </c>
      <c r="I4" s="157">
        <f>('Performance (2)'!I4 - C4)/C4</f>
        <v>-6.9148936170212796E-2</v>
      </c>
      <c r="J4" s="24">
        <f>('Performance (2)'!J4 - D4)/D4</f>
        <v>3.9823008849557459E-2</v>
      </c>
      <c r="K4" s="25">
        <f>('Performance (2)'!K4 - E4)/E4</f>
        <v>-0.24738219895287963</v>
      </c>
      <c r="L4" s="24">
        <f>('Performance (2)'!L4 - C4)/C4</f>
        <v>0.13031914893617016</v>
      </c>
      <c r="M4" s="24">
        <f>('Performance (2)'!M4 - D4)/D4</f>
        <v>-0.40265486725663718</v>
      </c>
      <c r="N4" s="81">
        <f>('Performance (2)'!N4 - E4)/E4</f>
        <v>-0.18848167539267022</v>
      </c>
    </row>
    <row r="5" spans="2:14" x14ac:dyDescent="0.25">
      <c r="B5" s="56">
        <v>44738</v>
      </c>
      <c r="C5" s="131">
        <v>144.19999999999999</v>
      </c>
      <c r="D5" s="131">
        <v>41.4</v>
      </c>
      <c r="E5" s="7">
        <v>138.80000000000001</v>
      </c>
      <c r="F5" s="153">
        <f>('Performance (2)'!F5 - '% changes (highlts with lines)'!C5)/C5</f>
        <v>-7.7669902912621283E-2</v>
      </c>
      <c r="G5" s="23">
        <f>('Performance (2)'!G5 - '% changes (highlts with lines)'!D5)/D5</f>
        <v>-8.2125603864734262E-2</v>
      </c>
      <c r="H5" s="26">
        <f>('Performance (2)'!H5 - '% changes (highlts with lines)'!E5)/E5</f>
        <v>8.789625360230538E-2</v>
      </c>
      <c r="I5" s="153">
        <f>('Performance (2)'!I5 - C5)/C5</f>
        <v>-0.27184466019417469</v>
      </c>
      <c r="J5" s="23">
        <f>('Performance (2)'!J5 - D5)/D5</f>
        <v>0.18357487922705318</v>
      </c>
      <c r="K5" s="26">
        <f>('Performance (2)'!K5 - E5)/E5</f>
        <v>-0.21469740634005771</v>
      </c>
      <c r="L5" s="23">
        <f>('Performance (2)'!L5 - C5)/C5</f>
        <v>0.22746185852981979</v>
      </c>
      <c r="M5" s="23">
        <f>('Performance (2)'!M5 - D5)/D5</f>
        <v>-0.3719806763285024</v>
      </c>
      <c r="N5" s="82">
        <f>('Performance (2)'!N5 - E5)/E5</f>
        <v>-7.7809798270893446E-2</v>
      </c>
    </row>
    <row r="6" spans="2:14" x14ac:dyDescent="0.25">
      <c r="B6" s="56"/>
      <c r="C6" s="255" t="s">
        <v>16</v>
      </c>
      <c r="D6" s="256"/>
      <c r="E6" s="257"/>
      <c r="F6" s="226">
        <f>AVERAGE(ABS(F4), ABS(F5))</f>
        <v>7.6733887626523417E-2</v>
      </c>
      <c r="G6" s="227">
        <f t="shared" ref="G6:N6" si="0">AVERAGE(ABS(G4), ABS(G5))</f>
        <v>5.4337138215552999E-2</v>
      </c>
      <c r="H6" s="228">
        <f t="shared" si="0"/>
        <v>6.7508336225236415E-2</v>
      </c>
      <c r="I6" s="157">
        <f t="shared" si="0"/>
        <v>0.17049679818219374</v>
      </c>
      <c r="J6" s="24">
        <f t="shared" si="0"/>
        <v>0.11169894403830533</v>
      </c>
      <c r="K6" s="25">
        <f t="shared" si="0"/>
        <v>0.23103980264646867</v>
      </c>
      <c r="L6" s="24">
        <f t="shared" si="0"/>
        <v>0.17889050373299498</v>
      </c>
      <c r="M6" s="24">
        <f t="shared" si="0"/>
        <v>0.38731777179256976</v>
      </c>
      <c r="N6" s="81">
        <f t="shared" si="0"/>
        <v>0.13314573683178182</v>
      </c>
    </row>
    <row r="7" spans="2:14" x14ac:dyDescent="0.25">
      <c r="B7" s="56"/>
      <c r="C7" s="255"/>
      <c r="D7" s="256"/>
      <c r="E7" s="257"/>
      <c r="F7" s="206">
        <f>AVERAGE(F6, G6, H6)</f>
        <v>6.6193120689104282E-2</v>
      </c>
      <c r="G7" s="207"/>
      <c r="H7" s="208"/>
      <c r="I7" s="210">
        <f t="shared" ref="I7" si="1">AVERAGE(I6, J6, K6)</f>
        <v>0.17107851495565587</v>
      </c>
      <c r="J7" s="211"/>
      <c r="K7" s="212"/>
      <c r="L7" s="211">
        <f t="shared" ref="L7" si="2">AVERAGE(L6, M6, N6)</f>
        <v>0.23311800411911551</v>
      </c>
      <c r="M7" s="211"/>
      <c r="N7" s="213"/>
    </row>
    <row r="8" spans="2:14" x14ac:dyDescent="0.25">
      <c r="B8" s="56"/>
      <c r="C8" s="131"/>
      <c r="D8" s="131"/>
      <c r="E8" s="7"/>
      <c r="F8" s="22"/>
      <c r="G8" s="23"/>
      <c r="H8" s="26"/>
      <c r="I8" s="153"/>
      <c r="J8" s="23"/>
      <c r="K8" s="26"/>
      <c r="L8" s="23"/>
      <c r="M8" s="23"/>
      <c r="N8" s="82"/>
    </row>
    <row r="9" spans="2:14" x14ac:dyDescent="0.25">
      <c r="B9" s="56">
        <v>44745</v>
      </c>
      <c r="C9" s="125">
        <v>86.4</v>
      </c>
      <c r="D9" s="126">
        <v>25.8</v>
      </c>
      <c r="E9" s="127">
        <v>104</v>
      </c>
      <c r="F9" s="30">
        <f>('Performance (2)'!F7 - C9)/C9</f>
        <v>0.35416666666666657</v>
      </c>
      <c r="G9" s="24">
        <f>('Performance (2)'!G7 - '% changes (highlts with lines)'!D9)/D9</f>
        <v>-3.1007751937984523E-2</v>
      </c>
      <c r="H9" s="25">
        <f>('Performance (2)'!H7 - '% changes (highlts with lines)'!E9)/E9</f>
        <v>6.7307692307692304E-2</v>
      </c>
      <c r="I9" s="157">
        <f>('Performance (2)'!I7 - C9)/C9</f>
        <v>0.30787037037037029</v>
      </c>
      <c r="J9" s="24">
        <f>('Performance (2)'!J7 - D9)/D9</f>
        <v>0.27906976744186041</v>
      </c>
      <c r="K9" s="25">
        <f>('Performance (2)'!K7 - E9)/E9</f>
        <v>0.19230769230769232</v>
      </c>
      <c r="L9" s="24">
        <f>('Performance (2)'!L7 - C9)/C9</f>
        <v>1.0138888888888888</v>
      </c>
      <c r="M9" s="24">
        <f>('Performance (2)'!M7 - D9)/D9</f>
        <v>0.20155038759689919</v>
      </c>
      <c r="N9" s="81">
        <f>('Performance (2)'!N7 - E9)/E9</f>
        <v>0.31730769230769229</v>
      </c>
    </row>
    <row r="10" spans="2:14" x14ac:dyDescent="0.25">
      <c r="B10" s="56">
        <v>44746</v>
      </c>
      <c r="C10" s="8">
        <v>84.6</v>
      </c>
      <c r="D10" s="130">
        <v>23.4</v>
      </c>
      <c r="E10" s="10">
        <v>90.2</v>
      </c>
      <c r="F10" s="32">
        <f>('Performance (2)'!F8 - C10)/C10</f>
        <v>0.4420803782505911</v>
      </c>
      <c r="G10" s="23">
        <f>('Performance (2)'!G8 - '% changes (highlts with lines)'!D10)/D10</f>
        <v>-0.14529914529914525</v>
      </c>
      <c r="H10" s="26">
        <f>('Performance (2)'!H8 - '% changes (highlts with lines)'!E10)/E10</f>
        <v>0.19733924611973389</v>
      </c>
      <c r="I10" s="153">
        <f>('Performance (2)'!I8 - C10)/C10</f>
        <v>0.25295508274231687</v>
      </c>
      <c r="J10" s="23">
        <f>('Performance (2)'!J8 - D10)/D10</f>
        <v>0.41025641025641035</v>
      </c>
      <c r="K10" s="26">
        <f>('Performance (2)'!K8 - E10)/E10</f>
        <v>0.37472283813747226</v>
      </c>
      <c r="L10" s="23">
        <f>('Performance (2)'!L8 - C10)/C10</f>
        <v>1.115839243498818</v>
      </c>
      <c r="M10" s="23">
        <f>('Performance (2)'!M8 - D10)/D10</f>
        <v>0.2820512820512821</v>
      </c>
      <c r="N10" s="82">
        <f>('Performance (2)'!N8 - E10)/E10</f>
        <v>0.58536585365853655</v>
      </c>
    </row>
    <row r="11" spans="2:14" ht="15" customHeight="1" x14ac:dyDescent="0.25">
      <c r="B11" s="56"/>
      <c r="C11" s="255" t="s">
        <v>16</v>
      </c>
      <c r="D11" s="256"/>
      <c r="E11" s="257"/>
      <c r="F11" s="30">
        <f>AVERAGE(ABS(F9), ABS(F10))</f>
        <v>0.39812352245862881</v>
      </c>
      <c r="G11" s="229">
        <f t="shared" ref="G11:N11" si="3">AVERAGE(ABS(G9), ABS(G10))</f>
        <v>8.8153448618564889E-2</v>
      </c>
      <c r="H11" s="230">
        <f t="shared" si="3"/>
        <v>0.1323234692137131</v>
      </c>
      <c r="I11" s="231">
        <f t="shared" si="3"/>
        <v>0.28041272655634358</v>
      </c>
      <c r="J11" s="31">
        <f t="shared" si="3"/>
        <v>0.34466308884913538</v>
      </c>
      <c r="K11" s="194">
        <f t="shared" si="3"/>
        <v>0.2835152652225823</v>
      </c>
      <c r="L11" s="31">
        <f t="shared" si="3"/>
        <v>1.0648640661938535</v>
      </c>
      <c r="M11" s="31">
        <f t="shared" si="3"/>
        <v>0.24180083482409065</v>
      </c>
      <c r="N11" s="195">
        <f t="shared" si="3"/>
        <v>0.45133677298311442</v>
      </c>
    </row>
    <row r="12" spans="2:14" x14ac:dyDescent="0.25">
      <c r="B12" s="56"/>
      <c r="C12" s="255"/>
      <c r="D12" s="256"/>
      <c r="E12" s="257"/>
      <c r="F12" s="206">
        <f>AVERAGE(F11, G11, H11)</f>
        <v>0.2062001467636356</v>
      </c>
      <c r="G12" s="207"/>
      <c r="H12" s="208"/>
      <c r="I12" s="203">
        <f t="shared" ref="I12" si="4">AVERAGE(I11, J11, K11)</f>
        <v>0.30286369354268711</v>
      </c>
      <c r="J12" s="204"/>
      <c r="K12" s="205"/>
      <c r="L12" s="204">
        <f t="shared" ref="L12" si="5">AVERAGE(L11, M11, N11)</f>
        <v>0.58600055800035289</v>
      </c>
      <c r="M12" s="204"/>
      <c r="N12" s="209"/>
    </row>
    <row r="13" spans="2:14" x14ac:dyDescent="0.25">
      <c r="B13" s="56"/>
      <c r="C13" s="130"/>
      <c r="D13" s="130"/>
      <c r="E13" s="10"/>
      <c r="F13" s="27"/>
      <c r="G13" s="23"/>
      <c r="H13" s="26"/>
      <c r="I13" s="153"/>
      <c r="J13" s="23"/>
      <c r="K13" s="26"/>
      <c r="L13" s="23"/>
      <c r="M13" s="23"/>
      <c r="N13" s="82"/>
    </row>
    <row r="14" spans="2:14" x14ac:dyDescent="0.25">
      <c r="B14" s="56">
        <v>44758</v>
      </c>
      <c r="C14" s="125">
        <v>135</v>
      </c>
      <c r="D14" s="126">
        <v>51.6</v>
      </c>
      <c r="E14" s="127">
        <v>139.4</v>
      </c>
      <c r="F14" s="31">
        <f>('Performance (2)'!F10 - C14)/C14</f>
        <v>-1.4814814814814815E-2</v>
      </c>
      <c r="G14" s="24">
        <f>('Performance (2)'!G10 - '% changes (highlts with lines)'!D14)/D14</f>
        <v>4.6511627906976716E-2</v>
      </c>
      <c r="H14" s="25">
        <f>('Performance (2)'!H10 - '% changes (highlts with lines)'!E14)/E14</f>
        <v>-1.7216642754662882E-2</v>
      </c>
      <c r="I14" s="157">
        <f>('Performance (2)'!I10 - C14)/C14</f>
        <v>7.4074074074074077E-3</v>
      </c>
      <c r="J14" s="24">
        <f>('Performance (2)'!J10 - D14)/D14</f>
        <v>-6.9767441860465143E-2</v>
      </c>
      <c r="K14" s="25">
        <f>('Performance (2)'!K10 - E14)/E14</f>
        <v>3.2998565279770402E-2</v>
      </c>
      <c r="L14" s="24">
        <f>('Performance (2)'!L10 - C14)/C14</f>
        <v>0.19259259259259259</v>
      </c>
      <c r="M14" s="24">
        <f>('Performance (2)'!M10 - D14)/D14</f>
        <v>-0.37984496124031009</v>
      </c>
      <c r="N14" s="81">
        <f>('Performance (2)'!N10 - E14)/E14</f>
        <v>-8.895265423242471E-2</v>
      </c>
    </row>
    <row r="15" spans="2:14" x14ac:dyDescent="0.25">
      <c r="B15" s="56">
        <v>44759</v>
      </c>
      <c r="C15" s="8">
        <v>129</v>
      </c>
      <c r="D15" s="130">
        <v>43.4</v>
      </c>
      <c r="E15" s="10">
        <v>135.80000000000001</v>
      </c>
      <c r="F15" s="27">
        <f>('Performance (2)'!F11 - C15)/C15</f>
        <v>-3.1007751937984496E-2</v>
      </c>
      <c r="G15" s="23">
        <f>('Performance (2)'!G11 - '% changes (highlts with lines)'!D15)/D15</f>
        <v>8.2949308755760398E-2</v>
      </c>
      <c r="H15" s="26">
        <f>('Performance (2)'!H11 - '% changes (highlts with lines)'!E15)/E15</f>
        <v>-8.6892488954344704E-2</v>
      </c>
      <c r="I15" s="153">
        <f>('Performance (2)'!I11 - C15)/C15</f>
        <v>-0.15503875968992248</v>
      </c>
      <c r="J15" s="23">
        <f>('Performance (2)'!J11 - D15)/D15</f>
        <v>3.6866359447004643E-2</v>
      </c>
      <c r="K15" s="26">
        <f>('Performance (2)'!K11 - E15)/E15</f>
        <v>-2.0618556701031011E-2</v>
      </c>
      <c r="L15" s="23">
        <f>('Performance (2)'!L11 - C15)/C15</f>
        <v>0.27131782945736432</v>
      </c>
      <c r="M15" s="23">
        <f>('Performance (2)'!M11 - D15)/D15</f>
        <v>-0.2857142857142857</v>
      </c>
      <c r="N15" s="82">
        <f>('Performance (2)'!N11 - E15)/E15</f>
        <v>-5.0073637702503761E-2</v>
      </c>
    </row>
    <row r="16" spans="2:14" ht="15" customHeight="1" x14ac:dyDescent="0.25">
      <c r="B16" s="56"/>
      <c r="C16" s="255" t="s">
        <v>16</v>
      </c>
      <c r="D16" s="256"/>
      <c r="E16" s="257"/>
      <c r="F16" s="217">
        <f>AVERAGE(ABS(F14), ABS(F15))</f>
        <v>2.2911283376399656E-2</v>
      </c>
      <c r="G16" s="215">
        <f t="shared" ref="G16:N16" si="6">AVERAGE(ABS(G14), ABS(G15))</f>
        <v>6.4730468331368557E-2</v>
      </c>
      <c r="H16" s="219">
        <f t="shared" si="6"/>
        <v>5.2054565854503791E-2</v>
      </c>
      <c r="I16" s="214">
        <f t="shared" si="6"/>
        <v>8.1223083548664948E-2</v>
      </c>
      <c r="J16" s="218">
        <f t="shared" si="6"/>
        <v>5.3316900653734893E-2</v>
      </c>
      <c r="K16" s="216">
        <f t="shared" si="6"/>
        <v>2.6808560990400708E-2</v>
      </c>
      <c r="L16" s="214">
        <f t="shared" si="6"/>
        <v>0.23195521102497846</v>
      </c>
      <c r="M16" s="215">
        <f t="shared" si="6"/>
        <v>0.33277962347729789</v>
      </c>
      <c r="N16" s="220">
        <f t="shared" si="6"/>
        <v>6.9513145967464232E-2</v>
      </c>
    </row>
    <row r="17" spans="2:14" x14ac:dyDescent="0.25">
      <c r="B17" s="56"/>
      <c r="C17" s="255"/>
      <c r="D17" s="256"/>
      <c r="E17" s="257"/>
      <c r="F17" s="206">
        <f>AVERAGE(F16, G16, H16)</f>
        <v>4.6565439187424E-2</v>
      </c>
      <c r="G17" s="207"/>
      <c r="H17" s="208"/>
      <c r="I17" s="206">
        <f t="shared" ref="I17" si="7">AVERAGE(I16, J16, K16)</f>
        <v>5.378284839760019E-2</v>
      </c>
      <c r="J17" s="207"/>
      <c r="K17" s="208"/>
      <c r="L17" s="203">
        <f t="shared" ref="L17" si="8">AVERAGE(L16, M16, N16)</f>
        <v>0.21141599348991355</v>
      </c>
      <c r="M17" s="204"/>
      <c r="N17" s="209"/>
    </row>
    <row r="18" spans="2:14" x14ac:dyDescent="0.25">
      <c r="B18" s="56"/>
      <c r="C18" s="130"/>
      <c r="D18" s="130"/>
      <c r="E18" s="10"/>
      <c r="F18" s="27"/>
      <c r="G18" s="23"/>
      <c r="H18" s="26"/>
      <c r="I18" s="153"/>
      <c r="J18" s="23"/>
      <c r="K18" s="26"/>
      <c r="L18" s="153"/>
      <c r="M18" s="23"/>
      <c r="N18" s="82"/>
    </row>
    <row r="19" spans="2:14" x14ac:dyDescent="0.25">
      <c r="B19" s="56">
        <v>44792</v>
      </c>
      <c r="C19" s="136">
        <v>138</v>
      </c>
      <c r="D19" s="136">
        <v>36.799999999999997</v>
      </c>
      <c r="E19" s="21">
        <v>143.4</v>
      </c>
      <c r="F19" s="31">
        <f>('Performance (2)'!F13 - C19)/C19</f>
        <v>8.6956521739130432E-2</v>
      </c>
      <c r="G19" s="24">
        <f>('Performance (2)'!G13 - '% changes (highlts with lines)'!D19)/D19</f>
        <v>0.19565217391304357</v>
      </c>
      <c r="H19" s="25">
        <f>('Performance (2)'!H13 - '% changes (highlts with lines)'!E19)/E19</f>
        <v>7.3919107391910696E-2</v>
      </c>
      <c r="I19" s="157">
        <f>('Performance (2)'!I13 - C19)/C19</f>
        <v>-5.7971014492753624E-2</v>
      </c>
      <c r="J19" s="24">
        <f>('Performance (2)'!J13 - D19)/D19</f>
        <v>0.11413043478260879</v>
      </c>
      <c r="K19" s="25">
        <f>('Performance (2)'!K13 - E19)/E19</f>
        <v>-5.8577405857740621E-2</v>
      </c>
      <c r="L19" s="157">
        <f>('Performance (2)'!L13 - C19)/C19</f>
        <v>2.8985507246376812E-2</v>
      </c>
      <c r="M19" s="24">
        <f>('Performance (2)'!M13 - D19)/D19</f>
        <v>0.11413043478260879</v>
      </c>
      <c r="N19" s="81">
        <f>('Performance (2)'!N13 - E19)/E19</f>
        <v>-1.6736401673640208E-2</v>
      </c>
    </row>
    <row r="20" spans="2:14" x14ac:dyDescent="0.25">
      <c r="B20" s="56">
        <v>44793</v>
      </c>
      <c r="C20" s="131">
        <v>124.8</v>
      </c>
      <c r="D20" s="131">
        <v>35.799999999999997</v>
      </c>
      <c r="E20" s="7">
        <v>135.80000000000001</v>
      </c>
      <c r="F20" s="27">
        <f>('Performance (2)'!F14 - C20)/C20</f>
        <v>0.20993589743589747</v>
      </c>
      <c r="G20" s="23">
        <f>('Performance (2)'!G14 - '% changes (highlts with lines)'!D20)/D20</f>
        <v>0.14525139664804479</v>
      </c>
      <c r="H20" s="26">
        <f>('Performance (2)'!H14 - '% changes (highlts with lines)'!E20)/E20</f>
        <v>0.11192930780559637</v>
      </c>
      <c r="I20" s="153">
        <f>('Performance (2)'!I14 - C20)/C20</f>
        <v>4.1666666666666692E-2</v>
      </c>
      <c r="J20" s="23">
        <f>('Performance (2)'!J14 - D20)/D20</f>
        <v>0.14525139664804479</v>
      </c>
      <c r="K20" s="26">
        <f>('Performance (2)'!K14 - E20)/E20</f>
        <v>-5.891016200294634E-3</v>
      </c>
      <c r="L20" s="153">
        <f>('Performance (2)'!L14 - C20)/C20</f>
        <v>0.15384615384615388</v>
      </c>
      <c r="M20" s="23">
        <f>('Performance (2)'!M14 - D20)/D20</f>
        <v>0.14525139664804479</v>
      </c>
      <c r="N20" s="82">
        <f>('Performance (2)'!N14 - E20)/E20</f>
        <v>6.0382916053019056E-2</v>
      </c>
    </row>
    <row r="21" spans="2:14" x14ac:dyDescent="0.25">
      <c r="B21" s="56"/>
      <c r="C21" s="255" t="s">
        <v>16</v>
      </c>
      <c r="D21" s="256"/>
      <c r="E21" s="257"/>
      <c r="F21" s="214">
        <f>AVERAGE(ABS(F19), ABS(F20))</f>
        <v>0.14844620958751395</v>
      </c>
      <c r="G21" s="215">
        <f>AVERAGE(ABS(G19), ABS(G20))</f>
        <v>0.17045178528054417</v>
      </c>
      <c r="H21" s="219">
        <f>AVERAGE(ABS(H19), ABS(H20))</f>
        <v>9.2924207598753528E-2</v>
      </c>
      <c r="I21" s="217">
        <f t="shared" ref="I21:N21" si="9">AVERAGE(ABS(I19), ABS(I20))</f>
        <v>4.9818840579710158E-2</v>
      </c>
      <c r="J21" s="218">
        <f t="shared" si="9"/>
        <v>0.12969091571532679</v>
      </c>
      <c r="K21" s="216">
        <f t="shared" si="9"/>
        <v>3.2234211029017627E-2</v>
      </c>
      <c r="L21" s="214">
        <f t="shared" si="9"/>
        <v>9.1415830546265342E-2</v>
      </c>
      <c r="M21" s="215">
        <f t="shared" si="9"/>
        <v>0.12969091571532679</v>
      </c>
      <c r="N21" s="220">
        <f t="shared" si="9"/>
        <v>3.8559658863329634E-2</v>
      </c>
    </row>
    <row r="22" spans="2:14" x14ac:dyDescent="0.25">
      <c r="B22" s="56"/>
      <c r="C22" s="255"/>
      <c r="D22" s="256"/>
      <c r="E22" s="257"/>
      <c r="F22" s="210">
        <f>AVERAGE(F21, G21, H21)</f>
        <v>0.13727406748893722</v>
      </c>
      <c r="G22" s="211"/>
      <c r="H22" s="212"/>
      <c r="I22" s="206">
        <f>AVERAGE(I21, J21, K21)</f>
        <v>7.0581322441351527E-2</v>
      </c>
      <c r="J22" s="207"/>
      <c r="K22" s="208"/>
      <c r="L22" s="203">
        <f>AVERAGE(L21, M21, N21)</f>
        <v>8.6555468374973923E-2</v>
      </c>
      <c r="M22" s="204"/>
      <c r="N22" s="209"/>
    </row>
    <row r="23" spans="2:14" x14ac:dyDescent="0.25">
      <c r="B23" s="56"/>
      <c r="C23" s="131"/>
      <c r="D23" s="131"/>
      <c r="E23" s="7"/>
      <c r="F23" s="27"/>
      <c r="G23" s="27"/>
      <c r="H23" s="33"/>
      <c r="I23" s="32"/>
      <c r="J23" s="27"/>
      <c r="K23" s="33"/>
      <c r="L23" s="32"/>
      <c r="M23" s="27"/>
      <c r="N23" s="57"/>
    </row>
    <row r="24" spans="2:14" x14ac:dyDescent="0.25">
      <c r="B24" s="183">
        <v>44811</v>
      </c>
      <c r="C24" s="187">
        <v>252</v>
      </c>
      <c r="D24" s="187">
        <v>34</v>
      </c>
      <c r="E24" s="188">
        <v>162</v>
      </c>
      <c r="F24" s="189">
        <f>('Performance (2)'!F16 - C24)/C24</f>
        <v>-2.7777777777777776E-2</v>
      </c>
      <c r="G24" s="190">
        <f>('Performance (2)'!G16 - '% changes (highlts with lines)'!D24)/D24</f>
        <v>2.9411764705882353E-2</v>
      </c>
      <c r="H24" s="191">
        <f>('Performance (2)'!H16 - '% changes (highlts with lines)'!E24)/E24</f>
        <v>-4.3209876543209874E-2</v>
      </c>
      <c r="I24" s="192">
        <f>('Performance (2)'!I16 - C24)/C24</f>
        <v>-0.13095238095238096</v>
      </c>
      <c r="J24" s="190">
        <f>('Performance (2)'!J16 - D24)/D24</f>
        <v>2.9411764705882353E-2</v>
      </c>
      <c r="K24" s="191">
        <f>('Performance (2)'!K16 - E24)/E24</f>
        <v>-0.12345679012345678</v>
      </c>
      <c r="L24" s="192">
        <f>('Performance (2)'!L16 - C24)/C24</f>
        <v>-0.3968253968253968</v>
      </c>
      <c r="M24" s="190">
        <f>('Performance (2)'!M16 - D24)/D24</f>
        <v>0.14705882352941177</v>
      </c>
      <c r="N24" s="193">
        <f>('Performance (2)'!N16 - E24)/E24</f>
        <v>-0.16666666666666666</v>
      </c>
    </row>
    <row r="25" spans="2:14" x14ac:dyDescent="0.25">
      <c r="B25" s="183">
        <v>44812</v>
      </c>
      <c r="C25" s="181">
        <v>282</v>
      </c>
      <c r="D25" s="181">
        <v>36.4</v>
      </c>
      <c r="E25" s="182">
        <v>186.2</v>
      </c>
      <c r="F25" s="176">
        <f>('Performance (2)'!F17 - C25)/C25</f>
        <v>-7.4468085106382975E-2</v>
      </c>
      <c r="G25" s="177">
        <f>('Performance (2)'!G17 - '% changes (highlts with lines)'!D25)/D25</f>
        <v>4.3956043956043994E-2</v>
      </c>
      <c r="H25" s="178">
        <f>('Performance (2)'!H17 - '% changes (highlts with lines)'!E25)/E25</f>
        <v>-0.12459720730397417</v>
      </c>
      <c r="I25" s="179">
        <f>('Performance (2)'!I17 - C25)/C25</f>
        <v>-0.21631205673758866</v>
      </c>
      <c r="J25" s="177">
        <f>('Performance (2)'!J17 - D25)/D25</f>
        <v>4.3956043956043994E-2</v>
      </c>
      <c r="K25" s="178">
        <f>('Performance (2)'!K17 - E25)/E25</f>
        <v>-0.18904403866809877</v>
      </c>
      <c r="L25" s="179">
        <f>('Performance (2)'!L17 - C25)/C25</f>
        <v>-0.46099290780141844</v>
      </c>
      <c r="M25" s="177">
        <f>('Performance (2)'!M17 - D25)/D25</f>
        <v>7.1428571428571466E-2</v>
      </c>
      <c r="N25" s="180">
        <f>('Performance (2)'!N17 - E25)/E25</f>
        <v>-0.26960257787325453</v>
      </c>
    </row>
    <row r="26" spans="2:14" x14ac:dyDescent="0.25">
      <c r="B26" s="56"/>
      <c r="C26" s="255" t="s">
        <v>16</v>
      </c>
      <c r="D26" s="256"/>
      <c r="E26" s="257"/>
      <c r="F26" s="217">
        <f>AVERAGE(ABS(F24), ABS(F25))</f>
        <v>5.1122931442080376E-2</v>
      </c>
      <c r="G26" s="218">
        <f t="shared" ref="G26:N26" si="10">AVERAGE(ABS(G24), ABS(G25))</f>
        <v>3.6683904330963177E-2</v>
      </c>
      <c r="H26" s="216">
        <f t="shared" si="10"/>
        <v>8.390354192359202E-2</v>
      </c>
      <c r="I26" s="214">
        <f t="shared" si="10"/>
        <v>0.17363221884498481</v>
      </c>
      <c r="J26" s="218">
        <f t="shared" si="10"/>
        <v>3.6683904330963177E-2</v>
      </c>
      <c r="K26" s="219">
        <f t="shared" si="10"/>
        <v>0.15625041439577778</v>
      </c>
      <c r="L26" s="214">
        <f t="shared" si="10"/>
        <v>0.42890915231340765</v>
      </c>
      <c r="M26" s="215">
        <f t="shared" si="10"/>
        <v>0.10924369747899162</v>
      </c>
      <c r="N26" s="220">
        <f t="shared" si="10"/>
        <v>0.21813462226996061</v>
      </c>
    </row>
    <row r="27" spans="2:14" x14ac:dyDescent="0.25">
      <c r="B27" s="56"/>
      <c r="C27" s="255"/>
      <c r="D27" s="256"/>
      <c r="E27" s="257"/>
      <c r="F27" s="221">
        <f>AVERAGE(F26, G26, H26)</f>
        <v>5.7236792565545182E-2</v>
      </c>
      <c r="G27" s="222"/>
      <c r="H27" s="223"/>
      <c r="I27" s="224">
        <f t="shared" ref="I27" si="11">AVERAGE(I26, J26, K26)</f>
        <v>0.12218884585724192</v>
      </c>
      <c r="J27" s="87"/>
      <c r="K27" s="88"/>
      <c r="L27" s="224">
        <f t="shared" ref="L27" si="12">AVERAGE(L26, M26, N26)</f>
        <v>0.25209582402078662</v>
      </c>
      <c r="M27" s="87"/>
      <c r="N27" s="225"/>
    </row>
    <row r="28" spans="2:14" x14ac:dyDescent="0.25">
      <c r="B28" s="56"/>
      <c r="C28" s="132"/>
      <c r="D28" s="132"/>
      <c r="E28" s="2"/>
      <c r="F28" s="132"/>
      <c r="G28" s="132"/>
      <c r="H28" s="2"/>
      <c r="I28" s="1"/>
      <c r="J28" s="132"/>
      <c r="K28" s="2"/>
      <c r="L28" s="1"/>
      <c r="M28" s="132"/>
      <c r="N28" s="67"/>
    </row>
    <row r="29" spans="2:14" x14ac:dyDescent="0.25">
      <c r="B29" s="56">
        <v>44937</v>
      </c>
      <c r="C29" s="72">
        <v>15.8</v>
      </c>
      <c r="D29" s="72">
        <v>14.4</v>
      </c>
      <c r="E29" s="73">
        <v>38</v>
      </c>
      <c r="F29" s="31">
        <v>0.13924050632911386</v>
      </c>
      <c r="G29" s="31">
        <v>0.31944444444444442</v>
      </c>
      <c r="H29" s="194">
        <v>-5.2631578947368418E-2</v>
      </c>
      <c r="I29" s="30">
        <v>7.5949367088607542E-2</v>
      </c>
      <c r="J29" s="31">
        <v>4.1666666666666644E-2</v>
      </c>
      <c r="K29" s="194">
        <v>0.10526315789473684</v>
      </c>
      <c r="L29" s="30">
        <v>1.2658227848101221E-2</v>
      </c>
      <c r="M29" s="31">
        <v>-0.65277777777777779</v>
      </c>
      <c r="N29" s="195">
        <v>0.13157894736842105</v>
      </c>
    </row>
    <row r="30" spans="2:14" x14ac:dyDescent="0.25">
      <c r="B30" s="56">
        <v>44938</v>
      </c>
      <c r="C30" s="162">
        <v>18.2</v>
      </c>
      <c r="D30" s="162">
        <v>15.2</v>
      </c>
      <c r="E30" s="76">
        <v>40</v>
      </c>
      <c r="F30" s="27">
        <v>9.8901098901098938E-2</v>
      </c>
      <c r="G30" s="27">
        <v>0.31578947368421056</v>
      </c>
      <c r="H30" s="33">
        <v>-7.4999999999999997E-2</v>
      </c>
      <c r="I30" s="32">
        <v>-1.098901098901095E-2</v>
      </c>
      <c r="J30" s="27">
        <v>0.118421052631579</v>
      </c>
      <c r="K30" s="33">
        <v>0.125</v>
      </c>
      <c r="L30" s="32">
        <v>-0.23076923076923073</v>
      </c>
      <c r="M30" s="27">
        <v>-0.73684210526315785</v>
      </c>
      <c r="N30" s="57">
        <v>0.05</v>
      </c>
    </row>
    <row r="31" spans="2:14" x14ac:dyDescent="0.25">
      <c r="B31" s="56"/>
      <c r="C31" s="255" t="s">
        <v>16</v>
      </c>
      <c r="D31" s="256"/>
      <c r="E31" s="257"/>
      <c r="F31" s="214">
        <f>AVERAGE(ABS(F29), ABS(F30))</f>
        <v>0.1190708026151064</v>
      </c>
      <c r="G31" s="215">
        <f t="shared" ref="G31:N31" si="13">AVERAGE(ABS(G29), ABS(G30))</f>
        <v>0.31761695906432752</v>
      </c>
      <c r="H31" s="216">
        <f t="shared" si="13"/>
        <v>6.3815789473684215E-2</v>
      </c>
      <c r="I31" s="217">
        <f t="shared" si="13"/>
        <v>4.3469189038809246E-2</v>
      </c>
      <c r="J31" s="218">
        <f t="shared" si="13"/>
        <v>8.004385964912282E-2</v>
      </c>
      <c r="K31" s="219">
        <f t="shared" si="13"/>
        <v>0.11513157894736842</v>
      </c>
      <c r="L31" s="214">
        <f t="shared" si="13"/>
        <v>0.12171372930866597</v>
      </c>
      <c r="M31" s="215">
        <f t="shared" si="13"/>
        <v>0.69480994152046782</v>
      </c>
      <c r="N31" s="220">
        <f t="shared" si="13"/>
        <v>9.0789473684210531E-2</v>
      </c>
    </row>
    <row r="32" spans="2:14" x14ac:dyDescent="0.25">
      <c r="B32" s="56"/>
      <c r="C32" s="255"/>
      <c r="D32" s="256"/>
      <c r="E32" s="257"/>
      <c r="F32" s="203">
        <f>AVERAGE(F31, G31, H31)</f>
        <v>0.16683451705103938</v>
      </c>
      <c r="G32" s="204"/>
      <c r="H32" s="205"/>
      <c r="I32" s="206">
        <f t="shared" ref="I32" si="14">AVERAGE(I31, J31, K31)</f>
        <v>7.9548209211766821E-2</v>
      </c>
      <c r="J32" s="207"/>
      <c r="K32" s="208"/>
      <c r="L32" s="203">
        <f t="shared" ref="L32" si="15">AVERAGE(L31, M31, N31)</f>
        <v>0.30243771483778142</v>
      </c>
      <c r="M32" s="204"/>
      <c r="N32" s="209"/>
    </row>
    <row r="33" spans="2:14" x14ac:dyDescent="0.25">
      <c r="B33" s="56"/>
      <c r="C33" s="162"/>
      <c r="D33" s="162"/>
      <c r="E33" s="76"/>
      <c r="F33" s="27"/>
      <c r="G33" s="27"/>
      <c r="H33" s="33"/>
      <c r="I33" s="32"/>
      <c r="J33" s="27"/>
      <c r="K33" s="33"/>
      <c r="L33" s="32"/>
      <c r="M33" s="27"/>
      <c r="N33" s="57"/>
    </row>
    <row r="34" spans="2:14" x14ac:dyDescent="0.25">
      <c r="B34" s="56">
        <v>44986</v>
      </c>
      <c r="C34" s="72">
        <v>35.6</v>
      </c>
      <c r="D34" s="72">
        <v>18.8</v>
      </c>
      <c r="E34" s="73">
        <v>36.4</v>
      </c>
      <c r="F34" s="31">
        <v>-0.10112359550561802</v>
      </c>
      <c r="G34" s="31">
        <v>-0.25531914893617025</v>
      </c>
      <c r="H34" s="194">
        <v>-1.098901098901095E-2</v>
      </c>
      <c r="I34" s="30">
        <v>6.7415730337078608E-2</v>
      </c>
      <c r="J34" s="31">
        <v>-4.2553191489361736E-2</v>
      </c>
      <c r="K34" s="194">
        <v>0.12637362637362642</v>
      </c>
      <c r="L34" s="30">
        <v>-0.7471910112359551</v>
      </c>
      <c r="M34" s="31">
        <v>-0.78723404255319152</v>
      </c>
      <c r="N34" s="195">
        <v>9.8901098901098938E-2</v>
      </c>
    </row>
    <row r="35" spans="2:14" x14ac:dyDescent="0.25">
      <c r="B35" s="184">
        <v>44987</v>
      </c>
      <c r="C35" s="74">
        <v>43</v>
      </c>
      <c r="D35" s="162">
        <v>21.2</v>
      </c>
      <c r="E35" s="76">
        <v>45.8</v>
      </c>
      <c r="F35" s="27">
        <v>-0.23255813953488372</v>
      </c>
      <c r="G35" s="27">
        <v>-0.29245283018867924</v>
      </c>
      <c r="H35" s="33">
        <v>-0.17030567685589515</v>
      </c>
      <c r="I35" s="32">
        <v>-6.9767441860465115E-2</v>
      </c>
      <c r="J35" s="27">
        <v>-5.6603773584905627E-2</v>
      </c>
      <c r="K35" s="33">
        <v>-8.2969432314410424E-2</v>
      </c>
      <c r="L35" s="32">
        <v>-0.81395348837209303</v>
      </c>
      <c r="M35" s="27">
        <v>-0.81132075471698117</v>
      </c>
      <c r="N35" s="57">
        <v>-0.14847161572052398</v>
      </c>
    </row>
    <row r="36" spans="2:14" x14ac:dyDescent="0.25">
      <c r="B36" s="184"/>
      <c r="C36" s="255" t="s">
        <v>16</v>
      </c>
      <c r="D36" s="256"/>
      <c r="E36" s="257"/>
      <c r="F36" s="27">
        <f>AVERAGE(ABS(F34), ABS(F35))</f>
        <v>0.16684086752025087</v>
      </c>
      <c r="G36" s="27">
        <f t="shared" ref="G36:N36" si="16">AVERAGE(ABS(G34), ABS(G35))</f>
        <v>0.27388598956242471</v>
      </c>
      <c r="H36" s="158">
        <f t="shared" si="16"/>
        <v>9.064734392245305E-2</v>
      </c>
      <c r="I36" s="170">
        <f t="shared" si="16"/>
        <v>6.8591586098771862E-2</v>
      </c>
      <c r="J36" s="158">
        <f t="shared" si="16"/>
        <v>4.9578482537133678E-2</v>
      </c>
      <c r="K36" s="33">
        <f t="shared" si="16"/>
        <v>0.10467152934401842</v>
      </c>
      <c r="L36" s="27">
        <f t="shared" si="16"/>
        <v>0.78057224980402407</v>
      </c>
      <c r="M36" s="27">
        <f t="shared" si="16"/>
        <v>0.79927739863508629</v>
      </c>
      <c r="N36" s="57">
        <f t="shared" si="16"/>
        <v>0.12368635731081146</v>
      </c>
    </row>
    <row r="37" spans="2:14" ht="15.75" thickBot="1" x14ac:dyDescent="0.3">
      <c r="B37" s="185"/>
      <c r="C37" s="263"/>
      <c r="D37" s="264"/>
      <c r="E37" s="265"/>
      <c r="F37" s="196">
        <f>AVERAGE(F36, G36, H36)</f>
        <v>0.17712473366837619</v>
      </c>
      <c r="G37" s="197"/>
      <c r="H37" s="198"/>
      <c r="I37" s="199">
        <f t="shared" ref="I37" si="17">AVERAGE(I36, J36, K36)</f>
        <v>7.4280532659974655E-2</v>
      </c>
      <c r="J37" s="200"/>
      <c r="K37" s="201"/>
      <c r="L37" s="197">
        <f t="shared" ref="L37" si="18">AVERAGE(L36, M36, N36)</f>
        <v>0.56784533524997383</v>
      </c>
      <c r="M37" s="197"/>
      <c r="N37" s="202"/>
    </row>
    <row r="38" spans="2:14" ht="15.75" thickBot="1" x14ac:dyDescent="0.3">
      <c r="F38" s="266">
        <f>AVERAGE(F7, F12, F17, F22, F27, F32, F37)</f>
        <v>0.12248983105915169</v>
      </c>
      <c r="G38" s="267"/>
      <c r="H38" s="267"/>
      <c r="I38" s="266">
        <f>AVERAGE(I7, I12, I17, I22, I27, I32, I37)</f>
        <v>0.12490342386661116</v>
      </c>
      <c r="J38" s="267"/>
      <c r="K38" s="268"/>
      <c r="L38" s="259">
        <f>AVERAGE(L7, L12, L17, L22, L27, L32, L37)</f>
        <v>0.31992412829898542</v>
      </c>
      <c r="M38" s="259"/>
      <c r="N38" s="260"/>
    </row>
  </sheetData>
  <mergeCells count="35">
    <mergeCell ref="C6:E7"/>
    <mergeCell ref="C11:E12"/>
    <mergeCell ref="C16:E17"/>
    <mergeCell ref="F38:H38"/>
    <mergeCell ref="I38:K38"/>
    <mergeCell ref="L38:N38"/>
    <mergeCell ref="F32:H32"/>
    <mergeCell ref="I32:K32"/>
    <mergeCell ref="L32:N32"/>
    <mergeCell ref="F37:H37"/>
    <mergeCell ref="I37:K37"/>
    <mergeCell ref="L37:N37"/>
    <mergeCell ref="C31:E32"/>
    <mergeCell ref="C36:E37"/>
    <mergeCell ref="F22:H22"/>
    <mergeCell ref="I22:K22"/>
    <mergeCell ref="L22:N22"/>
    <mergeCell ref="F27:H27"/>
    <mergeCell ref="I27:K27"/>
    <mergeCell ref="L27:N27"/>
    <mergeCell ref="C21:E22"/>
    <mergeCell ref="C26:E27"/>
    <mergeCell ref="F12:H12"/>
    <mergeCell ref="I12:K12"/>
    <mergeCell ref="L12:N12"/>
    <mergeCell ref="F17:H17"/>
    <mergeCell ref="I17:K17"/>
    <mergeCell ref="L17:N17"/>
    <mergeCell ref="C2:E2"/>
    <mergeCell ref="F2:H2"/>
    <mergeCell ref="I2:K2"/>
    <mergeCell ref="L2:N2"/>
    <mergeCell ref="F7:H7"/>
    <mergeCell ref="I7:K7"/>
    <mergeCell ref="L7:N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964F-01BA-4284-94D5-C8B20B18190D}">
  <dimension ref="B1:P19"/>
  <sheetViews>
    <sheetView showGridLines="0" zoomScale="110" zoomScaleNormal="110" workbookViewId="0">
      <selection activeCell="B4" sqref="B4:B17"/>
    </sheetView>
  </sheetViews>
  <sheetFormatPr defaultRowHeight="15" x14ac:dyDescent="0.25"/>
  <cols>
    <col min="2" max="2" width="7.7109375" bestFit="1" customWidth="1"/>
    <col min="3" max="3" width="7.28515625" bestFit="1" customWidth="1"/>
    <col min="4" max="4" width="6.5703125" bestFit="1" customWidth="1"/>
    <col min="5" max="5" width="6" bestFit="1" customWidth="1"/>
    <col min="6" max="6" width="7.28515625" bestFit="1" customWidth="1"/>
    <col min="7" max="7" width="6.5703125" bestFit="1" customWidth="1"/>
    <col min="8" max="8" width="5.85546875" bestFit="1" customWidth="1"/>
    <col min="9" max="9" width="7.28515625" bestFit="1" customWidth="1"/>
    <col min="10" max="10" width="6.5703125" bestFit="1" customWidth="1"/>
    <col min="12" max="12" width="7.28515625" bestFit="1" customWidth="1"/>
    <col min="13" max="13" width="6.5703125" bestFit="1" customWidth="1"/>
    <col min="14" max="14" width="5.85546875" bestFit="1" customWidth="1"/>
  </cols>
  <sheetData>
    <row r="1" spans="2:16" ht="15.75" thickBot="1" x14ac:dyDescent="0.3"/>
    <row r="2" spans="2:16" x14ac:dyDescent="0.25">
      <c r="B2" s="53"/>
      <c r="C2" s="247" t="s">
        <v>0</v>
      </c>
      <c r="D2" s="248"/>
      <c r="E2" s="248"/>
      <c r="F2" s="102" t="s">
        <v>1</v>
      </c>
      <c r="G2" s="102"/>
      <c r="H2" s="103"/>
      <c r="I2" s="101" t="s">
        <v>5</v>
      </c>
      <c r="J2" s="102"/>
      <c r="K2" s="103"/>
      <c r="L2" s="247" t="s">
        <v>6</v>
      </c>
      <c r="M2" s="248"/>
      <c r="N2" s="249"/>
    </row>
    <row r="3" spans="2:16" x14ac:dyDescent="0.25">
      <c r="B3" s="54" t="s">
        <v>7</v>
      </c>
      <c r="C3" s="4" t="s">
        <v>3</v>
      </c>
      <c r="D3" s="5" t="s">
        <v>4</v>
      </c>
      <c r="E3" s="6" t="s">
        <v>8</v>
      </c>
      <c r="F3" s="4" t="s">
        <v>3</v>
      </c>
      <c r="G3" s="5" t="s">
        <v>4</v>
      </c>
      <c r="H3" s="6" t="s">
        <v>8</v>
      </c>
      <c r="I3" s="4" t="s">
        <v>3</v>
      </c>
      <c r="J3" s="5" t="s">
        <v>4</v>
      </c>
      <c r="K3" s="6" t="s">
        <v>8</v>
      </c>
      <c r="L3" s="4" t="s">
        <v>3</v>
      </c>
      <c r="M3" s="5" t="s">
        <v>4</v>
      </c>
      <c r="N3" s="80" t="s">
        <v>8</v>
      </c>
    </row>
    <row r="4" spans="2:16" x14ac:dyDescent="0.25">
      <c r="B4" s="56">
        <v>44737</v>
      </c>
      <c r="C4" s="71">
        <v>150.4</v>
      </c>
      <c r="D4" s="72">
        <v>45.2</v>
      </c>
      <c r="E4" s="73">
        <v>152.80000000000001</v>
      </c>
      <c r="F4" s="30">
        <f>ABS(-7.57978723404256%)</f>
        <v>7.5797872340425607E-2</v>
      </c>
      <c r="G4" s="158">
        <v>2.6548672566371698E-2</v>
      </c>
      <c r="H4" s="31">
        <v>4.7120418848167464E-2</v>
      </c>
      <c r="I4" s="32">
        <v>6.9148936170212796E-2</v>
      </c>
      <c r="J4" s="45">
        <v>3.9823008849557459E-2</v>
      </c>
      <c r="K4" s="33">
        <v>0.24738219895287999</v>
      </c>
      <c r="L4" s="32">
        <v>0.13031914893617016</v>
      </c>
      <c r="M4" s="27">
        <v>0.40265486725663702</v>
      </c>
      <c r="N4" s="57">
        <v>0.18848167539267</v>
      </c>
    </row>
    <row r="5" spans="2:16" x14ac:dyDescent="0.25">
      <c r="B5" s="56">
        <v>44738</v>
      </c>
      <c r="C5" s="74">
        <v>144.19999999999999</v>
      </c>
      <c r="D5" s="162">
        <v>41.4</v>
      </c>
      <c r="E5" s="76">
        <v>138.80000000000001</v>
      </c>
      <c r="F5" s="32">
        <v>7.7669902912621297E-2</v>
      </c>
      <c r="G5" s="27">
        <v>8.2125603864734303E-2</v>
      </c>
      <c r="H5" s="27">
        <v>8.789625360230538E-2</v>
      </c>
      <c r="I5" s="32">
        <v>0.27184466019417503</v>
      </c>
      <c r="J5" s="27">
        <v>0.18357487922705318</v>
      </c>
      <c r="K5" s="33">
        <v>0.21469740634005799</v>
      </c>
      <c r="L5" s="32">
        <v>0.22746185852981979</v>
      </c>
      <c r="M5" s="27">
        <v>0.37198067632850201</v>
      </c>
      <c r="N5" s="57">
        <v>7.7809798270893404E-2</v>
      </c>
    </row>
    <row r="6" spans="2:16" x14ac:dyDescent="0.25">
      <c r="B6" s="56">
        <v>44745</v>
      </c>
      <c r="C6" s="74">
        <v>86.4</v>
      </c>
      <c r="D6" s="162">
        <v>25.8</v>
      </c>
      <c r="E6" s="76">
        <v>104</v>
      </c>
      <c r="F6" s="32">
        <v>0.35416666666666657</v>
      </c>
      <c r="G6" s="158">
        <v>3.1007751937984499E-2</v>
      </c>
      <c r="H6" s="27">
        <v>6.7307692307692304E-2</v>
      </c>
      <c r="I6" s="32">
        <v>0.30787037037037029</v>
      </c>
      <c r="J6" s="27">
        <v>0.27906976744186041</v>
      </c>
      <c r="K6" s="33">
        <v>0.19230769230769232</v>
      </c>
      <c r="L6" s="32">
        <v>1.0138888888888888</v>
      </c>
      <c r="M6" s="27">
        <v>0.20155038759689919</v>
      </c>
      <c r="N6" s="57">
        <v>0.31730769230769229</v>
      </c>
      <c r="P6" s="36">
        <f t="array" ref="P6">MAX(F4:N13)</f>
        <v>1.115839243498818</v>
      </c>
    </row>
    <row r="7" spans="2:16" x14ac:dyDescent="0.25">
      <c r="B7" s="56">
        <v>44746</v>
      </c>
      <c r="C7" s="74">
        <v>84.6</v>
      </c>
      <c r="D7" s="162">
        <v>23.4</v>
      </c>
      <c r="E7" s="76">
        <v>90.2</v>
      </c>
      <c r="F7" s="32">
        <v>0.4420803782505911</v>
      </c>
      <c r="G7" s="27">
        <v>0.145299145299145</v>
      </c>
      <c r="H7" s="27">
        <v>0.19733924611973389</v>
      </c>
      <c r="I7" s="32">
        <v>0.25295508274231687</v>
      </c>
      <c r="J7" s="27">
        <v>0.41025641025641035</v>
      </c>
      <c r="K7" s="33">
        <v>0.37472283813747226</v>
      </c>
      <c r="L7" s="84">
        <v>1.115839243498818</v>
      </c>
      <c r="M7" s="27">
        <v>0.2820512820512821</v>
      </c>
      <c r="N7" s="57">
        <v>0.58536585365853655</v>
      </c>
    </row>
    <row r="8" spans="2:16" x14ac:dyDescent="0.25">
      <c r="B8" s="56">
        <v>44758</v>
      </c>
      <c r="C8" s="74">
        <v>135</v>
      </c>
      <c r="D8" s="162">
        <v>51.6</v>
      </c>
      <c r="E8" s="76">
        <v>139.4</v>
      </c>
      <c r="F8" s="51">
        <v>1.48148148148148E-2</v>
      </c>
      <c r="G8" s="27">
        <v>4.6511627906976716E-2</v>
      </c>
      <c r="H8" s="85">
        <v>1.7216642754662899E-2</v>
      </c>
      <c r="I8" s="51">
        <v>7.4074074074074077E-3</v>
      </c>
      <c r="J8" s="27">
        <v>6.9767441860465101E-2</v>
      </c>
      <c r="K8" s="171">
        <v>3.2998565279770402E-2</v>
      </c>
      <c r="L8" s="32">
        <v>0.19259259259259259</v>
      </c>
      <c r="M8" s="27">
        <v>0.37984496124030998</v>
      </c>
      <c r="N8" s="57">
        <v>8.8952654232424697E-2</v>
      </c>
    </row>
    <row r="9" spans="2:16" x14ac:dyDescent="0.25">
      <c r="B9" s="56">
        <v>44759</v>
      </c>
      <c r="C9" s="74">
        <v>129</v>
      </c>
      <c r="D9" s="162">
        <v>43.4</v>
      </c>
      <c r="E9" s="76">
        <v>135.80000000000001</v>
      </c>
      <c r="F9" s="158">
        <v>3.1007751937984499E-2</v>
      </c>
      <c r="G9" s="27">
        <v>8.2949308755760398E-2</v>
      </c>
      <c r="H9" s="27">
        <v>8.6892488954344704E-2</v>
      </c>
      <c r="I9" s="32">
        <v>0.15503875968992201</v>
      </c>
      <c r="J9" s="45">
        <v>3.6866359447004643E-2</v>
      </c>
      <c r="K9" s="85">
        <v>2.0618556701031E-2</v>
      </c>
      <c r="L9" s="32">
        <v>0.27131782945736432</v>
      </c>
      <c r="M9" s="27">
        <v>0.28571428571428598</v>
      </c>
      <c r="N9" s="57">
        <v>5.0073637702503802E-2</v>
      </c>
    </row>
    <row r="10" spans="2:16" x14ac:dyDescent="0.25">
      <c r="B10" s="56">
        <v>44792</v>
      </c>
      <c r="C10" s="74">
        <v>138</v>
      </c>
      <c r="D10" s="162">
        <v>36.799999999999997</v>
      </c>
      <c r="E10" s="76">
        <v>143.4</v>
      </c>
      <c r="F10" s="32">
        <v>8.6956521739130432E-2</v>
      </c>
      <c r="G10" s="27">
        <v>0.19565217391304357</v>
      </c>
      <c r="H10" s="27">
        <v>7.3919107391910696E-2</v>
      </c>
      <c r="I10" s="32">
        <v>5.7971014492753603E-2</v>
      </c>
      <c r="J10" s="27">
        <v>0.11413043478260879</v>
      </c>
      <c r="K10" s="33">
        <v>5.85774058577406E-2</v>
      </c>
      <c r="L10" s="171">
        <v>2.8985507246376812E-2</v>
      </c>
      <c r="M10" s="27">
        <v>0.11413043478260879</v>
      </c>
      <c r="N10" s="250">
        <v>1.6736401673640201E-2</v>
      </c>
    </row>
    <row r="11" spans="2:16" x14ac:dyDescent="0.25">
      <c r="B11" s="56">
        <v>44793</v>
      </c>
      <c r="C11" s="74">
        <v>124.8</v>
      </c>
      <c r="D11" s="162">
        <v>35.799999999999997</v>
      </c>
      <c r="E11" s="76">
        <v>135.80000000000001</v>
      </c>
      <c r="F11" s="32">
        <v>0.20993589743589747</v>
      </c>
      <c r="G11" s="27">
        <v>0.14525139664804479</v>
      </c>
      <c r="H11" s="27">
        <v>0.11192930780559637</v>
      </c>
      <c r="I11" s="44">
        <v>4.1666666666666692E-2</v>
      </c>
      <c r="J11" s="27">
        <v>0.14525139664804479</v>
      </c>
      <c r="K11" s="52">
        <v>5.8910162002946296E-3</v>
      </c>
      <c r="L11" s="32">
        <v>0.15384615384615388</v>
      </c>
      <c r="M11" s="27">
        <v>0.14525139664804479</v>
      </c>
      <c r="N11" s="59">
        <v>6.0382916053019056E-2</v>
      </c>
    </row>
    <row r="12" spans="2:16" x14ac:dyDescent="0.25">
      <c r="B12" s="56">
        <v>44811</v>
      </c>
      <c r="C12" s="74">
        <v>252</v>
      </c>
      <c r="D12" s="162">
        <v>34</v>
      </c>
      <c r="E12" s="162">
        <v>162</v>
      </c>
      <c r="F12" s="170">
        <v>2.7777777777777801E-2</v>
      </c>
      <c r="G12" s="158">
        <v>2.9411764705882353E-2</v>
      </c>
      <c r="H12" s="45">
        <v>4.3209876543209902E-2</v>
      </c>
      <c r="I12" s="32">
        <v>0.13095238095238099</v>
      </c>
      <c r="J12" s="171">
        <v>2.9411764705882353E-2</v>
      </c>
      <c r="K12" s="33">
        <v>0.12345679012345701</v>
      </c>
      <c r="L12" s="32">
        <v>0.39682539682539703</v>
      </c>
      <c r="M12" s="27">
        <v>0.14705882352941177</v>
      </c>
      <c r="N12" s="57">
        <v>0.16666666666666699</v>
      </c>
    </row>
    <row r="13" spans="2:16" x14ac:dyDescent="0.25">
      <c r="B13" s="56">
        <v>44812</v>
      </c>
      <c r="C13" s="74">
        <v>282</v>
      </c>
      <c r="D13" s="162">
        <v>36.4</v>
      </c>
      <c r="E13" s="76">
        <v>186.2</v>
      </c>
      <c r="F13" s="32">
        <v>7.4468085106383003E-2</v>
      </c>
      <c r="G13" s="45">
        <v>4.3956043956043994E-2</v>
      </c>
      <c r="H13" s="27">
        <v>0.124597207303974</v>
      </c>
      <c r="I13" s="32">
        <v>0.21631205673758899</v>
      </c>
      <c r="J13" s="45">
        <v>4.3956043956043994E-2</v>
      </c>
      <c r="K13" s="33">
        <v>0.18904403866809899</v>
      </c>
      <c r="L13" s="32">
        <v>0.46099290780141799</v>
      </c>
      <c r="M13" s="27">
        <v>7.1428571428571466E-2</v>
      </c>
      <c r="N13" s="57">
        <v>0.26960257787325498</v>
      </c>
    </row>
    <row r="14" spans="2:16" x14ac:dyDescent="0.25">
      <c r="B14" s="241">
        <v>44937</v>
      </c>
      <c r="C14" s="140">
        <v>15.8</v>
      </c>
      <c r="D14" s="140">
        <v>14.4</v>
      </c>
      <c r="E14" s="124">
        <v>38</v>
      </c>
      <c r="F14" s="27">
        <v>0.13924050632911386</v>
      </c>
      <c r="G14" s="243">
        <v>0.31944444444444442</v>
      </c>
      <c r="H14" s="33">
        <v>5.2631578947368397E-2</v>
      </c>
      <c r="I14" s="27">
        <v>7.5949367088607542E-2</v>
      </c>
      <c r="J14" s="45">
        <v>4.1666666666666644E-2</v>
      </c>
      <c r="K14" s="33">
        <v>0.10526315789473684</v>
      </c>
      <c r="L14" s="253">
        <v>1.2658227848101221E-2</v>
      </c>
      <c r="M14" s="27">
        <v>0.65277777777777801</v>
      </c>
      <c r="N14" s="57">
        <v>0.13157894736842105</v>
      </c>
    </row>
    <row r="15" spans="2:16" x14ac:dyDescent="0.25">
      <c r="B15" s="241">
        <v>44938</v>
      </c>
      <c r="C15" s="140">
        <v>18.2</v>
      </c>
      <c r="D15" s="140">
        <v>15.2</v>
      </c>
      <c r="E15" s="124">
        <v>40</v>
      </c>
      <c r="F15" s="27">
        <v>9.8901098901098938E-2</v>
      </c>
      <c r="G15" s="243">
        <v>0.31578947368421056</v>
      </c>
      <c r="H15" s="33">
        <v>7.4999999999999997E-2</v>
      </c>
      <c r="I15" s="253">
        <v>1.09890109890109E-2</v>
      </c>
      <c r="J15" s="243">
        <v>0.118421052631579</v>
      </c>
      <c r="K15" s="33">
        <v>0.125</v>
      </c>
      <c r="L15" s="27">
        <v>0.230769230769231</v>
      </c>
      <c r="M15" s="27">
        <v>0.73684210526315796</v>
      </c>
      <c r="N15" s="57">
        <v>0.05</v>
      </c>
    </row>
    <row r="16" spans="2:16" x14ac:dyDescent="0.25">
      <c r="B16" s="241">
        <v>44986</v>
      </c>
      <c r="C16" s="140">
        <v>35.6</v>
      </c>
      <c r="D16" s="140">
        <v>18.8</v>
      </c>
      <c r="E16" s="124">
        <v>36.4</v>
      </c>
      <c r="F16" s="27">
        <v>0.101123595505618</v>
      </c>
      <c r="G16" s="243">
        <v>0.25531914893617003</v>
      </c>
      <c r="H16" s="52">
        <v>1.09890109890109E-2</v>
      </c>
      <c r="I16" s="27">
        <v>6.7415730337078608E-2</v>
      </c>
      <c r="J16" s="45">
        <v>4.2553191489361701E-2</v>
      </c>
      <c r="K16" s="33">
        <v>0.12637362637362642</v>
      </c>
      <c r="L16" s="27">
        <v>0.74719101123595499</v>
      </c>
      <c r="M16" s="27">
        <v>0.78723404255319196</v>
      </c>
      <c r="N16" s="57">
        <v>9.8901098901098938E-2</v>
      </c>
    </row>
    <row r="17" spans="2:14" x14ac:dyDescent="0.25">
      <c r="B17" s="241">
        <v>44987</v>
      </c>
      <c r="C17" s="140">
        <v>43</v>
      </c>
      <c r="D17" s="140">
        <v>21.2</v>
      </c>
      <c r="E17" s="124">
        <v>45.8</v>
      </c>
      <c r="F17" s="27">
        <v>0.232558139534884</v>
      </c>
      <c r="G17" s="243">
        <v>0.29245283018867901</v>
      </c>
      <c r="H17" s="33">
        <v>0.17030567685589501</v>
      </c>
      <c r="I17" s="27">
        <v>6.9767441860465101E-2</v>
      </c>
      <c r="J17" s="243">
        <v>5.6603773584905599E-2</v>
      </c>
      <c r="K17" s="33">
        <v>8.2969432314410396E-2</v>
      </c>
      <c r="L17" s="27">
        <v>0.81395348837209303</v>
      </c>
      <c r="M17" s="27">
        <v>0.81132075471698095</v>
      </c>
      <c r="N17" s="57">
        <v>0.148471615720524</v>
      </c>
    </row>
    <row r="18" spans="2:14" ht="15.75" thickBot="1" x14ac:dyDescent="0.3">
      <c r="B18" s="251"/>
      <c r="C18" s="238"/>
      <c r="D18" s="238"/>
      <c r="E18" s="239"/>
      <c r="F18" s="31">
        <f>AVERAGE(F4:F17)</f>
        <v>0.14046421494664338</v>
      </c>
      <c r="G18" s="31">
        <f t="shared" ref="G18:N18" si="0">AVERAGE(G4:G17)</f>
        <v>0.14369424191482083</v>
      </c>
      <c r="H18" s="252">
        <f t="shared" si="0"/>
        <v>8.3311036315990863E-2</v>
      </c>
      <c r="I18" s="31">
        <f>AVERAGE(I4:I17)</f>
        <v>0.12394920612135406</v>
      </c>
      <c r="J18" s="31">
        <f t="shared" si="0"/>
        <v>0.11509658511053174</v>
      </c>
      <c r="K18" s="252">
        <f t="shared" si="0"/>
        <v>0.13566448036794773</v>
      </c>
      <c r="L18" s="31">
        <f t="shared" si="0"/>
        <v>0.41404582041774141</v>
      </c>
      <c r="M18" s="31">
        <f t="shared" si="0"/>
        <v>0.38498859763483301</v>
      </c>
      <c r="N18" s="195">
        <f t="shared" si="0"/>
        <v>0.16073796684438185</v>
      </c>
    </row>
    <row r="19" spans="2:14" ht="15.75" thickBot="1" x14ac:dyDescent="0.3">
      <c r="B19" s="64"/>
      <c r="C19" s="65"/>
      <c r="D19" s="65"/>
      <c r="E19" s="65"/>
      <c r="F19" s="113">
        <f>AVERAGE(F18:H18)</f>
        <v>0.12248983105915169</v>
      </c>
      <c r="G19" s="114"/>
      <c r="H19" s="115"/>
      <c r="I19" s="113">
        <f t="shared" ref="I19" si="1">AVERAGE(I18:K18)</f>
        <v>0.12490342386661117</v>
      </c>
      <c r="J19" s="114"/>
      <c r="K19" s="115"/>
      <c r="L19" s="244">
        <f t="shared" ref="L19" si="2">AVERAGE(L18:N18)</f>
        <v>0.31992412829898537</v>
      </c>
      <c r="M19" s="245"/>
      <c r="N19" s="246"/>
    </row>
  </sheetData>
  <mergeCells count="7">
    <mergeCell ref="C2:E2"/>
    <mergeCell ref="F2:H2"/>
    <mergeCell ref="I2:K2"/>
    <mergeCell ref="L2:N2"/>
    <mergeCell ref="F19:H19"/>
    <mergeCell ref="I19:K19"/>
    <mergeCell ref="L19:N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6D0E-65EF-47BF-AE52-04A59553E05F}">
  <dimension ref="B1:T33"/>
  <sheetViews>
    <sheetView topLeftCell="A15" zoomScale="110" zoomScaleNormal="110" workbookViewId="0">
      <selection activeCell="I36" sqref="I36"/>
    </sheetView>
  </sheetViews>
  <sheetFormatPr defaultRowHeight="15" x14ac:dyDescent="0.25"/>
  <cols>
    <col min="2" max="2" width="7.7109375" bestFit="1" customWidth="1"/>
    <col min="5" max="5" width="11" customWidth="1"/>
    <col min="8" max="8" width="10" customWidth="1"/>
    <col min="11" max="11" width="10" customWidth="1"/>
    <col min="14" max="14" width="11.7109375" customWidth="1"/>
  </cols>
  <sheetData>
    <row r="1" spans="2:14" ht="15.75" thickBot="1" x14ac:dyDescent="0.3"/>
    <row r="2" spans="2:14" x14ac:dyDescent="0.25">
      <c r="B2" s="53"/>
      <c r="C2" s="89" t="s">
        <v>0</v>
      </c>
      <c r="D2" s="90"/>
      <c r="E2" s="91"/>
      <c r="F2" s="90" t="s">
        <v>1</v>
      </c>
      <c r="G2" s="90"/>
      <c r="H2" s="91"/>
      <c r="I2" s="89" t="s">
        <v>5</v>
      </c>
      <c r="J2" s="90"/>
      <c r="K2" s="91"/>
      <c r="L2" s="120" t="s">
        <v>6</v>
      </c>
      <c r="M2" s="121"/>
      <c r="N2" s="122"/>
    </row>
    <row r="3" spans="2:14" x14ac:dyDescent="0.25">
      <c r="B3" s="54" t="s">
        <v>7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8" t="s">
        <v>3</v>
      </c>
      <c r="J3" s="49" t="s">
        <v>4</v>
      </c>
      <c r="K3" s="50" t="s">
        <v>8</v>
      </c>
      <c r="L3" s="48" t="s">
        <v>3</v>
      </c>
      <c r="M3" s="49" t="s">
        <v>4</v>
      </c>
      <c r="N3" s="55" t="s">
        <v>8</v>
      </c>
    </row>
    <row r="4" spans="2:14" x14ac:dyDescent="0.25">
      <c r="B4" s="56">
        <v>44737</v>
      </c>
      <c r="C4" s="71">
        <v>150.4</v>
      </c>
      <c r="D4" s="72">
        <v>45.2</v>
      </c>
      <c r="E4" s="73">
        <v>152.80000000000001</v>
      </c>
      <c r="F4" s="30">
        <v>-7.5797872340425607E-2</v>
      </c>
      <c r="G4" s="158">
        <v>-2.6548672566371698E-2</v>
      </c>
      <c r="H4" s="31">
        <v>4.7120418848167464E-2</v>
      </c>
      <c r="I4" s="32">
        <v>-6.9148936170212796E-2</v>
      </c>
      <c r="J4" s="45">
        <v>3.9823008849557459E-2</v>
      </c>
      <c r="K4" s="33">
        <v>-0.24738219895287999</v>
      </c>
      <c r="L4" s="32">
        <v>0.13031914893617016</v>
      </c>
      <c r="M4" s="27">
        <v>-0.40265486725663702</v>
      </c>
      <c r="N4" s="57">
        <v>-0.18848167539267</v>
      </c>
    </row>
    <row r="5" spans="2:14" x14ac:dyDescent="0.25">
      <c r="B5" s="56">
        <v>44738</v>
      </c>
      <c r="C5" s="74">
        <v>144.19999999999999</v>
      </c>
      <c r="D5" s="75">
        <v>41.4</v>
      </c>
      <c r="E5" s="76">
        <v>138.80000000000001</v>
      </c>
      <c r="F5" s="32">
        <v>-7.7669902912621297E-2</v>
      </c>
      <c r="G5" s="27">
        <v>-8.2125603864734303E-2</v>
      </c>
      <c r="H5" s="27">
        <v>8.789625360230538E-2</v>
      </c>
      <c r="I5" s="32">
        <v>-0.27184466019417503</v>
      </c>
      <c r="J5" s="27">
        <v>0.18357487922705318</v>
      </c>
      <c r="K5" s="33">
        <v>-0.21469740634005799</v>
      </c>
      <c r="L5" s="32">
        <v>0.22746185852981979</v>
      </c>
      <c r="M5" s="27">
        <v>-0.37198067632850201</v>
      </c>
      <c r="N5" s="57">
        <v>-7.7809798270893404E-2</v>
      </c>
    </row>
    <row r="6" spans="2:14" x14ac:dyDescent="0.25">
      <c r="B6" s="56">
        <v>44745</v>
      </c>
      <c r="C6" s="74">
        <v>86.4</v>
      </c>
      <c r="D6" s="75">
        <v>25.8</v>
      </c>
      <c r="E6" s="76">
        <v>104</v>
      </c>
      <c r="F6" s="32">
        <v>0.35416666666666657</v>
      </c>
      <c r="G6" s="158">
        <v>-3.1007751937984499E-2</v>
      </c>
      <c r="H6" s="27">
        <v>6.7307692307692304E-2</v>
      </c>
      <c r="I6" s="32">
        <v>0.30787037037037029</v>
      </c>
      <c r="J6" s="27">
        <v>0.27906976744186041</v>
      </c>
      <c r="K6" s="33">
        <v>0.19230769230769232</v>
      </c>
      <c r="L6" s="32">
        <v>1.0138888888888888</v>
      </c>
      <c r="M6" s="27">
        <v>0.20155038759689919</v>
      </c>
      <c r="N6" s="57">
        <v>0.31730769230769229</v>
      </c>
    </row>
    <row r="7" spans="2:14" x14ac:dyDescent="0.25">
      <c r="B7" s="56">
        <v>44746</v>
      </c>
      <c r="C7" s="74">
        <v>84.6</v>
      </c>
      <c r="D7" s="75">
        <v>23.4</v>
      </c>
      <c r="E7" s="76">
        <v>90.2</v>
      </c>
      <c r="F7" s="32">
        <v>0.4420803782505911</v>
      </c>
      <c r="G7" s="27">
        <v>-0.145299145299145</v>
      </c>
      <c r="H7" s="27">
        <v>0.19733924611973389</v>
      </c>
      <c r="I7" s="32">
        <v>0.25295508274231687</v>
      </c>
      <c r="J7" s="27">
        <v>0.41025641025641035</v>
      </c>
      <c r="K7" s="33">
        <v>0.37472283813747226</v>
      </c>
      <c r="L7" s="41">
        <v>1.115839243498818</v>
      </c>
      <c r="M7" s="27">
        <v>0.2820512820512821</v>
      </c>
      <c r="N7" s="57">
        <v>0.58536585365853655</v>
      </c>
    </row>
    <row r="8" spans="2:14" x14ac:dyDescent="0.25">
      <c r="B8" s="56">
        <v>44758</v>
      </c>
      <c r="C8" s="74">
        <v>135</v>
      </c>
      <c r="D8" s="75">
        <v>51.6</v>
      </c>
      <c r="E8" s="76">
        <v>139.4</v>
      </c>
      <c r="F8" s="51">
        <v>-1.48148148148148E-2</v>
      </c>
      <c r="G8" s="27">
        <v>4.6511627906976716E-2</v>
      </c>
      <c r="H8" s="46">
        <v>-1.7216642754662899E-2</v>
      </c>
      <c r="I8" s="51">
        <v>-7.4074074074074103E-3</v>
      </c>
      <c r="J8" s="27">
        <v>-6.9767441860465101E-2</v>
      </c>
      <c r="K8" s="171">
        <v>3.2998565279770402E-2</v>
      </c>
      <c r="L8" s="32">
        <v>0.19259259259259259</v>
      </c>
      <c r="M8" s="27">
        <v>-0.37984496124030998</v>
      </c>
      <c r="N8" s="57">
        <v>-8.8952654232424697E-2</v>
      </c>
    </row>
    <row r="9" spans="2:14" x14ac:dyDescent="0.25">
      <c r="B9" s="56">
        <v>44759</v>
      </c>
      <c r="C9" s="74">
        <v>129</v>
      </c>
      <c r="D9" s="75">
        <v>43.4</v>
      </c>
      <c r="E9" s="76">
        <v>135.80000000000001</v>
      </c>
      <c r="F9" s="158">
        <v>-3.1007751937984499E-2</v>
      </c>
      <c r="G9" s="27">
        <v>8.2949308755760398E-2</v>
      </c>
      <c r="H9" s="27">
        <v>-8.6892488954344704E-2</v>
      </c>
      <c r="I9" s="32">
        <v>-0.15503875968992201</v>
      </c>
      <c r="J9" s="45">
        <v>3.6866359447004643E-2</v>
      </c>
      <c r="K9" s="46">
        <v>-2.0618556701031E-2</v>
      </c>
      <c r="L9" s="32">
        <v>0.27131782945736432</v>
      </c>
      <c r="M9" s="27">
        <v>-0.28571428571428598</v>
      </c>
      <c r="N9" s="57">
        <v>-5.0073637702503802E-2</v>
      </c>
    </row>
    <row r="10" spans="2:14" x14ac:dyDescent="0.25">
      <c r="B10" s="56">
        <v>44792</v>
      </c>
      <c r="C10" s="74">
        <v>138</v>
      </c>
      <c r="D10" s="75">
        <v>36.799999999999997</v>
      </c>
      <c r="E10" s="76">
        <v>143.4</v>
      </c>
      <c r="F10" s="32">
        <v>8.6956521739130432E-2</v>
      </c>
      <c r="G10" s="27">
        <v>0.19565217391304357</v>
      </c>
      <c r="H10" s="27">
        <v>7.3919107391910696E-2</v>
      </c>
      <c r="I10" s="32">
        <v>-5.7971014492753603E-2</v>
      </c>
      <c r="J10" s="27">
        <v>0.11413043478260879</v>
      </c>
      <c r="K10" s="33">
        <v>-5.85774058577406E-2</v>
      </c>
      <c r="L10" s="43">
        <v>2.8985507246376812E-2</v>
      </c>
      <c r="M10" s="27">
        <v>0.11413043478260879</v>
      </c>
      <c r="N10" s="58">
        <v>-1.6736401673640201E-2</v>
      </c>
    </row>
    <row r="11" spans="2:14" x14ac:dyDescent="0.25">
      <c r="B11" s="56">
        <v>44793</v>
      </c>
      <c r="C11" s="74">
        <v>124.8</v>
      </c>
      <c r="D11" s="75">
        <v>35.799999999999997</v>
      </c>
      <c r="E11" s="76">
        <v>135.80000000000001</v>
      </c>
      <c r="F11" s="32">
        <v>0.20993589743589747</v>
      </c>
      <c r="G11" s="27">
        <v>0.14525139664804479</v>
      </c>
      <c r="H11" s="27">
        <v>0.11192930780559637</v>
      </c>
      <c r="I11" s="44">
        <v>4.1666666666666692E-2</v>
      </c>
      <c r="J11" s="27">
        <v>0.14525139664804479</v>
      </c>
      <c r="K11" s="52">
        <v>-5.8910162002946296E-3</v>
      </c>
      <c r="L11" s="32">
        <v>0.15384615384615388</v>
      </c>
      <c r="M11" s="27">
        <v>0.14525139664804479</v>
      </c>
      <c r="N11" s="59">
        <v>6.0382916053019098E-2</v>
      </c>
    </row>
    <row r="12" spans="2:14" x14ac:dyDescent="0.25">
      <c r="B12" s="56">
        <v>44811</v>
      </c>
      <c r="C12" s="74">
        <v>252</v>
      </c>
      <c r="D12" s="75">
        <v>34</v>
      </c>
      <c r="E12" s="75">
        <v>162</v>
      </c>
      <c r="F12" s="170">
        <v>-2.7777777777777801E-2</v>
      </c>
      <c r="G12" s="158">
        <v>2.9411764705882353E-2</v>
      </c>
      <c r="H12" s="45">
        <v>-4.3209876543209902E-2</v>
      </c>
      <c r="I12" s="32">
        <v>-0.13095238095238099</v>
      </c>
      <c r="J12" s="158">
        <v>2.9411764705882353E-2</v>
      </c>
      <c r="K12" s="33">
        <v>-0.12345679012345701</v>
      </c>
      <c r="L12" s="32">
        <v>-0.39682539682539703</v>
      </c>
      <c r="M12" s="27">
        <v>0.14705882352941177</v>
      </c>
      <c r="N12" s="57">
        <v>-0.16666666666666699</v>
      </c>
    </row>
    <row r="13" spans="2:14" x14ac:dyDescent="0.25">
      <c r="B13" s="60">
        <v>44812</v>
      </c>
      <c r="C13" s="77">
        <v>282</v>
      </c>
      <c r="D13" s="78">
        <v>36.4</v>
      </c>
      <c r="E13" s="79">
        <v>186.2</v>
      </c>
      <c r="F13" s="28">
        <v>-7.4468085106383003E-2</v>
      </c>
      <c r="G13" s="47">
        <v>4.3956043956043994E-2</v>
      </c>
      <c r="H13" s="34">
        <v>-0.124597207303974</v>
      </c>
      <c r="I13" s="28">
        <v>-0.21631205673758899</v>
      </c>
      <c r="J13" s="47">
        <v>4.3956043956043994E-2</v>
      </c>
      <c r="K13" s="35">
        <v>-0.18904403866809899</v>
      </c>
      <c r="L13" s="28">
        <v>-0.46099290780141799</v>
      </c>
      <c r="M13" s="34">
        <v>7.1428571428571466E-2</v>
      </c>
      <c r="N13" s="61">
        <v>-0.26960257787325498</v>
      </c>
    </row>
    <row r="14" spans="2:14" ht="15.75" thickBot="1" x14ac:dyDescent="0.3">
      <c r="B14" s="62"/>
      <c r="E14" s="29"/>
      <c r="F14" s="36">
        <v>0.13946756689822926</v>
      </c>
      <c r="G14" s="36">
        <v>8.2871348955398744E-2</v>
      </c>
      <c r="H14" s="38">
        <v>8.5742824163159773E-2</v>
      </c>
      <c r="I14" s="36">
        <v>0.15111673354237948</v>
      </c>
      <c r="J14" s="40">
        <v>0.13521075071749311</v>
      </c>
      <c r="K14" s="39">
        <v>0.14596965085684949</v>
      </c>
      <c r="L14" s="36">
        <v>0.3992069527623</v>
      </c>
      <c r="M14" s="36">
        <v>0.24016656865765534</v>
      </c>
      <c r="N14" s="63">
        <v>0.1821379873831302</v>
      </c>
    </row>
    <row r="15" spans="2:14" ht="15.75" thickBot="1" x14ac:dyDescent="0.3">
      <c r="B15" s="64"/>
      <c r="C15" s="65"/>
      <c r="D15" s="65"/>
      <c r="E15" s="65"/>
      <c r="F15" s="113">
        <v>0.10269391333892926</v>
      </c>
      <c r="G15" s="114"/>
      <c r="H15" s="115"/>
      <c r="I15" s="116">
        <v>0.14409904503890736</v>
      </c>
      <c r="J15" s="117"/>
      <c r="K15" s="118"/>
      <c r="L15" s="117">
        <v>0.2738371696010285</v>
      </c>
      <c r="M15" s="117"/>
      <c r="N15" s="119"/>
    </row>
    <row r="17" spans="2:20" ht="15.75" thickBot="1" x14ac:dyDescent="0.3"/>
    <row r="18" spans="2:20" x14ac:dyDescent="0.25">
      <c r="B18" s="53"/>
      <c r="C18" s="89" t="s">
        <v>0</v>
      </c>
      <c r="D18" s="90"/>
      <c r="E18" s="91"/>
      <c r="F18" s="90" t="s">
        <v>1</v>
      </c>
      <c r="G18" s="90"/>
      <c r="H18" s="91"/>
      <c r="I18" s="89" t="s">
        <v>5</v>
      </c>
      <c r="J18" s="90"/>
      <c r="K18" s="91"/>
      <c r="L18" s="120" t="s">
        <v>6</v>
      </c>
      <c r="M18" s="121"/>
      <c r="N18" s="122"/>
    </row>
    <row r="19" spans="2:20" x14ac:dyDescent="0.25">
      <c r="B19" s="54" t="s">
        <v>7</v>
      </c>
      <c r="C19" s="48" t="s">
        <v>3</v>
      </c>
      <c r="D19" s="49" t="s">
        <v>4</v>
      </c>
      <c r="E19" s="50" t="s">
        <v>8</v>
      </c>
      <c r="F19" s="48" t="s">
        <v>3</v>
      </c>
      <c r="G19" s="49" t="s">
        <v>4</v>
      </c>
      <c r="H19" s="50" t="s">
        <v>8</v>
      </c>
      <c r="I19" s="48" t="s">
        <v>3</v>
      </c>
      <c r="J19" s="49" t="s">
        <v>4</v>
      </c>
      <c r="K19" s="50" t="s">
        <v>8</v>
      </c>
      <c r="L19" s="48" t="s">
        <v>3</v>
      </c>
      <c r="M19" s="49" t="s">
        <v>4</v>
      </c>
      <c r="N19" s="55" t="s">
        <v>8</v>
      </c>
    </row>
    <row r="20" spans="2:20" x14ac:dyDescent="0.25">
      <c r="B20" s="56">
        <v>44737</v>
      </c>
      <c r="C20" s="71">
        <v>150.4</v>
      </c>
      <c r="D20" s="72">
        <v>45.2</v>
      </c>
      <c r="E20" s="73">
        <v>152.80000000000001</v>
      </c>
      <c r="F20" s="30">
        <v>-7.5797872340425607E-2</v>
      </c>
      <c r="G20" s="42">
        <v>-2.6548672566371698E-2</v>
      </c>
      <c r="H20" s="31">
        <v>4.7120418848167464E-2</v>
      </c>
      <c r="I20" s="32">
        <v>-6.9148936170212796E-2</v>
      </c>
      <c r="J20" s="45">
        <v>3.9823008849557459E-2</v>
      </c>
      <c r="K20" s="33">
        <v>-0.24738219895287999</v>
      </c>
      <c r="L20" s="32">
        <v>0.13031914893617016</v>
      </c>
      <c r="M20" s="27">
        <v>-0.40265486725663702</v>
      </c>
      <c r="N20" s="57">
        <v>-0.18848167539267</v>
      </c>
    </row>
    <row r="21" spans="2:20" x14ac:dyDescent="0.25">
      <c r="B21" s="56">
        <v>44738</v>
      </c>
      <c r="C21" s="74">
        <v>144.19999999999999</v>
      </c>
      <c r="D21" s="162">
        <v>41.4</v>
      </c>
      <c r="E21" s="76">
        <v>138.80000000000001</v>
      </c>
      <c r="F21" s="32">
        <v>-7.7669902912621297E-2</v>
      </c>
      <c r="G21" s="27">
        <v>-8.2125603864734303E-2</v>
      </c>
      <c r="H21" s="27">
        <v>8.789625360230538E-2</v>
      </c>
      <c r="I21" s="32">
        <v>-0.27184466019417503</v>
      </c>
      <c r="J21" s="27">
        <v>0.18357487922705318</v>
      </c>
      <c r="K21" s="33">
        <v>-0.21469740634005799</v>
      </c>
      <c r="L21" s="32">
        <v>0.22746185852981979</v>
      </c>
      <c r="M21" s="27">
        <v>-0.37198067632850201</v>
      </c>
      <c r="N21" s="57">
        <v>-7.7809798270893404E-2</v>
      </c>
    </row>
    <row r="22" spans="2:20" x14ac:dyDescent="0.25">
      <c r="B22" s="56">
        <v>44745</v>
      </c>
      <c r="C22" s="74">
        <v>86.4</v>
      </c>
      <c r="D22" s="162">
        <v>25.8</v>
      </c>
      <c r="E22" s="76">
        <v>104</v>
      </c>
      <c r="F22" s="32">
        <v>0.35416666666666657</v>
      </c>
      <c r="G22" s="42">
        <v>-3.1007751937984499E-2</v>
      </c>
      <c r="H22" s="27">
        <v>6.7307692307692304E-2</v>
      </c>
      <c r="I22" s="32">
        <v>0.30787037037037029</v>
      </c>
      <c r="J22" s="27">
        <v>0.27906976744186041</v>
      </c>
      <c r="K22" s="33">
        <v>0.19230769230769232</v>
      </c>
      <c r="L22" s="32">
        <v>1.0138888888888888</v>
      </c>
      <c r="M22" s="27">
        <v>0.20155038759689919</v>
      </c>
      <c r="N22" s="57">
        <v>0.31730769230769229</v>
      </c>
    </row>
    <row r="23" spans="2:20" x14ac:dyDescent="0.25">
      <c r="B23" s="56">
        <v>44746</v>
      </c>
      <c r="C23" s="74">
        <v>84.6</v>
      </c>
      <c r="D23" s="162">
        <v>23.4</v>
      </c>
      <c r="E23" s="76">
        <v>90.2</v>
      </c>
      <c r="F23" s="32">
        <v>0.4420803782505911</v>
      </c>
      <c r="G23" s="27">
        <v>-0.145299145299145</v>
      </c>
      <c r="H23" s="27">
        <v>0.19733924611973389</v>
      </c>
      <c r="I23" s="32">
        <v>0.25295508274231687</v>
      </c>
      <c r="J23" s="27">
        <v>0.41025641025641035</v>
      </c>
      <c r="K23" s="33">
        <v>0.37472283813747226</v>
      </c>
      <c r="L23" s="41">
        <v>1.115839243498818</v>
      </c>
      <c r="M23" s="27">
        <v>0.2820512820512821</v>
      </c>
      <c r="N23" s="57">
        <v>0.58536585365853655</v>
      </c>
    </row>
    <row r="24" spans="2:20" x14ac:dyDescent="0.25">
      <c r="B24" s="56">
        <v>44758</v>
      </c>
      <c r="C24" s="74">
        <v>135</v>
      </c>
      <c r="D24" s="162">
        <v>51.6</v>
      </c>
      <c r="E24" s="76">
        <v>139.4</v>
      </c>
      <c r="F24" s="51">
        <v>-1.48148148148148E-2</v>
      </c>
      <c r="G24" s="27">
        <v>4.6511627906976716E-2</v>
      </c>
      <c r="H24" s="46">
        <v>-1.7216642754662899E-2</v>
      </c>
      <c r="I24" s="51">
        <v>-7.4074074074074103E-3</v>
      </c>
      <c r="J24" s="27">
        <v>-6.9767441860465101E-2</v>
      </c>
      <c r="K24" s="171">
        <v>3.2998565279770402E-2</v>
      </c>
      <c r="L24" s="32">
        <v>0.19259259259259259</v>
      </c>
      <c r="M24" s="27">
        <v>-0.37984496124030998</v>
      </c>
      <c r="N24" s="57">
        <v>-8.8952654232424697E-2</v>
      </c>
    </row>
    <row r="25" spans="2:20" x14ac:dyDescent="0.25">
      <c r="B25" s="56">
        <v>44759</v>
      </c>
      <c r="C25" s="74">
        <v>129</v>
      </c>
      <c r="D25" s="162">
        <v>43.4</v>
      </c>
      <c r="E25" s="76">
        <v>135.80000000000001</v>
      </c>
      <c r="F25" s="42">
        <v>-3.1007751937984499E-2</v>
      </c>
      <c r="G25" s="27">
        <v>8.2949308755760398E-2</v>
      </c>
      <c r="H25" s="27">
        <v>-8.6892488954344704E-2</v>
      </c>
      <c r="I25" s="32">
        <v>-0.15503875968992201</v>
      </c>
      <c r="J25" s="45">
        <v>3.6866359447004643E-2</v>
      </c>
      <c r="K25" s="46">
        <v>-2.0618556701031E-2</v>
      </c>
      <c r="L25" s="32">
        <v>0.27131782945736432</v>
      </c>
      <c r="M25" s="27">
        <v>-0.28571428571428598</v>
      </c>
      <c r="N25" s="57">
        <v>-5.0073637702503802E-2</v>
      </c>
      <c r="P25" s="132"/>
      <c r="Q25" s="237"/>
      <c r="R25" s="140"/>
      <c r="S25" s="140"/>
      <c r="T25" s="140"/>
    </row>
    <row r="26" spans="2:20" x14ac:dyDescent="0.25">
      <c r="B26" s="56">
        <v>44792</v>
      </c>
      <c r="C26" s="74">
        <v>138</v>
      </c>
      <c r="D26" s="162">
        <v>36.799999999999997</v>
      </c>
      <c r="E26" s="76">
        <v>143.4</v>
      </c>
      <c r="F26" s="32">
        <v>8.6956521739130432E-2</v>
      </c>
      <c r="G26" s="27">
        <v>0.19565217391304357</v>
      </c>
      <c r="H26" s="27">
        <v>7.3919107391910696E-2</v>
      </c>
      <c r="I26" s="32">
        <v>-5.7971014492753603E-2</v>
      </c>
      <c r="J26" s="27">
        <v>0.11413043478260879</v>
      </c>
      <c r="K26" s="33">
        <v>-5.85774058577406E-2</v>
      </c>
      <c r="L26" s="43">
        <v>2.8985507246376812E-2</v>
      </c>
      <c r="M26" s="27">
        <v>0.11413043478260879</v>
      </c>
      <c r="N26" s="58">
        <v>-1.6736401673640201E-2</v>
      </c>
      <c r="P26" s="132"/>
      <c r="Q26" s="237"/>
      <c r="R26" s="140"/>
      <c r="S26" s="140"/>
      <c r="T26" s="140"/>
    </row>
    <row r="27" spans="2:20" x14ac:dyDescent="0.25">
      <c r="B27" s="56">
        <v>44793</v>
      </c>
      <c r="C27" s="74">
        <v>124.8</v>
      </c>
      <c r="D27" s="162">
        <v>35.799999999999997</v>
      </c>
      <c r="E27" s="76">
        <v>135.80000000000001</v>
      </c>
      <c r="F27" s="32">
        <v>0.20993589743589747</v>
      </c>
      <c r="G27" s="27">
        <v>0.14525139664804479</v>
      </c>
      <c r="H27" s="27">
        <v>0.11192930780559637</v>
      </c>
      <c r="I27" s="44">
        <v>4.1666666666666692E-2</v>
      </c>
      <c r="J27" s="27">
        <v>0.14525139664804479</v>
      </c>
      <c r="K27" s="52">
        <v>-5.8910162002946296E-3</v>
      </c>
      <c r="L27" s="32">
        <v>0.15384615384615388</v>
      </c>
      <c r="M27" s="27">
        <v>0.14525139664804479</v>
      </c>
      <c r="N27" s="59">
        <v>6.0382916053019098E-2</v>
      </c>
      <c r="P27" s="132"/>
      <c r="Q27" s="132"/>
      <c r="R27" s="132"/>
      <c r="S27" s="132"/>
      <c r="T27" s="132"/>
    </row>
    <row r="28" spans="2:20" x14ac:dyDescent="0.25">
      <c r="B28" s="56">
        <v>44811</v>
      </c>
      <c r="C28" s="74">
        <v>252</v>
      </c>
      <c r="D28" s="162">
        <v>34</v>
      </c>
      <c r="E28" s="162">
        <v>162</v>
      </c>
      <c r="F28" s="170">
        <v>-2.7777777777777801E-2</v>
      </c>
      <c r="G28" s="158">
        <v>2.9411764705882353E-2</v>
      </c>
      <c r="H28" s="45">
        <v>-4.3209876543209902E-2</v>
      </c>
      <c r="I28" s="32">
        <v>-0.13095238095238099</v>
      </c>
      <c r="J28" s="158">
        <v>2.9411764705882353E-2</v>
      </c>
      <c r="K28" s="33">
        <v>-0.12345679012345701</v>
      </c>
      <c r="L28" s="32">
        <v>-0.39682539682539703</v>
      </c>
      <c r="M28" s="27">
        <v>0.14705882352941177</v>
      </c>
      <c r="N28" s="57">
        <v>-0.16666666666666699</v>
      </c>
    </row>
    <row r="29" spans="2:20" x14ac:dyDescent="0.25">
      <c r="B29" s="56">
        <v>44812</v>
      </c>
      <c r="C29" s="74">
        <v>282</v>
      </c>
      <c r="D29" s="162">
        <v>36.4</v>
      </c>
      <c r="E29" s="76">
        <v>186.2</v>
      </c>
      <c r="F29" s="32">
        <v>-7.4468085106383003E-2</v>
      </c>
      <c r="G29" s="45">
        <v>4.3956043956043994E-2</v>
      </c>
      <c r="H29" s="27">
        <v>-0.124597207303974</v>
      </c>
      <c r="I29" s="32">
        <v>-0.21631205673758899</v>
      </c>
      <c r="J29" s="45">
        <v>4.3956043956043994E-2</v>
      </c>
      <c r="K29" s="33">
        <v>-0.18904403866809899</v>
      </c>
      <c r="L29" s="32">
        <v>-0.46099290780141799</v>
      </c>
      <c r="M29" s="27">
        <v>7.1428571428571466E-2</v>
      </c>
      <c r="N29" s="57">
        <v>-0.26960257787325498</v>
      </c>
    </row>
    <row r="30" spans="2:20" x14ac:dyDescent="0.25">
      <c r="B30" s="241">
        <v>44937</v>
      </c>
      <c r="C30" s="140">
        <v>15.8</v>
      </c>
      <c r="D30" s="140">
        <v>14.4</v>
      </c>
      <c r="E30" s="124">
        <v>38</v>
      </c>
      <c r="F30" s="27">
        <v>0.13924050632911386</v>
      </c>
      <c r="G30" s="243">
        <v>0.31944444444444442</v>
      </c>
      <c r="H30" s="33">
        <v>-5.2631578947368418E-2</v>
      </c>
      <c r="I30" s="27">
        <v>7.5949367088607542E-2</v>
      </c>
      <c r="J30" s="45">
        <v>4.1666666666666644E-2</v>
      </c>
      <c r="K30" s="33">
        <v>0.10526315789473684</v>
      </c>
      <c r="L30" s="253">
        <v>1.2658227848101221E-2</v>
      </c>
      <c r="M30" s="27">
        <v>-0.65277777777777779</v>
      </c>
      <c r="N30" s="57">
        <v>0.13157894736842105</v>
      </c>
    </row>
    <row r="31" spans="2:20" x14ac:dyDescent="0.25">
      <c r="B31" s="241">
        <v>44938</v>
      </c>
      <c r="C31" s="140">
        <v>18.2</v>
      </c>
      <c r="D31" s="140">
        <v>15.2</v>
      </c>
      <c r="E31" s="124">
        <v>40</v>
      </c>
      <c r="F31" s="27">
        <v>9.8901098901098938E-2</v>
      </c>
      <c r="G31" s="243">
        <v>0.31578947368421056</v>
      </c>
      <c r="H31" s="33">
        <v>-7.4999999999999997E-2</v>
      </c>
      <c r="I31" s="253">
        <v>-1.098901098901095E-2</v>
      </c>
      <c r="J31" s="243">
        <v>0.118421052631579</v>
      </c>
      <c r="K31" s="33">
        <v>0.125</v>
      </c>
      <c r="L31" s="27">
        <v>-0.23076923076923073</v>
      </c>
      <c r="M31" s="27">
        <v>-0.73684210526315785</v>
      </c>
      <c r="N31" s="57">
        <v>0.05</v>
      </c>
    </row>
    <row r="32" spans="2:20" x14ac:dyDescent="0.25">
      <c r="B32" s="241">
        <v>44986</v>
      </c>
      <c r="C32" s="140">
        <v>35.6</v>
      </c>
      <c r="D32" s="140">
        <v>18.8</v>
      </c>
      <c r="E32" s="124">
        <v>36.4</v>
      </c>
      <c r="F32" s="27">
        <v>-0.10112359550561802</v>
      </c>
      <c r="G32" s="243">
        <v>-0.25531914893617025</v>
      </c>
      <c r="H32" s="52">
        <v>-1.098901098901095E-2</v>
      </c>
      <c r="I32" s="27">
        <v>6.7415730337078608E-2</v>
      </c>
      <c r="J32" s="45">
        <v>-4.2553191489361736E-2</v>
      </c>
      <c r="K32" s="33">
        <v>0.12637362637362642</v>
      </c>
      <c r="L32" s="27">
        <v>-0.7471910112359551</v>
      </c>
      <c r="M32" s="27">
        <v>-0.78723404255319152</v>
      </c>
      <c r="N32" s="57">
        <v>9.8901098901098938E-2</v>
      </c>
    </row>
    <row r="33" spans="2:14" ht="15.75" thickBot="1" x14ac:dyDescent="0.3">
      <c r="B33" s="242">
        <v>44987</v>
      </c>
      <c r="C33" s="68">
        <v>43</v>
      </c>
      <c r="D33" s="68">
        <v>21.2</v>
      </c>
      <c r="E33" s="69">
        <v>45.8</v>
      </c>
      <c r="F33" s="146">
        <v>-0.23255813953488372</v>
      </c>
      <c r="G33" s="254">
        <v>-0.29245283018867924</v>
      </c>
      <c r="H33" s="147">
        <v>-0.17030567685589515</v>
      </c>
      <c r="I33" s="146">
        <v>-6.9767441860465115E-2</v>
      </c>
      <c r="J33" s="254">
        <v>-5.6603773584905627E-2</v>
      </c>
      <c r="K33" s="147">
        <v>-8.2969432314410424E-2</v>
      </c>
      <c r="L33" s="146">
        <v>-0.81395348837209303</v>
      </c>
      <c r="M33" s="146">
        <v>-0.81132075471698117</v>
      </c>
      <c r="N33" s="148">
        <v>-0.14847161572052398</v>
      </c>
    </row>
  </sheetData>
  <mergeCells count="11">
    <mergeCell ref="C18:E18"/>
    <mergeCell ref="F18:H18"/>
    <mergeCell ref="I18:K18"/>
    <mergeCell ref="L18:N18"/>
    <mergeCell ref="F15:H15"/>
    <mergeCell ref="I15:K15"/>
    <mergeCell ref="L15:N15"/>
    <mergeCell ref="C2:E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(2)</vt:lpstr>
      <vt:lpstr>Performance (3)</vt:lpstr>
      <vt:lpstr>Raw differences</vt:lpstr>
      <vt:lpstr>% changes</vt:lpstr>
      <vt:lpstr>% changes (highlights, nolines)</vt:lpstr>
      <vt:lpstr>% changes (highlts with lines)</vt:lpstr>
      <vt:lpstr>ABS(% changes)</vt:lpstr>
      <vt:lpstr>% changes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2023-05-01T19:22:42Z</dcterms:created>
  <dcterms:modified xsi:type="dcterms:W3CDTF">2023-05-09T01:22:12Z</dcterms:modified>
</cp:coreProperties>
</file>