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_rels/workbook.xml.rels" ContentType="application/vnd.openxmlformats-package.relationships+xml"/>
  <Override PartName="/xl/media/image1.wmf" ContentType="image/x-wmf"/>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xl/media/image7.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Metadata/LabelInfo.xml" ContentType="applicatio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re-Diseño" sheetId="1" state="visible" r:id="rId3"/>
    <sheet name="Geometria" sheetId="2" state="visible" r:id="rId4"/>
    <sheet name="Trasferencia de calor " sheetId="3" state="visible" r:id="rId5"/>
    <sheet name="Norma " sheetId="4" state="visible" r:id="rId6"/>
    <sheet name="Material " sheetId="5" state="visible" r:id="rId7"/>
    <sheet name="Escalamiento " sheetId="6" state="visible" r:id="rId8"/>
    <sheet name="Referencias" sheetId="7" state="visible" r:id="rId9"/>
  </sheets>
  <definedNames>
    <definedName function="false" hidden="false" localSheetId="0" name="_xlnm.Print_Area" vbProcedure="false">'Pre-Diseño'!$J$1:$S$59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Autoría desconocida</author>
  </authors>
  <commentList>
    <comment ref="K19" authorId="0">
      <text>
        <r>
          <rPr>
            <sz val="10"/>
            <rFont val="Arial"/>
            <family val="2"/>
          </rPr>
          <t xml:space="preserve">Use Weld efficiency program to calculate value
</t>
        </r>
      </text>
    </comment>
    <comment ref="K20" authorId="0">
      <text>
        <r>
          <rPr>
            <sz val="10"/>
            <rFont val="Arial"/>
            <family val="2"/>
          </rPr>
          <t xml:space="preserve">Use Weld efficiency program to calculate value
</t>
        </r>
      </text>
    </comment>
    <comment ref="K21" authorId="0">
      <text>
        <r>
          <rPr>
            <sz val="10"/>
            <rFont val="Arial"/>
            <family val="2"/>
          </rPr>
          <t xml:space="preserve">Typical 
-12.5% for pipe 
-0.0% for rolled plates and machined elements</t>
        </r>
      </text>
    </comment>
  </commentList>
</comments>
</file>

<file path=xl/sharedStrings.xml><?xml version="1.0" encoding="utf-8"?>
<sst xmlns="http://schemas.openxmlformats.org/spreadsheetml/2006/main" count="502" uniqueCount="190">
  <si>
    <t xml:space="preserve">st</t>
  </si>
  <si>
    <t xml:space="preserve">SheetType</t>
  </si>
  <si>
    <t xml:space="preserve">Pages</t>
  </si>
  <si>
    <t xml:space="preserve">un</t>
  </si>
  <si>
    <t xml:space="preserve">S</t>
  </si>
  <si>
    <t xml:space="preserve">I</t>
  </si>
  <si>
    <t xml:space="preserve">AlwaysShow</t>
  </si>
  <si>
    <t xml:space="preserve">P</t>
  </si>
  <si>
    <t xml:space="preserve">Pressure Vessel Engineering Ltd.</t>
  </si>
  <si>
    <t xml:space="preserve">Finite Element Analysis  ASME Code Calculations</t>
  </si>
  <si>
    <t xml:space="preserve">Canadian Vessel Registration  Vessel Modeling and Drafting</t>
  </si>
  <si>
    <t xml:space="preserve">Ti</t>
  </si>
  <si>
    <r>
      <rPr>
        <b val="true"/>
        <sz val="16"/>
        <rFont val="Arial"/>
        <family val="2"/>
        <charset val="1"/>
      </rPr>
      <t xml:space="preserve">Pipe and Shell Design Tool</t>
    </r>
    <r>
      <rPr>
        <sz val="10"/>
        <rFont val="Arial"/>
        <family val="2"/>
        <charset val="1"/>
      </rPr>
      <t xml:space="preserve"> ver E4.02</t>
    </r>
  </si>
  <si>
    <t xml:space="preserve">Page</t>
  </si>
  <si>
    <t xml:space="preserve">1 of 1</t>
  </si>
  <si>
    <t xml:space="preserve">li</t>
  </si>
  <si>
    <t xml:space="preserve">Straight Pipe and Shell</t>
  </si>
  <si>
    <t xml:space="preserve"> Description</t>
  </si>
  <si>
    <t xml:space="preserve">b</t>
  </si>
  <si>
    <t xml:space="preserve">sh</t>
  </si>
  <si>
    <t xml:space="preserve">Dimensions:</t>
  </si>
  <si>
    <t xml:space="preserve">i</t>
  </si>
  <si>
    <r>
      <rPr>
        <b val="true"/>
        <sz val="10"/>
        <rFont val="Arial"/>
        <family val="2"/>
        <charset val="1"/>
      </rPr>
      <t xml:space="preserve"> Do </t>
    </r>
    <r>
      <rPr>
        <sz val="6"/>
        <rFont val="Arial"/>
        <family val="2"/>
        <charset val="1"/>
      </rPr>
      <t xml:space="preserve">[in]</t>
    </r>
    <r>
      <rPr>
        <sz val="10"/>
        <rFont val="Arial"/>
        <family val="2"/>
        <charset val="1"/>
      </rPr>
      <t xml:space="preserve"> - outside diameter </t>
    </r>
  </si>
  <si>
    <r>
      <rPr>
        <b val="true"/>
        <sz val="10"/>
        <rFont val="Arial"/>
        <family val="2"/>
        <charset val="1"/>
      </rPr>
      <t xml:space="preserve"> t </t>
    </r>
    <r>
      <rPr>
        <sz val="6"/>
        <rFont val="Arial"/>
        <family val="2"/>
        <charset val="1"/>
      </rPr>
      <t xml:space="preserve">[in]</t>
    </r>
    <r>
      <rPr>
        <sz val="10"/>
        <rFont val="Arial"/>
        <family val="2"/>
        <charset val="1"/>
      </rPr>
      <t xml:space="preserve"> - nominal wall thickness</t>
    </r>
  </si>
  <si>
    <r>
      <rPr>
        <b val="true"/>
        <sz val="10"/>
        <rFont val="Arial"/>
        <family val="2"/>
        <charset val="1"/>
      </rPr>
      <t xml:space="preserve"> L </t>
    </r>
    <r>
      <rPr>
        <sz val="6"/>
        <rFont val="Arial"/>
        <family val="2"/>
        <charset val="1"/>
      </rPr>
      <t xml:space="preserve">[in]</t>
    </r>
    <r>
      <rPr>
        <sz val="10"/>
        <rFont val="Arial"/>
        <family val="2"/>
        <charset val="1"/>
      </rPr>
      <t xml:space="preserve"> -length</t>
    </r>
  </si>
  <si>
    <r>
      <rPr>
        <b val="true"/>
        <sz val="10"/>
        <rFont val="Arial"/>
        <family val="2"/>
        <charset val="1"/>
      </rPr>
      <t xml:space="preserve"> Corr </t>
    </r>
    <r>
      <rPr>
        <sz val="6"/>
        <rFont val="Arial"/>
        <family val="2"/>
        <charset val="1"/>
      </rPr>
      <t xml:space="preserve">[in]</t>
    </r>
    <r>
      <rPr>
        <sz val="10"/>
        <rFont val="Arial"/>
        <family val="2"/>
        <charset val="1"/>
      </rPr>
      <t xml:space="preserve"> - corrosion allowance</t>
    </r>
  </si>
  <si>
    <t xml:space="preserve">Material and Conditions:</t>
  </si>
  <si>
    <t xml:space="preserve">SA-240 304</t>
  </si>
  <si>
    <t xml:space="preserve"> Material </t>
  </si>
  <si>
    <r>
      <rPr>
        <b val="true"/>
        <sz val="10"/>
        <rFont val="Arial"/>
        <family val="2"/>
        <charset val="1"/>
      </rPr>
      <t xml:space="preserve"> S </t>
    </r>
    <r>
      <rPr>
        <sz val="6"/>
        <rFont val="Arial"/>
        <family val="2"/>
        <charset val="1"/>
      </rPr>
      <t xml:space="preserve">[psi]</t>
    </r>
    <r>
      <rPr>
        <sz val="10"/>
        <rFont val="Arial"/>
        <family val="2"/>
        <charset val="1"/>
      </rPr>
      <t xml:space="preserve"> - allowable stress </t>
    </r>
  </si>
  <si>
    <r>
      <rPr>
        <b val="true"/>
        <sz val="10"/>
        <rFont val="Arial"/>
        <family val="2"/>
        <charset val="1"/>
      </rPr>
      <t xml:space="preserve"> El </t>
    </r>
    <r>
      <rPr>
        <sz val="10"/>
        <rFont val="Arial"/>
        <family val="2"/>
        <charset val="1"/>
      </rPr>
      <t xml:space="preserve">- long seam efficiency (circ stress)</t>
    </r>
  </si>
  <si>
    <r>
      <rPr>
        <b val="true"/>
        <sz val="10"/>
        <rFont val="Arial"/>
        <family val="2"/>
        <charset val="1"/>
      </rPr>
      <t xml:space="preserve"> Ec </t>
    </r>
    <r>
      <rPr>
        <sz val="10"/>
        <rFont val="Arial"/>
        <family val="2"/>
        <charset val="1"/>
      </rPr>
      <t xml:space="preserve">- circ seam efficiency (long stress)</t>
    </r>
  </si>
  <si>
    <r>
      <rPr>
        <b val="true"/>
        <sz val="10"/>
        <rFont val="Arial"/>
        <family val="2"/>
        <charset val="1"/>
      </rPr>
      <t xml:space="preserve"> UTP </t>
    </r>
    <r>
      <rPr>
        <sz val="6"/>
        <rFont val="Arial"/>
        <family val="2"/>
        <charset val="1"/>
      </rPr>
      <t xml:space="preserve">[%]</t>
    </r>
    <r>
      <rPr>
        <sz val="10"/>
        <rFont val="Arial"/>
        <family val="2"/>
        <charset val="1"/>
      </rPr>
      <t xml:space="preserve"> - undertolerance allowance</t>
    </r>
  </si>
  <si>
    <r>
      <rPr>
        <b val="true"/>
        <sz val="10"/>
        <rFont val="Arial"/>
        <family val="2"/>
        <charset val="1"/>
      </rPr>
      <t xml:space="preserve"> P </t>
    </r>
    <r>
      <rPr>
        <sz val="6"/>
        <rFont val="Arial"/>
        <family val="2"/>
        <charset val="1"/>
      </rPr>
      <t xml:space="preserve">[psi]</t>
    </r>
    <r>
      <rPr>
        <sz val="10"/>
        <rFont val="Arial"/>
        <family val="2"/>
        <charset val="1"/>
      </rPr>
      <t xml:space="preserve"> - interior pressure</t>
    </r>
  </si>
  <si>
    <t xml:space="preserve">Calculated Properties:</t>
  </si>
  <si>
    <t xml:space="preserve">e</t>
  </si>
  <si>
    <r>
      <rPr>
        <b val="true"/>
        <sz val="10"/>
        <color rgb="FF000000"/>
        <rFont val="Arial"/>
        <family val="2"/>
        <charset val="1"/>
      </rPr>
      <t xml:space="preserve">Volume </t>
    </r>
    <r>
      <rPr>
        <sz val="6"/>
        <color rgb="FF000000"/>
        <rFont val="Arial"/>
        <family val="2"/>
        <charset val="1"/>
      </rPr>
      <t xml:space="preserve">[cuft]</t>
    </r>
    <r>
      <rPr>
        <sz val="10"/>
        <color rgb="FF000000"/>
        <rFont val="Arial"/>
        <family val="2"/>
        <charset val="1"/>
      </rPr>
      <t xml:space="preserve"> = </t>
    </r>
  </si>
  <si>
    <t xml:space="preserve">((Do/2-t)^2)*pi()*L/1728</t>
  </si>
  <si>
    <r>
      <rPr>
        <b val="true"/>
        <sz val="10"/>
        <color rgb="FF000000"/>
        <rFont val="Arial"/>
        <family val="2"/>
        <charset val="1"/>
      </rPr>
      <t xml:space="preserve">Weight </t>
    </r>
    <r>
      <rPr>
        <sz val="6"/>
        <color rgb="FF000000"/>
        <rFont val="Arial"/>
        <family val="2"/>
        <charset val="1"/>
      </rPr>
      <t xml:space="preserve">[lb]</t>
    </r>
    <r>
      <rPr>
        <sz val="10"/>
        <color rgb="FF000000"/>
        <rFont val="Arial"/>
        <family val="2"/>
        <charset val="1"/>
      </rPr>
      <t xml:space="preserve"> = </t>
    </r>
  </si>
  <si>
    <t xml:space="preserve">(Do-t)*pi()*L*t*40.84/144</t>
  </si>
  <si>
    <t xml:space="preserve">Variables:</t>
  </si>
  <si>
    <r>
      <rPr>
        <b val="true"/>
        <sz val="10"/>
        <color rgb="FF000000"/>
        <rFont val="Arial"/>
        <family val="2"/>
        <charset val="1"/>
      </rPr>
      <t xml:space="preserve">UT </t>
    </r>
    <r>
      <rPr>
        <sz val="6"/>
        <color rgb="FF000000"/>
        <rFont val="Arial"/>
        <family val="2"/>
        <charset val="1"/>
      </rPr>
      <t xml:space="preserve">[in]</t>
    </r>
    <r>
      <rPr>
        <sz val="10"/>
        <color rgb="FF000000"/>
        <rFont val="Arial"/>
        <family val="2"/>
        <charset val="1"/>
      </rPr>
      <t xml:space="preserve"> = </t>
    </r>
  </si>
  <si>
    <t xml:space="preserve">t*UTP</t>
  </si>
  <si>
    <r>
      <rPr>
        <b val="true"/>
        <sz val="10"/>
        <color rgb="FF000000"/>
        <rFont val="Arial"/>
        <family val="2"/>
        <charset val="1"/>
      </rPr>
      <t xml:space="preserve">nt </t>
    </r>
    <r>
      <rPr>
        <sz val="6"/>
        <color rgb="FF000000"/>
        <rFont val="Arial"/>
        <family val="2"/>
        <charset val="1"/>
      </rPr>
      <t xml:space="preserve">[in]</t>
    </r>
    <r>
      <rPr>
        <sz val="10"/>
        <color rgb="FF000000"/>
        <rFont val="Arial"/>
        <family val="2"/>
        <charset val="1"/>
      </rPr>
      <t xml:space="preserve"> = </t>
    </r>
  </si>
  <si>
    <t xml:space="preserve">t-Corr-UT</t>
  </si>
  <si>
    <r>
      <rPr>
        <b val="true"/>
        <sz val="10"/>
        <color rgb="FF000000"/>
        <rFont val="Arial"/>
        <family val="2"/>
        <charset val="1"/>
      </rPr>
      <t xml:space="preserve">Ri </t>
    </r>
    <r>
      <rPr>
        <sz val="6"/>
        <color rgb="FF000000"/>
        <rFont val="Arial"/>
        <family val="2"/>
        <charset val="1"/>
      </rPr>
      <t xml:space="preserve">[in]</t>
    </r>
    <r>
      <rPr>
        <sz val="10"/>
        <color rgb="FF000000"/>
        <rFont val="Arial"/>
        <family val="2"/>
        <charset val="1"/>
      </rPr>
      <t xml:space="preserve"> = </t>
    </r>
  </si>
  <si>
    <t xml:space="preserve">Do/2-nt</t>
  </si>
  <si>
    <r>
      <rPr>
        <b val="true"/>
        <i val="true"/>
        <sz val="10"/>
        <color rgb="FF0000FF"/>
        <rFont val="Arial"/>
        <family val="2"/>
        <charset val="1"/>
      </rPr>
      <t xml:space="preserve">Required Thickness:</t>
    </r>
    <r>
      <rPr>
        <sz val="8"/>
        <color rgb="FF808080"/>
        <rFont val="Arial"/>
        <family val="2"/>
        <charset val="1"/>
      </rPr>
      <t xml:space="preserve"> UG-27(c)(1,2)</t>
    </r>
  </si>
  <si>
    <r>
      <rPr>
        <b val="true"/>
        <sz val="10"/>
        <color rgb="FF000000"/>
        <rFont val="Arial"/>
        <family val="2"/>
        <charset val="1"/>
      </rPr>
      <t xml:space="preserve">ta </t>
    </r>
    <r>
      <rPr>
        <sz val="6"/>
        <color rgb="FF000000"/>
        <rFont val="Arial"/>
        <family val="2"/>
        <charset val="1"/>
      </rPr>
      <t xml:space="preserve">[in]</t>
    </r>
    <r>
      <rPr>
        <sz val="10"/>
        <color rgb="FF000000"/>
        <rFont val="Arial"/>
        <family val="2"/>
        <charset val="1"/>
      </rPr>
      <t xml:space="preserve"> = </t>
    </r>
  </si>
  <si>
    <r>
      <rPr>
        <sz val="10"/>
        <rFont val="Arial"/>
        <family val="2"/>
        <charset val="1"/>
      </rPr>
      <t xml:space="preserve">P*Ri/(S*El-0.6*P) </t>
    </r>
    <r>
      <rPr>
        <sz val="10"/>
        <color rgb="FFFFFFFF"/>
        <rFont val="Arial"/>
        <family val="2"/>
        <charset val="1"/>
      </rPr>
      <t xml:space="preserve">~~</t>
    </r>
    <r>
      <rPr>
        <sz val="8"/>
        <color rgb="FF969696"/>
        <rFont val="Arial"/>
        <family val="2"/>
        <charset val="1"/>
      </rPr>
      <t xml:space="preserve"> long sem</t>
    </r>
  </si>
  <si>
    <r>
      <rPr>
        <b val="true"/>
        <sz val="10"/>
        <color rgb="FF000000"/>
        <rFont val="Arial"/>
        <family val="2"/>
        <charset val="1"/>
      </rPr>
      <t xml:space="preserve">tb </t>
    </r>
    <r>
      <rPr>
        <sz val="6"/>
        <color rgb="FF000000"/>
        <rFont val="Arial"/>
        <family val="2"/>
        <charset val="1"/>
      </rPr>
      <t xml:space="preserve">[in]</t>
    </r>
    <r>
      <rPr>
        <sz val="10"/>
        <color rgb="FF000000"/>
        <rFont val="Arial"/>
        <family val="2"/>
        <charset val="1"/>
      </rPr>
      <t xml:space="preserve"> = </t>
    </r>
  </si>
  <si>
    <r>
      <rPr>
        <sz val="10"/>
        <rFont val="Arial"/>
        <family val="2"/>
        <charset val="1"/>
      </rPr>
      <t xml:space="preserve">P*Ri/(2*S*Ec+0.4*P) </t>
    </r>
    <r>
      <rPr>
        <sz val="10"/>
        <color rgb="FFFFFFFF"/>
        <rFont val="Arial"/>
        <family val="2"/>
        <charset val="1"/>
      </rPr>
      <t xml:space="preserve">~~</t>
    </r>
    <r>
      <rPr>
        <sz val="8"/>
        <color rgb="FF969696"/>
        <rFont val="Arial"/>
        <family val="2"/>
        <charset val="1"/>
      </rPr>
      <t xml:space="preserve"> circ seam</t>
    </r>
  </si>
  <si>
    <r>
      <rPr>
        <b val="true"/>
        <sz val="10"/>
        <color rgb="FF000000"/>
        <rFont val="Arial"/>
        <family val="2"/>
        <charset val="1"/>
      </rPr>
      <t xml:space="preserve">Treq </t>
    </r>
    <r>
      <rPr>
        <sz val="6"/>
        <color rgb="FF000000"/>
        <rFont val="Arial"/>
        <family val="2"/>
        <charset val="1"/>
      </rPr>
      <t xml:space="preserve">[in]</t>
    </r>
    <r>
      <rPr>
        <sz val="10"/>
        <color rgb="FF000000"/>
        <rFont val="Arial"/>
        <family val="2"/>
        <charset val="1"/>
      </rPr>
      <t xml:space="preserve"> = </t>
    </r>
  </si>
  <si>
    <r>
      <rPr>
        <sz val="10"/>
        <rFont val="Arial"/>
        <family val="2"/>
        <charset val="1"/>
      </rPr>
      <t xml:space="preserve">MAX(ta,tb) </t>
    </r>
    <r>
      <rPr>
        <sz val="10"/>
        <color rgb="FFFFFFFF"/>
        <rFont val="Arial"/>
        <family val="2"/>
        <charset val="1"/>
      </rPr>
      <t xml:space="preserve">~~</t>
    </r>
    <r>
      <rPr>
        <sz val="8"/>
        <color rgb="FF969696"/>
        <rFont val="Arial"/>
        <family val="2"/>
        <charset val="1"/>
      </rPr>
      <t xml:space="preserve"> required minimum thickness</t>
    </r>
  </si>
  <si>
    <t xml:space="preserve">ck</t>
  </si>
  <si>
    <r>
      <rPr>
        <b val="true"/>
        <sz val="10"/>
        <color rgb="FF808080"/>
        <rFont val="Arial"/>
        <family val="2"/>
        <charset val="1"/>
      </rPr>
      <t xml:space="preserve">CheckTreq </t>
    </r>
    <r>
      <rPr>
        <sz val="10"/>
        <color rgb="FF808080"/>
        <rFont val="Arial"/>
        <family val="2"/>
        <charset val="1"/>
      </rPr>
      <t xml:space="preserve">=</t>
    </r>
  </si>
  <si>
    <t xml:space="preserve">Treq &lt;= nt</t>
  </si>
  <si>
    <r>
      <rPr>
        <b val="true"/>
        <i val="true"/>
        <sz val="10"/>
        <color rgb="FF0000FF"/>
        <rFont val="Arial"/>
        <family val="2"/>
        <charset val="1"/>
      </rPr>
      <t xml:space="preserve">Maximum Pressure:</t>
    </r>
    <r>
      <rPr>
        <sz val="8"/>
        <color rgb="FF808080"/>
        <rFont val="Arial"/>
        <family val="2"/>
        <charset val="1"/>
      </rPr>
      <t xml:space="preserve"> UG-27(c)(1,2)</t>
    </r>
  </si>
  <si>
    <r>
      <rPr>
        <b val="true"/>
        <sz val="10"/>
        <color rgb="FF000000"/>
        <rFont val="Arial"/>
        <family val="2"/>
        <charset val="1"/>
      </rPr>
      <t xml:space="preserve">Pint1 </t>
    </r>
    <r>
      <rPr>
        <sz val="6"/>
        <color rgb="FF000000"/>
        <rFont val="Arial"/>
        <family val="2"/>
        <charset val="1"/>
      </rPr>
      <t xml:space="preserve">[psi]</t>
    </r>
    <r>
      <rPr>
        <sz val="10"/>
        <color rgb="FF000000"/>
        <rFont val="Arial"/>
        <family val="2"/>
        <charset val="1"/>
      </rPr>
      <t xml:space="preserve"> = </t>
    </r>
  </si>
  <si>
    <t xml:space="preserve">(S*El*nt)/(Ri+0.6*nt)</t>
  </si>
  <si>
    <r>
      <rPr>
        <b val="true"/>
        <sz val="10"/>
        <color rgb="FF000000"/>
        <rFont val="Arial"/>
        <family val="2"/>
        <charset val="1"/>
      </rPr>
      <t xml:space="preserve">Pint2 </t>
    </r>
    <r>
      <rPr>
        <sz val="6"/>
        <color rgb="FF000000"/>
        <rFont val="Arial"/>
        <family val="2"/>
        <charset val="1"/>
      </rPr>
      <t xml:space="preserve">[psi]</t>
    </r>
    <r>
      <rPr>
        <sz val="10"/>
        <color rgb="FF000000"/>
        <rFont val="Arial"/>
        <family val="2"/>
        <charset val="1"/>
      </rPr>
      <t xml:space="preserve"> = </t>
    </r>
  </si>
  <si>
    <t xml:space="preserve">(2*S*Ec*nt)/(Ri-0.4*nt)</t>
  </si>
  <si>
    <r>
      <rPr>
        <b val="true"/>
        <sz val="10"/>
        <color rgb="FF000000"/>
        <rFont val="Arial"/>
        <family val="2"/>
        <charset val="1"/>
      </rPr>
      <t xml:space="preserve">PMax </t>
    </r>
    <r>
      <rPr>
        <sz val="6"/>
        <color rgb="FF000000"/>
        <rFont val="Arial"/>
        <family val="2"/>
        <charset val="1"/>
      </rPr>
      <t xml:space="preserve">[psi]</t>
    </r>
    <r>
      <rPr>
        <sz val="10"/>
        <color rgb="FF000000"/>
        <rFont val="Arial"/>
        <family val="2"/>
        <charset val="1"/>
      </rPr>
      <t xml:space="preserve"> = </t>
    </r>
  </si>
  <si>
    <r>
      <rPr>
        <sz val="10"/>
        <rFont val="Arial"/>
        <family val="2"/>
        <charset val="1"/>
      </rPr>
      <t xml:space="preserve">Min(Pint1,Pint2) </t>
    </r>
    <r>
      <rPr>
        <sz val="10"/>
        <color rgb="FFFFFFFF"/>
        <rFont val="Arial"/>
        <family val="2"/>
        <charset val="1"/>
      </rPr>
      <t xml:space="preserve">~~</t>
    </r>
    <r>
      <rPr>
        <sz val="8"/>
        <color rgb="FF969696"/>
        <rFont val="Arial"/>
        <family val="2"/>
        <charset val="1"/>
      </rPr>
      <t xml:space="preserve"> maximum allowed design pressure</t>
    </r>
  </si>
  <si>
    <r>
      <rPr>
        <b val="true"/>
        <sz val="10"/>
        <color rgb="FF808080"/>
        <rFont val="Arial"/>
        <family val="2"/>
        <charset val="1"/>
      </rPr>
      <t xml:space="preserve">CheckP </t>
    </r>
    <r>
      <rPr>
        <sz val="10"/>
        <color rgb="FF808080"/>
        <rFont val="Arial"/>
        <family val="2"/>
        <charset val="1"/>
      </rPr>
      <t xml:space="preserve">= </t>
    </r>
  </si>
  <si>
    <t xml:space="preserve">PMax &gt;= P</t>
  </si>
  <si>
    <t xml:space="preserve">nevershow</t>
  </si>
  <si>
    <t xml:space="preserve">Stress Classification:</t>
  </si>
  <si>
    <t xml:space="preserve">co</t>
  </si>
  <si>
    <t xml:space="preserve">NOTE: Both validity checks need to be "Acceptable" in order to use this sheet</t>
  </si>
  <si>
    <t xml:space="preserve">If not, refer to sheet "Thick Cylindrical Shell"</t>
  </si>
  <si>
    <r>
      <rPr>
        <b val="true"/>
        <sz val="10"/>
        <color rgb="FF808080"/>
        <rFont val="Arial"/>
        <family val="2"/>
        <charset val="1"/>
      </rPr>
      <t xml:space="preserve">ckValidity1 </t>
    </r>
    <r>
      <rPr>
        <sz val="10"/>
        <color rgb="FF808080"/>
        <rFont val="Arial"/>
        <family val="2"/>
        <charset val="1"/>
      </rPr>
      <t xml:space="preserve">=</t>
    </r>
  </si>
  <si>
    <t xml:space="preserve">Treq &lt; 0.5*(Do/2)</t>
  </si>
  <si>
    <r>
      <rPr>
        <b val="true"/>
        <sz val="10"/>
        <color rgb="FF808080"/>
        <rFont val="Arial"/>
        <family val="2"/>
        <charset val="1"/>
      </rPr>
      <t xml:space="preserve">ckValidity2 </t>
    </r>
    <r>
      <rPr>
        <sz val="10"/>
        <color rgb="FF808080"/>
        <rFont val="Arial"/>
        <family val="2"/>
        <charset val="1"/>
      </rPr>
      <t xml:space="preserve">=</t>
    </r>
  </si>
  <si>
    <t xml:space="preserve">P&lt; 0.385*S*El</t>
  </si>
  <si>
    <t xml:space="preserve">Treq provides a worst case required thickness for nozzle analysis for a nozzle located on the long seam or circ seam</t>
  </si>
  <si>
    <t xml:space="preserve">This sheet will not calculate thick walled vessels</t>
  </si>
  <si>
    <r>
      <rPr>
        <b val="true"/>
        <sz val="8"/>
        <color rgb="FF808080"/>
        <rFont val="Arial"/>
        <family val="2"/>
        <charset val="1"/>
      </rPr>
      <t xml:space="preserve"> Check</t>
    </r>
    <r>
      <rPr>
        <sz val="8"/>
        <color rgb="FF808080"/>
        <rFont val="Arial"/>
        <family val="2"/>
        <charset val="1"/>
      </rPr>
      <t xml:space="preserve"> →</t>
    </r>
  </si>
  <si>
    <t xml:space="preserve">The UG-16(b) minimum thickness requirement has not been taken into consideration here.</t>
  </si>
  <si>
    <t xml:space="preserve">This sheet cannot be used to check for allowable exterior pressure loads.</t>
  </si>
  <si>
    <t xml:space="preserve">Use the Weld Efficiency program to calculate El and Ec</t>
  </si>
  <si>
    <t xml:space="preserve">This sheet is for educational use only - use at your own risk.</t>
  </si>
  <si>
    <t xml:space="preserve">120 Randall Drive, Suite B</t>
  </si>
  <si>
    <t xml:space="preserve">Waterloo, Ontario, Canada, N2V 1C6</t>
  </si>
  <si>
    <t xml:space="preserve">www.pveng.com   (519) 880-9808</t>
  </si>
  <si>
    <t xml:space="preserve">end</t>
  </si>
  <si>
    <t xml:space="preserve">Archivo</t>
  </si>
  <si>
    <t xml:space="preserve">Título</t>
  </si>
  <si>
    <t xml:space="preserve">Año</t>
  </si>
  <si>
    <t xml:space="preserve">Resumen</t>
  </si>
  <si>
    <t xml:space="preserve">Imágenes de Referencia</t>
  </si>
  <si>
    <t xml:space="preserve">Configuración Geométrica</t>
  </si>
  <si>
    <t xml:space="preserve">Dimensiones</t>
  </si>
  <si>
    <t xml:space="preserve">Condiciones de Operación</t>
  </si>
  <si>
    <t xml:space="preserve">Transferencia de Calor</t>
  </si>
  <si>
    <t xml:space="preserve">Hidruros Metálicos</t>
  </si>
  <si>
    <t xml:space="preserve">Conclusiones</t>
  </si>
  <si>
    <t xml:space="preserve">notas_2007_high_density_hydrogen_storage.md</t>
  </si>
  <si>
    <t xml:space="preserve">High Density Hydrogen Storage System Demonstration Using NaAlH4 Based Complex Compound Hydrides</t>
  </si>
  <si>
    <t xml:space="preserve">2007</t>
  </si>
  <si>
    <t xml:space="preserve">United Technologies Research Center (UTRC)  diseñar, fabricar y probar prototipos de sistemas de almacenamiento de hidrógeno de alta densidad. El material principal utilizado fue el hidruro complejo NaAlH4, seleccionado por su capacidad gravimétrica y reversibilidad. El objetivo fue identificar y abordar las tecnologías clave del sistema que difieren de los hidruros metálicos convencionales, como el uso de recipientes compuestos, el intercambio de calor, y el manejo del polvo reactivo. Se construyeron dos prototipos para demostrar la viabilidad de estos sistemas</t>
  </si>
  <si>
    <t xml:space="preserve">02_research/lectura_articulos/img/notas_2007_high_density_hydrogen_storage/prototipo2.png</t>
  </si>
  <si>
    <t xml:space="preserve">Cilíndrica</t>
  </si>
  <si>
    <t xml:space="preserve">Longitud:1,52 m (5')</t>
  </si>
  <si>
    <t xml:space="preserve">Temperatura: 200 ªC Presión: 4320 psi Ciclos: 19000 ciclos</t>
  </si>
  <si>
    <t xml:space="preserve">La baja conductividad térmica del polvo de hidruro hace que la transferencia de calor sea un desafío. Se utilizó un aceite inerte de alto rendimiento (ParaTherm MR) en lugar de agua para evitar reacciones químicas con el NaAlH4.
- [Recipientes a alta presión:]
  Se diseñaron recipientes de fibra de carbono compuesta para soportar las altas presiones del NaAlH4, que son mayores que las de los hidruros metálicos convencionales.</t>
  </si>
  <si>
    <t xml:space="preserve">NaAlH4 fue elegido por ser el material con mayor capacidad gravimétrica y presiones y temperaturas de recarga aceptables
  Tipo de hidruro : NaAlH4
  Propiedades
  Comportamiento
  Características especiales</t>
  </si>
  <si>
    <t xml:space="preserve">## 8. Referencias Adicionales
---
### Notas Adicionales
| Figura | Tema | Objetivo |
|---|---|---|
| 22 | Diagrama de diseño | Esquemático que relaciona los objetivos de rendimiento con los elementos de diseño. |
| 24 | Eficiencia gravimétrica | Se utiliza para guiar la posición de los orificios en la tapa del recipiente y asegurar la calificación de presión.|
| 45 | Recipiente compuesto | Muestra el diseño del recipiente con revestimiento de acero inoxidable y fibra de carbono.|
| 84 | Prueba de calidad | Valida las propiedades del material procesado a gran escala antes de cargarlo en el sistema. |
| 87 | Densificación del polvo | Equipo con agitadores de doble eje para examinar las características de densificación del polvo de hidruro. |
| 99 | Análisis de elementos finitos | Historiales de presión y temperatura usados para validar la integridad estructural del diseño.|
| 124 | Proceso de montaje | Ilustra el montaje del intercambiador de calor/revestimiento y la adición del compuesto de fibra de carbono. |</t>
  </si>
  <si>
    <t xml:space="preserve">notas_2008_optimization_of_hydrogen_storage_mht.md</t>
  </si>
  <si>
    <t xml:space="preserve">Optimization of hydrogen storage in metal-hydride tanks</t>
  </si>
  <si>
    <t xml:space="preserve">2008</t>
  </si>
  <si>
    <t xml:space="preserve">Este artículo se enfoca en la optimización del tiempo de almacenamiento de hidrógeno en tanques de hidruro metálico (MHT). Para esto, se desarrolló un modelo matemático bidimensional validado con resultados experimentales. El estudio evalúa el impacto de la masa térmica de la pared del tanque y compara distintos diseños para mejorar la transferencia de calor, ya que esta es la principal limitación del proceso de absorción de hidrógeno. Se concluye que las aletas externas y los tubos internos son los diseños más efectivos para mejorar el almacenamiento.</t>
  </si>
  <si>
    <t xml:space="preserve">02_research/lectura_articulos/img/notas_2008_optimization_of_hydrogen_storage_mht/Esquema_MHT_utilizados.png</t>
  </si>
  <si>
    <t xml:space="preserve">Longitud: 8 cm
  Diámetro: 8 cm (interior 6 cm)
  Volumen:
  Otras medidas relevantes: Espesor del Lecho 6 cm</t>
  </si>
  <si>
    <t xml:space="preserve">Temperatura: 350 K
  Presión: 8 bar
  Flujo:
  Otras condiciones relevantes: paredes acero y laton
## 5. Tranferencia de Calor
  Diametro de las aletas : 1/4 0,02 y 0,025
  Materiales y propiedades térmicas
  Eficiencia térmica
## 6. MH Hidruro Metalico
  Tipo de hidruro: LaNi5
  Densida: 8200 kg/m3
  Propiedades
  Comportamiento
  Características especiales
## 7. Conclusiones y Observaciones
  Muestra los cuatro diseños del tanque: (a) cilíndrico simple, (b) con aletas externas, (c) con tubos concéntricos para refrigerante, y (d) con tubos en U para refrigerante.
## 8. Referencias Adicionales
---
### Notas Adicionales
| Figura | Descripción | Detalles clave |
|---|---|---|
| 1 | Esquema de las configuraciones del tanque de hidruro metálico. | Muestra los cuatro diseños del tanque: (a) cilíndrico simple, (b) con aletas externas, (c) con tubos concéntricos para refrigerante, y (d) con tubos en U para refrigerante.|
| 5 | Curvas de presión de absorción vs. tiempo. | Muestra la variación de la presión del gas de hidrógeno para los diferentes diseños de tanques. |
| 7 | Curvas de temperatura del lecho vs. tiempo. | Ilustra cómo la temperatura del lecho de hidruro cambia con el tiempo para los distintos diseños, demostrando la mejora en la transferencia de calor |
| 8 | Variación de la fracción de hidrógeno con el tiempo. | Compara la cantidad de hidrógeno absorbido por el hidruro a lo largo del tiempo para cada diseño |
| 9 | Curvas isotérmicas en el lecho del reactor. | Muestra la distribución de temperatura dentro del tanque, lo cual es fundamental para el análisis de transferencia de calor.|
| 12 | Variación de la velocidad del flujo de hidrógeno. | Se utiliza para analizar el movimiento del hidrógeno dentro del lecho.|</t>
  </si>
  <si>
    <t xml:space="preserve">Diametro de las aletas : 1/4 0,02 y 0,025
  Materiales y propiedades térmicas
  Eficiencia térmica</t>
  </si>
  <si>
    <t xml:space="preserve">Tipo de hidruro: LaNi5
  Densida: 8200 kg/m3
  Propiedades
  Comportamiento
  Características especiales</t>
  </si>
  <si>
    <t xml:space="preserve">Muestra los cuatro diseños del tanque: (a) cilíndrico simple, (b) con aletas externas, (c) con tubos concéntricos para refrigerante, y (d) con tubos en U para refrigerante.</t>
  </si>
  <si>
    <t xml:space="preserve">notas_2015_effects_of_head_exchanger_desing_on_the_perfomace_of_solid_state_hydrogen_storage.md</t>
  </si>
  <si>
    <t xml:space="preserve">Effects of heat exchanger design on the performance of a solid state hydrogen storage device</t>
  </si>
  <si>
    <t xml:space="preserve">2015</t>
  </si>
  <si>
    <t xml:space="preserve">Este estudio se centra en el diseño de un intercambiador de calor para un dispositivo de almacenamiento de hidrógeno de estado sólido. Se desarrolló un modelo matemático tridimensional (3-D) para investigar el rendimiento de sorción de un hidruro metálico (MH) de LaNi₅. Se fabricó y probó un prototipo del dispositivo, validando los resultados de la simulación. El estudio examinó los efectos de varios parámetros operativos, como la presión de suministro de hidrógeno y la temperatura y velocidad del fluido de enfriamiento, así como parámetros geométricos del intercambiador de calor, como el número y grosor de las aletas de cobre. Se concluyó que un diseño de intercambiador de calor efectivo puede reducir significativamente los tiempos de carga y descarga.</t>
  </si>
  <si>
    <t xml:space="preserve">02_research/lectura_articulos/img/notas_2015_effects_of_head_exchanger_desing_on_the_perfomace_of_solid_state_hydrogen_storage/holes.png</t>
  </si>
  <si>
    <t xml:space="preserve">Longitud: 140 mm Diámetro: 72 mm Espesor de aletas: 0.5 mm Espaciado: 9.5 mm</t>
  </si>
  <si>
    <t xml:space="preserve">Temperatura max :298 k
  Presión: 5 bar y 15 bar
  Flujo: 1 m/s
  Otras condiciones relevantes:
## 5. Tranferencia de Calor
### Modelo Matemático
El modelo matemático 3-D se desarrolló utilizando el software COMSOL Multiphysics y se simplificó mediante varias suposiciones clave:
Existe equilibrio térmico local entre el sólido y el gas dentro del lecho de hidruro.
El lecho poroso del hidruro es homogéneo e isotrópico.
Las propiedades termofísicas son independientes de la temperatura, presión y concentración.
La transferencia de calor por convección dentro del lecho se desprecia, considerando solo la transferencia por conducción.
El hidrógeno se comporta como un gas perfecto.
Las ecuaciones gobernantes del modelo se basan en balances de energía y masa, y en la cinética de reacción:
Ecuación de balance de energía promediada por volumen:
Esta ecuación (3.1 en el artículo) describe cómo cambia la temperatura del lecho de hidruro con el tiempo, considerando la conducción de calor y la generación/absorción de calor por la reacción.
(ρcp)e * (∂T/∂t) = ∇∙(ke∇T) - (1-e)ṁΔH
Ecuación de balance de masa promediada por volumen:
Esta ecuación (3.4 en el artículo) describe el cambio en la densidad de masa del hidruro y el hidrógeno en el tiempo, en función de la tasa de absorción/generación y la difusión.
(1-e) * (∂ρ/∂t) = ṁ + (1-e)∇(D∇ρ)
Cinética de reacción:
La tasa de absorción de hidrógeno por unidad de volumen (
ṁa) se modela con una ecuación que depende de la diferencia entre la presión de suministro y la presión de equilibrio, así como de la densidad del hidruro.
ṁa = Ca *exp(-Ea/RT)* ln(P/Peq) * (ρsat - ρmh)  
Ecuación de van't Hoff:
La presión de equilibrio se determina mediante la relación de van't Hoff, que la relaciona con la temperatura.
## 6. MH Hidruro Metalico
  Tipo de hidruro: LaNi5, 1 kg
  cantidad: 1 kg
  Propiedades
## 7. Conclusiones y Observaciones
## 8. Referencias Adicionales
[Referencias relacionadas o citadas que sean relevantes para futura investigación]
---
### Notas Adicionales
| Figura | Descripción | Puntos clave |
|---|---|---|
| 1 | Esquema del dispositivo y celda unitaria | Muestra el diseño cilíndrico del dispositivo de almacenamiento con el intercambiador de calor de aletas incrustado. |
| 2 | Vista del intercambiador de calor | Muestra el ensamblaje del intercambiador de calor anular con las aletas de cobre perforadas, un diseño clave para reducir el peso y mejorar el contacto térmico.|
| 3 | Validación del modelo | Gráficos que comparan los resultados de la simulación con los datos experimentales para la concentración y la temperatura del lecho.|
| 4 | Características de absorción | Muestra la evolución de la concentración y la temperatura del lecho del hidruro con respecto al tiempo de carga. |
| 5 | Tasa de absorción experimental | Muestra el gráfico de la tasa de absorción de hidrógeno con el tiempo, dividiendo el proceso en dos etapas principales. |
| Tabla 2 | Propiedades termofísicas | Lista de parámetros importantes para los materiales utilizados en la simulación, incluyendo LaNi₅, hidrógeno, acero y cobre. |</t>
  </si>
  <si>
    <t xml:space="preserve">### Modelo Matemático
El modelo matemático 3-D se desarrolló utilizando el software COMSOL Multiphysics y se simplificó mediante varias suposiciones clave:
Existe equilibrio térmico local entre el sólido y el gas dentro del lecho de hidruro.
El lecho poroso del hidruro es homogéneo e isotrópico.
Las propiedades termofísicas son independientes de la temperatura, presión y concentración.
La transferencia de calor por convección dentro del lecho se desprecia, considerando solo la transferencia por conducción.
El hidrógeno se comporta como un gas perfecto.
Las ecuaciones gobernantes del modelo se basan en balances de energía y masa, y en la cinética de reacción:
Ecuación de balance de energía promediada por volumen:
Esta ecuación (3.1 en el artículo) describe cómo cambia la temperatura del lecho de hidruro con el tiempo, considerando la conducción de calor y la generación/absorción de calor por la reacción.
(ρcp)e * (∂T/∂t) = ∇∙(ke∇T) - (1-e)ṁΔH
Ecuación de balance de masa promediada por volumen:
Esta ecuación (3.4 en el artículo) describe el cambio en la densidad de masa del hidruro y el hidrógeno en el tiempo, en función de la tasa de absorción/generación y la difusión.
(1-e) * (∂ρ/∂t) = ṁ + (1-e)∇(D∇ρ)
Cinética de reacción:
La tasa de absorción de hidrógeno por unidad de volumen (
ṁa) se modela con una ecuación que depende de la diferencia entre la presión de suministro y la presión de equilibrio, así como de la densidad del hidruro.
ṁa = Ca *exp(-Ea/RT)* ln(P/Peq) * (ρsat - ρmh)  
Ecuación de van't Hoff:
La presión de equilibrio se determina mediante la relación de van't Hoff, que la relaciona con la temperatura.</t>
  </si>
  <si>
    <t xml:space="preserve">Tipo de hidruro: LaNi5, 1 kg
  cantidad: 1 kg
  Propiedades</t>
  </si>
  <si>
    <t xml:space="preserve">## 8. Referencias Adicionales
[Referencias relacionadas o citadas que sean relevantes para futura investigación]
---
### Notas Adicionales
| Figura | Descripción | Puntos clave |
|---|---|---|
| 1 | Esquema del dispositivo y celda unitaria | Muestra el diseño cilíndrico del dispositivo de almacenamiento con el intercambiador de calor de aletas incrustado. |
| 2 | Vista del intercambiador de calor | Muestra el ensamblaje del intercambiador de calor anular con las aletas de cobre perforadas, un diseño clave para reducir el peso y mejorar el contacto térmico.|
| 3 | Validación del modelo | Gráficos que comparan los resultados de la simulación con los datos experimentales para la concentración y la temperatura del lecho.|
| 4 | Características de absorción | Muestra la evolución de la concentración y la temperatura del lecho del hidruro con respecto al tiempo de carga. |
| 5 | Tasa de absorción experimental | Muestra el gráfico de la tasa de absorción de hidrógeno con el tiempo, dividiendo el proceso en dos etapas principales. |
| Tabla 2 | Propiedades termofísicas | Lista de parámetros importantes para los materiales utilizados en la simulación, incluyendo LaNi₅, hidrógeno, acero y cobre. |</t>
  </si>
  <si>
    <t xml:space="preserve">notas_2017_Operation_bench-scale_TiFe-based_alloy_tank_under_mild_conditions_for_low-cost_stationary_hydrogen_storage.md</t>
  </si>
  <si>
    <t xml:space="preserve">Operation of a bench-scale TiFe-based alloy tank under mild conditions for low-cost stationary hydrogen storage</t>
  </si>
  <si>
    <t xml:space="preserve">2017</t>
  </si>
  <si>
    <t xml:space="preserve">El estudio analiza el funcionamiento de un tanque de hidruro metálico a escala piloto (bench-scale) relleno con 55 kg de aleación TiFeMn, diseñado para almacenamiento estacionario de hidrógeno a bajo costo y bajo condiciones moderadas (≤1 MPa y ≤80 °C).</t>
  </si>
  <si>
    <t xml:space="preserve">02_research/lectura_articulos/img/notas_2017_Operation_bench-scale_TiFe-based_alloy_tank_under_mild_conditions_for_low-cost_stationary_hydrogen_storage/MHTank.png</t>
  </si>
  <si>
    <t xml:space="preserve">Cilindrica</t>
  </si>
  <si>
    <t xml:space="preserve">Diámetro: 306 mm
  Altura 700 mm
  Peso total tanque: 70 kg
  Volumen: 20 L
  Otras medidas relevantes:</t>
  </si>
  <si>
    <t xml:space="preserve">[Detallar las condiciones de operación]
  Temperatura: 70 c
  Presión: 1 MPa
  Flujo: 20 NL/min
## 5. Tranferencia de Calor
Método: Convección forzada mediante circulación de brina a través de tubos de cobre dentro del lecho de aleación.
Propiedades térmicas:
Cp = 3.85 kJ/kg·K, densidad = 1.02 kg/L.
Eficiencia térmica:
Desorción: q ≈ 570 W → el doble que la absorción (~280 W).
Mayor rendimiento que en el tanque LaNi₅ (461 W en desorción).
Factores críticos:
Menor pulverización de la aleación TiFe mantiene mejor conductividad térmica del lecho.
Pérdidas térmicas externas afectan más durante absorción (proceso exotérmico).
## 6. MH Hidruro Metalico
  Tipo de hidruro: TiFe₀.₈Mn₀.₂ (sustitución parcial de Fe por Mn).
  Propiedades:
  Densidad volumétrica alta.
  Calor de reacción: 33.4 kJ/mol H₂.
  Capacidad: H/M ≈ 0.9 (equivalente a ~1.5 wt%).
## 7. Conclusiones y Observaciones
Se demostró la viabilidad del TiFe como material de almacenamiento estacionario bajo condiciones seguras y de bajo costo.
La activación fue larga pero puede optimizarse reduciendo tiempos de vacío y mejorando el tratamiento de reducción.
Una vez activado, el tanque TiFe:
Absorbe/desorbe más de 8 Nm³ H₂ bajo flujo constante de 20 NL/min.
Presenta mejor transferencia de calor que el LaNi₅.
Es más adecuado para operación continua o con altos flujos de H₂.
Se recomienda para sistemas estacionarios de hidrógeno, como almacenamiento de energía renovable o compresión térmica de hidrógeno.
## 8. Referencias Adicionales
Reilly &amp; Wiswall (1974) – Formation and properties of iron titanium hydride.
Bououdina et al. (2009) – Effect of Ni alloying on TiFe hydrogen absorption.
Mellouli et al. (2009) – Hydrogen storage in MH tanks with metal foam exchangers.
Kaplan et al. (2009) – Enhancement of H₂ charging in MH reactors.
---
### Notas Adicionales
Este trabajo es relevante para el desarrollo de sistemas de almacenamiento estacionario de hidrógeno económicos, demostrando que las aleaciones basadas en TiFe pueden reemplazar materiales más costosos como LaNi₅ si se optimizan los procesos de activación y gestión térmica. El enfoque a presión moderada (≤1 MPa) facilita su aplicación en entornos donde las regulaciones de alta presión son restrictivas.</t>
  </si>
  <si>
    <t xml:space="preserve">Método: Convección forzada mediante circulación de brina a través de tubos de cobre dentro del lecho de aleación.
Propiedades térmicas:
Cp = 3.85 kJ/kg·K, densidad = 1.02 kg/L.
Eficiencia térmica:
Desorción: q ≈ 570 W → el doble que la absorción (~280 W).
Mayor rendimiento que en el tanque LaNi₅ (461 W en desorción).
Factores críticos:
Menor pulverización de la aleación TiFe mantiene mejor conductividad térmica del lecho.
Pérdidas térmicas externas afectan más durante absorción (proceso exotérmico).</t>
  </si>
  <si>
    <t xml:space="preserve">Tipo de hidruro: TiFe₀.₈Mn₀.₂ (sustitución parcial de Fe por Mn).
  Propiedades:
  Densidad volumétrica alta.
  Calor de reacción: 33.4 kJ/mol H₂.
  Capacidad: H/M ≈ 0.9 (equivalente a ~1.5 wt%).</t>
  </si>
  <si>
    <t xml:space="preserve">Se demostró la viabilidad del TiFe como material de almacenamiento estacionario bajo condiciones seguras y de bajo costo.
La activación fue larga pero puede optimizarse reduciendo tiempos de vacío y mejorando el tratamiento de reducción.
Una vez activado, el tanque TiFe:
Absorbe/desorbe más de 8 Nm³ H₂ bajo flujo constante de 20 NL/min.
Presenta mejor transferencia de calor que el LaNi₅.
Es más adecuado para operación continua o con altos flujos de H₂.
Se recomienda para sistemas estacionarios de hidrógeno, como almacenamiento de energía renovable o compresión térmica de hidrógeno.</t>
  </si>
  <si>
    <t xml:space="preserve">notas_2017_impact_of_using_heat_transfer_fliud_pipe_tanks.md</t>
  </si>
  <si>
    <t xml:space="preserve">Impact of using a heat transfer fluid pipe in a metal hydride-phase change material tank</t>
  </si>
  <si>
    <t xml:space="preserve">Este estudio evalúa numéricamente la viabilidad de usar un tubo de fluido de transferencia de calor (HTF) en un tanque de hidruro metálico (MH) que integra un intercambiador de calor de material de cambio de fase (PCM). El objetivo es comparar tres configuraciones diferentes para mejorar la transferencia de calor y el rendimiento del almacenamiento de hidrógeno y calor. Se desarrolla un modelo matemático 3D y los resultados computacionales indican que el uso de un tubo HTF en un tanque MH-PCM es un compromiso entre reducir el tiempo de llenado de hidrógeno y comprometer la capacidad de almacenamiento de calor. Se utiliza la aleación de hidruro de magnesio y níquel</t>
  </si>
  <si>
    <t xml:space="preserve">02_research/lectura_articulos/img/notas_2017_impact_of_using_heat_transfer_fliud_pipe_tanks/geometria_var.png</t>
  </si>
  <si>
    <t xml:space="preserve">Longitud: 164.3 mm
  Diámetro: 180 mm
  Volumen:
  Radio interior material PCM: 40 mm
  Radio de tubos: 6 mm</t>
  </si>
  <si>
    <t xml:space="preserve">Temperatura: 580 K
  Presión:
  Flujo: 7600 W/m2
  Otras condiciones relevantes:
## 5. Tranferencia de Calor
Material de cambio de Fase
## 6. MH Hidruro Metalico
  Tipo de hidruro : MH-PCM
## 7. Conclusiones y Observaciones
## 8. Referencias Adicionales
---
### Notas Adicionales
figura 1
1a -&gt; geometria caso 1 Tanque cilíndrico de MH rodeado por una camisa de PCM para el almacenamiento directo de calor de reacción
1b -&gt; Tanque similar al Caso 1, pero con 12 tubos rectos de HTF que extraen el calor para disiparlo en el ambiente caso 2
1c -&gt; Tanque con 12 tubos en forma de U que transfieren el calor de reacción desde el lecho de MH al PCM caso 3
tabla 1 -&gt; Muestra las dimensiones de los diferentes tanques simulados (radios y altura) para cada uno de los tres casos
tabla 2 -&gt; Enumera las propiedades termofísicas del hidruro</t>
  </si>
  <si>
    <t xml:space="preserve">Material de cambio de Fase</t>
  </si>
  <si>
    <t xml:space="preserve">Tipo de hidruro : MH-PCM</t>
  </si>
  <si>
    <t xml:space="preserve">## 8. Referencias Adicionales
---
### Notas Adicionales
figura 1
1a -&gt; geometria caso 1 Tanque cilíndrico de MH rodeado por una camisa de PCM para el almacenamiento directo de calor de reacción
1b -&gt; Tanque similar al Caso 1, pero con 12 tubos rectos de HTF que extraen el calor para disiparlo en el ambiente caso 2
1c -&gt; Tanque con 12 tubos en forma de U que transfieren el calor de reacción desde el lecho de MH al PCM caso 3
tabla 1 -&gt; Muestra las dimensiones de los diferentes tanques simulados (radios y altura) para cada uno de los tres casos
tabla 2 -&gt; Enumera las propiedades termofísicas del hidruro</t>
  </si>
  <si>
    <t xml:space="preserve">notas_2024_the_relationship_heat_and_h2.md</t>
  </si>
  <si>
    <t xml:space="preserve">The relationship between thermal management methods and hydrogen storage performance of the metal hydride tank</t>
  </si>
  <si>
    <t xml:space="preserve">2024</t>
  </si>
  <si>
    <t xml:space="preserve">El propósito principal es mejorar el bajo rendimiento de transferencia de calor de los tanques de almacenamiento de hidrógeno de estado sólido, que limita su capacidad para satisfacer los requisitos de suministro de hidrógeno de las pilas de combustible. Los hallazgos clave son que la conductividad térmica efectiva y el área de transferencia de calor de la cama de hidruro metálico (MH) desempeñan un papel crucial. Se concluye que la transferencia de calor es más importante que la transferencia de masa para mejorar el rendimiento del tanque</t>
  </si>
  <si>
    <t xml:space="preserve">[Detallar las dimensiones relevantes]
  Longitud: 130 mm
  Diámetro: 70 mm
  Espesor de la pared: 5 mm
  Altura de llenado (real): 100 mm
  Acero inoxidable 304.</t>
  </si>
  <si>
    <t xml:space="preserve">[Detallar las condiciones de operación]
  Temperatura: 67 C
  Presión: 2  MPa
  Flujo: 1 NL/min
## 5. Tranferencia de Calor
Métodos Internos Utilizados:Caso 1: 95 wt.% MH + 5 wt.% (Grafito Natural Expandido)21.Caso 2: 100 wt.% MH + espuma de cobre22.Caso 3: 95 wt.% MH + 5 wt.% + cinco aletas de cobre (0.5 mm de grosor)23.Métodos Externos Utilizados: Convección natural, refrigeración por aire, y refrigeración por agua24.Gradiente Térmico: Se observó un gradiente de temperatura notable, con la temperatura máxima en el centro del tanque TC1 a r=0) y la más baja cerca de la pared (TC4 a r=40 mm), confirmando la dificultad de evacuar el calor del núcleo25252525.Rendimiento General: La mejora en el rendimiento es más notable cuando se utiliza la combinación de o espuma de Cu con métodos de enfriamiento externo mejorados (aire/agua), lo que indica que el paso limitante pasa de la transferencia de calor externa a la transferencia de calor interna26.
## 6. MH Hidruro Metalico
  Tipo de hidruro: LaNi5
  Masa total: 1150 g
## 7. Conclusiones y Observaciones
La eficiencia de la transferencia de calor interna y externa son determinantes para la absorción de hidrógeno.
El enfriamiento por agua combinado con aletas de cobre proporciona el mejor rendimiento general de transferencia de calor y el tiempo de absorción más rápido.
El estudio experimental confirma que los métodos para aumentar la conductividad térmica efectiva , espuma de Cu y el área de transferencia de calor aletas de Cu son claves para mejorar la velocidad de reacción y el rendimiento del tanque.
El proceso de absorción se divide en 4 etapas: calentamiento rápido, absorción principal (temperatura estabilizada), enfriamiento gradual y finalización de la reacción35.
## 8. Referencias Adicionales
El estudio utiliza la ecuación de Van't Hoff para predecir las isotermas de presión-composición (PCT) a diferentes temperaturas
---
### Notas Adicionales
Los experimentos de desorción se realizaron a un flujo constante de 1 NL/min para simular la operación con una pila de combustible37.
La temperatura más baja alcanzada durante la desorción fue de -6 C en la configuración base, lo que muestra la limitación de la transferencia de calor para suministrar la energía necesaria a la reacción endotérmica</t>
  </si>
  <si>
    <t xml:space="preserve">Métodos Internos Utilizados:Caso 1: 95 wt.% MH + 5 wt.% (Grafito Natural Expandido)21.Caso 2: 100 wt.% MH + espuma de cobre22.Caso 3: 95 wt.% MH + 5 wt.% + cinco aletas de cobre (0.5 mm de grosor)23.Métodos Externos Utilizados: Convección natural, refrigeración por aire, y refrigeración por agua24.Gradiente Térmico: Se observó un gradiente de temperatura notable, con la temperatura máxima en el centro del tanque TC1 a r=0) y la más baja cerca de la pared (TC4 a r=40 mm), confirmando la dificultad de evacuar el calor del núcleo25252525.Rendimiento General: La mejora en el rendimiento es más notable cuando se utiliza la combinación de o espuma de Cu con métodos de enfriamiento externo mejorados (aire/agua), lo que indica que el paso limitante pasa de la transferencia de calor externa a la transferencia de calor interna26.</t>
  </si>
  <si>
    <t xml:space="preserve">Tipo de hidruro: LaNi5
  Masa total: 1150 g</t>
  </si>
  <si>
    <t xml:space="preserve">La eficiencia de la transferencia de calor interna y externa son determinantes para la absorción de hidrógeno.
El enfriamiento por agua combinado con aletas de cobre proporciona el mejor rendimiento general de transferencia de calor y el tiempo de absorción más rápido.
El estudio experimental confirma que los métodos para aumentar la conductividad térmica efectiva , espuma de Cu y el área de transferencia de calor aletas de Cu son claves para mejorar la velocidad de reacción y el rendimiento del tanque.
El proceso de absorción se divide en 4 etapas: calentamiento rápido, absorción principal (temperatura estabilizada), enfriamiento gradual y finalización de la reacción35.</t>
  </si>
  <si>
    <t xml:space="preserve">Tipos de intercambiadores de calor </t>
  </si>
  <si>
    <t xml:space="preserve">Aletas </t>
  </si>
  <si>
    <t xml:space="preserve">Escalamiento del prototipo </t>
  </si>
  <si>
    <t xml:space="preserve">Capacidad (kg)</t>
  </si>
  <si>
    <t xml:space="preserve">Volumen interno</t>
  </si>
  <si>
    <t xml:space="preserve">Longitud</t>
  </si>
  <si>
    <t xml:space="preserve">Diametro </t>
  </si>
  <si>
    <t xml:space="preserve">Inicial </t>
  </si>
  <si>
    <t xml:space="preserve">Artículo</t>
  </si>
  <si>
    <t xml:space="preserve">Material de hidruro</t>
  </si>
  <si>
    <t xml:space="preserve">Diseño de tanque/estrategia</t>
  </si>
  <si>
    <t xml:space="preserve">Modelo/simulación</t>
  </si>
  <si>
    <t xml:space="preserve">Hallazgos principales</t>
  </si>
  <si>
    <t xml:space="preserve">2007: High Density Hydrogen Storage System Demonstration</t>
  </si>
  <si>
    <t xml:space="preserve">NaAlH₄ (Hidruro complejo)</t>
  </si>
  <si>
    <t xml:space="preserve">Recipientes de fibra de carbono para alta presión, y gestión del calor con aceite inerte.</t>
  </si>
  <si>
    <t xml:space="preserve">Modelado con ecuaciones de transferencia de calor y FEA.</t>
  </si>
  <si>
    <t xml:space="preserve">Se diseñaron y probaron dos prototipos. El diseño con un intercambiador de calor y un recipiente compuesto es viable para el almacenamiento de alta densidad.</t>
  </si>
  <si>
    <t xml:space="preserve">2008: Optimization of hydrogen storage in metal-hydride tanks</t>
  </si>
  <si>
    <t xml:space="preserve">No especificado (estudio general)</t>
  </si>
  <si>
    <t xml:space="preserve">Tanque cilíndrico, tanque con aletas externas, tanque con tubos concéntricos, y tanque con tubos en U.</t>
  </si>
  <si>
    <t xml:space="preserve">Modelo matemático 2D validado experimentalmente.</t>
  </si>
  <si>
    <t xml:space="preserve">El uso de aletas y tubos internos (como en los diseños con tubos en U) mejora significativamente la transferencia de calor y reduce el tiempo de almacenamiento.</t>
  </si>
  <si>
    <t xml:space="preserve">2015: Effects of heat exchanger design on the performance of a solid state hydrogen storage device</t>
  </si>
  <si>
    <t xml:space="preserve">LaNi₅ (Hidruro metálico)</t>
  </si>
  <si>
    <t xml:space="preserve">Dispositivo cilíndrico con tubo anular y aletas de cobre circulares radiales.</t>
  </si>
  <si>
    <t xml:space="preserve">Modelo matemático 3D con COMSOL Multiphysics, validado experimentalmente.</t>
  </si>
  <si>
    <t xml:space="preserve">La geometría del intercambiador de calor, específicamente el número y el grosor de las aletas de cobre, es crucial para reducir los tiempos de carga y descarga.</t>
  </si>
  <si>
    <t xml:space="preserve">2017: Impact of using a heat transfer fluid pipe in a metal hydride-phase change material tank</t>
  </si>
  <si>
    <t xml:space="preserve">Mg₂Ni (Hidruro metálico)</t>
  </si>
  <si>
    <t xml:space="preserve">Tanque de hidruro-PCM con y sin tubos de HTF (rectos y en U).</t>
  </si>
  <si>
    <t xml:space="preserve">Modelo matemático 3D.</t>
  </si>
  <si>
    <t xml:space="preserve">El uso de tubos de HTF reduce drásticamente el tiempo de llenado. Sin embargo, hay un compromiso entre la velocidad de carga (con disipación de calor) y el almacenamiento de calor (con PCM).</t>
  </si>
</sst>
</file>

<file path=xl/styles.xml><?xml version="1.0" encoding="utf-8"?>
<styleSheet xmlns="http://schemas.openxmlformats.org/spreadsheetml/2006/main">
  <numFmts count="12">
    <numFmt numFmtId="164" formatCode="General"/>
    <numFmt numFmtId="165" formatCode="d&quot; de &quot;mmm&quot; de &quot;yy"/>
    <numFmt numFmtId="166" formatCode="0.000"/>
    <numFmt numFmtId="167" formatCode="#,##0"/>
    <numFmt numFmtId="168" formatCode="0"/>
    <numFmt numFmtId="169" formatCode="#,##0.00"/>
    <numFmt numFmtId="170" formatCode="0\ %"/>
    <numFmt numFmtId="171" formatCode="0.0%"/>
    <numFmt numFmtId="172" formatCode="#,##0.0"/>
    <numFmt numFmtId="173" formatCode="0.00"/>
    <numFmt numFmtId="174" formatCode="0.0"/>
    <numFmt numFmtId="175" formatCode="0.0000"/>
  </numFmts>
  <fonts count="37">
    <font>
      <sz val="11"/>
      <color theme="1"/>
      <name val="Aptos Narrow"/>
      <family val="2"/>
      <charset val="1"/>
    </font>
    <font>
      <sz val="10"/>
      <name val="Arial"/>
      <family val="0"/>
    </font>
    <font>
      <sz val="10"/>
      <name val="Arial"/>
      <family val="0"/>
    </font>
    <font>
      <sz val="10"/>
      <name val="Arial"/>
      <family val="0"/>
    </font>
    <font>
      <sz val="10"/>
      <name val="Arial"/>
      <family val="2"/>
      <charset val="1"/>
    </font>
    <font>
      <sz val="6"/>
      <name val="Arial"/>
      <family val="2"/>
      <charset val="1"/>
    </font>
    <font>
      <b val="true"/>
      <sz val="10"/>
      <color rgb="FF000000"/>
      <name val="Arial"/>
      <family val="2"/>
      <charset val="1"/>
    </font>
    <font>
      <b val="true"/>
      <sz val="10"/>
      <name val="Arial"/>
      <family val="2"/>
      <charset val="1"/>
    </font>
    <font>
      <b val="true"/>
      <sz val="15"/>
      <name val="Arial"/>
      <family val="2"/>
      <charset val="1"/>
    </font>
    <font>
      <b val="true"/>
      <sz val="16"/>
      <name val="Arial"/>
      <family val="2"/>
      <charset val="1"/>
    </font>
    <font>
      <sz val="10"/>
      <color rgb="FFFFFFFF"/>
      <name val="Arial"/>
      <family val="2"/>
      <charset val="1"/>
    </font>
    <font>
      <b val="true"/>
      <i val="true"/>
      <sz val="10"/>
      <color rgb="FF0000FF"/>
      <name val="Arial"/>
      <family val="2"/>
      <charset val="1"/>
    </font>
    <font>
      <sz val="10"/>
      <name val="Symbol"/>
      <family val="1"/>
      <charset val="2"/>
    </font>
    <font>
      <sz val="6"/>
      <color rgb="FF000000"/>
      <name val="Arial"/>
      <family val="2"/>
      <charset val="1"/>
    </font>
    <font>
      <sz val="10"/>
      <color rgb="FF000000"/>
      <name val="Arial"/>
      <family val="2"/>
      <charset val="1"/>
    </font>
    <font>
      <b val="true"/>
      <sz val="10"/>
      <color rgb="FFC0C0C0"/>
      <name val="Arial"/>
      <family val="2"/>
      <charset val="1"/>
    </font>
    <font>
      <sz val="10"/>
      <color rgb="FFC0C0C0"/>
      <name val="Arial"/>
      <family val="2"/>
      <charset val="1"/>
    </font>
    <font>
      <sz val="8"/>
      <color rgb="FF808080"/>
      <name val="Arial"/>
      <family val="2"/>
      <charset val="1"/>
    </font>
    <font>
      <sz val="8"/>
      <color rgb="FF969696"/>
      <name val="Arial"/>
      <family val="2"/>
      <charset val="1"/>
    </font>
    <font>
      <sz val="10"/>
      <color rgb="FFFF0000"/>
      <name val="Arial"/>
      <family val="2"/>
      <charset val="1"/>
    </font>
    <font>
      <sz val="10"/>
      <color rgb="FF008000"/>
      <name val="Arial"/>
      <family val="2"/>
      <charset val="1"/>
    </font>
    <font>
      <b val="true"/>
      <sz val="10"/>
      <color rgb="FF808080"/>
      <name val="Arial"/>
      <family val="2"/>
      <charset val="1"/>
    </font>
    <font>
      <sz val="10"/>
      <color rgb="FF808080"/>
      <name val="Arial"/>
      <family val="2"/>
      <charset val="1"/>
    </font>
    <font>
      <b val="true"/>
      <sz val="10"/>
      <color rgb="FFFF0000"/>
      <name val="Arial"/>
      <family val="2"/>
      <charset val="1"/>
    </font>
    <font>
      <b val="true"/>
      <sz val="8"/>
      <color rgb="FF808080"/>
      <name val="Arial"/>
      <family val="2"/>
      <charset val="1"/>
    </font>
    <font>
      <u val="single"/>
      <sz val="10"/>
      <color rgb="FF0000FF"/>
      <name val="Arial"/>
      <family val="2"/>
      <charset val="1"/>
    </font>
    <font>
      <i val="true"/>
      <sz val="8"/>
      <name val="Arial"/>
      <family val="2"/>
      <charset val="1"/>
    </font>
    <font>
      <sz val="10"/>
      <name val="Arial"/>
      <family val="0"/>
      <charset val="1"/>
    </font>
    <font>
      <b val="true"/>
      <sz val="20"/>
      <name val="Arial"/>
      <family val="2"/>
      <charset val="1"/>
    </font>
    <font>
      <b val="true"/>
      <i val="true"/>
      <sz val="10"/>
      <name val="Arial"/>
      <family val="2"/>
      <charset val="1"/>
    </font>
    <font>
      <sz val="9"/>
      <name val="Arial"/>
      <family val="2"/>
      <charset val="1"/>
    </font>
    <font>
      <sz val="10"/>
      <name val="Arial"/>
      <family val="2"/>
    </font>
    <font>
      <b val="true"/>
      <sz val="11"/>
      <name val="Cambria"/>
      <family val="2"/>
      <charset val="1"/>
    </font>
    <font>
      <sz val="11"/>
      <color theme="1"/>
      <name val="Calibri"/>
      <family val="2"/>
      <charset val="1"/>
    </font>
    <font>
      <b val="true"/>
      <sz val="11"/>
      <color theme="1"/>
      <name val="Calibri"/>
      <family val="2"/>
      <charset val="1"/>
    </font>
    <font>
      <b val="true"/>
      <sz val="11"/>
      <color rgb="FF000000"/>
      <name val="Calibri"/>
      <family val="2"/>
      <charset val="1"/>
    </font>
    <font>
      <b val="true"/>
      <sz val="11"/>
      <color theme="1"/>
      <name val="Aptos Narrow"/>
      <family val="2"/>
      <charset val="1"/>
    </font>
  </fonts>
  <fills count="7">
    <fill>
      <patternFill patternType="none"/>
    </fill>
    <fill>
      <patternFill patternType="gray125"/>
    </fill>
    <fill>
      <patternFill patternType="solid">
        <fgColor rgb="FFFFCC99"/>
        <bgColor rgb="FFCCCCCC"/>
      </patternFill>
    </fill>
    <fill>
      <patternFill patternType="solid">
        <fgColor rgb="FFC0C0C0"/>
        <bgColor rgb="FFCCCCCC"/>
      </patternFill>
    </fill>
    <fill>
      <patternFill patternType="solid">
        <fgColor rgb="FFCCFFCC"/>
        <bgColor rgb="FFCCFFFF"/>
      </patternFill>
    </fill>
    <fill>
      <patternFill patternType="solid">
        <fgColor rgb="FFFFFFCC"/>
        <bgColor rgb="FFFFFFFF"/>
      </patternFill>
    </fill>
    <fill>
      <patternFill patternType="solid">
        <fgColor rgb="FFCCCCCC"/>
        <bgColor rgb="FFC0C0C0"/>
      </patternFill>
    </fill>
  </fills>
  <borders count="7">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right/>
      <top/>
      <bottom style="thin"/>
      <diagonal/>
    </border>
    <border diagonalUp="false" diagonalDown="false">
      <left/>
      <right/>
      <top style="thin"/>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70" fontId="0" fillId="0" borderId="0" applyFont="true" applyBorder="false" applyAlignment="true" applyProtection="false">
      <alignment horizontal="general" vertical="bottom" textRotation="0" wrapText="false" indent="0" shrinkToFit="false"/>
    </xf>
    <xf numFmtId="164" fontId="25" fillId="0" borderId="0" applyFont="true" applyBorder="false" applyAlignment="true" applyProtection="false">
      <alignment horizontal="general" vertical="bottom" textRotation="0" wrapText="false" indent="0" shrinkToFit="false"/>
    </xf>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6" fillId="2" borderId="1" xfId="0" applyFont="true" applyBorder="true" applyAlignment="true" applyProtection="true">
      <alignment horizontal="right" vertical="bottom" textRotation="0" wrapText="false" indent="0" shrinkToFit="true"/>
      <protection locked="fals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7" fillId="3" borderId="2" xfId="0" applyFont="true" applyBorder="true" applyAlignment="true" applyProtection="true">
      <alignment horizontal="center" vertical="bottom" textRotation="0" wrapText="false" indent="0" shrinkToFit="true"/>
      <protection locked="false" hidden="false"/>
    </xf>
    <xf numFmtId="164" fontId="8" fillId="3" borderId="3" xfId="0" applyFont="true" applyBorder="true" applyAlignment="true" applyProtection="true">
      <alignment horizontal="center" vertical="bottom" textRotation="0" wrapText="false" indent="0" shrinkToFit="true"/>
      <protection locked="false" hidden="false"/>
    </xf>
    <xf numFmtId="164" fontId="7" fillId="3" borderId="3" xfId="0" applyFont="true" applyBorder="true" applyAlignment="true" applyProtection="true">
      <alignment horizontal="center" vertical="bottom" textRotation="0" wrapText="false" indent="0" shrinkToFit="true"/>
      <protection locked="false" hidden="false"/>
    </xf>
    <xf numFmtId="164" fontId="7" fillId="3" borderId="4" xfId="0" applyFont="true" applyBorder="true" applyAlignment="true" applyProtection="true">
      <alignment horizontal="center" vertical="bottom" textRotation="0" wrapText="false" indent="0" shrinkToFit="true"/>
      <protection locked="fals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false" indent="0" shrinkToFit="true"/>
      <protection locked="true" hidden="false"/>
    </xf>
    <xf numFmtId="164" fontId="10" fillId="0" borderId="0" xfId="0" applyFont="true" applyBorder="false" applyAlignment="true" applyProtection="true">
      <alignment horizontal="right" vertical="bottom" textRotation="0" wrapText="false" indent="0" shrinkToFit="false"/>
      <protection locked="true" hidden="false"/>
    </xf>
    <xf numFmtId="164" fontId="10" fillId="0" borderId="0" xfId="0" applyFont="true" applyBorder="true" applyAlignment="true" applyProtection="true">
      <alignment horizontal="left"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7" fillId="5" borderId="5" xfId="0" applyFont="true" applyBorder="true" applyAlignment="true" applyProtection="true">
      <alignment horizontal="right" vertical="bottom" textRotation="0" wrapText="false" indent="0" shrinkToFit="true"/>
      <protection locked="fals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right" vertical="bottom" textRotation="0" wrapText="false" indent="0" shrinkToFit="true"/>
      <protection locked="false" hidden="false"/>
    </xf>
    <xf numFmtId="164" fontId="11" fillId="0" borderId="0" xfId="0" applyFont="true" applyBorder="true" applyAlignment="true" applyProtection="true">
      <alignment horizontal="left" vertical="bottom" textRotation="0" wrapText="false" indent="0" shrinkToFit="false"/>
      <protection locked="true" hidden="false"/>
    </xf>
    <xf numFmtId="164" fontId="7" fillId="0" borderId="0" xfId="0" applyFont="true" applyBorder="true" applyAlignment="true" applyProtection="true">
      <alignment horizontal="left" vertical="bottom" textRotation="0" wrapText="false" indent="0" shrinkToFit="false"/>
      <protection locked="true" hidden="false"/>
    </xf>
    <xf numFmtId="166" fontId="6" fillId="5" borderId="5" xfId="0" applyFont="true" applyBorder="true" applyAlignment="true" applyProtection="true">
      <alignment horizontal="right" vertical="bottom" textRotation="0" wrapText="false" indent="0" shrinkToFit="true"/>
      <protection locked="fals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6" fontId="6" fillId="5" borderId="6" xfId="0" applyFont="true" applyBorder="true" applyAlignment="true" applyProtection="true">
      <alignment horizontal="right" vertical="bottom" textRotation="0" wrapText="false" indent="0" shrinkToFit="true"/>
      <protection locked="false" hidden="false"/>
    </xf>
    <xf numFmtId="166" fontId="7" fillId="5" borderId="6" xfId="0" applyFont="true" applyBorder="true" applyAlignment="true" applyProtection="true">
      <alignment horizontal="right" vertical="bottom" textRotation="0" wrapText="false" indent="0" shrinkToFit="true"/>
      <protection locked="false" hidden="false"/>
    </xf>
    <xf numFmtId="167" fontId="6" fillId="5" borderId="6" xfId="0" applyFont="true" applyBorder="true" applyAlignment="true" applyProtection="true">
      <alignment horizontal="right" vertical="bottom" textRotation="0" wrapText="false" indent="0" shrinkToFit="true"/>
      <protection locked="false" hidden="false"/>
    </xf>
    <xf numFmtId="168" fontId="6" fillId="0" borderId="0" xfId="0" applyFont="true" applyBorder="true" applyAlignment="true" applyProtection="true">
      <alignment horizontal="right" vertical="bottom" textRotation="0" wrapText="false" indent="0" shrinkToFit="true"/>
      <protection locked="false" hidden="false"/>
    </xf>
    <xf numFmtId="169" fontId="7" fillId="5" borderId="5" xfId="0" applyFont="true" applyBorder="true" applyAlignment="true" applyProtection="true">
      <alignment horizontal="right" vertical="bottom" textRotation="0" wrapText="false" indent="0" shrinkToFit="true"/>
      <protection locked="false" hidden="false"/>
    </xf>
    <xf numFmtId="169" fontId="7" fillId="5" borderId="6" xfId="0" applyFont="true" applyBorder="true" applyAlignment="true" applyProtection="true">
      <alignment horizontal="right" vertical="bottom" textRotation="0" wrapText="false" indent="0" shrinkToFit="true"/>
      <protection locked="false" hidden="false"/>
    </xf>
    <xf numFmtId="171" fontId="7" fillId="5" borderId="6" xfId="19" applyFont="true" applyBorder="true" applyAlignment="true" applyProtection="true">
      <alignment horizontal="right" vertical="bottom" textRotation="0" wrapText="false" indent="0" shrinkToFit="true"/>
      <protection locked="false" hidden="false"/>
    </xf>
    <xf numFmtId="172" fontId="7" fillId="5" borderId="6" xfId="0" applyFont="true" applyBorder="true" applyAlignment="true" applyProtection="true">
      <alignment horizontal="right" vertical="bottom" textRotation="0" wrapText="false" indent="0" shrinkToFit="true"/>
      <protection locked="false" hidden="false"/>
    </xf>
    <xf numFmtId="164" fontId="6" fillId="0" borderId="0" xfId="0" applyFont="true" applyBorder="false" applyAlignment="true" applyProtection="true">
      <alignment horizontal="right" vertical="bottom" textRotation="0" wrapText="false" indent="0" shrinkToFit="true"/>
      <protection locked="true" hidden="false"/>
    </xf>
    <xf numFmtId="166" fontId="4" fillId="0" borderId="0" xfId="0" applyFont="true" applyBorder="fals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73" fontId="7" fillId="0" borderId="1" xfId="0" applyFont="true" applyBorder="true" applyAlignment="true" applyProtection="true">
      <alignment horizontal="lef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15" fillId="0" borderId="0" xfId="0" applyFont="true" applyBorder="true" applyAlignment="true" applyProtection="true">
      <alignment horizontal="right" vertical="bottom" textRotation="0" wrapText="false" indent="0" shrinkToFit="false"/>
      <protection locked="true" hidden="false"/>
    </xf>
    <xf numFmtId="168" fontId="16" fillId="0" borderId="0" xfId="0" applyFont="true" applyBorder="true" applyAlignment="true" applyProtection="true">
      <alignment horizontal="right" vertical="bottom" textRotation="0" wrapText="false" indent="0" shrinkToFit="false"/>
      <protection locked="true" hidden="false"/>
    </xf>
    <xf numFmtId="164" fontId="4" fillId="0" borderId="0" xfId="0" applyFont="true" applyBorder="true" applyAlignment="true" applyProtection="true">
      <alignment horizontal="center" vertical="bottom" textRotation="0" wrapText="false" indent="0" shrinkToFit="false"/>
      <protection locked="true" hidden="false"/>
    </xf>
    <xf numFmtId="166" fontId="4" fillId="0" borderId="0" xfId="0" applyFont="true" applyBorder="false" applyAlignment="true" applyProtection="true">
      <alignment horizontal="right" vertical="bottom" textRotation="0" wrapText="false" indent="0" shrinkToFit="false"/>
      <protection locked="true" hidden="false"/>
    </xf>
    <xf numFmtId="166" fontId="7" fillId="0" borderId="0" xfId="0" applyFont="true" applyBorder="tru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true" applyAlignment="true" applyProtection="true">
      <alignment horizontal="right" vertical="bottom" textRotation="0" wrapText="false" indent="0" shrinkToFit="false"/>
      <protection locked="true" hidden="false"/>
    </xf>
    <xf numFmtId="166" fontId="7" fillId="4" borderId="1" xfId="0" applyFont="true" applyBorder="true" applyAlignment="true" applyProtection="true">
      <alignment horizontal="left" vertical="bottom" textRotation="0" wrapText="false" indent="0" shrinkToFit="false"/>
      <protection locked="true" hidden="false"/>
    </xf>
    <xf numFmtId="164" fontId="21" fillId="0" borderId="0" xfId="0" applyFont="true" applyBorder="false" applyAlignment="true" applyProtection="true">
      <alignment horizontal="right" vertical="bottom" textRotation="0" wrapText="false" indent="0" shrinkToFit="false"/>
      <protection locked="true" hidden="false"/>
    </xf>
    <xf numFmtId="164" fontId="14" fillId="0" borderId="0" xfId="0" applyFont="true" applyBorder="false" applyAlignment="true" applyProtection="true">
      <alignment horizontal="right" vertical="bottom" textRotation="0" wrapText="false" indent="0" shrinkToFit="false"/>
      <protection locked="true" hidden="false"/>
    </xf>
    <xf numFmtId="166" fontId="23" fillId="0" borderId="0" xfId="0" applyFont="true" applyBorder="true" applyAlignment="true" applyProtection="true">
      <alignment horizontal="left" vertical="bottom" textRotation="0" wrapText="false" indent="0" shrinkToFit="false"/>
      <protection locked="true" hidden="false"/>
    </xf>
    <xf numFmtId="166" fontId="4" fillId="0" borderId="0" xfId="0" applyFont="true" applyBorder="true" applyAlignment="true" applyProtection="true">
      <alignment horizontal="left" vertical="bottom" textRotation="0" wrapText="false" indent="0" shrinkToFit="false"/>
      <protection locked="true" hidden="false"/>
    </xf>
    <xf numFmtId="164" fontId="4" fillId="0" borderId="0" xfId="0" applyFont="true" applyBorder="true" applyAlignment="true" applyProtection="true">
      <alignment horizontal="left" vertical="bottom" textRotation="0" wrapText="false" indent="0" shrinkToFit="true"/>
      <protection locked="true" hidden="false"/>
    </xf>
    <xf numFmtId="168" fontId="7" fillId="0" borderId="0" xfId="0" applyFont="true" applyBorder="true" applyAlignment="true" applyProtection="true">
      <alignment horizontal="left" vertical="bottom" textRotation="0" wrapText="false" indent="0" shrinkToFit="false"/>
      <protection locked="true" hidden="false"/>
    </xf>
    <xf numFmtId="174" fontId="7" fillId="4" borderId="1" xfId="0" applyFont="true" applyBorder="true" applyAlignment="true" applyProtection="true">
      <alignment horizontal="left" vertical="bottom" textRotation="0" wrapText="false" indent="0" shrinkToFit="false"/>
      <protection locked="true" hidden="false"/>
    </xf>
    <xf numFmtId="174" fontId="23" fillId="0" borderId="0" xfId="0" applyFont="true" applyBorder="true" applyAlignment="true" applyProtection="true">
      <alignment horizontal="left" vertical="bottom" textRotation="0" wrapText="false" indent="0" shrinkToFit="false"/>
      <protection locked="true" hidden="false"/>
    </xf>
    <xf numFmtId="164" fontId="7" fillId="0" borderId="0" xfId="0" applyFont="true" applyBorder="true" applyAlignment="true" applyProtection="true">
      <alignment horizontal="center" vertical="bottom" textRotation="0" wrapText="false" indent="0" shrinkToFit="false"/>
      <protection locked="true" hidden="false"/>
    </xf>
    <xf numFmtId="164" fontId="11" fillId="0" borderId="0" xfId="0" applyFont="true" applyBorder="true" applyAlignment="true" applyProtection="true">
      <alignment horizontal="left" vertical="bottom" textRotation="0" wrapText="false" indent="0" shrinkToFit="false"/>
      <protection locked="false" hidden="false"/>
    </xf>
    <xf numFmtId="164" fontId="17" fillId="0" borderId="0" xfId="0" applyFont="true" applyBorder="true" applyAlignment="true" applyProtection="true">
      <alignment horizontal="left" vertical="bottom" textRotation="0" wrapText="false" indent="0" shrinkToFit="false"/>
      <protection locked="false" hidden="false"/>
    </xf>
    <xf numFmtId="164" fontId="21" fillId="0" borderId="0" xfId="0" applyFont="true" applyBorder="true" applyAlignment="true" applyProtection="true">
      <alignment horizontal="right" vertical="bottom" textRotation="0" wrapText="false" indent="0" shrinkToFit="false"/>
      <protection locked="false" hidden="false"/>
    </xf>
    <xf numFmtId="164" fontId="4" fillId="0" borderId="0" xfId="0" applyFont="true" applyBorder="true" applyAlignment="true" applyProtection="true">
      <alignment horizontal="left" vertical="bottom" textRotation="0" wrapText="false" indent="0" shrinkToFit="false"/>
      <protection locked="true" hidden="false"/>
    </xf>
    <xf numFmtId="164" fontId="23" fillId="4" borderId="1" xfId="0" applyFont="true" applyBorder="true" applyAlignment="true" applyProtection="true">
      <alignment horizontal="left" vertical="bottom" textRotation="0" wrapText="false" indent="0" shrinkToFit="false"/>
      <protection locked="true" hidden="false"/>
    </xf>
    <xf numFmtId="174" fontId="7" fillId="0" borderId="0" xfId="0" applyFont="true" applyBorder="tru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center" vertical="bottom" textRotation="0" wrapText="false" indent="0" shrinkToFit="false"/>
      <protection locked="true" hidden="false"/>
    </xf>
    <xf numFmtId="164" fontId="17"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right" vertical="bottom" textRotation="0" wrapText="false" indent="0" shrinkToFit="false"/>
      <protection locked="true" hidden="false"/>
    </xf>
    <xf numFmtId="164" fontId="17" fillId="0" borderId="0" xfId="0" applyFont="true" applyBorder="true" applyAlignment="true" applyProtection="true">
      <alignment horizontal="left" vertical="bottom" textRotation="0" wrapText="false" indent="0" shrinkToFit="false"/>
      <protection locked="true" hidden="false"/>
    </xf>
    <xf numFmtId="164" fontId="7" fillId="3" borderId="2" xfId="0" applyFont="true" applyBorder="true" applyAlignment="true" applyProtection="true">
      <alignment horizontal="center" vertical="bottom" textRotation="0" wrapText="false" indent="0" shrinkToFit="false"/>
      <protection locked="true" hidden="false"/>
    </xf>
    <xf numFmtId="164" fontId="0" fillId="3" borderId="3" xfId="0" applyFont="true" applyBorder="true" applyAlignment="true" applyProtection="true">
      <alignment horizontal="center" vertical="bottom" textRotation="0" wrapText="false" indent="0" shrinkToFit="false"/>
      <protection locked="true" hidden="false"/>
    </xf>
    <xf numFmtId="164" fontId="25" fillId="3" borderId="3" xfId="20" applyFont="true" applyBorder="true" applyAlignment="true" applyProtection="true">
      <alignment horizontal="center" vertical="bottom" textRotation="0" wrapText="false" indent="0" shrinkToFit="false"/>
      <protection locked="true" hidden="false"/>
    </xf>
    <xf numFmtId="164" fontId="25" fillId="3" borderId="4" xfId="20" applyFont="false" applyBorder="true" applyAlignment="true" applyProtection="true">
      <alignment horizontal="center" vertical="bottom" textRotation="0" wrapText="false" indent="0" shrinkToFit="false"/>
      <protection locked="true" hidden="false"/>
    </xf>
    <xf numFmtId="164" fontId="6" fillId="0" borderId="0" xfId="0" applyFont="true" applyBorder="true" applyAlignment="true" applyProtection="true">
      <alignment horizontal="right" vertical="bottom" textRotation="0" wrapText="false" indent="0" shrinkToFit="true"/>
      <protection locked="true" hidden="false"/>
    </xf>
    <xf numFmtId="164" fontId="26" fillId="0" borderId="0" xfId="0" applyFont="true" applyBorder="true" applyAlignment="true" applyProtection="true">
      <alignment horizontal="center" vertical="bottom" textRotation="0" wrapText="false" indent="0" shrinkToFit="false"/>
      <protection locked="true" hidden="false"/>
    </xf>
    <xf numFmtId="164" fontId="27" fillId="0" borderId="0" xfId="0" applyFont="true" applyBorder="true" applyAlignment="true" applyProtection="true">
      <alignment horizontal="general" vertical="bottom" textRotation="0" wrapText="false" indent="0" shrinkToFit="false"/>
      <protection locked="true" hidden="false"/>
    </xf>
    <xf numFmtId="164" fontId="28" fillId="0" borderId="0" xfId="0" applyFont="true" applyBorder="tru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right" vertical="bottom" textRotation="0" wrapText="false" indent="0" shrinkToFit="false"/>
      <protection locked="true" hidden="false"/>
    </xf>
    <xf numFmtId="167" fontId="29" fillId="0" borderId="0" xfId="0" applyFont="true" applyBorder="tru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7" fillId="0" borderId="0" xfId="0" applyFont="true" applyBorder="true" applyAlignment="true" applyProtection="true">
      <alignment horizontal="general" vertical="bottom" textRotation="0" wrapText="false" indent="0" shrinkToFit="false"/>
      <protection locked="true" hidden="false"/>
    </xf>
    <xf numFmtId="167" fontId="29" fillId="0" borderId="0" xfId="0" applyFont="true" applyBorder="false" applyAlignment="true" applyProtection="true">
      <alignment horizontal="left" vertical="bottom" textRotation="0" wrapText="false" indent="0" shrinkToFit="false"/>
      <protection locked="true" hidden="false"/>
    </xf>
    <xf numFmtId="166" fontId="7" fillId="0" borderId="0" xfId="0" applyFont="true" applyBorder="true" applyAlignment="true" applyProtection="true">
      <alignment horizontal="general" vertical="bottom" textRotation="0" wrapText="false" indent="0" shrinkToFit="false"/>
      <protection locked="true" hidden="false"/>
    </xf>
    <xf numFmtId="166" fontId="7"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true" applyAlignment="true" applyProtection="true">
      <alignment horizontal="right" vertical="bottom" textRotation="0" wrapText="false" indent="0" shrinkToFit="false"/>
      <protection locked="true" hidden="false"/>
    </xf>
    <xf numFmtId="175" fontId="7" fillId="0" borderId="0" xfId="0" applyFont="true" applyBorder="true" applyAlignment="true" applyProtection="true">
      <alignment horizontal="general" vertical="bottom" textRotation="0" wrapText="false" indent="0" shrinkToFit="false"/>
      <protection locked="true" hidden="false"/>
    </xf>
    <xf numFmtId="173" fontId="4" fillId="0" borderId="0" xfId="0" applyFont="true" applyBorder="tru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right" vertical="bottom" textRotation="0" wrapText="false" indent="0" shrinkToFit="false"/>
      <protection locked="true" hidden="false"/>
    </xf>
    <xf numFmtId="164" fontId="30" fillId="0" borderId="0" xfId="0" applyFont="true" applyBorder="true" applyAlignment="true" applyProtection="true">
      <alignment horizontal="left" vertical="bottom" textRotation="0" wrapText="false" indent="0" shrinkToFit="true"/>
      <protection locked="true" hidden="false"/>
    </xf>
    <xf numFmtId="164" fontId="4" fillId="0" borderId="0" xfId="0" applyFont="true" applyBorder="true" applyAlignment="true" applyProtection="true">
      <alignment horizontal="right" vertical="bottom" textRotation="0" wrapText="false" indent="0" shrinkToFit="true"/>
      <protection locked="true" hidden="false"/>
    </xf>
    <xf numFmtId="173" fontId="7" fillId="0" borderId="0" xfId="0" applyFont="true" applyBorder="true" applyAlignment="true" applyProtection="true">
      <alignment horizontal="general" vertical="bottom" textRotation="0" wrapText="false" indent="0" shrinkToFit="false"/>
      <protection locked="true" hidden="false"/>
    </xf>
    <xf numFmtId="174" fontId="4" fillId="0" borderId="0" xfId="0" applyFont="true" applyBorder="true" applyAlignment="true" applyProtection="true">
      <alignment horizontal="left" vertical="bottom" textRotation="0" wrapText="false" indent="0" shrinkToFit="false"/>
      <protection locked="true" hidden="false"/>
    </xf>
    <xf numFmtId="164" fontId="11" fillId="0" borderId="0" xfId="0" applyFont="true" applyBorder="false" applyAlignment="true" applyProtection="true">
      <alignment horizontal="left" vertical="bottom" textRotation="0" wrapText="false" indent="0" shrinkToFit="false"/>
      <protection locked="true" hidden="false"/>
    </xf>
    <xf numFmtId="167" fontId="7" fillId="0" borderId="0" xfId="0" applyFont="true" applyBorder="true" applyAlignment="true" applyProtection="true">
      <alignment horizontal="left" vertical="bottom" textRotation="0" wrapText="false" indent="0" shrinkToFit="false"/>
      <protection locked="true" hidden="false"/>
    </xf>
    <xf numFmtId="164" fontId="32" fillId="6" borderId="0" xfId="0" applyFont="true" applyBorder="false" applyAlignment="true" applyProtection="true">
      <alignment horizontal="general" vertical="bottom" textRotation="0" wrapText="false" indent="0" shrinkToFit="false"/>
      <protection locked="true" hidden="false"/>
    </xf>
    <xf numFmtId="164" fontId="33" fillId="0" borderId="1" xfId="0" applyFont="true" applyBorder="true" applyAlignment="true" applyProtection="true">
      <alignment horizontal="center" vertical="center" textRotation="0" wrapText="true" indent="0" shrinkToFit="false"/>
      <protection locked="true" hidden="false"/>
    </xf>
    <xf numFmtId="164" fontId="34" fillId="0" borderId="1" xfId="0" applyFont="true" applyBorder="true" applyAlignment="true" applyProtection="true">
      <alignment horizontal="center" vertical="top" textRotation="0" wrapText="true" indent="0" shrinkToFit="false"/>
      <protection locked="true" hidden="false"/>
    </xf>
    <xf numFmtId="164" fontId="33" fillId="0" borderId="1" xfId="0" applyFont="true" applyBorder="true" applyAlignment="true" applyProtection="true">
      <alignment horizontal="center" vertical="top" textRotation="0" wrapText="true" indent="0" shrinkToFit="false"/>
      <protection locked="true" hidden="false"/>
    </xf>
    <xf numFmtId="164" fontId="33" fillId="0" borderId="1" xfId="0" applyFont="true" applyBorder="true" applyAlignment="true" applyProtection="true">
      <alignment horizontal="general" vertical="top" textRotation="0" wrapText="true" indent="0" shrinkToFit="false"/>
      <protection locked="true" hidden="false"/>
    </xf>
    <xf numFmtId="164" fontId="35" fillId="0" borderId="1" xfId="0" applyFont="true" applyBorder="true" applyAlignment="true" applyProtection="true">
      <alignment horizontal="center" vertical="top" textRotation="0" wrapText="true" indent="0" shrinkToFit="false"/>
      <protection locked="true" hidden="false"/>
    </xf>
    <xf numFmtId="164" fontId="34" fillId="0" borderId="0" xfId="0" applyFont="true" applyBorder="false" applyAlignment="true" applyProtection="true">
      <alignment horizontal="center" vertical="bottom" textRotation="0" wrapText="true" indent="0" shrinkToFit="false"/>
      <protection locked="true" hidden="false"/>
    </xf>
    <xf numFmtId="164" fontId="36" fillId="0" borderId="0" xfId="0" applyFont="true" applyBorder="false" applyAlignment="true" applyProtection="true">
      <alignment horizontal="center" vertical="bottom" textRotation="0" wrapText="true" indent="0" shrinkToFit="false"/>
      <protection locked="true" hidden="false"/>
    </xf>
    <xf numFmtId="164" fontId="36" fillId="0" borderId="1" xfId="0" applyFont="true" applyBorder="true" applyAlignment="true" applyProtection="true">
      <alignment horizontal="center" vertical="bottom" textRotation="0" wrapText="true" indent="0" shrinkToFit="false"/>
      <protection locked="true" hidden="false"/>
    </xf>
    <xf numFmtId="164" fontId="0" fillId="0" borderId="1" xfId="0" applyFont="true" applyBorder="true" applyAlignment="true" applyProtection="true">
      <alignment horizontal="general"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7">
    <dxf>
      <font>
        <name val="Aptos Narrow"/>
        <charset val="1"/>
        <family val="2"/>
        <color rgb="FF008000"/>
        <sz val="11"/>
      </font>
    </dxf>
    <dxf>
      <font>
        <name val="Aptos Narrow"/>
        <charset val="1"/>
        <family val="2"/>
        <color rgb="FFFF0000"/>
        <sz val="11"/>
      </font>
    </dxf>
    <dxf>
      <font>
        <name val="Aptos Narrow"/>
        <charset val="1"/>
        <family val="2"/>
        <b val="1"/>
        <i val="0"/>
        <color rgb="FFFF0000"/>
        <sz val="11"/>
      </font>
    </dxf>
    <dxf>
      <font>
        <name val="Aptos Narrow"/>
        <charset val="1"/>
        <family val="2"/>
        <color rgb="FF008000"/>
        <sz val="11"/>
      </font>
    </dxf>
    <dxf>
      <font>
        <name val="Aptos Narrow"/>
        <charset val="1"/>
        <family val="2"/>
        <color rgb="FF008000"/>
        <sz val="11"/>
      </font>
    </dxf>
    <dxf>
      <font>
        <name val="Aptos Narrow"/>
        <charset val="1"/>
        <family val="2"/>
        <color rgb="FF008000"/>
        <sz val="11"/>
      </font>
    </dxf>
    <dxf>
      <font>
        <name val="Aptos Narrow"/>
        <charset val="1"/>
        <family val="2"/>
        <color rgb="FF008000"/>
        <sz val="11"/>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wmf"/>
</Relationships>
</file>

<file path=xl/drawings/_rels/drawing2.xml.rels><?xml version="1.0" encoding="UTF-8"?>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4.png"/><Relationship Id="rId4" Type="http://schemas.openxmlformats.org/officeDocument/2006/relationships/image" Target="../media/image5.png"/><Relationship Id="rId5" Type="http://schemas.openxmlformats.org/officeDocument/2006/relationships/image" Target="../media/image6.png"/><Relationship Id="rId6" Type="http://schemas.openxmlformats.org/officeDocument/2006/relationships/image" Target="../media/image7.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16</xdr:col>
      <xdr:colOff>80280</xdr:colOff>
      <xdr:row>9</xdr:row>
      <xdr:rowOff>191160</xdr:rowOff>
    </xdr:from>
    <xdr:to>
      <xdr:col>18</xdr:col>
      <xdr:colOff>352080</xdr:colOff>
      <xdr:row>20</xdr:row>
      <xdr:rowOff>132480</xdr:rowOff>
    </xdr:to>
    <xdr:pic>
      <xdr:nvPicPr>
        <xdr:cNvPr id="0" name="Picture 26" descr="pipe and shell"/>
        <xdr:cNvPicPr/>
      </xdr:nvPicPr>
      <xdr:blipFill>
        <a:blip r:embed="rId1"/>
        <a:stretch/>
      </xdr:blipFill>
      <xdr:spPr>
        <a:xfrm>
          <a:off x="4445280" y="1351440"/>
          <a:ext cx="1498680" cy="175464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23760</xdr:colOff>
      <xdr:row>1</xdr:row>
      <xdr:rowOff>360</xdr:rowOff>
    </xdr:from>
    <xdr:to>
      <xdr:col>4</xdr:col>
      <xdr:colOff>2784240</xdr:colOff>
      <xdr:row>1</xdr:row>
      <xdr:rowOff>1369080</xdr:rowOff>
    </xdr:to>
    <xdr:pic>
      <xdr:nvPicPr>
        <xdr:cNvPr id="1" name="Imagen 1" descr=""/>
        <xdr:cNvPicPr/>
      </xdr:nvPicPr>
      <xdr:blipFill>
        <a:blip r:embed="rId1"/>
        <a:stretch/>
      </xdr:blipFill>
      <xdr:spPr>
        <a:xfrm>
          <a:off x="11301480" y="190800"/>
          <a:ext cx="2760480" cy="1368720"/>
        </a:xfrm>
        <a:prstGeom prst="rect">
          <a:avLst/>
        </a:prstGeom>
        <a:noFill/>
        <a:ln w="0">
          <a:noFill/>
        </a:ln>
      </xdr:spPr>
    </xdr:pic>
    <xdr:clientData/>
  </xdr:twoCellAnchor>
  <xdr:twoCellAnchor editAs="oneCell">
    <xdr:from>
      <xdr:col>4</xdr:col>
      <xdr:colOff>12960</xdr:colOff>
      <xdr:row>1</xdr:row>
      <xdr:rowOff>1218600</xdr:rowOff>
    </xdr:from>
    <xdr:to>
      <xdr:col>4</xdr:col>
      <xdr:colOff>2652480</xdr:colOff>
      <xdr:row>3</xdr:row>
      <xdr:rowOff>159840</xdr:rowOff>
    </xdr:to>
    <xdr:pic>
      <xdr:nvPicPr>
        <xdr:cNvPr id="2" name="Imagen 7" descr=""/>
        <xdr:cNvPicPr/>
      </xdr:nvPicPr>
      <xdr:blipFill>
        <a:blip r:embed="rId2"/>
        <a:stretch/>
      </xdr:blipFill>
      <xdr:spPr>
        <a:xfrm>
          <a:off x="11290680" y="1409040"/>
          <a:ext cx="2639520" cy="3600360"/>
        </a:xfrm>
        <a:prstGeom prst="rect">
          <a:avLst/>
        </a:prstGeom>
        <a:noFill/>
        <a:ln w="0">
          <a:noFill/>
        </a:ln>
      </xdr:spPr>
    </xdr:pic>
    <xdr:clientData/>
  </xdr:twoCellAnchor>
  <xdr:twoCellAnchor editAs="oneCell">
    <xdr:from>
      <xdr:col>4</xdr:col>
      <xdr:colOff>12960</xdr:colOff>
      <xdr:row>3</xdr:row>
      <xdr:rowOff>862200</xdr:rowOff>
    </xdr:from>
    <xdr:to>
      <xdr:col>5</xdr:col>
      <xdr:colOff>1469880</xdr:colOff>
      <xdr:row>3</xdr:row>
      <xdr:rowOff>2770920</xdr:rowOff>
    </xdr:to>
    <xdr:pic>
      <xdr:nvPicPr>
        <xdr:cNvPr id="3" name="Imagen 8" descr=""/>
        <xdr:cNvPicPr/>
      </xdr:nvPicPr>
      <xdr:blipFill>
        <a:blip r:embed="rId3"/>
        <a:stretch/>
      </xdr:blipFill>
      <xdr:spPr>
        <a:xfrm>
          <a:off x="11290680" y="5711760"/>
          <a:ext cx="4276080" cy="1908720"/>
        </a:xfrm>
        <a:prstGeom prst="rect">
          <a:avLst/>
        </a:prstGeom>
        <a:noFill/>
        <a:ln w="0">
          <a:noFill/>
        </a:ln>
      </xdr:spPr>
    </xdr:pic>
    <xdr:clientData/>
  </xdr:twoCellAnchor>
  <xdr:twoCellAnchor editAs="oneCell">
    <xdr:from>
      <xdr:col>4</xdr:col>
      <xdr:colOff>196920</xdr:colOff>
      <xdr:row>4</xdr:row>
      <xdr:rowOff>3960</xdr:rowOff>
    </xdr:from>
    <xdr:to>
      <xdr:col>4</xdr:col>
      <xdr:colOff>2599560</xdr:colOff>
      <xdr:row>4</xdr:row>
      <xdr:rowOff>1508400</xdr:rowOff>
    </xdr:to>
    <xdr:pic>
      <xdr:nvPicPr>
        <xdr:cNvPr id="4" name="Imagen 9" descr=""/>
        <xdr:cNvPicPr/>
      </xdr:nvPicPr>
      <xdr:blipFill>
        <a:blip r:embed="rId4"/>
        <a:stretch/>
      </xdr:blipFill>
      <xdr:spPr>
        <a:xfrm>
          <a:off x="11474640" y="8052120"/>
          <a:ext cx="2402640" cy="1504440"/>
        </a:xfrm>
        <a:prstGeom prst="rect">
          <a:avLst/>
        </a:prstGeom>
        <a:noFill/>
        <a:ln w="0">
          <a:noFill/>
        </a:ln>
      </xdr:spPr>
    </xdr:pic>
    <xdr:clientData/>
  </xdr:twoCellAnchor>
  <xdr:twoCellAnchor editAs="oneCell">
    <xdr:from>
      <xdr:col>4</xdr:col>
      <xdr:colOff>30240</xdr:colOff>
      <xdr:row>4</xdr:row>
      <xdr:rowOff>1524600</xdr:rowOff>
    </xdr:from>
    <xdr:to>
      <xdr:col>5</xdr:col>
      <xdr:colOff>29880</xdr:colOff>
      <xdr:row>6</xdr:row>
      <xdr:rowOff>30600</xdr:rowOff>
    </xdr:to>
    <xdr:pic>
      <xdr:nvPicPr>
        <xdr:cNvPr id="5" name="Imagen 10" descr=""/>
        <xdr:cNvPicPr/>
      </xdr:nvPicPr>
      <xdr:blipFill>
        <a:blip r:embed="rId5"/>
        <a:stretch/>
      </xdr:blipFill>
      <xdr:spPr>
        <a:xfrm>
          <a:off x="11307960" y="9572760"/>
          <a:ext cx="2818800" cy="2933640"/>
        </a:xfrm>
        <a:prstGeom prst="rect">
          <a:avLst/>
        </a:prstGeom>
        <a:noFill/>
        <a:ln w="0">
          <a:noFill/>
        </a:ln>
      </xdr:spPr>
    </xdr:pic>
    <xdr:clientData/>
  </xdr:twoCellAnchor>
  <xdr:twoCellAnchor editAs="oneCell">
    <xdr:from>
      <xdr:col>4</xdr:col>
      <xdr:colOff>12960</xdr:colOff>
      <xdr:row>6</xdr:row>
      <xdr:rowOff>252360</xdr:rowOff>
    </xdr:from>
    <xdr:to>
      <xdr:col>5</xdr:col>
      <xdr:colOff>442080</xdr:colOff>
      <xdr:row>7</xdr:row>
      <xdr:rowOff>75600</xdr:rowOff>
    </xdr:to>
    <xdr:pic>
      <xdr:nvPicPr>
        <xdr:cNvPr id="6" name="Imagen 11" descr=""/>
        <xdr:cNvPicPr/>
      </xdr:nvPicPr>
      <xdr:blipFill>
        <a:blip r:embed="rId6"/>
        <a:stretch/>
      </xdr:blipFill>
      <xdr:spPr>
        <a:xfrm>
          <a:off x="11290680" y="12728160"/>
          <a:ext cx="3248280" cy="205524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www.pveng.com/" TargetMode="External"/><Relationship Id="rId3" Type="http://schemas.openxmlformats.org/officeDocument/2006/relationships/drawing" Target="../drawings/drawing1.xml"/><Relationship Id="rId4"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55" activeCellId="0" sqref="K55"/>
    </sheetView>
  </sheetViews>
  <sheetFormatPr defaultColWidth="8.05078125" defaultRowHeight="12.75" customHeight="true" zeroHeight="false" outlineLevelRow="0" outlineLevelCol="0"/>
  <cols>
    <col collapsed="false" customWidth="true" hidden="true" outlineLevel="0" max="1" min="1" style="1" width="2.76"/>
    <col collapsed="false" customWidth="true" hidden="true" outlineLevel="0" max="2" min="2" style="2" width="2.76"/>
    <col collapsed="false" customWidth="true" hidden="true" outlineLevel="0" max="3" min="3" style="3" width="2.76"/>
    <col collapsed="false" customWidth="true" hidden="true" outlineLevel="0" max="9" min="4" style="4" width="2.76"/>
    <col collapsed="false" customWidth="true" hidden="false" outlineLevel="0" max="10" min="10" style="5" width="2.76"/>
    <col collapsed="false" customWidth="true" hidden="false" outlineLevel="0" max="11" min="11" style="4" width="13.46"/>
    <col collapsed="false" customWidth="true" hidden="false" outlineLevel="0" max="18" min="12" style="4" width="7.67"/>
    <col collapsed="false" customWidth="true" hidden="false" outlineLevel="0" max="19" min="19" style="6" width="9.93"/>
    <col collapsed="false" customWidth="false" hidden="true" outlineLevel="0" max="20" min="20" style="4" width="8.05"/>
    <col collapsed="false" customWidth="false" hidden="false" outlineLevel="0" max="27" min="21" style="4" width="8.05"/>
    <col collapsed="false" customWidth="true" hidden="false" outlineLevel="0" max="28" min="28" style="4" width="13.71"/>
    <col collapsed="false" customWidth="false" hidden="false" outlineLevel="0" max="257" min="29" style="4" width="8.05"/>
  </cols>
  <sheetData>
    <row r="1" customFormat="false" ht="12.75" hidden="true" customHeight="true" outlineLevel="0" collapsed="false">
      <c r="A1" s="1" t="s">
        <v>0</v>
      </c>
      <c r="K1" s="7" t="s">
        <v>1</v>
      </c>
      <c r="L1" s="8" t="n">
        <v>0.6</v>
      </c>
      <c r="M1" s="4" t="b">
        <f aca="false">TRUE()</f>
        <v>1</v>
      </c>
      <c r="O1" s="9"/>
      <c r="R1" s="4" t="s">
        <v>2</v>
      </c>
      <c r="S1" s="6" t="n">
        <v>1</v>
      </c>
    </row>
    <row r="2" customFormat="false" ht="4.5" hidden="false" customHeight="true" outlineLevel="0" collapsed="false">
      <c r="A2" s="1" t="s">
        <v>3</v>
      </c>
      <c r="B2" s="2" t="s">
        <v>4</v>
      </c>
      <c r="C2" s="3" t="s">
        <v>5</v>
      </c>
      <c r="D2" s="4" t="s">
        <v>6</v>
      </c>
      <c r="E2" s="4" t="s">
        <v>6</v>
      </c>
      <c r="I2" s="4" t="s">
        <v>7</v>
      </c>
      <c r="J2" s="5" t="n">
        <v>1</v>
      </c>
      <c r="K2" s="10"/>
      <c r="L2" s="10"/>
      <c r="M2" s="10"/>
      <c r="N2" s="10"/>
      <c r="O2" s="10"/>
      <c r="P2" s="10"/>
      <c r="Q2" s="10"/>
      <c r="R2" s="10"/>
      <c r="S2" s="10"/>
    </row>
    <row r="3" customFormat="false" ht="18.75" hidden="false" customHeight="true" outlineLevel="0" collapsed="false">
      <c r="A3" s="1" t="s">
        <v>3</v>
      </c>
      <c r="B3" s="2" t="s">
        <v>4</v>
      </c>
      <c r="C3" s="3" t="s">
        <v>5</v>
      </c>
      <c r="D3" s="4" t="s">
        <v>6</v>
      </c>
      <c r="E3" s="4" t="s">
        <v>6</v>
      </c>
      <c r="I3" s="4" t="s">
        <v>7</v>
      </c>
      <c r="J3" s="5" t="n">
        <v>2</v>
      </c>
      <c r="K3" s="11" t="s">
        <v>8</v>
      </c>
      <c r="L3" s="11"/>
      <c r="M3" s="11"/>
      <c r="N3" s="11"/>
      <c r="O3" s="11"/>
      <c r="P3" s="11"/>
      <c r="Q3" s="11"/>
      <c r="R3" s="11"/>
      <c r="S3" s="11"/>
    </row>
    <row r="4" customFormat="false" ht="12.75" hidden="false" customHeight="true" outlineLevel="0" collapsed="false">
      <c r="A4" s="1" t="s">
        <v>3</v>
      </c>
      <c r="B4" s="2" t="s">
        <v>4</v>
      </c>
      <c r="C4" s="3" t="s">
        <v>5</v>
      </c>
      <c r="D4" s="4" t="s">
        <v>6</v>
      </c>
      <c r="E4" s="4" t="s">
        <v>6</v>
      </c>
      <c r="I4" s="4" t="s">
        <v>7</v>
      </c>
      <c r="J4" s="5" t="n">
        <v>3</v>
      </c>
      <c r="K4" s="12" t="s">
        <v>9</v>
      </c>
      <c r="L4" s="12"/>
      <c r="M4" s="12"/>
      <c r="N4" s="12"/>
      <c r="O4" s="12"/>
      <c r="P4" s="12"/>
      <c r="Q4" s="12"/>
      <c r="R4" s="12"/>
      <c r="S4" s="12"/>
    </row>
    <row r="5" customFormat="false" ht="12.75" hidden="false" customHeight="true" outlineLevel="0" collapsed="false">
      <c r="A5" s="1" t="s">
        <v>3</v>
      </c>
      <c r="B5" s="2" t="s">
        <v>4</v>
      </c>
      <c r="C5" s="3" t="s">
        <v>5</v>
      </c>
      <c r="D5" s="4" t="s">
        <v>6</v>
      </c>
      <c r="E5" s="4" t="s">
        <v>6</v>
      </c>
      <c r="I5" s="4" t="s">
        <v>7</v>
      </c>
      <c r="J5" s="5" t="n">
        <v>4</v>
      </c>
      <c r="K5" s="12" t="s">
        <v>10</v>
      </c>
      <c r="L5" s="12"/>
      <c r="M5" s="12"/>
      <c r="N5" s="12"/>
      <c r="O5" s="12"/>
      <c r="P5" s="12"/>
      <c r="Q5" s="12"/>
      <c r="R5" s="12"/>
      <c r="S5" s="12"/>
    </row>
    <row r="6" customFormat="false" ht="4.5" hidden="false" customHeight="true" outlineLevel="0" collapsed="false">
      <c r="A6" s="1" t="s">
        <v>3</v>
      </c>
      <c r="B6" s="2" t="s">
        <v>4</v>
      </c>
      <c r="C6" s="3" t="s">
        <v>5</v>
      </c>
      <c r="D6" s="4" t="s">
        <v>6</v>
      </c>
      <c r="E6" s="4" t="s">
        <v>6</v>
      </c>
      <c r="I6" s="4" t="s">
        <v>7</v>
      </c>
      <c r="J6" s="5" t="n">
        <v>5</v>
      </c>
      <c r="K6" s="13"/>
      <c r="L6" s="13"/>
      <c r="M6" s="13"/>
      <c r="N6" s="13"/>
      <c r="O6" s="13"/>
      <c r="P6" s="13"/>
      <c r="Q6" s="13"/>
      <c r="R6" s="13"/>
      <c r="S6" s="13"/>
    </row>
    <row r="7" customFormat="false" ht="20.25" hidden="false" customHeight="true" outlineLevel="0" collapsed="false">
      <c r="A7" s="1" t="s">
        <v>11</v>
      </c>
      <c r="B7" s="2" t="s">
        <v>4</v>
      </c>
      <c r="C7" s="3" t="s">
        <v>5</v>
      </c>
      <c r="D7" s="4" t="s">
        <v>6</v>
      </c>
      <c r="I7" s="4" t="s">
        <v>7</v>
      </c>
      <c r="J7" s="5" t="n">
        <v>6</v>
      </c>
      <c r="K7" s="14" t="s">
        <v>12</v>
      </c>
      <c r="Q7" s="15"/>
      <c r="R7" s="16" t="s">
        <v>13</v>
      </c>
      <c r="S7" s="17" t="s">
        <v>14</v>
      </c>
      <c r="T7" s="18" t="e">
        <f aca="false">#¿nombre?*2</f>
        <v>#NAME?</v>
      </c>
    </row>
    <row r="8" customFormat="false" ht="12.75" hidden="false" customHeight="true" outlineLevel="0" collapsed="false">
      <c r="A8" s="1" t="s">
        <v>15</v>
      </c>
      <c r="B8" s="2" t="s">
        <v>4</v>
      </c>
      <c r="C8" s="3" t="s">
        <v>5</v>
      </c>
      <c r="D8" s="4" t="s">
        <v>6</v>
      </c>
      <c r="I8" s="4" t="s">
        <v>7</v>
      </c>
      <c r="J8" s="5" t="n">
        <v>7</v>
      </c>
      <c r="K8" s="19" t="s">
        <v>16</v>
      </c>
      <c r="L8" s="19"/>
      <c r="M8" s="19"/>
      <c r="N8" s="19"/>
      <c r="O8" s="20" t="s">
        <v>17</v>
      </c>
      <c r="T8" s="6"/>
    </row>
    <row r="9" customFormat="false" ht="5.1" hidden="false" customHeight="true" outlineLevel="0" collapsed="false">
      <c r="A9" s="1" t="s">
        <v>18</v>
      </c>
      <c r="B9" s="2" t="s">
        <v>4</v>
      </c>
      <c r="C9" s="3" t="s">
        <v>5</v>
      </c>
      <c r="D9" s="4" t="s">
        <v>6</v>
      </c>
      <c r="I9" s="4" t="s">
        <v>7</v>
      </c>
      <c r="K9" s="21"/>
      <c r="L9" s="8"/>
    </row>
    <row r="10" customFormat="false" ht="17.85" hidden="false" customHeight="true" outlineLevel="0" collapsed="false">
      <c r="A10" s="1" t="s">
        <v>19</v>
      </c>
      <c r="B10" s="2" t="s">
        <v>4</v>
      </c>
      <c r="C10" s="3" t="s">
        <v>5</v>
      </c>
      <c r="D10" s="4" t="s">
        <v>6</v>
      </c>
      <c r="I10" s="4" t="s">
        <v>7</v>
      </c>
      <c r="J10" s="5" t="n">
        <v>8</v>
      </c>
      <c r="K10" s="22" t="s">
        <v>20</v>
      </c>
      <c r="L10" s="6"/>
      <c r="M10" s="6"/>
      <c r="N10" s="6"/>
      <c r="T10" s="23"/>
    </row>
    <row r="11" customFormat="false" ht="12.75" hidden="false" customHeight="true" outlineLevel="0" collapsed="false">
      <c r="A11" s="1" t="s">
        <v>21</v>
      </c>
      <c r="B11" s="2" t="s">
        <v>4</v>
      </c>
      <c r="C11" s="3" t="s">
        <v>5</v>
      </c>
      <c r="D11" s="4" t="s">
        <v>6</v>
      </c>
      <c r="E11" s="4" t="s">
        <v>6</v>
      </c>
      <c r="I11" s="4" t="s">
        <v>7</v>
      </c>
      <c r="J11" s="5" t="n">
        <v>9</v>
      </c>
      <c r="K11" s="24" t="n">
        <v>24</v>
      </c>
      <c r="L11" s="23" t="s">
        <v>22</v>
      </c>
      <c r="M11" s="6"/>
      <c r="N11" s="6"/>
      <c r="O11" s="25"/>
      <c r="T11" s="26"/>
    </row>
    <row r="12" customFormat="false" ht="12.75" hidden="false" customHeight="true" outlineLevel="0" collapsed="false">
      <c r="A12" s="1" t="s">
        <v>21</v>
      </c>
      <c r="B12" s="2" t="s">
        <v>4</v>
      </c>
      <c r="C12" s="3" t="s">
        <v>5</v>
      </c>
      <c r="D12" s="4" t="s">
        <v>6</v>
      </c>
      <c r="E12" s="4" t="s">
        <v>6</v>
      </c>
      <c r="I12" s="4" t="s">
        <v>7</v>
      </c>
      <c r="J12" s="5" t="n">
        <v>10</v>
      </c>
      <c r="K12" s="27" t="n">
        <v>0.25</v>
      </c>
      <c r="L12" s="23" t="s">
        <v>23</v>
      </c>
      <c r="M12" s="6"/>
      <c r="N12" s="6"/>
      <c r="O12" s="25"/>
      <c r="T12" s="26"/>
    </row>
    <row r="13" customFormat="false" ht="12.75" hidden="false" customHeight="true" outlineLevel="0" collapsed="false">
      <c r="A13" s="1" t="s">
        <v>21</v>
      </c>
      <c r="B13" s="2" t="s">
        <v>4</v>
      </c>
      <c r="C13" s="3" t="s">
        <v>5</v>
      </c>
      <c r="D13" s="4" t="s">
        <v>6</v>
      </c>
      <c r="E13" s="4" t="s">
        <v>6</v>
      </c>
      <c r="I13" s="4" t="s">
        <v>7</v>
      </c>
      <c r="J13" s="5" t="n">
        <v>11</v>
      </c>
      <c r="K13" s="27" t="n">
        <v>12</v>
      </c>
      <c r="L13" s="23" t="s">
        <v>24</v>
      </c>
      <c r="M13" s="6"/>
      <c r="N13" s="6"/>
      <c r="O13" s="25"/>
      <c r="T13" s="26"/>
    </row>
    <row r="14" customFormat="false" ht="12.75" hidden="false" customHeight="true" outlineLevel="0" collapsed="false">
      <c r="A14" s="1" t="s">
        <v>21</v>
      </c>
      <c r="B14" s="2" t="s">
        <v>4</v>
      </c>
      <c r="C14" s="3" t="s">
        <v>5</v>
      </c>
      <c r="D14" s="4" t="s">
        <v>6</v>
      </c>
      <c r="E14" s="4" t="s">
        <v>6</v>
      </c>
      <c r="I14" s="4" t="s">
        <v>7</v>
      </c>
      <c r="J14" s="5" t="n">
        <v>12</v>
      </c>
      <c r="K14" s="28" t="n">
        <v>0.01</v>
      </c>
      <c r="L14" s="23" t="s">
        <v>25</v>
      </c>
      <c r="M14" s="6"/>
      <c r="N14" s="6"/>
      <c r="T14" s="26"/>
    </row>
    <row r="15" customFormat="false" ht="17.85" hidden="false" customHeight="true" outlineLevel="0" collapsed="false">
      <c r="A15" s="1" t="s">
        <v>19</v>
      </c>
      <c r="B15" s="2" t="s">
        <v>4</v>
      </c>
      <c r="C15" s="3" t="s">
        <v>5</v>
      </c>
      <c r="D15" s="4" t="s">
        <v>6</v>
      </c>
      <c r="E15" s="4" t="s">
        <v>6</v>
      </c>
      <c r="I15" s="4" t="s">
        <v>7</v>
      </c>
      <c r="J15" s="5" t="n">
        <v>13</v>
      </c>
      <c r="K15" s="22" t="s">
        <v>26</v>
      </c>
      <c r="L15" s="6"/>
      <c r="M15" s="6"/>
      <c r="N15" s="6"/>
      <c r="T15" s="26"/>
    </row>
    <row r="16" customFormat="false" ht="12.75" hidden="false" customHeight="true" outlineLevel="0" collapsed="false">
      <c r="A16" s="1" t="s">
        <v>21</v>
      </c>
      <c r="B16" s="2" t="s">
        <v>4</v>
      </c>
      <c r="C16" s="3" t="s">
        <v>5</v>
      </c>
      <c r="D16" s="4" t="s">
        <v>6</v>
      </c>
      <c r="E16" s="4" t="s">
        <v>6</v>
      </c>
      <c r="I16" s="4" t="s">
        <v>7</v>
      </c>
      <c r="J16" s="5" t="n">
        <v>14</v>
      </c>
      <c r="K16" s="24" t="s">
        <v>27</v>
      </c>
      <c r="L16" s="23" t="s">
        <v>28</v>
      </c>
      <c r="M16" s="6"/>
      <c r="N16" s="6"/>
      <c r="T16" s="26"/>
    </row>
    <row r="17" customFormat="false" ht="12.75" hidden="false" customHeight="true" outlineLevel="0" collapsed="false">
      <c r="A17" s="1" t="s">
        <v>21</v>
      </c>
      <c r="B17" s="2" t="s">
        <v>4</v>
      </c>
      <c r="C17" s="3" t="s">
        <v>5</v>
      </c>
      <c r="D17" s="4" t="s">
        <v>6</v>
      </c>
      <c r="E17" s="4" t="s">
        <v>6</v>
      </c>
      <c r="I17" s="4" t="s">
        <v>7</v>
      </c>
      <c r="J17" s="5" t="n">
        <v>15</v>
      </c>
      <c r="K17" s="29" t="n">
        <v>20000</v>
      </c>
      <c r="L17" s="23" t="s">
        <v>29</v>
      </c>
      <c r="M17" s="6"/>
      <c r="N17" s="6"/>
      <c r="T17" s="26"/>
    </row>
    <row r="18" customFormat="false" ht="5.1" hidden="false" customHeight="true" outlineLevel="0" collapsed="false">
      <c r="A18" s="1" t="s">
        <v>18</v>
      </c>
      <c r="B18" s="2" t="s">
        <v>4</v>
      </c>
      <c r="C18" s="3" t="s">
        <v>5</v>
      </c>
      <c r="D18" s="4" t="s">
        <v>6</v>
      </c>
      <c r="E18" s="4" t="s">
        <v>6</v>
      </c>
      <c r="I18" s="4" t="s">
        <v>7</v>
      </c>
      <c r="K18" s="30"/>
      <c r="L18" s="23"/>
      <c r="M18" s="6"/>
      <c r="N18" s="6"/>
      <c r="T18" s="26"/>
    </row>
    <row r="19" customFormat="false" ht="12.75" hidden="false" customHeight="true" outlineLevel="0" collapsed="false">
      <c r="A19" s="1" t="s">
        <v>21</v>
      </c>
      <c r="B19" s="2" t="s">
        <v>4</v>
      </c>
      <c r="C19" s="3" t="s">
        <v>5</v>
      </c>
      <c r="D19" s="4" t="s">
        <v>6</v>
      </c>
      <c r="E19" s="4" t="s">
        <v>6</v>
      </c>
      <c r="I19" s="4" t="s">
        <v>7</v>
      </c>
      <c r="J19" s="5" t="n">
        <v>16</v>
      </c>
      <c r="K19" s="31" t="n">
        <v>0.85</v>
      </c>
      <c r="L19" s="23" t="s">
        <v>30</v>
      </c>
      <c r="M19" s="6"/>
      <c r="N19" s="6"/>
      <c r="T19" s="26"/>
    </row>
    <row r="20" customFormat="false" ht="12.75" hidden="false" customHeight="true" outlineLevel="0" collapsed="false">
      <c r="A20" s="1" t="s">
        <v>21</v>
      </c>
      <c r="B20" s="2" t="s">
        <v>4</v>
      </c>
      <c r="C20" s="3" t="s">
        <v>5</v>
      </c>
      <c r="D20" s="4" t="s">
        <v>6</v>
      </c>
      <c r="E20" s="4" t="s">
        <v>6</v>
      </c>
      <c r="I20" s="4" t="s">
        <v>7</v>
      </c>
      <c r="J20" s="5" t="n">
        <v>17</v>
      </c>
      <c r="K20" s="32" t="n">
        <v>0.7</v>
      </c>
      <c r="L20" s="23" t="s">
        <v>31</v>
      </c>
      <c r="M20" s="6"/>
      <c r="N20" s="6"/>
      <c r="T20" s="26"/>
    </row>
    <row r="21" customFormat="false" ht="12.75" hidden="false" customHeight="true" outlineLevel="0" collapsed="false">
      <c r="A21" s="1" t="s">
        <v>21</v>
      </c>
      <c r="B21" s="2" t="s">
        <v>4</v>
      </c>
      <c r="C21" s="3" t="s">
        <v>5</v>
      </c>
      <c r="D21" s="4" t="s">
        <v>6</v>
      </c>
      <c r="E21" s="4" t="s">
        <v>6</v>
      </c>
      <c r="I21" s="4" t="s">
        <v>7</v>
      </c>
      <c r="J21" s="5" t="n">
        <v>18</v>
      </c>
      <c r="K21" s="33" t="n">
        <v>0.125</v>
      </c>
      <c r="L21" s="23" t="s">
        <v>32</v>
      </c>
      <c r="M21" s="6"/>
      <c r="N21" s="6"/>
      <c r="T21" s="26"/>
    </row>
    <row r="22" customFormat="false" ht="12.75" hidden="false" customHeight="true" outlineLevel="0" collapsed="false">
      <c r="A22" s="1" t="s">
        <v>21</v>
      </c>
      <c r="B22" s="2" t="s">
        <v>4</v>
      </c>
      <c r="C22" s="3" t="s">
        <v>5</v>
      </c>
      <c r="D22" s="4" t="s">
        <v>6</v>
      </c>
      <c r="E22" s="4" t="s">
        <v>6</v>
      </c>
      <c r="I22" s="4" t="s">
        <v>7</v>
      </c>
      <c r="J22" s="5" t="n">
        <v>19</v>
      </c>
      <c r="K22" s="34" t="n">
        <v>50</v>
      </c>
      <c r="L22" s="23" t="s">
        <v>33</v>
      </c>
      <c r="M22" s="6"/>
      <c r="N22" s="6"/>
      <c r="T22" s="26"/>
    </row>
    <row r="23" customFormat="false" ht="17.85" hidden="false" customHeight="true" outlineLevel="0" collapsed="false">
      <c r="A23" s="1" t="s">
        <v>19</v>
      </c>
      <c r="B23" s="2" t="s">
        <v>4</v>
      </c>
      <c r="C23" s="3" t="s">
        <v>5</v>
      </c>
      <c r="D23" s="4" t="s">
        <v>6</v>
      </c>
      <c r="E23" s="4" t="s">
        <v>6</v>
      </c>
      <c r="I23" s="4" t="s">
        <v>7</v>
      </c>
      <c r="J23" s="5" t="n">
        <v>20</v>
      </c>
      <c r="K23" s="22" t="s">
        <v>34</v>
      </c>
      <c r="L23" s="6"/>
      <c r="M23" s="6"/>
      <c r="N23" s="6"/>
      <c r="O23" s="6"/>
      <c r="P23" s="6"/>
      <c r="Q23" s="6"/>
      <c r="R23" s="6"/>
      <c r="T23" s="6"/>
    </row>
    <row r="24" customFormat="false" ht="12.75" hidden="false" customHeight="true" outlineLevel="0" collapsed="false">
      <c r="A24" s="1" t="s">
        <v>35</v>
      </c>
      <c r="B24" s="2" t="s">
        <v>4</v>
      </c>
      <c r="C24" s="3" t="s">
        <v>5</v>
      </c>
      <c r="D24" s="4" t="s">
        <v>6</v>
      </c>
      <c r="E24" s="4" t="s">
        <v>6</v>
      </c>
      <c r="I24" s="4" t="s">
        <v>7</v>
      </c>
      <c r="J24" s="5" t="n">
        <v>21</v>
      </c>
      <c r="K24" s="35" t="s">
        <v>36</v>
      </c>
      <c r="L24" s="36" t="s">
        <v>37</v>
      </c>
      <c r="N24" s="6"/>
      <c r="Q24" s="37"/>
      <c r="R24" s="37" t="str">
        <f aca="false">"(("&amp;ROUND($K$11,3)&amp;"/2-"&amp;ROUND($K$12,3)&amp;")^2)*"&amp;"PI"&amp;"()*"&amp;ROUND($K$13,3)&amp;"/1728"&amp;" = "</f>
        <v>((24/2-0,25)^2)*PI()*12/1728 = </v>
      </c>
      <c r="S24" s="38" t="n">
        <f aca="false">(($K$11/2-$K$12)^2)*PI()*$K$13/1728</f>
        <v>3.01205649816834</v>
      </c>
      <c r="T24" s="6"/>
      <c r="W24" s="20"/>
      <c r="X24" s="9"/>
      <c r="Y24" s="9"/>
      <c r="Z24" s="9"/>
      <c r="AA24" s="9"/>
      <c r="AB24" s="9"/>
      <c r="AC24" s="9"/>
    </row>
    <row r="25" customFormat="false" ht="12.75" hidden="false" customHeight="true" outlineLevel="0" collapsed="false">
      <c r="A25" s="1" t="s">
        <v>35</v>
      </c>
      <c r="B25" s="2" t="s">
        <v>4</v>
      </c>
      <c r="C25" s="3" t="s">
        <v>5</v>
      </c>
      <c r="D25" s="4" t="s">
        <v>6</v>
      </c>
      <c r="E25" s="4" t="s">
        <v>6</v>
      </c>
      <c r="I25" s="4" t="s">
        <v>7</v>
      </c>
      <c r="J25" s="5" t="n">
        <v>22</v>
      </c>
      <c r="K25" s="35" t="s">
        <v>38</v>
      </c>
      <c r="L25" s="39" t="s">
        <v>39</v>
      </c>
      <c r="R25" s="37" t="str">
        <f aca="false">"("&amp;ROUND($K$11,3)&amp;"-"&amp;ROUND($K$12,3)&amp;")*"&amp;"PI"&amp;"()*"&amp;ROUND($K$13,3)&amp;"*"&amp;ROUND($K$12,3)&amp;"*40.84/144"&amp;" = "</f>
        <v>(24-0,25)*PI()*12*0,25*40.84/144 = </v>
      </c>
      <c r="S25" s="38" t="n">
        <f aca="false">($K$11-$K$12)*PI()*$K$13*$K$12*40.84/144</f>
        <v>63.4830790489463</v>
      </c>
      <c r="T25" s="6"/>
      <c r="W25" s="9"/>
      <c r="X25" s="9"/>
      <c r="Y25" s="9"/>
      <c r="Z25" s="9"/>
      <c r="AA25" s="9"/>
      <c r="AB25" s="9"/>
      <c r="AC25" s="9"/>
    </row>
    <row r="26" customFormat="false" ht="17.85" hidden="false" customHeight="true" outlineLevel="0" collapsed="false">
      <c r="A26" s="1" t="s">
        <v>19</v>
      </c>
      <c r="B26" s="2" t="s">
        <v>4</v>
      </c>
      <c r="C26" s="3" t="s">
        <v>5</v>
      </c>
      <c r="D26" s="4" t="s">
        <v>6</v>
      </c>
      <c r="E26" s="4" t="s">
        <v>6</v>
      </c>
      <c r="I26" s="4" t="s">
        <v>7</v>
      </c>
      <c r="J26" s="5" t="n">
        <v>23</v>
      </c>
      <c r="K26" s="22" t="s">
        <v>40</v>
      </c>
      <c r="L26" s="6"/>
      <c r="M26" s="6"/>
      <c r="N26" s="6"/>
      <c r="O26" s="6"/>
      <c r="P26" s="6"/>
      <c r="Q26" s="6"/>
      <c r="R26" s="6"/>
      <c r="T26" s="6"/>
      <c r="U26" s="40"/>
      <c r="V26" s="41"/>
      <c r="X26" s="42"/>
      <c r="Y26" s="42"/>
      <c r="Z26" s="42"/>
      <c r="AA26" s="42"/>
      <c r="AD26" s="42"/>
      <c r="AE26" s="42"/>
      <c r="AF26" s="42"/>
      <c r="AG26" s="42"/>
      <c r="AH26" s="42"/>
      <c r="AI26" s="42"/>
      <c r="AJ26" s="42"/>
      <c r="AK26" s="42"/>
      <c r="AL26" s="42"/>
    </row>
    <row r="27" customFormat="false" ht="12.75" hidden="false" customHeight="true" outlineLevel="0" collapsed="false">
      <c r="A27" s="1" t="s">
        <v>35</v>
      </c>
      <c r="B27" s="2" t="s">
        <v>4</v>
      </c>
      <c r="C27" s="3" t="s">
        <v>5</v>
      </c>
      <c r="D27" s="4" t="s">
        <v>6</v>
      </c>
      <c r="E27" s="4" t="s">
        <v>6</v>
      </c>
      <c r="I27" s="4" t="s">
        <v>7</v>
      </c>
      <c r="J27" s="5" t="n">
        <v>24</v>
      </c>
      <c r="K27" s="35" t="s">
        <v>41</v>
      </c>
      <c r="L27" s="36" t="s">
        <v>42</v>
      </c>
      <c r="N27" s="6"/>
      <c r="Q27" s="37"/>
      <c r="R27" s="43" t="str">
        <f aca="false">ROUND($K$12,3)&amp;"*"&amp;ROUND($K$21,1)&amp;" = "</f>
        <v>0,25*0,1 = </v>
      </c>
      <c r="S27" s="44" t="n">
        <f aca="false">$K$12*$K$21</f>
        <v>0.03125</v>
      </c>
      <c r="T27" s="6"/>
      <c r="U27" s="40"/>
      <c r="V27" s="45"/>
      <c r="X27" s="42"/>
      <c r="Y27" s="42"/>
      <c r="Z27" s="42"/>
      <c r="AA27" s="42"/>
      <c r="AD27" s="42"/>
      <c r="AE27" s="42"/>
      <c r="AF27" s="42"/>
      <c r="AG27" s="42"/>
      <c r="AH27" s="42"/>
      <c r="AI27" s="42"/>
      <c r="AJ27" s="42"/>
      <c r="AK27" s="42"/>
      <c r="AL27" s="42"/>
    </row>
    <row r="28" customFormat="false" ht="12.75" hidden="false" customHeight="true" outlineLevel="0" collapsed="false">
      <c r="A28" s="1" t="s">
        <v>35</v>
      </c>
      <c r="B28" s="2" t="s">
        <v>4</v>
      </c>
      <c r="C28" s="3" t="s">
        <v>5</v>
      </c>
      <c r="D28" s="4" t="s">
        <v>6</v>
      </c>
      <c r="E28" s="4" t="s">
        <v>6</v>
      </c>
      <c r="I28" s="4" t="s">
        <v>7</v>
      </c>
      <c r="J28" s="5" t="n">
        <v>25</v>
      </c>
      <c r="K28" s="35" t="s">
        <v>43</v>
      </c>
      <c r="L28" s="36" t="s">
        <v>44</v>
      </c>
      <c r="Q28" s="37"/>
      <c r="R28" s="37" t="str">
        <f aca="false">ROUND($K$12,3)&amp;"-"&amp;ROUND($K$14,3)&amp;"-"&amp;ROUND($S$27,3)&amp;" = "</f>
        <v>0,25-0,01-0,031 = </v>
      </c>
      <c r="S28" s="44" t="n">
        <f aca="false">$K$12-$K$14-$S$27</f>
        <v>0.20875</v>
      </c>
      <c r="T28" s="6"/>
      <c r="U28" s="40"/>
      <c r="V28" s="45"/>
      <c r="X28" s="42"/>
      <c r="Y28" s="42"/>
      <c r="Z28" s="42"/>
      <c r="AA28" s="42"/>
      <c r="AD28" s="42"/>
      <c r="AE28" s="42"/>
      <c r="AF28" s="42"/>
      <c r="AG28" s="42"/>
      <c r="AH28" s="42"/>
      <c r="AI28" s="42"/>
      <c r="AJ28" s="42"/>
      <c r="AK28" s="42"/>
      <c r="AL28" s="42"/>
    </row>
    <row r="29" customFormat="false" ht="12.75" hidden="false" customHeight="true" outlineLevel="0" collapsed="false">
      <c r="A29" s="1" t="s">
        <v>35</v>
      </c>
      <c r="B29" s="2" t="s">
        <v>4</v>
      </c>
      <c r="C29" s="3" t="s">
        <v>5</v>
      </c>
      <c r="D29" s="4" t="s">
        <v>6</v>
      </c>
      <c r="E29" s="4" t="s">
        <v>6</v>
      </c>
      <c r="I29" s="4" t="s">
        <v>7</v>
      </c>
      <c r="J29" s="5" t="n">
        <v>26</v>
      </c>
      <c r="K29" s="35" t="s">
        <v>45</v>
      </c>
      <c r="L29" s="36" t="s">
        <v>46</v>
      </c>
      <c r="N29" s="6"/>
      <c r="Q29" s="37"/>
      <c r="R29" s="37" t="str">
        <f aca="false">ROUND($K$11,3)&amp;"/2-"&amp;ROUND($S$28,3)&amp;" = "</f>
        <v>24/2-0,209 = </v>
      </c>
      <c r="S29" s="44" t="n">
        <f aca="false">$K$11/2-$S$28</f>
        <v>11.79125</v>
      </c>
      <c r="T29" s="6"/>
      <c r="U29" s="40"/>
      <c r="V29" s="45"/>
      <c r="X29" s="42"/>
      <c r="Y29" s="42"/>
      <c r="Z29" s="42"/>
      <c r="AA29" s="42"/>
      <c r="AD29" s="42"/>
      <c r="AE29" s="42"/>
      <c r="AF29" s="42"/>
      <c r="AG29" s="42"/>
      <c r="AH29" s="42"/>
      <c r="AI29" s="42"/>
      <c r="AJ29" s="42"/>
      <c r="AK29" s="42"/>
      <c r="AL29" s="42"/>
    </row>
    <row r="30" customFormat="false" ht="17.85" hidden="false" customHeight="true" outlineLevel="0" collapsed="false">
      <c r="A30" s="1" t="s">
        <v>19</v>
      </c>
      <c r="B30" s="2" t="s">
        <v>4</v>
      </c>
      <c r="C30" s="3" t="s">
        <v>5</v>
      </c>
      <c r="D30" s="4" t="s">
        <v>6</v>
      </c>
      <c r="E30" s="4" t="s">
        <v>6</v>
      </c>
      <c r="I30" s="4" t="s">
        <v>7</v>
      </c>
      <c r="J30" s="5" t="n">
        <v>27</v>
      </c>
      <c r="K30" s="22" t="s">
        <v>47</v>
      </c>
      <c r="L30" s="6"/>
      <c r="S30" s="4"/>
      <c r="T30" s="6"/>
      <c r="V30" s="9"/>
      <c r="AD30" s="9"/>
      <c r="AE30" s="9"/>
      <c r="AF30" s="9"/>
      <c r="AG30" s="9"/>
      <c r="AH30" s="9"/>
    </row>
    <row r="31" customFormat="false" ht="12.75" hidden="false" customHeight="true" outlineLevel="0" collapsed="false">
      <c r="A31" s="1" t="s">
        <v>35</v>
      </c>
      <c r="B31" s="2" t="s">
        <v>4</v>
      </c>
      <c r="C31" s="3" t="s">
        <v>5</v>
      </c>
      <c r="D31" s="4" t="s">
        <v>6</v>
      </c>
      <c r="E31" s="4" t="s">
        <v>6</v>
      </c>
      <c r="I31" s="4" t="s">
        <v>7</v>
      </c>
      <c r="J31" s="5" t="n">
        <v>28</v>
      </c>
      <c r="K31" s="35" t="s">
        <v>48</v>
      </c>
      <c r="L31" s="39" t="s">
        <v>49</v>
      </c>
      <c r="N31" s="6"/>
      <c r="O31" s="46"/>
      <c r="P31" s="46"/>
      <c r="R31" s="37" t="str">
        <f aca="false">ROUND($K$22,1)&amp;"*"&amp;ROUND($S$29,3)&amp;"/("&amp;ROUND($K$17,0)&amp;"*"&amp;ROUND($K$19,2)&amp;"-0.6*"&amp;ROUND($K$22,1)&amp;")"&amp;" = "</f>
        <v>50*11,791/(20000*0,85-0.6*50) = </v>
      </c>
      <c r="S31" s="44" t="n">
        <f aca="false">$K$22*$S$29/($K$17*$K$19-0.6*$K$22)</f>
        <v>0.034741455509723</v>
      </c>
      <c r="X31" s="42"/>
      <c r="Y31" s="42"/>
      <c r="Z31" s="42"/>
      <c r="AA31" s="42"/>
      <c r="AB31" s="42"/>
      <c r="AC31" s="42"/>
      <c r="AD31" s="42"/>
      <c r="AF31" s="42"/>
      <c r="AG31" s="42"/>
      <c r="AH31" s="42"/>
      <c r="AI31" s="42"/>
      <c r="AJ31" s="42"/>
      <c r="AK31" s="42"/>
      <c r="AL31" s="42"/>
    </row>
    <row r="32" customFormat="false" ht="12.75" hidden="false" customHeight="true" outlineLevel="0" collapsed="false">
      <c r="A32" s="1" t="s">
        <v>35</v>
      </c>
      <c r="B32" s="2" t="s">
        <v>4</v>
      </c>
      <c r="C32" s="3" t="s">
        <v>5</v>
      </c>
      <c r="D32" s="4" t="s">
        <v>6</v>
      </c>
      <c r="E32" s="4" t="s">
        <v>6</v>
      </c>
      <c r="I32" s="4" t="s">
        <v>7</v>
      </c>
      <c r="J32" s="5" t="n">
        <v>29</v>
      </c>
      <c r="K32" s="35" t="s">
        <v>50</v>
      </c>
      <c r="L32" s="39" t="s">
        <v>51</v>
      </c>
      <c r="N32" s="6"/>
      <c r="R32" s="37" t="str">
        <f aca="false">ROUND($K$22,1)&amp;"*"&amp;ROUND($S$29,3)&amp;"/(2*"&amp;ROUND($K$17,0)&amp;"*"&amp;ROUND($K$20,2)&amp;"+0.4*"&amp;ROUND($K$22,1)&amp;")"&amp;" = "</f>
        <v>50*11,791/(2*20000*0,7+0.4*50) = </v>
      </c>
      <c r="S32" s="44" t="n">
        <f aca="false">$K$22*$S$29/(2*$K$17*$K$20+0.4*$K$22)</f>
        <v>0.0210407744468237</v>
      </c>
      <c r="U32" s="6"/>
      <c r="X32" s="42"/>
      <c r="Y32" s="42"/>
      <c r="Z32" s="42"/>
      <c r="AA32" s="42"/>
      <c r="AB32" s="42"/>
      <c r="AC32" s="42"/>
      <c r="AD32" s="42"/>
      <c r="AF32" s="42"/>
      <c r="AG32" s="42"/>
      <c r="AH32" s="42"/>
      <c r="AI32" s="42"/>
      <c r="AJ32" s="42"/>
      <c r="AK32" s="42"/>
      <c r="AL32" s="42"/>
    </row>
    <row r="33" customFormat="false" ht="12.75" hidden="false" customHeight="true" outlineLevel="0" collapsed="false">
      <c r="A33" s="1" t="s">
        <v>35</v>
      </c>
      <c r="B33" s="2" t="s">
        <v>4</v>
      </c>
      <c r="C33" s="3" t="s">
        <v>5</v>
      </c>
      <c r="D33" s="4" t="s">
        <v>6</v>
      </c>
      <c r="E33" s="4" t="s">
        <v>6</v>
      </c>
      <c r="I33" s="4" t="s">
        <v>7</v>
      </c>
      <c r="J33" s="5" t="n">
        <v>30</v>
      </c>
      <c r="K33" s="35" t="s">
        <v>52</v>
      </c>
      <c r="L33" s="39" t="s">
        <v>53</v>
      </c>
      <c r="N33" s="46"/>
      <c r="O33" s="47"/>
      <c r="Q33" s="48"/>
      <c r="R33" s="37" t="str">
        <f aca="false">"MAX"&amp;"("&amp;ROUND($S$31,3)&amp;","&amp;ROUND($S$32,3)&amp;")"&amp;" = "</f>
        <v>MAX(0,035,0,021) = </v>
      </c>
      <c r="S33" s="49" t="n">
        <f aca="false">MAX($S$31,$S$32)</f>
        <v>0.034741455509723</v>
      </c>
      <c r="U33" s="6"/>
      <c r="X33" s="42"/>
      <c r="Y33" s="42"/>
      <c r="Z33" s="42"/>
      <c r="AA33" s="42"/>
      <c r="AB33" s="42"/>
      <c r="AC33" s="42"/>
      <c r="AD33" s="42"/>
      <c r="AF33" s="42"/>
      <c r="AG33" s="42"/>
      <c r="AH33" s="42"/>
      <c r="AI33" s="42"/>
      <c r="AJ33" s="42"/>
      <c r="AK33" s="42"/>
      <c r="AL33" s="42"/>
    </row>
    <row r="34" customFormat="false" ht="12.75" hidden="false" customHeight="true" outlineLevel="0" collapsed="false">
      <c r="A34" s="1" t="s">
        <v>54</v>
      </c>
      <c r="B34" s="2" t="s">
        <v>4</v>
      </c>
      <c r="C34" s="3" t="s">
        <v>5</v>
      </c>
      <c r="D34" s="4" t="s">
        <v>6</v>
      </c>
      <c r="E34" s="4" t="s">
        <v>6</v>
      </c>
      <c r="I34" s="4" t="s">
        <v>7</v>
      </c>
      <c r="J34" s="5" t="n">
        <v>31</v>
      </c>
      <c r="K34" s="50" t="s">
        <v>55</v>
      </c>
      <c r="L34" s="4" t="s">
        <v>56</v>
      </c>
      <c r="N34" s="46"/>
      <c r="O34" s="47"/>
      <c r="Q34" s="48"/>
      <c r="R34" s="51" t="str">
        <f aca="false">ROUND($S$33,3)&amp;" &lt;= "&amp;ROUND($S$28,3)&amp;" = "</f>
        <v>0,035 &lt;= 0,209 = </v>
      </c>
      <c r="S34" s="52" t="str">
        <f aca="false">IF($S$33&lt;=$S$28,"Acceptable","ERROR")</f>
        <v>Acceptable</v>
      </c>
      <c r="U34" s="6"/>
      <c r="X34" s="42"/>
      <c r="Y34" s="42"/>
      <c r="Z34" s="42"/>
      <c r="AA34" s="42"/>
      <c r="AB34" s="42"/>
      <c r="AC34" s="42"/>
      <c r="AD34" s="42"/>
      <c r="AF34" s="42"/>
      <c r="AG34" s="42"/>
      <c r="AH34" s="42"/>
      <c r="AI34" s="42"/>
      <c r="AJ34" s="42"/>
      <c r="AK34" s="42"/>
      <c r="AL34" s="42"/>
    </row>
    <row r="35" customFormat="false" ht="5.1" hidden="true" customHeight="true" outlineLevel="0" collapsed="false">
      <c r="A35" s="1" t="s">
        <v>18</v>
      </c>
      <c r="K35" s="37"/>
      <c r="N35" s="46"/>
      <c r="O35" s="47"/>
      <c r="Q35" s="48"/>
      <c r="R35" s="37"/>
      <c r="S35" s="53"/>
      <c r="U35" s="6"/>
      <c r="X35" s="42"/>
      <c r="Y35" s="42"/>
      <c r="Z35" s="42"/>
      <c r="AA35" s="42"/>
      <c r="AB35" s="42"/>
      <c r="AC35" s="42"/>
      <c r="AD35" s="42"/>
      <c r="AF35" s="42"/>
      <c r="AG35" s="42"/>
      <c r="AH35" s="42"/>
      <c r="AI35" s="42"/>
      <c r="AJ35" s="42"/>
      <c r="AK35" s="42"/>
      <c r="AL35" s="42"/>
    </row>
    <row r="36" customFormat="false" ht="17.85" hidden="false" customHeight="true" outlineLevel="0" collapsed="false">
      <c r="A36" s="1" t="s">
        <v>19</v>
      </c>
      <c r="B36" s="2" t="s">
        <v>4</v>
      </c>
      <c r="C36" s="3" t="s">
        <v>5</v>
      </c>
      <c r="D36" s="4" t="s">
        <v>6</v>
      </c>
      <c r="E36" s="4" t="s">
        <v>6</v>
      </c>
      <c r="I36" s="4" t="s">
        <v>7</v>
      </c>
      <c r="J36" s="5" t="n">
        <v>32</v>
      </c>
      <c r="K36" s="22" t="s">
        <v>57</v>
      </c>
      <c r="L36" s="6"/>
      <c r="S36" s="4"/>
      <c r="T36" s="6"/>
      <c r="V36" s="9"/>
      <c r="AD36" s="9"/>
      <c r="AE36" s="9"/>
      <c r="AF36" s="9"/>
      <c r="AG36" s="9"/>
      <c r="AH36" s="9"/>
    </row>
    <row r="37" customFormat="false" ht="12.75" hidden="false" customHeight="true" outlineLevel="0" collapsed="false">
      <c r="A37" s="1" t="s">
        <v>35</v>
      </c>
      <c r="B37" s="2" t="s">
        <v>4</v>
      </c>
      <c r="C37" s="3" t="s">
        <v>5</v>
      </c>
      <c r="D37" s="4" t="s">
        <v>6</v>
      </c>
      <c r="E37" s="4" t="s">
        <v>6</v>
      </c>
      <c r="I37" s="4" t="s">
        <v>7</v>
      </c>
      <c r="J37" s="5" t="n">
        <v>33</v>
      </c>
      <c r="K37" s="35" t="s">
        <v>58</v>
      </c>
      <c r="L37" s="54" t="s">
        <v>59</v>
      </c>
      <c r="M37" s="54"/>
      <c r="N37" s="39"/>
      <c r="O37" s="39"/>
      <c r="P37" s="39"/>
      <c r="Q37" s="39"/>
      <c r="R37" s="37" t="str">
        <f aca="false">"("&amp;ROUND($K$17,0)&amp;"*"&amp;ROUND($K$19,2)&amp;"*"&amp;ROUND($S$28,3)&amp;")/("&amp;ROUND($S$29,3)&amp;"+0.6*"&amp;ROUND($S$28,3)&amp;")"&amp;" = "</f>
        <v>(20000*0,85*0,209)/(11,791+0.6*0,209) = </v>
      </c>
      <c r="S37" s="55" t="n">
        <f aca="false">($K$17*$K$19*$S$28)/($S$29+0.6*$S$28)</f>
        <v>297.801367851299</v>
      </c>
      <c r="X37" s="42"/>
      <c r="Y37" s="42"/>
      <c r="Z37" s="42"/>
      <c r="AA37" s="42"/>
      <c r="AB37" s="42"/>
      <c r="AC37" s="42"/>
      <c r="AD37" s="42"/>
      <c r="AF37" s="42"/>
      <c r="AG37" s="42"/>
      <c r="AH37" s="42"/>
      <c r="AI37" s="42"/>
      <c r="AJ37" s="42"/>
      <c r="AK37" s="42"/>
      <c r="AL37" s="42"/>
    </row>
    <row r="38" customFormat="false" ht="12.75" hidden="false" customHeight="true" outlineLevel="0" collapsed="false">
      <c r="A38" s="1" t="s">
        <v>35</v>
      </c>
      <c r="B38" s="2" t="s">
        <v>4</v>
      </c>
      <c r="C38" s="3" t="s">
        <v>5</v>
      </c>
      <c r="D38" s="4" t="s">
        <v>6</v>
      </c>
      <c r="E38" s="4" t="s">
        <v>6</v>
      </c>
      <c r="I38" s="4" t="s">
        <v>7</v>
      </c>
      <c r="J38" s="5" t="n">
        <v>34</v>
      </c>
      <c r="K38" s="35" t="s">
        <v>60</v>
      </c>
      <c r="L38" s="39" t="s">
        <v>61</v>
      </c>
      <c r="M38" s="39"/>
      <c r="N38" s="39"/>
      <c r="O38" s="39"/>
      <c r="P38" s="39"/>
      <c r="Q38" s="39"/>
      <c r="R38" s="37" t="str">
        <f aca="false">"(2*"&amp;ROUND($K$17,0)&amp;"*"&amp;ROUND($K$20,2)&amp;"*"&amp;ROUND($S$28,3)&amp;")/("&amp;ROUND($S$29,3)&amp;"-0.4*"&amp;ROUND($S$28,3)&amp;")"&amp;" = "</f>
        <v>(2*20000*0,7*0,209)/(11,791-0.4*0,209) = </v>
      </c>
      <c r="S38" s="55" t="n">
        <f aca="false">(2*$K$17*$K$20*$S$28)/($S$29-0.4*$S$28)</f>
        <v>499.241955115202</v>
      </c>
      <c r="X38" s="42"/>
      <c r="Y38" s="42"/>
      <c r="Z38" s="42"/>
      <c r="AA38" s="42"/>
      <c r="AB38" s="42"/>
      <c r="AC38" s="42"/>
      <c r="AD38" s="42"/>
      <c r="AF38" s="42"/>
      <c r="AG38" s="42"/>
      <c r="AH38" s="42"/>
      <c r="AI38" s="42"/>
      <c r="AJ38" s="42"/>
      <c r="AK38" s="42"/>
      <c r="AL38" s="42"/>
    </row>
    <row r="39" customFormat="false" ht="12.75" hidden="false" customHeight="true" outlineLevel="0" collapsed="false">
      <c r="A39" s="1" t="s">
        <v>35</v>
      </c>
      <c r="B39" s="2" t="s">
        <v>4</v>
      </c>
      <c r="C39" s="3" t="s">
        <v>5</v>
      </c>
      <c r="D39" s="4" t="s">
        <v>6</v>
      </c>
      <c r="E39" s="4" t="s">
        <v>6</v>
      </c>
      <c r="I39" s="4" t="s">
        <v>7</v>
      </c>
      <c r="J39" s="5" t="n">
        <v>35</v>
      </c>
      <c r="K39" s="35" t="s">
        <v>62</v>
      </c>
      <c r="L39" s="39" t="s">
        <v>63</v>
      </c>
      <c r="N39" s="46"/>
      <c r="O39" s="47"/>
      <c r="Q39" s="48"/>
      <c r="R39" s="37" t="str">
        <f aca="false">"MIN"&amp;"("&amp;ROUND($S$37,0)&amp;","&amp;ROUND($S$38,0)&amp;")"&amp;" = "</f>
        <v>MIN(298,499) = </v>
      </c>
      <c r="S39" s="56" t="n">
        <f aca="false">MIN($S$37,$S$38)</f>
        <v>297.801367851299</v>
      </c>
      <c r="T39" s="6"/>
      <c r="X39" s="42"/>
      <c r="Y39" s="42"/>
      <c r="Z39" s="42"/>
      <c r="AA39" s="42"/>
      <c r="AB39" s="42"/>
      <c r="AC39" s="42"/>
      <c r="AD39" s="42"/>
      <c r="AF39" s="42"/>
      <c r="AG39" s="42"/>
      <c r="AH39" s="42"/>
      <c r="AI39" s="42"/>
      <c r="AJ39" s="42"/>
      <c r="AK39" s="42"/>
      <c r="AL39" s="42"/>
    </row>
    <row r="40" customFormat="false" ht="12.75" hidden="false" customHeight="true" outlineLevel="0" collapsed="false">
      <c r="A40" s="1" t="s">
        <v>54</v>
      </c>
      <c r="B40" s="2" t="s">
        <v>4</v>
      </c>
      <c r="C40" s="3" t="s">
        <v>5</v>
      </c>
      <c r="D40" s="4" t="s">
        <v>6</v>
      </c>
      <c r="E40" s="4" t="s">
        <v>6</v>
      </c>
      <c r="I40" s="4" t="s">
        <v>7</v>
      </c>
      <c r="J40" s="5" t="n">
        <v>36</v>
      </c>
      <c r="K40" s="50" t="s">
        <v>64</v>
      </c>
      <c r="L40" s="4" t="s">
        <v>65</v>
      </c>
      <c r="N40" s="46"/>
      <c r="O40" s="47"/>
      <c r="Q40" s="48"/>
      <c r="R40" s="51" t="str">
        <f aca="false">ROUND($S$39,1)&amp;" &gt;= "&amp;ROUND($K$22,1)&amp;" = "</f>
        <v>297,8 &gt;= 50 = </v>
      </c>
      <c r="S40" s="57" t="str">
        <f aca="false">IF($S$39&gt;=$K$22,"Acceptable","ERROR")</f>
        <v>Acceptable</v>
      </c>
      <c r="T40" s="58"/>
      <c r="U40" s="58"/>
      <c r="V40" s="58"/>
      <c r="W40" s="58"/>
      <c r="X40" s="42"/>
      <c r="Y40" s="42"/>
      <c r="Z40" s="42"/>
      <c r="AA40" s="42"/>
      <c r="AB40" s="42"/>
      <c r="AC40" s="42"/>
      <c r="AD40" s="42"/>
      <c r="AF40" s="42"/>
      <c r="AG40" s="42"/>
      <c r="AH40" s="42"/>
      <c r="AI40" s="42"/>
      <c r="AJ40" s="42"/>
      <c r="AK40" s="42"/>
      <c r="AL40" s="42"/>
    </row>
    <row r="41" customFormat="false" ht="17.85" hidden="true" customHeight="true" outlineLevel="0" collapsed="false">
      <c r="A41" s="1" t="s">
        <v>19</v>
      </c>
      <c r="D41" s="4" t="s">
        <v>66</v>
      </c>
      <c r="E41" s="4" t="s">
        <v>6</v>
      </c>
      <c r="K41" s="59" t="s">
        <v>67</v>
      </c>
      <c r="L41" s="23"/>
      <c r="M41" s="6"/>
      <c r="N41" s="6"/>
      <c r="O41" s="25"/>
      <c r="P41" s="37"/>
      <c r="T41" s="6"/>
      <c r="U41" s="40"/>
      <c r="V41" s="41"/>
    </row>
    <row r="42" customFormat="false" ht="11.25" hidden="true" customHeight="true" outlineLevel="0" collapsed="false">
      <c r="A42" s="1" t="s">
        <v>68</v>
      </c>
      <c r="D42" s="4" t="s">
        <v>66</v>
      </c>
      <c r="E42" s="4" t="s">
        <v>6</v>
      </c>
      <c r="K42" s="60" t="s">
        <v>69</v>
      </c>
      <c r="L42" s="23"/>
      <c r="M42" s="6"/>
      <c r="N42" s="6"/>
      <c r="O42" s="25"/>
      <c r="P42" s="37"/>
      <c r="T42" s="6"/>
      <c r="U42" s="40"/>
      <c r="V42" s="41"/>
      <c r="X42" s="42"/>
      <c r="Y42" s="42"/>
      <c r="Z42" s="42"/>
      <c r="AA42" s="42"/>
      <c r="AB42" s="42"/>
      <c r="AC42" s="42"/>
      <c r="AD42" s="42"/>
      <c r="AE42" s="42"/>
      <c r="AF42" s="42"/>
      <c r="AG42" s="42"/>
      <c r="AH42" s="42"/>
      <c r="AI42" s="42"/>
      <c r="AJ42" s="42"/>
      <c r="AK42" s="42"/>
      <c r="AL42" s="42"/>
    </row>
    <row r="43" customFormat="false" ht="11.25" hidden="true" customHeight="true" outlineLevel="0" collapsed="false">
      <c r="A43" s="1" t="s">
        <v>68</v>
      </c>
      <c r="D43" s="4" t="s">
        <v>66</v>
      </c>
      <c r="E43" s="4" t="s">
        <v>6</v>
      </c>
      <c r="K43" s="60" t="s">
        <v>70</v>
      </c>
      <c r="L43" s="23"/>
      <c r="M43" s="6"/>
      <c r="N43" s="6"/>
      <c r="O43" s="25"/>
      <c r="P43" s="37"/>
      <c r="T43" s="6"/>
      <c r="U43" s="40"/>
      <c r="V43" s="41"/>
      <c r="X43" s="42"/>
      <c r="Y43" s="42"/>
      <c r="Z43" s="42"/>
      <c r="AA43" s="42"/>
      <c r="AB43" s="42"/>
      <c r="AC43" s="42"/>
      <c r="AD43" s="42"/>
      <c r="AE43" s="42"/>
      <c r="AF43" s="42"/>
      <c r="AG43" s="42"/>
      <c r="AH43" s="42"/>
      <c r="AI43" s="42"/>
      <c r="AJ43" s="42"/>
      <c r="AK43" s="42"/>
      <c r="AL43" s="42"/>
    </row>
    <row r="44" customFormat="false" ht="12.75" hidden="true" customHeight="true" outlineLevel="0" collapsed="false">
      <c r="A44" s="1" t="s">
        <v>54</v>
      </c>
      <c r="D44" s="4" t="s">
        <v>66</v>
      </c>
      <c r="E44" s="4" t="s">
        <v>6</v>
      </c>
      <c r="K44" s="61" t="s">
        <v>71</v>
      </c>
      <c r="L44" s="62" t="s">
        <v>72</v>
      </c>
      <c r="M44" s="6"/>
      <c r="N44" s="6"/>
      <c r="O44" s="25"/>
      <c r="P44" s="37"/>
      <c r="R44" s="51" t="str">
        <f aca="false">ROUND($S$33,3)&amp;" &lt; 0.5*("&amp;ROUND($K$11,3)&amp;"/2)"&amp;" = "</f>
        <v>0,035 &lt; 0.5*(24/2) = </v>
      </c>
      <c r="S44" s="63" t="str">
        <f aca="false">IF($S$33&lt;0.5*($K$11/2),"Acceptable","ERROR")</f>
        <v>Acceptable</v>
      </c>
      <c r="T44" s="6"/>
      <c r="U44" s="40"/>
      <c r="V44" s="41"/>
      <c r="X44" s="42"/>
      <c r="Y44" s="42"/>
      <c r="Z44" s="42"/>
      <c r="AA44" s="42"/>
      <c r="AB44" s="42"/>
      <c r="AC44" s="42"/>
      <c r="AD44" s="42"/>
      <c r="AE44" s="42"/>
      <c r="AF44" s="42"/>
      <c r="AG44" s="42"/>
      <c r="AH44" s="42"/>
      <c r="AI44" s="42"/>
      <c r="AJ44" s="42"/>
      <c r="AK44" s="42"/>
      <c r="AL44" s="42"/>
    </row>
    <row r="45" customFormat="false" ht="12.75" hidden="true" customHeight="true" outlineLevel="0" collapsed="false">
      <c r="A45" s="1" t="s">
        <v>54</v>
      </c>
      <c r="D45" s="4" t="s">
        <v>66</v>
      </c>
      <c r="E45" s="4" t="s">
        <v>6</v>
      </c>
      <c r="K45" s="61" t="s">
        <v>73</v>
      </c>
      <c r="L45" s="39" t="s">
        <v>74</v>
      </c>
      <c r="M45" s="6"/>
      <c r="N45" s="6"/>
      <c r="O45" s="25"/>
      <c r="P45" s="37"/>
      <c r="R45" s="51" t="str">
        <f aca="false">ROUND($K$22,1)&amp;"&lt; 0.385*"&amp;ROUND($K$17,0)&amp;"*"&amp;ROUND($K$19,2)&amp;" = "</f>
        <v>50&lt; 0.385*20000*0,85 = </v>
      </c>
      <c r="S45" s="63" t="str">
        <f aca="false">IF($K$22&lt;0.385*$K$17*$K$19,"Acceptable","ERROR")</f>
        <v>Acceptable</v>
      </c>
      <c r="T45" s="6"/>
      <c r="U45" s="40"/>
      <c r="V45" s="41"/>
      <c r="X45" s="42"/>
      <c r="Y45" s="42"/>
      <c r="Z45" s="42"/>
      <c r="AA45" s="42"/>
      <c r="AB45" s="42"/>
      <c r="AC45" s="42"/>
      <c r="AD45" s="42"/>
      <c r="AE45" s="42"/>
      <c r="AF45" s="42"/>
      <c r="AG45" s="42"/>
      <c r="AH45" s="42"/>
      <c r="AI45" s="42"/>
      <c r="AJ45" s="42"/>
      <c r="AK45" s="42"/>
      <c r="AL45" s="42"/>
    </row>
    <row r="46" customFormat="false" ht="5.1" hidden="false" customHeight="true" outlineLevel="0" collapsed="false">
      <c r="A46" s="1" t="s">
        <v>18</v>
      </c>
      <c r="B46" s="2" t="s">
        <v>4</v>
      </c>
      <c r="C46" s="3" t="s">
        <v>5</v>
      </c>
      <c r="D46" s="4" t="s">
        <v>6</v>
      </c>
      <c r="I46" s="4" t="s">
        <v>7</v>
      </c>
      <c r="K46" s="50"/>
      <c r="N46" s="46"/>
      <c r="O46" s="47"/>
      <c r="Q46" s="48"/>
      <c r="R46" s="51"/>
      <c r="S46" s="64"/>
      <c r="T46" s="58"/>
      <c r="U46" s="65"/>
      <c r="V46" s="58"/>
      <c r="W46" s="65"/>
      <c r="X46" s="42"/>
      <c r="Y46" s="42"/>
      <c r="Z46" s="42"/>
      <c r="AA46" s="42"/>
      <c r="AB46" s="42"/>
      <c r="AC46" s="42"/>
      <c r="AD46" s="42"/>
      <c r="AF46" s="42"/>
      <c r="AG46" s="42"/>
      <c r="AH46" s="42"/>
      <c r="AI46" s="42"/>
      <c r="AJ46" s="42"/>
      <c r="AK46" s="42"/>
      <c r="AL46" s="42"/>
    </row>
    <row r="47" customFormat="false" ht="5.1" hidden="false" customHeight="true" outlineLevel="0" collapsed="false">
      <c r="A47" s="1" t="s">
        <v>18</v>
      </c>
      <c r="B47" s="2" t="s">
        <v>4</v>
      </c>
      <c r="C47" s="3" t="s">
        <v>5</v>
      </c>
      <c r="D47" s="4" t="s">
        <v>6</v>
      </c>
      <c r="I47" s="4" t="s">
        <v>7</v>
      </c>
      <c r="K47" s="50"/>
      <c r="N47" s="46"/>
      <c r="O47" s="47"/>
      <c r="Q47" s="48"/>
      <c r="R47" s="51"/>
      <c r="S47" s="64"/>
      <c r="T47" s="58"/>
      <c r="U47" s="65"/>
      <c r="V47" s="58"/>
      <c r="W47" s="65"/>
      <c r="X47" s="42"/>
      <c r="Y47" s="42"/>
      <c r="Z47" s="42"/>
      <c r="AA47" s="42"/>
      <c r="AB47" s="42"/>
      <c r="AC47" s="42"/>
      <c r="AD47" s="42"/>
      <c r="AF47" s="42"/>
      <c r="AG47" s="42"/>
      <c r="AH47" s="42"/>
      <c r="AI47" s="42"/>
      <c r="AJ47" s="42"/>
      <c r="AK47" s="42"/>
      <c r="AL47" s="42"/>
    </row>
    <row r="48" customFormat="false" ht="11.25" hidden="false" customHeight="true" outlineLevel="0" collapsed="false">
      <c r="A48" s="1" t="s">
        <v>68</v>
      </c>
      <c r="B48" s="2" t="s">
        <v>4</v>
      </c>
      <c r="C48" s="3" t="s">
        <v>5</v>
      </c>
      <c r="D48" s="4" t="s">
        <v>6</v>
      </c>
      <c r="E48" s="4" t="s">
        <v>6</v>
      </c>
      <c r="I48" s="4" t="s">
        <v>7</v>
      </c>
      <c r="J48" s="5" t="n">
        <v>37</v>
      </c>
      <c r="K48" s="66" t="s">
        <v>75</v>
      </c>
      <c r="S48" s="4"/>
      <c r="T48" s="9"/>
      <c r="V48" s="9"/>
      <c r="AD48" s="9"/>
      <c r="AE48" s="9"/>
    </row>
    <row r="49" customFormat="false" ht="11.25" hidden="false" customHeight="true" outlineLevel="0" collapsed="false">
      <c r="A49" s="1" t="s">
        <v>3</v>
      </c>
      <c r="B49" s="2" t="s">
        <v>4</v>
      </c>
      <c r="C49" s="3" t="s">
        <v>5</v>
      </c>
      <c r="D49" s="4" t="s">
        <v>6</v>
      </c>
      <c r="E49" s="4" t="s">
        <v>6</v>
      </c>
      <c r="I49" s="4" t="s">
        <v>7</v>
      </c>
      <c r="J49" s="5" t="n">
        <v>38</v>
      </c>
      <c r="K49" s="66" t="s">
        <v>76</v>
      </c>
      <c r="O49" s="67" t="s">
        <v>77</v>
      </c>
      <c r="P49" s="68" t="str">
        <f aca="false">IF(AND(S44="Acceptable",S45="Acceptable"),"Not a thick walled vessel, calculations are valid","Thick walled vessel, calculations are not valid")</f>
        <v>Not a thick walled vessel, calculations are valid</v>
      </c>
      <c r="Q49" s="68"/>
      <c r="R49" s="68"/>
      <c r="S49" s="68"/>
      <c r="T49" s="9"/>
      <c r="V49" s="9"/>
      <c r="AD49" s="9"/>
      <c r="AE49" s="9"/>
    </row>
    <row r="50" customFormat="false" ht="11.25" hidden="false" customHeight="true" outlineLevel="0" collapsed="false">
      <c r="A50" s="1" t="s">
        <v>68</v>
      </c>
      <c r="B50" s="2" t="s">
        <v>4</v>
      </c>
      <c r="C50" s="3" t="s">
        <v>5</v>
      </c>
      <c r="D50" s="4" t="s">
        <v>6</v>
      </c>
      <c r="E50" s="4" t="s">
        <v>6</v>
      </c>
      <c r="I50" s="4" t="s">
        <v>7</v>
      </c>
      <c r="J50" s="5" t="n">
        <v>39</v>
      </c>
      <c r="K50" s="66" t="s">
        <v>78</v>
      </c>
      <c r="S50" s="4"/>
      <c r="T50" s="9"/>
      <c r="V50" s="9"/>
      <c r="AD50" s="9"/>
      <c r="AE50" s="9"/>
    </row>
    <row r="51" customFormat="false" ht="11.25" hidden="false" customHeight="true" outlineLevel="0" collapsed="false">
      <c r="A51" s="1" t="s">
        <v>68</v>
      </c>
      <c r="B51" s="2" t="s">
        <v>4</v>
      </c>
      <c r="C51" s="3" t="s">
        <v>5</v>
      </c>
      <c r="D51" s="4" t="s">
        <v>6</v>
      </c>
      <c r="E51" s="4" t="s">
        <v>6</v>
      </c>
      <c r="I51" s="4" t="s">
        <v>7</v>
      </c>
      <c r="J51" s="5" t="n">
        <v>40</v>
      </c>
      <c r="K51" s="66" t="s">
        <v>79</v>
      </c>
      <c r="S51" s="4"/>
      <c r="T51" s="9"/>
      <c r="V51" s="9"/>
      <c r="AD51" s="9"/>
      <c r="AE51" s="9"/>
    </row>
    <row r="52" customFormat="false" ht="11.25" hidden="false" customHeight="true" outlineLevel="0" collapsed="false">
      <c r="A52" s="1" t="s">
        <v>68</v>
      </c>
      <c r="B52" s="2" t="s">
        <v>4</v>
      </c>
      <c r="C52" s="3" t="s">
        <v>5</v>
      </c>
      <c r="D52" s="4" t="s">
        <v>6</v>
      </c>
      <c r="E52" s="4" t="s">
        <v>6</v>
      </c>
      <c r="I52" s="4" t="s">
        <v>7</v>
      </c>
      <c r="J52" s="5" t="n">
        <v>41</v>
      </c>
      <c r="K52" s="66" t="s">
        <v>80</v>
      </c>
      <c r="S52" s="4"/>
      <c r="T52" s="9"/>
      <c r="V52" s="9"/>
      <c r="AD52" s="9"/>
      <c r="AE52" s="9"/>
    </row>
    <row r="53" customFormat="false" ht="11.25" hidden="false" customHeight="true" outlineLevel="0" collapsed="false">
      <c r="A53" s="1" t="s">
        <v>68</v>
      </c>
      <c r="B53" s="2" t="s">
        <v>4</v>
      </c>
      <c r="C53" s="3" t="s">
        <v>5</v>
      </c>
      <c r="D53" s="4" t="s">
        <v>6</v>
      </c>
      <c r="E53" s="4" t="s">
        <v>6</v>
      </c>
      <c r="I53" s="4" t="s">
        <v>7</v>
      </c>
      <c r="J53" s="5" t="n">
        <v>42</v>
      </c>
      <c r="K53" s="66" t="s">
        <v>81</v>
      </c>
      <c r="S53" s="4"/>
      <c r="T53" s="9"/>
      <c r="V53" s="9"/>
      <c r="W53" s="4" t="n">
        <v>2</v>
      </c>
      <c r="AD53" s="9"/>
      <c r="AE53" s="9"/>
    </row>
    <row r="54" customFormat="false" ht="5.1" hidden="false" customHeight="true" outlineLevel="0" collapsed="false">
      <c r="A54" s="1" t="s">
        <v>18</v>
      </c>
      <c r="B54" s="2" t="s">
        <v>4</v>
      </c>
      <c r="C54" s="3" t="s">
        <v>5</v>
      </c>
      <c r="D54" s="4" t="s">
        <v>6</v>
      </c>
      <c r="I54" s="4" t="s">
        <v>7</v>
      </c>
      <c r="K54" s="21"/>
      <c r="L54" s="8"/>
      <c r="T54" s="58"/>
      <c r="U54" s="65"/>
      <c r="V54" s="58"/>
      <c r="W54" s="65"/>
      <c r="X54" s="42"/>
      <c r="Y54" s="42"/>
      <c r="Z54" s="42"/>
      <c r="AA54" s="42"/>
      <c r="AB54" s="42"/>
      <c r="AC54" s="42"/>
      <c r="AD54" s="42"/>
      <c r="AF54" s="42"/>
      <c r="AG54" s="42"/>
      <c r="AH54" s="42"/>
      <c r="AI54" s="42"/>
      <c r="AJ54" s="42"/>
      <c r="AK54" s="42"/>
      <c r="AL54" s="42"/>
    </row>
    <row r="55" customFormat="false" ht="17.25" hidden="false" customHeight="true" outlineLevel="0" collapsed="false">
      <c r="A55" s="1" t="s">
        <v>3</v>
      </c>
      <c r="B55" s="2" t="s">
        <v>4</v>
      </c>
      <c r="C55" s="3" t="s">
        <v>5</v>
      </c>
      <c r="D55" s="4" t="s">
        <v>6</v>
      </c>
      <c r="E55" s="4" t="s">
        <v>6</v>
      </c>
      <c r="I55" s="4" t="s">
        <v>7</v>
      </c>
      <c r="J55" s="5" t="n">
        <v>43</v>
      </c>
      <c r="K55" s="69" t="s">
        <v>8</v>
      </c>
      <c r="L55" s="69"/>
      <c r="M55" s="69"/>
      <c r="N55" s="69"/>
      <c r="O55" s="69"/>
      <c r="P55" s="69"/>
      <c r="Q55" s="69"/>
      <c r="R55" s="69"/>
      <c r="S55" s="69"/>
      <c r="T55" s="58"/>
      <c r="U55" s="65"/>
      <c r="V55" s="58"/>
      <c r="W55" s="65"/>
      <c r="X55" s="42"/>
      <c r="Y55" s="42"/>
      <c r="Z55" s="42"/>
      <c r="AA55" s="42"/>
      <c r="AB55" s="42"/>
      <c r="AC55" s="42"/>
      <c r="AD55" s="42"/>
      <c r="AF55" s="42"/>
      <c r="AG55" s="42"/>
      <c r="AH55" s="42"/>
      <c r="AI55" s="42"/>
      <c r="AJ55" s="42"/>
      <c r="AK55" s="42"/>
      <c r="AL55" s="42"/>
    </row>
    <row r="56" customFormat="false" ht="12.75" hidden="false" customHeight="true" outlineLevel="0" collapsed="false">
      <c r="A56" s="1" t="s">
        <v>3</v>
      </c>
      <c r="B56" s="2" t="s">
        <v>4</v>
      </c>
      <c r="C56" s="3" t="s">
        <v>5</v>
      </c>
      <c r="D56" s="4" t="s">
        <v>6</v>
      </c>
      <c r="E56" s="4" t="s">
        <v>6</v>
      </c>
      <c r="I56" s="4" t="s">
        <v>7</v>
      </c>
      <c r="J56" s="5" t="n">
        <v>44</v>
      </c>
      <c r="K56" s="70" t="s">
        <v>82</v>
      </c>
      <c r="L56" s="70"/>
      <c r="M56" s="70"/>
      <c r="N56" s="70"/>
      <c r="O56" s="70"/>
      <c r="P56" s="70"/>
      <c r="Q56" s="70"/>
      <c r="R56" s="70"/>
      <c r="S56" s="70"/>
      <c r="T56" s="6"/>
      <c r="V56" s="9"/>
      <c r="AD56" s="9"/>
      <c r="AE56" s="9"/>
    </row>
    <row r="57" customFormat="false" ht="12.75" hidden="false" customHeight="true" outlineLevel="0" collapsed="false">
      <c r="A57" s="1" t="s">
        <v>3</v>
      </c>
      <c r="B57" s="2" t="s">
        <v>4</v>
      </c>
      <c r="C57" s="3" t="s">
        <v>5</v>
      </c>
      <c r="D57" s="4" t="s">
        <v>6</v>
      </c>
      <c r="E57" s="4" t="s">
        <v>6</v>
      </c>
      <c r="I57" s="4" t="s">
        <v>7</v>
      </c>
      <c r="J57" s="5" t="n">
        <v>45</v>
      </c>
      <c r="K57" s="70" t="s">
        <v>83</v>
      </c>
      <c r="L57" s="70"/>
      <c r="M57" s="70"/>
      <c r="N57" s="70"/>
      <c r="O57" s="70"/>
      <c r="P57" s="70"/>
      <c r="Q57" s="70"/>
      <c r="R57" s="70"/>
      <c r="S57" s="70"/>
      <c r="T57" s="9"/>
      <c r="V57" s="9"/>
      <c r="AD57" s="9"/>
      <c r="AE57" s="9"/>
    </row>
    <row r="58" customFormat="false" ht="12.75" hidden="false" customHeight="true" outlineLevel="0" collapsed="false">
      <c r="A58" s="1" t="s">
        <v>3</v>
      </c>
      <c r="B58" s="2" t="s">
        <v>4</v>
      </c>
      <c r="C58" s="3" t="s">
        <v>5</v>
      </c>
      <c r="D58" s="4" t="s">
        <v>6</v>
      </c>
      <c r="E58" s="4" t="s">
        <v>6</v>
      </c>
      <c r="I58" s="4" t="s">
        <v>7</v>
      </c>
      <c r="J58" s="5" t="n">
        <v>46</v>
      </c>
      <c r="K58" s="71" t="s">
        <v>84</v>
      </c>
      <c r="L58" s="71"/>
      <c r="M58" s="71"/>
      <c r="N58" s="71"/>
      <c r="O58" s="71"/>
      <c r="P58" s="71"/>
      <c r="Q58" s="71"/>
      <c r="R58" s="71"/>
      <c r="S58" s="71"/>
      <c r="T58" s="9"/>
      <c r="V58" s="9"/>
      <c r="AD58" s="9"/>
      <c r="AE58" s="9"/>
    </row>
    <row r="59" customFormat="false" ht="5.1" hidden="false" customHeight="true" outlineLevel="0" collapsed="false">
      <c r="A59" s="1" t="s">
        <v>18</v>
      </c>
      <c r="B59" s="2" t="s">
        <v>4</v>
      </c>
      <c r="C59" s="3" t="s">
        <v>5</v>
      </c>
      <c r="D59" s="4" t="s">
        <v>6</v>
      </c>
      <c r="I59" s="4" t="s">
        <v>7</v>
      </c>
      <c r="K59" s="72"/>
      <c r="L59" s="72"/>
      <c r="M59" s="72"/>
      <c r="N59" s="72"/>
      <c r="O59" s="72"/>
      <c r="P59" s="72"/>
      <c r="Q59" s="72"/>
      <c r="R59" s="72"/>
      <c r="S59" s="72"/>
      <c r="T59" s="9"/>
      <c r="V59" s="9"/>
      <c r="AD59" s="9"/>
      <c r="AE59" s="9"/>
    </row>
    <row r="60" customFormat="false" ht="12.75" hidden="false" customHeight="true" outlineLevel="0" collapsed="false">
      <c r="A60" s="1" t="s">
        <v>85</v>
      </c>
      <c r="K60" s="73"/>
      <c r="L60" s="62"/>
      <c r="M60" s="6"/>
      <c r="N60" s="6"/>
      <c r="O60" s="25"/>
      <c r="R60" s="37"/>
      <c r="S60" s="44"/>
      <c r="T60" s="9"/>
      <c r="V60" s="9"/>
      <c r="AD60" s="9"/>
      <c r="AE60" s="9"/>
    </row>
    <row r="61" customFormat="false" ht="12.75" hidden="false" customHeight="true" outlineLevel="0" collapsed="false">
      <c r="K61" s="73"/>
      <c r="L61" s="62"/>
      <c r="M61" s="6"/>
      <c r="O61" s="74"/>
      <c r="R61" s="37"/>
      <c r="S61" s="44"/>
      <c r="T61" s="9"/>
      <c r="V61" s="9"/>
      <c r="AD61" s="9"/>
      <c r="AE61" s="9"/>
    </row>
    <row r="62" customFormat="false" ht="12.75" hidden="false" customHeight="true" outlineLevel="0" collapsed="false">
      <c r="K62" s="9"/>
      <c r="L62" s="9"/>
      <c r="M62" s="9"/>
      <c r="N62" s="9"/>
      <c r="O62" s="9"/>
      <c r="P62" s="9"/>
      <c r="Q62" s="9"/>
      <c r="R62" s="9"/>
      <c r="S62" s="9"/>
      <c r="T62" s="9"/>
      <c r="V62" s="9"/>
      <c r="W62" s="9"/>
      <c r="X62" s="9"/>
      <c r="Y62" s="9"/>
      <c r="Z62" s="9"/>
      <c r="AA62" s="9"/>
      <c r="AB62" s="9"/>
      <c r="AC62" s="9"/>
      <c r="AD62" s="9"/>
      <c r="AE62" s="9"/>
    </row>
    <row r="63" customFormat="false" ht="20.25" hidden="false" customHeight="true" outlineLevel="0" collapsed="false">
      <c r="K63" s="9"/>
      <c r="L63" s="9"/>
      <c r="M63" s="9"/>
      <c r="N63" s="9"/>
      <c r="O63" s="9"/>
      <c r="P63" s="9"/>
      <c r="Q63" s="9"/>
      <c r="R63" s="9"/>
      <c r="S63" s="9"/>
      <c r="T63" s="9"/>
      <c r="W63" s="75"/>
      <c r="X63" s="76"/>
      <c r="Y63" s="75"/>
      <c r="Z63" s="75"/>
      <c r="AA63" s="75"/>
      <c r="AB63" s="6"/>
      <c r="AC63" s="77"/>
      <c r="AD63" s="75"/>
      <c r="AE63" s="9"/>
    </row>
    <row r="64" customFormat="false" ht="12.75" hidden="false" customHeight="true" outlineLevel="0" collapsed="false">
      <c r="K64" s="9"/>
      <c r="L64" s="9"/>
      <c r="M64" s="9"/>
      <c r="N64" s="9"/>
      <c r="O64" s="9"/>
      <c r="P64" s="9"/>
      <c r="Q64" s="9"/>
      <c r="R64" s="9"/>
      <c r="S64" s="9"/>
      <c r="T64" s="9"/>
      <c r="W64" s="75"/>
      <c r="X64" s="75"/>
      <c r="Y64" s="75"/>
      <c r="Z64" s="75"/>
      <c r="AA64" s="75"/>
      <c r="AB64" s="6"/>
      <c r="AC64" s="77"/>
      <c r="AD64" s="75"/>
    </row>
    <row r="65" customFormat="false" ht="12.75" hidden="false" customHeight="true" outlineLevel="0" collapsed="false">
      <c r="K65" s="9"/>
      <c r="L65" s="9"/>
      <c r="M65" s="9"/>
      <c r="N65" s="9"/>
      <c r="O65" s="9"/>
      <c r="P65" s="9"/>
      <c r="Q65" s="9"/>
      <c r="R65" s="9"/>
      <c r="S65" s="9"/>
      <c r="T65" s="9"/>
      <c r="W65" s="75"/>
      <c r="X65" s="77"/>
      <c r="Y65" s="75"/>
      <c r="Z65" s="75"/>
      <c r="AA65" s="75"/>
      <c r="AB65" s="6"/>
      <c r="AC65" s="77"/>
      <c r="AD65" s="75"/>
    </row>
    <row r="66" customFormat="false" ht="12.75" hidden="false" customHeight="true" outlineLevel="0" collapsed="false">
      <c r="K66" s="9"/>
      <c r="L66" s="9"/>
      <c r="M66" s="9"/>
      <c r="N66" s="9"/>
      <c r="O66" s="9"/>
      <c r="P66" s="9"/>
      <c r="Q66" s="9"/>
      <c r="R66" s="9"/>
      <c r="S66" s="9"/>
      <c r="T66" s="9"/>
      <c r="W66" s="75"/>
      <c r="X66" s="77"/>
      <c r="Y66" s="75"/>
      <c r="Z66" s="75"/>
      <c r="AA66" s="75"/>
      <c r="AB66" s="6"/>
      <c r="AC66" s="77"/>
      <c r="AD66" s="75"/>
    </row>
    <row r="67" customFormat="false" ht="12.75" hidden="false" customHeight="true" outlineLevel="0" collapsed="false">
      <c r="K67" s="9"/>
      <c r="L67" s="9"/>
      <c r="M67" s="9"/>
      <c r="N67" s="9"/>
      <c r="O67" s="9"/>
      <c r="P67" s="9"/>
      <c r="Q67" s="9"/>
      <c r="R67" s="9"/>
      <c r="S67" s="9"/>
      <c r="T67" s="9"/>
      <c r="W67" s="75"/>
      <c r="X67" s="77"/>
      <c r="Y67" s="78"/>
      <c r="Z67" s="75"/>
      <c r="AA67" s="75"/>
      <c r="AB67" s="6"/>
      <c r="AC67" s="77"/>
      <c r="AD67" s="75"/>
    </row>
    <row r="68" customFormat="false" ht="12.75" hidden="false" customHeight="true" outlineLevel="0" collapsed="false">
      <c r="K68" s="9"/>
      <c r="L68" s="9"/>
      <c r="M68" s="9"/>
      <c r="N68" s="9"/>
      <c r="O68" s="9"/>
      <c r="P68" s="9"/>
      <c r="Q68" s="9"/>
      <c r="R68" s="9"/>
      <c r="S68" s="9"/>
      <c r="T68" s="9"/>
      <c r="W68" s="9"/>
      <c r="X68" s="79"/>
      <c r="Y68" s="9"/>
      <c r="Z68" s="9"/>
      <c r="AA68" s="9"/>
      <c r="AC68" s="77"/>
      <c r="AD68" s="75"/>
    </row>
    <row r="69" customFormat="false" ht="12.75" hidden="false" customHeight="true" outlineLevel="0" collapsed="false">
      <c r="K69" s="9"/>
      <c r="L69" s="9"/>
      <c r="M69" s="9"/>
      <c r="N69" s="9"/>
      <c r="O69" s="9"/>
      <c r="P69" s="9"/>
      <c r="Q69" s="9"/>
      <c r="R69" s="9"/>
      <c r="S69" s="9"/>
      <c r="T69" s="9"/>
      <c r="W69" s="9"/>
      <c r="X69" s="9"/>
      <c r="Y69" s="9"/>
      <c r="Z69" s="9"/>
      <c r="AA69" s="9"/>
      <c r="AC69" s="77"/>
      <c r="AD69" s="75"/>
    </row>
    <row r="70" customFormat="false" ht="12.75" hidden="false" customHeight="true" outlineLevel="0" collapsed="false">
      <c r="K70" s="9"/>
      <c r="L70" s="9"/>
      <c r="M70" s="9"/>
      <c r="N70" s="9"/>
      <c r="O70" s="9"/>
      <c r="P70" s="9"/>
      <c r="Q70" s="9"/>
      <c r="R70" s="9"/>
      <c r="S70" s="9"/>
      <c r="T70" s="9"/>
      <c r="W70" s="9"/>
      <c r="X70" s="80"/>
      <c r="Y70" s="9"/>
      <c r="Z70" s="9"/>
      <c r="AA70" s="9"/>
      <c r="AC70" s="77"/>
      <c r="AD70" s="75"/>
    </row>
    <row r="71" customFormat="false" ht="12.75" hidden="false" customHeight="true" outlineLevel="0" collapsed="false">
      <c r="K71" s="9"/>
      <c r="L71" s="9"/>
      <c r="M71" s="9"/>
      <c r="N71" s="9"/>
      <c r="O71" s="9"/>
      <c r="P71" s="9"/>
      <c r="Q71" s="9"/>
      <c r="R71" s="9"/>
      <c r="S71" s="9"/>
      <c r="T71" s="9"/>
      <c r="W71" s="9"/>
      <c r="X71" s="80"/>
      <c r="Y71" s="9"/>
      <c r="Z71" s="9"/>
      <c r="AA71" s="9"/>
      <c r="AC71" s="77"/>
      <c r="AD71" s="75"/>
    </row>
    <row r="72" customFormat="false" ht="12.75" hidden="false" customHeight="true" outlineLevel="0" collapsed="false">
      <c r="I72" s="81"/>
      <c r="J72" s="6"/>
      <c r="K72" s="6"/>
      <c r="L72" s="6"/>
      <c r="M72" s="6"/>
      <c r="N72" s="6"/>
      <c r="O72" s="6"/>
      <c r="P72" s="9"/>
      <c r="Q72" s="9"/>
      <c r="R72" s="9"/>
      <c r="S72" s="9"/>
      <c r="T72" s="9"/>
      <c r="W72" s="9"/>
      <c r="X72" s="80"/>
      <c r="Y72" s="82"/>
      <c r="Z72" s="9"/>
      <c r="AA72" s="9"/>
      <c r="AC72" s="77"/>
      <c r="AD72" s="75"/>
    </row>
    <row r="73" customFormat="false" ht="12.75" hidden="false" customHeight="true" outlineLevel="0" collapsed="false">
      <c r="I73" s="6"/>
      <c r="J73" s="6"/>
      <c r="K73" s="6"/>
      <c r="L73" s="6"/>
      <c r="M73" s="6"/>
      <c r="N73" s="6"/>
      <c r="O73" s="6"/>
      <c r="P73" s="9"/>
      <c r="Q73" s="9"/>
      <c r="R73" s="9"/>
      <c r="S73" s="9"/>
      <c r="T73" s="9"/>
      <c r="W73" s="9"/>
      <c r="X73" s="9"/>
      <c r="Y73" s="9"/>
      <c r="Z73" s="9"/>
      <c r="AA73" s="9"/>
      <c r="AC73" s="77"/>
      <c r="AD73" s="75"/>
    </row>
    <row r="74" customFormat="false" ht="12.75" hidden="false" customHeight="true" outlineLevel="0" collapsed="false">
      <c r="I74" s="77"/>
      <c r="J74" s="77"/>
      <c r="K74" s="77"/>
      <c r="L74" s="6"/>
      <c r="M74" s="6"/>
      <c r="N74" s="83"/>
      <c r="O74" s="6"/>
      <c r="P74" s="9"/>
      <c r="Q74" s="9"/>
      <c r="R74" s="6"/>
      <c r="S74" s="75"/>
      <c r="T74" s="9"/>
      <c r="W74" s="9"/>
      <c r="X74" s="80"/>
      <c r="Y74" s="9"/>
      <c r="Z74" s="9"/>
      <c r="AA74" s="9"/>
      <c r="AC74" s="77"/>
      <c r="AD74" s="75"/>
    </row>
    <row r="75" customFormat="false" ht="12.75" hidden="false" customHeight="true" outlineLevel="0" collapsed="false">
      <c r="I75" s="6"/>
      <c r="J75" s="6"/>
      <c r="K75" s="6"/>
      <c r="L75" s="6"/>
      <c r="M75" s="6"/>
      <c r="N75" s="81"/>
      <c r="O75" s="6"/>
      <c r="P75" s="84"/>
      <c r="Q75" s="9"/>
      <c r="R75" s="6"/>
      <c r="S75" s="75"/>
      <c r="T75" s="9"/>
      <c r="W75" s="9"/>
      <c r="X75" s="80"/>
      <c r="Y75" s="9"/>
      <c r="Z75" s="9"/>
      <c r="AA75" s="9"/>
      <c r="AC75" s="77"/>
      <c r="AD75" s="75"/>
    </row>
    <row r="76" customFormat="false" ht="12.75" hidden="false" customHeight="true" outlineLevel="0" collapsed="false">
      <c r="I76" s="6"/>
      <c r="J76" s="6"/>
      <c r="K76" s="6"/>
      <c r="L76" s="6"/>
      <c r="M76" s="6"/>
      <c r="N76" s="81"/>
      <c r="O76" s="6"/>
      <c r="P76" s="20"/>
      <c r="Q76" s="9"/>
      <c r="R76" s="6"/>
      <c r="S76" s="75"/>
      <c r="T76" s="9"/>
      <c r="W76" s="9"/>
      <c r="X76" s="80"/>
      <c r="Y76" s="82"/>
      <c r="Z76" s="9"/>
      <c r="AA76" s="9"/>
      <c r="AC76" s="77"/>
      <c r="AD76" s="75"/>
    </row>
    <row r="77" customFormat="false" ht="12.75" hidden="false" customHeight="true" outlineLevel="0" collapsed="false">
      <c r="I77" s="6"/>
      <c r="J77" s="6"/>
      <c r="K77" s="6"/>
      <c r="L77" s="6"/>
      <c r="M77" s="6"/>
      <c r="N77" s="81"/>
      <c r="O77" s="6"/>
      <c r="P77" s="20"/>
      <c r="Q77" s="9"/>
      <c r="R77" s="6"/>
      <c r="S77" s="75"/>
      <c r="T77" s="9"/>
      <c r="W77" s="9"/>
      <c r="X77" s="9"/>
      <c r="Y77" s="9"/>
      <c r="Z77" s="9"/>
      <c r="AA77" s="9"/>
      <c r="AC77" s="85"/>
      <c r="AD77" s="75"/>
    </row>
    <row r="78" customFormat="false" ht="12.75" hidden="false" customHeight="true" outlineLevel="0" collapsed="false">
      <c r="I78" s="6"/>
      <c r="J78" s="6"/>
      <c r="K78" s="6"/>
      <c r="L78" s="6"/>
      <c r="M78" s="6"/>
      <c r="N78" s="81"/>
      <c r="O78" s="6"/>
      <c r="P78" s="20"/>
      <c r="Q78" s="9"/>
      <c r="R78" s="6"/>
      <c r="S78" s="75"/>
      <c r="T78" s="9"/>
      <c r="W78" s="9"/>
      <c r="X78" s="80"/>
      <c r="Y78" s="9"/>
      <c r="Z78" s="9"/>
      <c r="AA78" s="9"/>
      <c r="AC78" s="85"/>
      <c r="AD78" s="75"/>
    </row>
    <row r="79" customFormat="false" ht="12.75" hidden="false" customHeight="true" outlineLevel="0" collapsed="false">
      <c r="I79" s="6"/>
      <c r="J79" s="6"/>
      <c r="K79" s="6"/>
      <c r="L79" s="6"/>
      <c r="M79" s="6"/>
      <c r="N79" s="81"/>
      <c r="O79" s="6"/>
      <c r="P79" s="20"/>
      <c r="Q79" s="9"/>
      <c r="R79" s="6"/>
      <c r="S79" s="75"/>
      <c r="T79" s="9"/>
      <c r="W79" s="9"/>
      <c r="X79" s="80"/>
      <c r="Y79" s="9"/>
      <c r="Z79" s="9"/>
      <c r="AA79" s="9"/>
      <c r="AC79" s="85"/>
      <c r="AD79" s="75"/>
    </row>
    <row r="80" customFormat="false" ht="12.75" hidden="false" customHeight="true" outlineLevel="0" collapsed="false">
      <c r="I80" s="6"/>
      <c r="J80" s="6"/>
      <c r="K80" s="6"/>
      <c r="L80" s="6"/>
      <c r="M80" s="6"/>
      <c r="N80" s="81"/>
      <c r="O80" s="6"/>
      <c r="P80" s="20"/>
      <c r="Q80" s="9"/>
      <c r="R80" s="6"/>
      <c r="S80" s="75"/>
      <c r="T80" s="9"/>
      <c r="W80" s="9"/>
      <c r="X80" s="80"/>
      <c r="Y80" s="82"/>
      <c r="Z80" s="9"/>
      <c r="AA80" s="80"/>
      <c r="AB80" s="9"/>
      <c r="AC80" s="6"/>
      <c r="AD80" s="75"/>
    </row>
    <row r="81" customFormat="false" ht="12.75" hidden="false" customHeight="true" outlineLevel="0" collapsed="false">
      <c r="I81" s="6"/>
      <c r="J81" s="6"/>
      <c r="K81" s="6"/>
      <c r="L81" s="6"/>
      <c r="M81" s="6"/>
      <c r="N81" s="81"/>
      <c r="O81" s="6"/>
      <c r="P81" s="20"/>
      <c r="Q81" s="9"/>
      <c r="R81" s="6"/>
      <c r="S81" s="75"/>
      <c r="T81" s="9"/>
      <c r="W81" s="9"/>
      <c r="X81" s="9"/>
      <c r="Y81" s="9"/>
      <c r="Z81" s="9"/>
      <c r="AA81" s="9"/>
      <c r="AC81" s="6"/>
      <c r="AD81" s="75"/>
    </row>
    <row r="82" customFormat="false" ht="12.75" hidden="false" customHeight="true" outlineLevel="0" collapsed="false">
      <c r="I82" s="6"/>
      <c r="J82" s="6"/>
      <c r="K82" s="6"/>
      <c r="L82" s="6"/>
      <c r="M82" s="6"/>
      <c r="N82" s="81"/>
      <c r="O82" s="6"/>
      <c r="P82" s="20"/>
      <c r="Q82" s="9"/>
      <c r="R82" s="6"/>
      <c r="S82" s="75"/>
      <c r="T82" s="9"/>
      <c r="W82" s="9"/>
      <c r="X82" s="80"/>
      <c r="Y82" s="9"/>
      <c r="Z82" s="9"/>
      <c r="AA82" s="9"/>
      <c r="AB82" s="9"/>
      <c r="AC82" s="6"/>
      <c r="AD82" s="75"/>
    </row>
    <row r="83" customFormat="false" ht="12.75" hidden="false" customHeight="true" outlineLevel="0" collapsed="false">
      <c r="I83" s="6"/>
      <c r="J83" s="6"/>
      <c r="K83" s="6"/>
      <c r="L83" s="6"/>
      <c r="M83" s="6"/>
      <c r="N83" s="81"/>
      <c r="O83" s="6"/>
      <c r="P83" s="20"/>
      <c r="Q83" s="9"/>
      <c r="R83" s="6"/>
      <c r="S83" s="75"/>
      <c r="T83" s="9"/>
      <c r="W83" s="9"/>
      <c r="X83" s="80"/>
      <c r="Y83" s="9"/>
      <c r="Z83" s="9"/>
      <c r="AA83" s="9"/>
      <c r="AB83" s="9"/>
      <c r="AC83" s="6"/>
      <c r="AD83" s="75"/>
    </row>
    <row r="84" customFormat="false" ht="17.65" hidden="false" customHeight="true" outlineLevel="0" collapsed="false">
      <c r="I84" s="6"/>
      <c r="J84" s="6"/>
      <c r="K84" s="6"/>
      <c r="L84" s="6"/>
      <c r="M84" s="6"/>
      <c r="N84" s="6"/>
      <c r="O84" s="6"/>
      <c r="P84" s="20"/>
      <c r="Q84" s="9"/>
      <c r="R84" s="6"/>
      <c r="S84" s="75"/>
      <c r="T84" s="9"/>
      <c r="W84" s="9"/>
      <c r="X84" s="80"/>
      <c r="Y84" s="82"/>
      <c r="Z84" s="9"/>
      <c r="AA84" s="80"/>
      <c r="AB84" s="9"/>
      <c r="AC84" s="6"/>
      <c r="AD84" s="75"/>
    </row>
    <row r="85" customFormat="false" ht="12.75" hidden="false" customHeight="true" outlineLevel="0" collapsed="false">
      <c r="I85" s="6"/>
      <c r="J85" s="6"/>
      <c r="K85" s="6"/>
      <c r="L85" s="6"/>
      <c r="M85" s="6"/>
      <c r="N85" s="81"/>
      <c r="O85" s="6"/>
      <c r="P85" s="9"/>
      <c r="Q85" s="9"/>
      <c r="R85" s="6"/>
      <c r="S85" s="75"/>
      <c r="T85" s="9"/>
      <c r="W85" s="9"/>
      <c r="X85" s="9"/>
      <c r="Y85" s="9"/>
      <c r="Z85" s="9"/>
      <c r="AA85" s="9"/>
      <c r="AB85" s="9"/>
      <c r="AC85" s="6"/>
      <c r="AD85" s="75"/>
    </row>
    <row r="86" customFormat="false" ht="17.65" hidden="false" customHeight="true" outlineLevel="0" collapsed="false">
      <c r="I86" s="6"/>
      <c r="J86" s="6"/>
      <c r="K86" s="6"/>
      <c r="L86" s="6"/>
      <c r="M86" s="6"/>
      <c r="N86" s="81"/>
      <c r="O86" s="6"/>
      <c r="P86" s="20"/>
      <c r="Q86" s="9"/>
      <c r="R86" s="6"/>
      <c r="S86" s="75"/>
      <c r="T86" s="9"/>
      <c r="W86" s="75"/>
      <c r="X86" s="75"/>
      <c r="Y86" s="75"/>
      <c r="Z86" s="75"/>
      <c r="AA86" s="75"/>
      <c r="AB86" s="75"/>
      <c r="AC86" s="6"/>
      <c r="AD86" s="75"/>
    </row>
    <row r="87" customFormat="false" ht="12.75" hidden="false" customHeight="true" outlineLevel="0" collapsed="false">
      <c r="I87" s="6"/>
      <c r="J87" s="6"/>
      <c r="K87" s="6"/>
      <c r="L87" s="6"/>
      <c r="M87" s="6"/>
      <c r="N87" s="6"/>
      <c r="O87" s="6"/>
      <c r="P87" s="20"/>
      <c r="Q87" s="9"/>
      <c r="R87" s="6"/>
      <c r="S87" s="75"/>
      <c r="T87" s="9"/>
      <c r="W87" s="6"/>
      <c r="X87" s="6"/>
      <c r="Y87" s="6"/>
      <c r="Z87" s="6"/>
      <c r="AA87" s="6"/>
      <c r="AB87" s="6"/>
      <c r="AC87" s="6"/>
      <c r="AD87" s="75"/>
    </row>
    <row r="88" customFormat="false" ht="12.75" hidden="false" customHeight="true" outlineLevel="0" collapsed="false">
      <c r="I88" s="6"/>
      <c r="J88" s="6"/>
      <c r="K88" s="6"/>
      <c r="L88" s="6"/>
      <c r="M88" s="6"/>
      <c r="N88" s="81"/>
      <c r="O88" s="6"/>
      <c r="P88" s="9"/>
      <c r="Q88" s="9"/>
      <c r="R88" s="6"/>
      <c r="S88" s="75"/>
      <c r="T88" s="9"/>
      <c r="W88" s="6"/>
      <c r="X88" s="6"/>
      <c r="Y88" s="6"/>
      <c r="Z88" s="6"/>
      <c r="AA88" s="6"/>
      <c r="AB88" s="6"/>
      <c r="AC88" s="6"/>
    </row>
    <row r="89" customFormat="false" ht="17.65" hidden="false" customHeight="true" outlineLevel="0" collapsed="false">
      <c r="I89" s="6"/>
      <c r="J89" s="6"/>
      <c r="K89" s="6"/>
      <c r="L89" s="6"/>
      <c r="M89" s="6"/>
      <c r="N89" s="81"/>
      <c r="O89" s="6"/>
      <c r="P89" s="20"/>
      <c r="Q89" s="9"/>
      <c r="R89" s="6"/>
      <c r="S89" s="75"/>
      <c r="T89" s="9"/>
      <c r="W89" s="6"/>
      <c r="X89" s="6"/>
      <c r="Y89" s="6"/>
      <c r="Z89" s="6"/>
      <c r="AA89" s="6"/>
      <c r="AB89" s="6"/>
      <c r="AC89" s="6"/>
    </row>
    <row r="90" customFormat="false" ht="12.75" hidden="false" customHeight="true" outlineLevel="0" collapsed="false">
      <c r="I90" s="6"/>
      <c r="J90" s="6"/>
      <c r="K90" s="6"/>
      <c r="L90" s="6"/>
      <c r="M90" s="6"/>
      <c r="N90" s="6"/>
      <c r="O90" s="6"/>
      <c r="P90" s="20"/>
      <c r="Q90" s="9"/>
      <c r="R90" s="6"/>
      <c r="S90" s="75"/>
      <c r="T90" s="9"/>
    </row>
    <row r="91" customFormat="false" ht="12.75" hidden="false" customHeight="true" outlineLevel="0" collapsed="false">
      <c r="I91" s="6"/>
      <c r="J91" s="6"/>
      <c r="K91" s="6"/>
      <c r="L91" s="6"/>
      <c r="M91" s="6"/>
      <c r="N91" s="81"/>
      <c r="O91" s="6"/>
      <c r="P91" s="9"/>
      <c r="Q91" s="9"/>
      <c r="R91" s="6"/>
      <c r="S91" s="75"/>
      <c r="T91" s="9"/>
    </row>
    <row r="92" customFormat="false" ht="17.65" hidden="false" customHeight="true" outlineLevel="0" collapsed="false">
      <c r="I92" s="6"/>
      <c r="J92" s="6"/>
      <c r="K92" s="6"/>
      <c r="L92" s="6"/>
      <c r="M92" s="6"/>
      <c r="N92" s="6"/>
      <c r="O92" s="6"/>
      <c r="P92" s="20"/>
      <c r="Q92" s="9"/>
      <c r="R92" s="6"/>
      <c r="S92" s="75"/>
      <c r="T92" s="9"/>
      <c r="W92" s="81"/>
      <c r="X92" s="75"/>
      <c r="Y92" s="75"/>
      <c r="Z92" s="75"/>
      <c r="AA92" s="75"/>
      <c r="AB92" s="75"/>
      <c r="AC92" s="75"/>
    </row>
    <row r="93" customFormat="false" ht="12.75" hidden="false" customHeight="true" outlineLevel="0" collapsed="false">
      <c r="I93" s="6"/>
      <c r="J93" s="6"/>
      <c r="K93" s="6"/>
      <c r="L93" s="6"/>
      <c r="M93" s="6"/>
      <c r="N93" s="6"/>
      <c r="O93" s="6"/>
      <c r="P93" s="9"/>
      <c r="Q93" s="9"/>
      <c r="R93" s="6"/>
      <c r="S93" s="75"/>
      <c r="T93" s="9"/>
      <c r="U93" s="39"/>
      <c r="V93" s="39"/>
      <c r="W93" s="75"/>
      <c r="X93" s="75"/>
      <c r="Y93" s="75"/>
      <c r="Z93" s="75"/>
      <c r="AA93" s="75"/>
      <c r="AB93" s="6"/>
      <c r="AC93" s="6"/>
      <c r="AD93" s="39"/>
      <c r="AE93" s="39"/>
      <c r="AF93" s="39"/>
      <c r="AG93" s="39"/>
      <c r="AH93" s="39"/>
      <c r="AI93" s="39"/>
      <c r="AJ93" s="39"/>
      <c r="AK93" s="39"/>
      <c r="AL93" s="39"/>
      <c r="AM93" s="39"/>
      <c r="AN93" s="39"/>
      <c r="AO93" s="39"/>
      <c r="AP93" s="39"/>
      <c r="AQ93" s="39"/>
      <c r="AR93" s="39"/>
      <c r="AS93" s="39"/>
      <c r="AT93" s="39"/>
      <c r="AU93" s="39"/>
      <c r="AV93" s="39"/>
      <c r="AW93" s="39"/>
      <c r="AX93" s="39"/>
      <c r="AY93" s="39"/>
      <c r="AZ93" s="39"/>
      <c r="BA93" s="39"/>
      <c r="BB93" s="39"/>
      <c r="BC93" s="39"/>
      <c r="BD93" s="39"/>
      <c r="BE93" s="39"/>
      <c r="BF93" s="39"/>
      <c r="BG93" s="39"/>
      <c r="BH93" s="39"/>
      <c r="BI93" s="39"/>
      <c r="BJ93" s="39"/>
      <c r="BK93" s="39"/>
      <c r="BL93" s="39"/>
      <c r="BM93" s="39"/>
      <c r="BN93" s="39"/>
      <c r="BO93" s="39"/>
      <c r="BP93" s="39"/>
      <c r="BQ93" s="39"/>
      <c r="BR93" s="39"/>
      <c r="BS93" s="39"/>
      <c r="BT93" s="39"/>
      <c r="BU93" s="39"/>
      <c r="BV93" s="39"/>
      <c r="BW93" s="39"/>
      <c r="BX93" s="39"/>
      <c r="BY93" s="39"/>
      <c r="BZ93" s="39"/>
      <c r="CA93" s="39"/>
      <c r="CB93" s="39"/>
      <c r="CC93" s="39"/>
      <c r="CD93" s="39"/>
      <c r="CE93" s="39"/>
      <c r="CF93" s="39"/>
      <c r="CG93" s="39"/>
      <c r="CH93" s="39"/>
      <c r="CI93" s="39"/>
      <c r="CJ93" s="39"/>
      <c r="CK93" s="39"/>
      <c r="CL93" s="39"/>
      <c r="CM93" s="39"/>
      <c r="CN93" s="39"/>
      <c r="CO93" s="39"/>
      <c r="CP93" s="39"/>
      <c r="CQ93" s="39"/>
      <c r="CR93" s="39"/>
      <c r="CS93" s="39"/>
      <c r="CT93" s="39"/>
      <c r="CU93" s="39"/>
      <c r="CV93" s="39"/>
      <c r="CW93" s="39"/>
      <c r="CX93" s="39"/>
      <c r="CY93" s="39"/>
      <c r="CZ93" s="39"/>
      <c r="DA93" s="39"/>
      <c r="DB93" s="39"/>
      <c r="DC93" s="39"/>
      <c r="DD93" s="39"/>
      <c r="DE93" s="39"/>
      <c r="DF93" s="39"/>
      <c r="DG93" s="39"/>
      <c r="DH93" s="39"/>
      <c r="DI93" s="39"/>
      <c r="DJ93" s="39"/>
      <c r="DK93" s="39"/>
      <c r="DL93" s="39"/>
      <c r="DM93" s="39"/>
      <c r="DN93" s="39"/>
      <c r="DO93" s="39"/>
      <c r="DP93" s="39"/>
      <c r="DQ93" s="39"/>
      <c r="DR93" s="39"/>
      <c r="DS93" s="39"/>
      <c r="DT93" s="39"/>
      <c r="DU93" s="39"/>
      <c r="DV93" s="39"/>
      <c r="DW93" s="39"/>
      <c r="DX93" s="39"/>
      <c r="DY93" s="39"/>
      <c r="DZ93" s="39"/>
      <c r="EA93" s="39"/>
      <c r="EB93" s="39"/>
      <c r="EC93" s="39"/>
      <c r="ED93" s="39"/>
      <c r="EE93" s="39"/>
      <c r="EF93" s="39"/>
      <c r="EG93" s="39"/>
      <c r="EH93" s="39"/>
      <c r="EI93" s="39"/>
      <c r="EJ93" s="39"/>
      <c r="EK93" s="39"/>
      <c r="EL93" s="39"/>
      <c r="EM93" s="39"/>
      <c r="EN93" s="39"/>
      <c r="EO93" s="39"/>
      <c r="EP93" s="39"/>
      <c r="EQ93" s="39"/>
      <c r="ER93" s="39"/>
      <c r="ES93" s="39"/>
      <c r="ET93" s="39"/>
      <c r="EU93" s="39"/>
      <c r="EV93" s="39"/>
      <c r="EW93" s="39"/>
      <c r="EX93" s="39"/>
      <c r="EY93" s="39"/>
      <c r="EZ93" s="39"/>
      <c r="FA93" s="39"/>
      <c r="FB93" s="39"/>
      <c r="FC93" s="39"/>
      <c r="FD93" s="39"/>
      <c r="FE93" s="39"/>
      <c r="FF93" s="39"/>
      <c r="FG93" s="39"/>
      <c r="FH93" s="39"/>
      <c r="FI93" s="39"/>
      <c r="FJ93" s="39"/>
      <c r="FK93" s="39"/>
      <c r="FL93" s="39"/>
      <c r="FM93" s="39"/>
      <c r="FN93" s="39"/>
      <c r="FO93" s="39"/>
      <c r="FP93" s="39"/>
      <c r="FQ93" s="39"/>
      <c r="FR93" s="39"/>
      <c r="FS93" s="39"/>
      <c r="FT93" s="39"/>
      <c r="FU93" s="39"/>
      <c r="FV93" s="39"/>
      <c r="FW93" s="39"/>
      <c r="FX93" s="39"/>
      <c r="FY93" s="39"/>
      <c r="FZ93" s="39"/>
      <c r="GA93" s="39"/>
      <c r="GB93" s="39"/>
      <c r="GC93" s="39"/>
      <c r="GD93" s="39"/>
      <c r="GE93" s="39"/>
      <c r="GF93" s="39"/>
      <c r="GG93" s="39"/>
      <c r="GH93" s="39"/>
      <c r="GI93" s="39"/>
      <c r="GJ93" s="39"/>
      <c r="GK93" s="39"/>
      <c r="GL93" s="39"/>
      <c r="GM93" s="39"/>
      <c r="GN93" s="39"/>
      <c r="GO93" s="39"/>
      <c r="GP93" s="39"/>
      <c r="GQ93" s="39"/>
      <c r="GR93" s="39"/>
      <c r="GS93" s="39"/>
      <c r="GT93" s="39"/>
      <c r="GU93" s="39"/>
      <c r="GV93" s="39"/>
      <c r="GW93" s="39"/>
      <c r="GX93" s="39"/>
      <c r="GY93" s="39"/>
      <c r="GZ93" s="39"/>
      <c r="HA93" s="39"/>
      <c r="HB93" s="39"/>
      <c r="HC93" s="39"/>
      <c r="HD93" s="39"/>
      <c r="HE93" s="39"/>
      <c r="HF93" s="39"/>
      <c r="HG93" s="39"/>
      <c r="HH93" s="39"/>
      <c r="HI93" s="39"/>
      <c r="HJ93" s="39"/>
      <c r="HK93" s="39"/>
      <c r="HL93" s="39"/>
      <c r="HM93" s="39"/>
      <c r="HN93" s="39"/>
      <c r="HO93" s="39"/>
      <c r="HP93" s="39"/>
      <c r="HQ93" s="39"/>
      <c r="HR93" s="39"/>
      <c r="HS93" s="39"/>
      <c r="HT93" s="39"/>
      <c r="HU93" s="39"/>
      <c r="HV93" s="39"/>
      <c r="HW93" s="39"/>
      <c r="HX93" s="39"/>
      <c r="HY93" s="39"/>
      <c r="HZ93" s="39"/>
      <c r="IA93" s="39"/>
      <c r="IB93" s="39"/>
      <c r="IC93" s="39"/>
      <c r="ID93" s="39"/>
      <c r="IE93" s="39"/>
      <c r="IF93" s="39"/>
      <c r="IG93" s="39"/>
      <c r="IH93" s="39"/>
      <c r="II93" s="39"/>
      <c r="IJ93" s="39"/>
      <c r="IK93" s="39"/>
      <c r="IL93" s="39"/>
      <c r="IM93" s="39"/>
      <c r="IN93" s="39"/>
      <c r="IO93" s="39"/>
      <c r="IP93" s="39"/>
      <c r="IQ93" s="39"/>
      <c r="IR93" s="39"/>
      <c r="IS93" s="39"/>
      <c r="IT93" s="39"/>
      <c r="IU93" s="39"/>
      <c r="IV93" s="39"/>
      <c r="IW93" s="39"/>
    </row>
    <row r="94" customFormat="false" ht="12.75" hidden="false" customHeight="true" outlineLevel="0" collapsed="false">
      <c r="I94" s="6"/>
      <c r="J94" s="6"/>
      <c r="K94" s="6"/>
      <c r="L94" s="6"/>
      <c r="M94" s="6"/>
      <c r="N94" s="6"/>
      <c r="O94" s="6"/>
      <c r="P94" s="9"/>
      <c r="Q94" s="9"/>
      <c r="R94" s="6"/>
      <c r="S94" s="75"/>
      <c r="T94" s="9"/>
      <c r="U94" s="39"/>
      <c r="V94" s="39"/>
      <c r="W94" s="77"/>
      <c r="X94" s="77"/>
      <c r="Y94" s="77"/>
      <c r="Z94" s="75"/>
      <c r="AA94" s="75"/>
      <c r="AB94" s="86"/>
      <c r="AC94" s="6"/>
      <c r="AD94" s="39"/>
      <c r="AE94" s="39"/>
      <c r="AF94" s="39"/>
      <c r="AG94" s="39"/>
      <c r="AH94" s="39"/>
      <c r="AI94" s="39"/>
      <c r="AJ94" s="39"/>
      <c r="AK94" s="39"/>
      <c r="AL94" s="39"/>
      <c r="AM94" s="39"/>
      <c r="AN94" s="39"/>
      <c r="AO94" s="39"/>
      <c r="AP94" s="39"/>
      <c r="AQ94" s="39"/>
      <c r="AR94" s="39"/>
      <c r="AS94" s="39"/>
      <c r="AT94" s="39"/>
      <c r="AU94" s="39"/>
      <c r="AV94" s="39"/>
      <c r="AW94" s="39"/>
      <c r="AX94" s="39"/>
      <c r="AY94" s="39"/>
      <c r="AZ94" s="39"/>
      <c r="BA94" s="39"/>
      <c r="BB94" s="39"/>
      <c r="BC94" s="39"/>
      <c r="BD94" s="39"/>
      <c r="BE94" s="39"/>
      <c r="BF94" s="39"/>
      <c r="BG94" s="39"/>
      <c r="BH94" s="39"/>
      <c r="BI94" s="39"/>
      <c r="BJ94" s="39"/>
      <c r="BK94" s="39"/>
      <c r="BL94" s="39"/>
      <c r="BM94" s="39"/>
      <c r="BN94" s="39"/>
      <c r="BO94" s="39"/>
      <c r="BP94" s="39"/>
      <c r="BQ94" s="39"/>
      <c r="BR94" s="39"/>
      <c r="BS94" s="39"/>
      <c r="BT94" s="39"/>
      <c r="BU94" s="39"/>
      <c r="BV94" s="39"/>
      <c r="BW94" s="39"/>
      <c r="BX94" s="39"/>
      <c r="BY94" s="39"/>
      <c r="BZ94" s="39"/>
      <c r="CA94" s="39"/>
      <c r="CB94" s="39"/>
      <c r="CC94" s="39"/>
      <c r="CD94" s="39"/>
      <c r="CE94" s="39"/>
      <c r="CF94" s="39"/>
      <c r="CG94" s="39"/>
      <c r="CH94" s="39"/>
      <c r="CI94" s="39"/>
      <c r="CJ94" s="39"/>
      <c r="CK94" s="39"/>
      <c r="CL94" s="39"/>
      <c r="CM94" s="39"/>
      <c r="CN94" s="39"/>
      <c r="CO94" s="39"/>
      <c r="CP94" s="39"/>
      <c r="CQ94" s="39"/>
      <c r="CR94" s="39"/>
      <c r="CS94" s="39"/>
      <c r="CT94" s="39"/>
      <c r="CU94" s="39"/>
      <c r="CV94" s="39"/>
      <c r="CW94" s="39"/>
      <c r="CX94" s="39"/>
      <c r="CY94" s="39"/>
      <c r="CZ94" s="39"/>
      <c r="DA94" s="39"/>
      <c r="DB94" s="39"/>
      <c r="DC94" s="39"/>
      <c r="DD94" s="39"/>
      <c r="DE94" s="39"/>
      <c r="DF94" s="39"/>
      <c r="DG94" s="39"/>
      <c r="DH94" s="39"/>
      <c r="DI94" s="39"/>
      <c r="DJ94" s="39"/>
      <c r="DK94" s="39"/>
      <c r="DL94" s="39"/>
      <c r="DM94" s="39"/>
      <c r="DN94" s="39"/>
      <c r="DO94" s="39"/>
      <c r="DP94" s="39"/>
      <c r="DQ94" s="39"/>
      <c r="DR94" s="39"/>
      <c r="DS94" s="39"/>
      <c r="DT94" s="39"/>
      <c r="DU94" s="39"/>
      <c r="DV94" s="39"/>
      <c r="DW94" s="39"/>
      <c r="DX94" s="39"/>
      <c r="DY94" s="39"/>
      <c r="DZ94" s="39"/>
      <c r="EA94" s="39"/>
      <c r="EB94" s="39"/>
      <c r="EC94" s="39"/>
      <c r="ED94" s="39"/>
      <c r="EE94" s="39"/>
      <c r="EF94" s="39"/>
      <c r="EG94" s="39"/>
      <c r="EH94" s="39"/>
      <c r="EI94" s="39"/>
      <c r="EJ94" s="39"/>
      <c r="EK94" s="39"/>
      <c r="EL94" s="39"/>
      <c r="EM94" s="39"/>
      <c r="EN94" s="39"/>
      <c r="EO94" s="39"/>
      <c r="EP94" s="39"/>
      <c r="EQ94" s="39"/>
      <c r="ER94" s="39"/>
      <c r="ES94" s="39"/>
      <c r="ET94" s="39"/>
      <c r="EU94" s="39"/>
      <c r="EV94" s="39"/>
      <c r="EW94" s="39"/>
      <c r="EX94" s="39"/>
      <c r="EY94" s="39"/>
      <c r="EZ94" s="39"/>
      <c r="FA94" s="39"/>
      <c r="FB94" s="39"/>
      <c r="FC94" s="39"/>
      <c r="FD94" s="39"/>
      <c r="FE94" s="39"/>
      <c r="FF94" s="39"/>
      <c r="FG94" s="39"/>
      <c r="FH94" s="39"/>
      <c r="FI94" s="39"/>
      <c r="FJ94" s="39"/>
      <c r="FK94" s="39"/>
      <c r="FL94" s="39"/>
      <c r="FM94" s="39"/>
      <c r="FN94" s="39"/>
      <c r="FO94" s="39"/>
      <c r="FP94" s="39"/>
      <c r="FQ94" s="39"/>
      <c r="FR94" s="39"/>
      <c r="FS94" s="39"/>
      <c r="FT94" s="39"/>
      <c r="FU94" s="39"/>
      <c r="FV94" s="39"/>
      <c r="FW94" s="39"/>
      <c r="FX94" s="39"/>
      <c r="FY94" s="39"/>
      <c r="FZ94" s="39"/>
      <c r="GA94" s="39"/>
      <c r="GB94" s="39"/>
      <c r="GC94" s="39"/>
      <c r="GD94" s="39"/>
      <c r="GE94" s="39"/>
      <c r="GF94" s="39"/>
      <c r="GG94" s="39"/>
      <c r="GH94" s="39"/>
      <c r="GI94" s="39"/>
      <c r="GJ94" s="39"/>
      <c r="GK94" s="39"/>
      <c r="GL94" s="39"/>
      <c r="GM94" s="39"/>
      <c r="GN94" s="39"/>
      <c r="GO94" s="39"/>
      <c r="GP94" s="39"/>
      <c r="GQ94" s="39"/>
      <c r="GR94" s="39"/>
      <c r="GS94" s="39"/>
      <c r="GT94" s="39"/>
      <c r="GU94" s="39"/>
      <c r="GV94" s="39"/>
      <c r="GW94" s="39"/>
      <c r="GX94" s="39"/>
      <c r="GY94" s="39"/>
      <c r="GZ94" s="39"/>
      <c r="HA94" s="39"/>
      <c r="HB94" s="39"/>
      <c r="HC94" s="39"/>
      <c r="HD94" s="39"/>
      <c r="HE94" s="39"/>
      <c r="HF94" s="39"/>
      <c r="HG94" s="39"/>
      <c r="HH94" s="39"/>
      <c r="HI94" s="39"/>
      <c r="HJ94" s="39"/>
      <c r="HK94" s="39"/>
      <c r="HL94" s="39"/>
      <c r="HM94" s="39"/>
      <c r="HN94" s="39"/>
      <c r="HO94" s="39"/>
      <c r="HP94" s="39"/>
      <c r="HQ94" s="39"/>
      <c r="HR94" s="39"/>
      <c r="HS94" s="39"/>
      <c r="HT94" s="39"/>
      <c r="HU94" s="39"/>
      <c r="HV94" s="39"/>
      <c r="HW94" s="39"/>
      <c r="HX94" s="39"/>
      <c r="HY94" s="39"/>
      <c r="HZ94" s="39"/>
      <c r="IA94" s="39"/>
      <c r="IB94" s="39"/>
      <c r="IC94" s="39"/>
      <c r="ID94" s="39"/>
      <c r="IE94" s="39"/>
      <c r="IF94" s="39"/>
      <c r="IG94" s="39"/>
      <c r="IH94" s="39"/>
      <c r="II94" s="39"/>
      <c r="IJ94" s="39"/>
      <c r="IK94" s="39"/>
      <c r="IL94" s="39"/>
      <c r="IM94" s="39"/>
      <c r="IN94" s="39"/>
      <c r="IO94" s="39"/>
      <c r="IP94" s="39"/>
      <c r="IQ94" s="39"/>
      <c r="IR94" s="39"/>
      <c r="IS94" s="39"/>
      <c r="IT94" s="39"/>
      <c r="IU94" s="39"/>
      <c r="IV94" s="39"/>
      <c r="IW94" s="39"/>
    </row>
    <row r="95" customFormat="false" ht="12.75" hidden="false" customHeight="true" outlineLevel="0" collapsed="false">
      <c r="D95" s="39"/>
      <c r="E95" s="39"/>
      <c r="F95" s="39"/>
      <c r="G95" s="39"/>
      <c r="H95" s="39"/>
      <c r="I95" s="6"/>
      <c r="J95" s="6"/>
      <c r="K95" s="6"/>
      <c r="L95" s="6"/>
      <c r="M95" s="6"/>
      <c r="N95" s="6"/>
      <c r="O95" s="6"/>
      <c r="P95" s="9"/>
      <c r="Q95" s="9"/>
      <c r="R95" s="6"/>
      <c r="S95" s="75"/>
      <c r="T95" s="62"/>
      <c r="U95" s="39"/>
      <c r="V95" s="39"/>
      <c r="W95" s="75"/>
      <c r="X95" s="75"/>
      <c r="Y95" s="75"/>
      <c r="Z95" s="75"/>
      <c r="AA95" s="75"/>
      <c r="AB95" s="81"/>
      <c r="AC95" s="6"/>
      <c r="AD95" s="39"/>
      <c r="AE95" s="39"/>
      <c r="AF95" s="39"/>
      <c r="AG95" s="39"/>
      <c r="AH95" s="39"/>
      <c r="AI95" s="39"/>
      <c r="AJ95" s="39"/>
      <c r="AK95" s="39"/>
      <c r="AL95" s="39"/>
      <c r="AM95" s="39"/>
      <c r="AN95" s="39"/>
      <c r="AO95" s="39"/>
      <c r="AP95" s="39"/>
      <c r="AQ95" s="39"/>
      <c r="AR95" s="39"/>
      <c r="AS95" s="39"/>
      <c r="AT95" s="39"/>
      <c r="AU95" s="39"/>
      <c r="AV95" s="39"/>
      <c r="AW95" s="39"/>
      <c r="AX95" s="39"/>
      <c r="AY95" s="39"/>
      <c r="AZ95" s="39"/>
      <c r="BA95" s="39"/>
      <c r="BB95" s="39"/>
      <c r="BC95" s="39"/>
      <c r="BD95" s="39"/>
      <c r="BE95" s="39"/>
      <c r="BF95" s="39"/>
      <c r="BG95" s="39"/>
      <c r="BH95" s="39"/>
      <c r="BI95" s="39"/>
      <c r="BJ95" s="39"/>
      <c r="BK95" s="39"/>
      <c r="BL95" s="39"/>
      <c r="BM95" s="39"/>
      <c r="BN95" s="39"/>
      <c r="BO95" s="39"/>
      <c r="BP95" s="39"/>
      <c r="BQ95" s="39"/>
      <c r="BR95" s="39"/>
      <c r="BS95" s="39"/>
      <c r="BT95" s="39"/>
      <c r="BU95" s="39"/>
      <c r="BV95" s="39"/>
      <c r="BW95" s="39"/>
      <c r="BX95" s="39"/>
      <c r="BY95" s="39"/>
      <c r="BZ95" s="39"/>
      <c r="CA95" s="39"/>
      <c r="CB95" s="39"/>
      <c r="CC95" s="39"/>
      <c r="CD95" s="39"/>
      <c r="CE95" s="39"/>
      <c r="CF95" s="39"/>
      <c r="CG95" s="39"/>
      <c r="CH95" s="39"/>
      <c r="CI95" s="39"/>
      <c r="CJ95" s="39"/>
      <c r="CK95" s="39"/>
      <c r="CL95" s="39"/>
      <c r="CM95" s="39"/>
      <c r="CN95" s="39"/>
      <c r="CO95" s="39"/>
      <c r="CP95" s="39"/>
      <c r="CQ95" s="39"/>
      <c r="CR95" s="39"/>
      <c r="CS95" s="39"/>
      <c r="CT95" s="39"/>
      <c r="CU95" s="39"/>
      <c r="CV95" s="39"/>
      <c r="CW95" s="39"/>
      <c r="CX95" s="39"/>
      <c r="CY95" s="39"/>
      <c r="CZ95" s="39"/>
      <c r="DA95" s="39"/>
      <c r="DB95" s="39"/>
      <c r="DC95" s="39"/>
      <c r="DD95" s="39"/>
      <c r="DE95" s="39"/>
      <c r="DF95" s="39"/>
      <c r="DG95" s="39"/>
      <c r="DH95" s="39"/>
      <c r="DI95" s="39"/>
      <c r="DJ95" s="39"/>
      <c r="DK95" s="39"/>
      <c r="DL95" s="39"/>
      <c r="DM95" s="39"/>
      <c r="DN95" s="39"/>
      <c r="DO95" s="39"/>
      <c r="DP95" s="39"/>
      <c r="DQ95" s="39"/>
      <c r="DR95" s="39"/>
      <c r="DS95" s="39"/>
      <c r="DT95" s="39"/>
      <c r="DU95" s="39"/>
      <c r="DV95" s="39"/>
      <c r="DW95" s="39"/>
      <c r="DX95" s="39"/>
      <c r="DY95" s="39"/>
      <c r="DZ95" s="39"/>
      <c r="EA95" s="39"/>
      <c r="EB95" s="39"/>
      <c r="EC95" s="39"/>
      <c r="ED95" s="39"/>
      <c r="EE95" s="39"/>
      <c r="EF95" s="39"/>
      <c r="EG95" s="39"/>
      <c r="EH95" s="39"/>
      <c r="EI95" s="39"/>
      <c r="EJ95" s="39"/>
      <c r="EK95" s="39"/>
      <c r="EL95" s="39"/>
      <c r="EM95" s="39"/>
      <c r="EN95" s="39"/>
      <c r="EO95" s="39"/>
      <c r="EP95" s="39"/>
      <c r="EQ95" s="39"/>
      <c r="ER95" s="39"/>
      <c r="ES95" s="39"/>
      <c r="ET95" s="39"/>
      <c r="EU95" s="39"/>
      <c r="EV95" s="39"/>
      <c r="EW95" s="39"/>
      <c r="EX95" s="39"/>
      <c r="EY95" s="39"/>
      <c r="EZ95" s="39"/>
      <c r="FA95" s="39"/>
      <c r="FB95" s="39"/>
      <c r="FC95" s="39"/>
      <c r="FD95" s="39"/>
      <c r="FE95" s="39"/>
      <c r="FF95" s="39"/>
      <c r="FG95" s="39"/>
      <c r="FH95" s="39"/>
      <c r="FI95" s="39"/>
      <c r="FJ95" s="39"/>
      <c r="FK95" s="39"/>
      <c r="FL95" s="39"/>
      <c r="FM95" s="39"/>
      <c r="FN95" s="39"/>
      <c r="FO95" s="39"/>
      <c r="FP95" s="39"/>
      <c r="FQ95" s="39"/>
      <c r="FR95" s="39"/>
      <c r="FS95" s="39"/>
      <c r="FT95" s="39"/>
      <c r="FU95" s="39"/>
      <c r="FV95" s="39"/>
      <c r="FW95" s="39"/>
      <c r="FX95" s="39"/>
      <c r="FY95" s="39"/>
      <c r="FZ95" s="39"/>
      <c r="GA95" s="39"/>
      <c r="GB95" s="39"/>
      <c r="GC95" s="39"/>
      <c r="GD95" s="39"/>
      <c r="GE95" s="39"/>
      <c r="GF95" s="39"/>
      <c r="GG95" s="39"/>
      <c r="GH95" s="39"/>
      <c r="GI95" s="39"/>
      <c r="GJ95" s="39"/>
      <c r="GK95" s="39"/>
      <c r="GL95" s="39"/>
      <c r="GM95" s="39"/>
      <c r="GN95" s="39"/>
      <c r="GO95" s="39"/>
      <c r="GP95" s="39"/>
      <c r="GQ95" s="39"/>
      <c r="GR95" s="39"/>
      <c r="GS95" s="39"/>
      <c r="GT95" s="39"/>
      <c r="GU95" s="39"/>
      <c r="GV95" s="39"/>
      <c r="GW95" s="39"/>
      <c r="GX95" s="39"/>
      <c r="GY95" s="39"/>
      <c r="GZ95" s="39"/>
      <c r="HA95" s="39"/>
      <c r="HB95" s="39"/>
      <c r="HC95" s="39"/>
      <c r="HD95" s="39"/>
      <c r="HE95" s="39"/>
      <c r="HF95" s="39"/>
      <c r="HG95" s="39"/>
      <c r="HH95" s="39"/>
      <c r="HI95" s="39"/>
      <c r="HJ95" s="39"/>
      <c r="HK95" s="39"/>
      <c r="HL95" s="39"/>
      <c r="HM95" s="39"/>
      <c r="HN95" s="39"/>
      <c r="HO95" s="39"/>
      <c r="HP95" s="39"/>
      <c r="HQ95" s="39"/>
      <c r="HR95" s="39"/>
      <c r="HS95" s="39"/>
      <c r="HT95" s="39"/>
      <c r="HU95" s="39"/>
      <c r="HV95" s="39"/>
      <c r="HW95" s="39"/>
      <c r="HX95" s="39"/>
      <c r="HY95" s="39"/>
      <c r="HZ95" s="39"/>
      <c r="IA95" s="39"/>
      <c r="IB95" s="39"/>
      <c r="IC95" s="39"/>
      <c r="ID95" s="39"/>
      <c r="IE95" s="39"/>
      <c r="IF95" s="39"/>
      <c r="IG95" s="39"/>
      <c r="IH95" s="39"/>
      <c r="II95" s="39"/>
      <c r="IJ95" s="39"/>
      <c r="IK95" s="39"/>
      <c r="IL95" s="39"/>
      <c r="IM95" s="39"/>
      <c r="IN95" s="39"/>
      <c r="IO95" s="39"/>
      <c r="IP95" s="39"/>
      <c r="IQ95" s="39"/>
      <c r="IR95" s="39"/>
      <c r="IS95" s="39"/>
      <c r="IT95" s="39"/>
      <c r="IU95" s="39"/>
      <c r="IV95" s="39"/>
      <c r="IW95" s="39"/>
    </row>
    <row r="96" customFormat="false" ht="12.75" hidden="false" customHeight="true" outlineLevel="0" collapsed="false">
      <c r="D96" s="39"/>
      <c r="E96" s="39"/>
      <c r="F96" s="39"/>
      <c r="G96" s="39"/>
      <c r="H96" s="39"/>
      <c r="I96" s="6"/>
      <c r="J96" s="6"/>
      <c r="K96" s="6"/>
      <c r="L96" s="6"/>
      <c r="M96" s="6"/>
      <c r="N96" s="6"/>
      <c r="O96" s="6"/>
      <c r="P96" s="9"/>
      <c r="Q96" s="9"/>
      <c r="R96" s="6"/>
      <c r="S96" s="75"/>
      <c r="T96" s="62"/>
      <c r="U96" s="39"/>
      <c r="V96" s="39"/>
      <c r="W96" s="75"/>
      <c r="X96" s="75"/>
      <c r="Y96" s="75"/>
      <c r="Z96" s="75"/>
      <c r="AA96" s="75"/>
      <c r="AB96" s="81"/>
      <c r="AC96" s="6"/>
      <c r="AD96" s="39"/>
      <c r="AE96" s="39"/>
      <c r="AF96" s="39"/>
      <c r="AG96" s="39"/>
      <c r="AH96" s="39"/>
      <c r="AI96" s="39"/>
      <c r="AJ96" s="39"/>
      <c r="AK96" s="39"/>
      <c r="AL96" s="39"/>
      <c r="AM96" s="39"/>
      <c r="AN96" s="39"/>
      <c r="AO96" s="39"/>
      <c r="AP96" s="39"/>
      <c r="AQ96" s="39"/>
      <c r="AR96" s="39"/>
      <c r="AS96" s="39"/>
      <c r="AT96" s="39"/>
      <c r="AU96" s="39"/>
      <c r="AV96" s="39"/>
      <c r="AW96" s="39"/>
      <c r="AX96" s="39"/>
      <c r="AY96" s="39"/>
      <c r="AZ96" s="39"/>
      <c r="BA96" s="39"/>
      <c r="BB96" s="39"/>
      <c r="BC96" s="39"/>
      <c r="BD96" s="39"/>
      <c r="BE96" s="39"/>
      <c r="BF96" s="39"/>
      <c r="BG96" s="39"/>
      <c r="BH96" s="39"/>
      <c r="BI96" s="39"/>
      <c r="BJ96" s="39"/>
      <c r="BK96" s="39"/>
      <c r="BL96" s="39"/>
      <c r="BM96" s="39"/>
      <c r="BN96" s="39"/>
      <c r="BO96" s="39"/>
      <c r="BP96" s="39"/>
      <c r="BQ96" s="39"/>
      <c r="BR96" s="39"/>
      <c r="BS96" s="39"/>
      <c r="BT96" s="39"/>
      <c r="BU96" s="39"/>
      <c r="BV96" s="39"/>
      <c r="BW96" s="39"/>
      <c r="BX96" s="39"/>
      <c r="BY96" s="39"/>
      <c r="BZ96" s="39"/>
      <c r="CA96" s="39"/>
      <c r="CB96" s="39"/>
      <c r="CC96" s="39"/>
      <c r="CD96" s="39"/>
      <c r="CE96" s="39"/>
      <c r="CF96" s="39"/>
      <c r="CG96" s="39"/>
      <c r="CH96" s="39"/>
      <c r="CI96" s="39"/>
      <c r="CJ96" s="39"/>
      <c r="CK96" s="39"/>
      <c r="CL96" s="39"/>
      <c r="CM96" s="39"/>
      <c r="CN96" s="39"/>
      <c r="CO96" s="39"/>
      <c r="CP96" s="39"/>
      <c r="CQ96" s="39"/>
      <c r="CR96" s="39"/>
      <c r="CS96" s="39"/>
      <c r="CT96" s="39"/>
      <c r="CU96" s="39"/>
      <c r="CV96" s="39"/>
      <c r="CW96" s="39"/>
      <c r="CX96" s="39"/>
      <c r="CY96" s="39"/>
      <c r="CZ96" s="39"/>
      <c r="DA96" s="39"/>
      <c r="DB96" s="39"/>
      <c r="DC96" s="39"/>
      <c r="DD96" s="39"/>
      <c r="DE96" s="39"/>
      <c r="DF96" s="39"/>
      <c r="DG96" s="39"/>
      <c r="DH96" s="39"/>
      <c r="DI96" s="39"/>
      <c r="DJ96" s="39"/>
      <c r="DK96" s="39"/>
      <c r="DL96" s="39"/>
      <c r="DM96" s="39"/>
      <c r="DN96" s="39"/>
      <c r="DO96" s="39"/>
      <c r="DP96" s="39"/>
      <c r="DQ96" s="39"/>
      <c r="DR96" s="39"/>
      <c r="DS96" s="39"/>
      <c r="DT96" s="39"/>
      <c r="DU96" s="39"/>
      <c r="DV96" s="39"/>
      <c r="DW96" s="39"/>
      <c r="DX96" s="39"/>
      <c r="DY96" s="39"/>
      <c r="DZ96" s="39"/>
      <c r="EA96" s="39"/>
      <c r="EB96" s="39"/>
      <c r="EC96" s="39"/>
      <c r="ED96" s="39"/>
      <c r="EE96" s="39"/>
      <c r="EF96" s="39"/>
      <c r="EG96" s="39"/>
      <c r="EH96" s="39"/>
      <c r="EI96" s="39"/>
      <c r="EJ96" s="39"/>
      <c r="EK96" s="39"/>
      <c r="EL96" s="39"/>
      <c r="EM96" s="39"/>
      <c r="EN96" s="39"/>
      <c r="EO96" s="39"/>
      <c r="EP96" s="39"/>
      <c r="EQ96" s="39"/>
      <c r="ER96" s="39"/>
      <c r="ES96" s="39"/>
      <c r="ET96" s="39"/>
      <c r="EU96" s="39"/>
      <c r="EV96" s="39"/>
      <c r="EW96" s="39"/>
      <c r="EX96" s="39"/>
      <c r="EY96" s="39"/>
      <c r="EZ96" s="39"/>
      <c r="FA96" s="39"/>
      <c r="FB96" s="39"/>
      <c r="FC96" s="39"/>
      <c r="FD96" s="39"/>
      <c r="FE96" s="39"/>
      <c r="FF96" s="39"/>
      <c r="FG96" s="39"/>
      <c r="FH96" s="39"/>
      <c r="FI96" s="39"/>
      <c r="FJ96" s="39"/>
      <c r="FK96" s="39"/>
      <c r="FL96" s="39"/>
      <c r="FM96" s="39"/>
      <c r="FN96" s="39"/>
      <c r="FO96" s="39"/>
      <c r="FP96" s="39"/>
      <c r="FQ96" s="39"/>
      <c r="FR96" s="39"/>
      <c r="FS96" s="39"/>
      <c r="FT96" s="39"/>
      <c r="FU96" s="39"/>
      <c r="FV96" s="39"/>
      <c r="FW96" s="39"/>
      <c r="FX96" s="39"/>
      <c r="FY96" s="39"/>
      <c r="FZ96" s="39"/>
      <c r="GA96" s="39"/>
      <c r="GB96" s="39"/>
      <c r="GC96" s="39"/>
      <c r="GD96" s="39"/>
      <c r="GE96" s="39"/>
      <c r="GF96" s="39"/>
      <c r="GG96" s="39"/>
      <c r="GH96" s="39"/>
      <c r="GI96" s="39"/>
      <c r="GJ96" s="39"/>
      <c r="GK96" s="39"/>
      <c r="GL96" s="39"/>
      <c r="GM96" s="39"/>
      <c r="GN96" s="39"/>
      <c r="GO96" s="39"/>
      <c r="GP96" s="39"/>
      <c r="GQ96" s="39"/>
      <c r="GR96" s="39"/>
      <c r="GS96" s="39"/>
      <c r="GT96" s="39"/>
      <c r="GU96" s="39"/>
      <c r="GV96" s="39"/>
      <c r="GW96" s="39"/>
      <c r="GX96" s="39"/>
      <c r="GY96" s="39"/>
      <c r="GZ96" s="39"/>
      <c r="HA96" s="39"/>
      <c r="HB96" s="39"/>
      <c r="HC96" s="39"/>
      <c r="HD96" s="39"/>
      <c r="HE96" s="39"/>
      <c r="HF96" s="39"/>
      <c r="HG96" s="39"/>
      <c r="HH96" s="39"/>
      <c r="HI96" s="39"/>
      <c r="HJ96" s="39"/>
      <c r="HK96" s="39"/>
      <c r="HL96" s="39"/>
      <c r="HM96" s="39"/>
      <c r="HN96" s="39"/>
      <c r="HO96" s="39"/>
      <c r="HP96" s="39"/>
      <c r="HQ96" s="39"/>
      <c r="HR96" s="39"/>
      <c r="HS96" s="39"/>
      <c r="HT96" s="39"/>
      <c r="HU96" s="39"/>
      <c r="HV96" s="39"/>
      <c r="HW96" s="39"/>
      <c r="HX96" s="39"/>
      <c r="HY96" s="39"/>
      <c r="HZ96" s="39"/>
      <c r="IA96" s="39"/>
      <c r="IB96" s="39"/>
      <c r="IC96" s="39"/>
      <c r="ID96" s="39"/>
      <c r="IE96" s="39"/>
      <c r="IF96" s="39"/>
      <c r="IG96" s="39"/>
      <c r="IH96" s="39"/>
      <c r="II96" s="39"/>
      <c r="IJ96" s="39"/>
      <c r="IK96" s="39"/>
      <c r="IL96" s="39"/>
      <c r="IM96" s="39"/>
      <c r="IN96" s="39"/>
      <c r="IO96" s="39"/>
      <c r="IP96" s="39"/>
      <c r="IQ96" s="39"/>
      <c r="IR96" s="39"/>
      <c r="IS96" s="39"/>
      <c r="IT96" s="39"/>
      <c r="IU96" s="39"/>
      <c r="IV96" s="39"/>
      <c r="IW96" s="39"/>
    </row>
    <row r="97" customFormat="false" ht="12.75" hidden="false" customHeight="true" outlineLevel="0" collapsed="false">
      <c r="D97" s="39"/>
      <c r="E97" s="39"/>
      <c r="F97" s="39"/>
      <c r="G97" s="39"/>
      <c r="H97" s="39"/>
      <c r="I97" s="39"/>
      <c r="K97" s="9"/>
      <c r="L97" s="9"/>
      <c r="M97" s="9"/>
      <c r="N97" s="9"/>
      <c r="O97" s="9"/>
      <c r="P97" s="9"/>
      <c r="Q97" s="9"/>
      <c r="R97" s="6"/>
      <c r="S97" s="75"/>
      <c r="T97" s="62"/>
      <c r="U97" s="39"/>
      <c r="V97" s="39"/>
      <c r="W97" s="75"/>
      <c r="X97" s="75"/>
      <c r="Y97" s="75"/>
      <c r="Z97" s="75"/>
      <c r="AA97" s="75"/>
      <c r="AB97" s="81"/>
      <c r="AC97" s="6"/>
      <c r="AD97" s="39"/>
      <c r="AE97" s="39"/>
      <c r="AF97" s="39"/>
      <c r="AG97" s="39"/>
      <c r="AH97" s="39"/>
      <c r="AI97" s="39"/>
      <c r="AJ97" s="39"/>
      <c r="AK97" s="39"/>
      <c r="AL97" s="39"/>
      <c r="AM97" s="39"/>
      <c r="AN97" s="39"/>
      <c r="AO97" s="39"/>
      <c r="AP97" s="39"/>
      <c r="AQ97" s="39"/>
      <c r="AR97" s="39"/>
      <c r="AS97" s="39"/>
      <c r="AT97" s="39"/>
      <c r="AU97" s="39"/>
      <c r="AV97" s="39"/>
      <c r="AW97" s="39"/>
      <c r="AX97" s="39"/>
      <c r="AY97" s="39"/>
      <c r="AZ97" s="39"/>
      <c r="BA97" s="39"/>
      <c r="BB97" s="39"/>
      <c r="BC97" s="39"/>
      <c r="BD97" s="39"/>
      <c r="BE97" s="39"/>
      <c r="BF97" s="39"/>
      <c r="BG97" s="39"/>
      <c r="BH97" s="39"/>
      <c r="BI97" s="39"/>
      <c r="BJ97" s="39"/>
      <c r="BK97" s="39"/>
      <c r="BL97" s="39"/>
      <c r="BM97" s="39"/>
      <c r="BN97" s="39"/>
      <c r="BO97" s="39"/>
      <c r="BP97" s="39"/>
      <c r="BQ97" s="39"/>
      <c r="BR97" s="39"/>
      <c r="BS97" s="39"/>
      <c r="BT97" s="39"/>
      <c r="BU97" s="39"/>
      <c r="BV97" s="39"/>
      <c r="BW97" s="39"/>
      <c r="BX97" s="39"/>
      <c r="BY97" s="39"/>
      <c r="BZ97" s="39"/>
      <c r="CA97" s="39"/>
      <c r="CB97" s="39"/>
      <c r="CC97" s="39"/>
      <c r="CD97" s="39"/>
      <c r="CE97" s="39"/>
      <c r="CF97" s="39"/>
      <c r="CG97" s="39"/>
      <c r="CH97" s="39"/>
      <c r="CI97" s="39"/>
      <c r="CJ97" s="39"/>
      <c r="CK97" s="39"/>
      <c r="CL97" s="39"/>
      <c r="CM97" s="39"/>
      <c r="CN97" s="39"/>
      <c r="CO97" s="39"/>
      <c r="CP97" s="39"/>
      <c r="CQ97" s="39"/>
      <c r="CR97" s="39"/>
      <c r="CS97" s="39"/>
      <c r="CT97" s="39"/>
      <c r="CU97" s="39"/>
      <c r="CV97" s="39"/>
      <c r="CW97" s="39"/>
      <c r="CX97" s="39"/>
      <c r="CY97" s="39"/>
      <c r="CZ97" s="39"/>
      <c r="DA97" s="39"/>
      <c r="DB97" s="39"/>
      <c r="DC97" s="39"/>
      <c r="DD97" s="39"/>
      <c r="DE97" s="39"/>
      <c r="DF97" s="39"/>
      <c r="DG97" s="39"/>
      <c r="DH97" s="39"/>
      <c r="DI97" s="39"/>
      <c r="DJ97" s="39"/>
      <c r="DK97" s="39"/>
      <c r="DL97" s="39"/>
      <c r="DM97" s="39"/>
      <c r="DN97" s="39"/>
      <c r="DO97" s="39"/>
      <c r="DP97" s="39"/>
      <c r="DQ97" s="39"/>
      <c r="DR97" s="39"/>
      <c r="DS97" s="39"/>
      <c r="DT97" s="39"/>
      <c r="DU97" s="39"/>
      <c r="DV97" s="39"/>
      <c r="DW97" s="39"/>
      <c r="DX97" s="39"/>
      <c r="DY97" s="39"/>
      <c r="DZ97" s="39"/>
      <c r="EA97" s="39"/>
      <c r="EB97" s="39"/>
      <c r="EC97" s="39"/>
      <c r="ED97" s="39"/>
      <c r="EE97" s="39"/>
      <c r="EF97" s="39"/>
      <c r="EG97" s="39"/>
      <c r="EH97" s="39"/>
      <c r="EI97" s="39"/>
      <c r="EJ97" s="39"/>
      <c r="EK97" s="39"/>
      <c r="EL97" s="39"/>
      <c r="EM97" s="39"/>
      <c r="EN97" s="39"/>
      <c r="EO97" s="39"/>
      <c r="EP97" s="39"/>
      <c r="EQ97" s="39"/>
      <c r="ER97" s="39"/>
      <c r="ES97" s="39"/>
      <c r="ET97" s="39"/>
      <c r="EU97" s="39"/>
      <c r="EV97" s="39"/>
      <c r="EW97" s="39"/>
      <c r="EX97" s="39"/>
      <c r="EY97" s="39"/>
      <c r="EZ97" s="39"/>
      <c r="FA97" s="39"/>
      <c r="FB97" s="39"/>
      <c r="FC97" s="39"/>
      <c r="FD97" s="39"/>
      <c r="FE97" s="39"/>
      <c r="FF97" s="39"/>
      <c r="FG97" s="39"/>
      <c r="FH97" s="39"/>
      <c r="FI97" s="39"/>
      <c r="FJ97" s="39"/>
      <c r="FK97" s="39"/>
      <c r="FL97" s="39"/>
      <c r="FM97" s="39"/>
      <c r="FN97" s="39"/>
      <c r="FO97" s="39"/>
      <c r="FP97" s="39"/>
      <c r="FQ97" s="39"/>
      <c r="FR97" s="39"/>
      <c r="FS97" s="39"/>
      <c r="FT97" s="39"/>
      <c r="FU97" s="39"/>
      <c r="FV97" s="39"/>
      <c r="FW97" s="39"/>
      <c r="FX97" s="39"/>
      <c r="FY97" s="39"/>
      <c r="FZ97" s="39"/>
      <c r="GA97" s="39"/>
      <c r="GB97" s="39"/>
      <c r="GC97" s="39"/>
      <c r="GD97" s="39"/>
      <c r="GE97" s="39"/>
      <c r="GF97" s="39"/>
      <c r="GG97" s="39"/>
      <c r="GH97" s="39"/>
      <c r="GI97" s="39"/>
      <c r="GJ97" s="39"/>
      <c r="GK97" s="39"/>
      <c r="GL97" s="39"/>
      <c r="GM97" s="39"/>
      <c r="GN97" s="39"/>
      <c r="GO97" s="39"/>
      <c r="GP97" s="39"/>
      <c r="GQ97" s="39"/>
      <c r="GR97" s="39"/>
      <c r="GS97" s="39"/>
      <c r="GT97" s="39"/>
      <c r="GU97" s="39"/>
      <c r="GV97" s="39"/>
      <c r="GW97" s="39"/>
      <c r="GX97" s="39"/>
      <c r="GY97" s="39"/>
      <c r="GZ97" s="39"/>
      <c r="HA97" s="39"/>
      <c r="HB97" s="39"/>
      <c r="HC97" s="39"/>
      <c r="HD97" s="39"/>
      <c r="HE97" s="39"/>
      <c r="HF97" s="39"/>
      <c r="HG97" s="39"/>
      <c r="HH97" s="39"/>
      <c r="HI97" s="39"/>
      <c r="HJ97" s="39"/>
      <c r="HK97" s="39"/>
      <c r="HL97" s="39"/>
      <c r="HM97" s="39"/>
      <c r="HN97" s="39"/>
      <c r="HO97" s="39"/>
      <c r="HP97" s="39"/>
      <c r="HQ97" s="39"/>
      <c r="HR97" s="39"/>
      <c r="HS97" s="39"/>
      <c r="HT97" s="39"/>
      <c r="HU97" s="39"/>
      <c r="HV97" s="39"/>
      <c r="HW97" s="39"/>
      <c r="HX97" s="39"/>
      <c r="HY97" s="39"/>
      <c r="HZ97" s="39"/>
      <c r="IA97" s="39"/>
      <c r="IB97" s="39"/>
      <c r="IC97" s="39"/>
      <c r="ID97" s="39"/>
      <c r="IE97" s="39"/>
      <c r="IF97" s="39"/>
      <c r="IG97" s="39"/>
      <c r="IH97" s="39"/>
      <c r="II97" s="39"/>
      <c r="IJ97" s="39"/>
      <c r="IK97" s="39"/>
      <c r="IL97" s="39"/>
      <c r="IM97" s="39"/>
      <c r="IN97" s="39"/>
      <c r="IO97" s="39"/>
      <c r="IP97" s="39"/>
      <c r="IQ97" s="39"/>
      <c r="IR97" s="39"/>
      <c r="IS97" s="39"/>
      <c r="IT97" s="39"/>
      <c r="IU97" s="39"/>
      <c r="IV97" s="39"/>
      <c r="IW97" s="39"/>
    </row>
    <row r="98" customFormat="false" ht="17.65" hidden="false" customHeight="true" outlineLevel="0" collapsed="false">
      <c r="D98" s="39"/>
      <c r="E98" s="39"/>
      <c r="F98" s="39"/>
      <c r="G98" s="39"/>
      <c r="H98" s="39"/>
      <c r="I98" s="39"/>
      <c r="K98" s="62"/>
      <c r="L98" s="6"/>
      <c r="M98" s="6"/>
      <c r="N98" s="6"/>
      <c r="O98" s="6"/>
      <c r="P98" s="6"/>
      <c r="Q98" s="6"/>
      <c r="R98" s="6"/>
      <c r="S98" s="75"/>
      <c r="T98" s="77"/>
      <c r="W98" s="75"/>
      <c r="X98" s="75"/>
      <c r="Y98" s="75"/>
      <c r="Z98" s="75"/>
      <c r="AA98" s="75"/>
      <c r="AB98" s="81"/>
      <c r="AC98" s="6"/>
    </row>
    <row r="99" customFormat="false" ht="12.75" hidden="false" customHeight="true" outlineLevel="0" collapsed="false">
      <c r="K99" s="22"/>
      <c r="L99" s="6"/>
      <c r="M99" s="6"/>
      <c r="N99" s="6"/>
      <c r="R99" s="37"/>
      <c r="S99" s="87"/>
      <c r="T99" s="77"/>
      <c r="W99" s="75"/>
      <c r="X99" s="75"/>
      <c r="Y99" s="75"/>
      <c r="Z99" s="75"/>
      <c r="AA99" s="75"/>
      <c r="AB99" s="81"/>
      <c r="AC99" s="6"/>
    </row>
    <row r="100" customFormat="false" ht="12.75" hidden="false" customHeight="true" outlineLevel="0" collapsed="false">
      <c r="K100" s="88"/>
      <c r="L100" s="89"/>
      <c r="M100" s="89"/>
      <c r="N100" s="89"/>
      <c r="O100" s="89"/>
      <c r="P100" s="89"/>
      <c r="Q100" s="89"/>
      <c r="R100" s="89"/>
      <c r="S100" s="89"/>
      <c r="T100" s="77"/>
      <c r="W100" s="75"/>
      <c r="X100" s="75"/>
      <c r="Y100" s="75"/>
      <c r="Z100" s="75"/>
      <c r="AA100" s="75"/>
      <c r="AB100" s="81"/>
      <c r="AC100" s="6"/>
    </row>
    <row r="101" customFormat="false" ht="12.75" hidden="false" customHeight="true" outlineLevel="0" collapsed="false">
      <c r="K101" s="90"/>
      <c r="L101" s="90"/>
      <c r="M101" s="90"/>
      <c r="N101" s="90"/>
      <c r="O101" s="90"/>
      <c r="P101" s="90"/>
      <c r="Q101" s="90"/>
      <c r="R101" s="90"/>
      <c r="S101" s="64"/>
      <c r="T101" s="77"/>
      <c r="W101" s="75"/>
      <c r="X101" s="75"/>
      <c r="Y101" s="75"/>
      <c r="Z101" s="75"/>
      <c r="AA101" s="75"/>
      <c r="AB101" s="81"/>
      <c r="AC101" s="6"/>
    </row>
    <row r="102" customFormat="false" ht="12.75" hidden="false" customHeight="true" outlineLevel="0" collapsed="false">
      <c r="K102" s="88"/>
      <c r="L102" s="89"/>
      <c r="M102" s="89"/>
      <c r="N102" s="89"/>
      <c r="O102" s="89"/>
      <c r="P102" s="89"/>
      <c r="Q102" s="89"/>
      <c r="R102" s="89"/>
      <c r="S102" s="89"/>
      <c r="T102" s="77"/>
      <c r="W102" s="75"/>
      <c r="X102" s="75"/>
      <c r="Y102" s="75"/>
      <c r="Z102" s="75"/>
      <c r="AA102" s="75"/>
      <c r="AB102" s="91"/>
      <c r="AC102" s="6"/>
    </row>
    <row r="103" customFormat="false" ht="17.65" hidden="false" customHeight="true" outlineLevel="0" collapsed="false">
      <c r="K103" s="90"/>
      <c r="L103" s="90"/>
      <c r="M103" s="90"/>
      <c r="N103" s="90"/>
      <c r="O103" s="90"/>
      <c r="P103" s="90"/>
      <c r="Q103" s="90"/>
      <c r="R103" s="90"/>
      <c r="S103" s="64"/>
      <c r="T103" s="77"/>
      <c r="W103" s="75"/>
      <c r="X103" s="75"/>
      <c r="Y103" s="75"/>
      <c r="Z103" s="75"/>
      <c r="AA103" s="75"/>
      <c r="AB103" s="91"/>
      <c r="AC103" s="6"/>
    </row>
    <row r="104" customFormat="false" ht="12.75" hidden="false" customHeight="true" outlineLevel="0" collapsed="false">
      <c r="K104" s="22"/>
      <c r="L104" s="6"/>
      <c r="M104" s="6"/>
      <c r="N104" s="6"/>
      <c r="R104" s="37"/>
      <c r="S104" s="87"/>
      <c r="T104" s="77"/>
      <c r="W104" s="75"/>
      <c r="X104" s="75"/>
      <c r="Y104" s="75"/>
      <c r="Z104" s="75"/>
      <c r="AA104" s="75"/>
      <c r="AB104" s="6"/>
      <c r="AC104" s="6"/>
    </row>
    <row r="105" customFormat="false" ht="12.75" hidden="false" customHeight="true" outlineLevel="0" collapsed="false">
      <c r="K105" s="88"/>
      <c r="L105" s="89"/>
      <c r="M105" s="89"/>
      <c r="N105" s="89"/>
      <c r="O105" s="89"/>
      <c r="P105" s="89"/>
      <c r="Q105" s="89"/>
      <c r="R105" s="89"/>
      <c r="S105" s="89"/>
      <c r="T105" s="77"/>
      <c r="W105" s="75"/>
      <c r="X105" s="75"/>
      <c r="Y105" s="75"/>
      <c r="Z105" s="75"/>
      <c r="AA105" s="75"/>
      <c r="AB105" s="91"/>
      <c r="AC105" s="6"/>
    </row>
    <row r="106" customFormat="false" ht="12.75" hidden="false" customHeight="true" outlineLevel="0" collapsed="false">
      <c r="K106" s="90"/>
      <c r="L106" s="90"/>
      <c r="M106" s="90"/>
      <c r="N106" s="90"/>
      <c r="O106" s="90"/>
      <c r="P106" s="90"/>
      <c r="Q106" s="90"/>
      <c r="R106" s="90"/>
      <c r="S106" s="64"/>
      <c r="T106" s="77"/>
      <c r="W106" s="75"/>
      <c r="X106" s="75"/>
      <c r="Y106" s="75"/>
      <c r="Z106" s="75"/>
      <c r="AA106" s="75"/>
      <c r="AB106" s="91"/>
      <c r="AC106" s="6"/>
    </row>
    <row r="107" customFormat="false" ht="12.75" hidden="false" customHeight="true" outlineLevel="0" collapsed="false">
      <c r="K107" s="88"/>
      <c r="L107" s="89"/>
      <c r="M107" s="89"/>
      <c r="N107" s="89"/>
      <c r="O107" s="89"/>
      <c r="P107" s="89"/>
      <c r="Q107" s="89"/>
      <c r="R107" s="89"/>
      <c r="S107" s="89"/>
      <c r="T107" s="77"/>
      <c r="W107" s="75"/>
      <c r="X107" s="75"/>
      <c r="Y107" s="75"/>
      <c r="Z107" s="75"/>
      <c r="AA107" s="75"/>
      <c r="AB107" s="6"/>
      <c r="AC107" s="6"/>
    </row>
    <row r="108" customFormat="false" ht="17.65" hidden="false" customHeight="true" outlineLevel="0" collapsed="false">
      <c r="K108" s="90"/>
      <c r="L108" s="90"/>
      <c r="M108" s="90"/>
      <c r="N108" s="90"/>
      <c r="O108" s="90"/>
      <c r="P108" s="90"/>
      <c r="Q108" s="90"/>
      <c r="R108" s="90"/>
      <c r="S108" s="64"/>
      <c r="T108" s="77"/>
      <c r="W108" s="75"/>
      <c r="X108" s="75"/>
      <c r="Y108" s="75"/>
      <c r="Z108" s="75"/>
      <c r="AA108" s="75"/>
      <c r="AB108" s="91"/>
      <c r="AC108" s="6"/>
    </row>
    <row r="109" customFormat="false" ht="12.75" hidden="false" customHeight="true" outlineLevel="0" collapsed="false">
      <c r="K109" s="22"/>
      <c r="L109" s="6"/>
      <c r="M109" s="6"/>
      <c r="N109" s="6"/>
      <c r="R109" s="37"/>
      <c r="S109" s="92"/>
      <c r="T109" s="77"/>
      <c r="W109" s="75"/>
      <c r="X109" s="75"/>
      <c r="Y109" s="75"/>
      <c r="Z109" s="75"/>
      <c r="AA109" s="75"/>
      <c r="AB109" s="91"/>
      <c r="AC109" s="6"/>
    </row>
    <row r="110" customFormat="false" ht="12.75" hidden="false" customHeight="true" outlineLevel="0" collapsed="false">
      <c r="K110" s="88"/>
      <c r="L110" s="89"/>
      <c r="M110" s="89"/>
      <c r="N110" s="89"/>
      <c r="O110" s="89"/>
      <c r="P110" s="89"/>
      <c r="Q110" s="89"/>
      <c r="R110" s="89"/>
      <c r="S110" s="89"/>
      <c r="T110" s="77"/>
      <c r="W110" s="75"/>
      <c r="X110" s="75"/>
      <c r="Y110" s="75"/>
      <c r="Z110" s="75"/>
      <c r="AA110" s="75"/>
      <c r="AB110" s="6"/>
      <c r="AC110" s="6"/>
    </row>
    <row r="111" customFormat="false" ht="12.75" hidden="false" customHeight="true" outlineLevel="0" collapsed="false">
      <c r="K111" s="90"/>
      <c r="L111" s="90"/>
      <c r="M111" s="90"/>
      <c r="N111" s="90"/>
      <c r="O111" s="90"/>
      <c r="P111" s="90"/>
      <c r="Q111" s="90"/>
      <c r="R111" s="90"/>
      <c r="S111" s="64"/>
      <c r="T111" s="77"/>
      <c r="W111" s="75"/>
      <c r="X111" s="75"/>
      <c r="Y111" s="75"/>
      <c r="Z111" s="75"/>
      <c r="AA111" s="75"/>
      <c r="AB111" s="86"/>
      <c r="AC111" s="6"/>
    </row>
    <row r="112" customFormat="false" ht="12.75" hidden="false" customHeight="true" outlineLevel="0" collapsed="false">
      <c r="K112" s="88"/>
      <c r="L112" s="89"/>
      <c r="M112" s="89"/>
      <c r="N112" s="89"/>
      <c r="O112" s="89"/>
      <c r="P112" s="89"/>
      <c r="Q112" s="89"/>
      <c r="R112" s="89"/>
      <c r="S112" s="89"/>
      <c r="T112" s="77"/>
    </row>
    <row r="113" customFormat="false" ht="17.65" hidden="false" customHeight="true" outlineLevel="0" collapsed="false">
      <c r="K113" s="90"/>
      <c r="L113" s="90"/>
      <c r="M113" s="90"/>
      <c r="N113" s="90"/>
      <c r="O113" s="90"/>
      <c r="P113" s="90"/>
      <c r="Q113" s="90"/>
      <c r="R113" s="90"/>
      <c r="S113" s="64"/>
      <c r="T113" s="77"/>
    </row>
    <row r="114" customFormat="false" ht="12.75" hidden="false" customHeight="true" outlineLevel="0" collapsed="false">
      <c r="K114" s="22"/>
      <c r="L114" s="6"/>
      <c r="M114" s="6"/>
      <c r="N114" s="6"/>
      <c r="R114" s="37"/>
      <c r="S114" s="92"/>
      <c r="T114" s="77"/>
      <c r="W114" s="81"/>
      <c r="X114" s="75"/>
      <c r="Y114" s="75"/>
      <c r="Z114" s="75"/>
      <c r="AA114" s="75"/>
      <c r="AB114" s="75"/>
      <c r="AC114" s="75"/>
      <c r="AD114" s="75"/>
    </row>
    <row r="115" customFormat="false" ht="12.75" hidden="false" customHeight="true" outlineLevel="0" collapsed="false">
      <c r="K115" s="88"/>
      <c r="L115" s="89"/>
      <c r="M115" s="89"/>
      <c r="N115" s="89"/>
      <c r="O115" s="89"/>
      <c r="P115" s="89"/>
      <c r="Q115" s="89"/>
      <c r="R115" s="89"/>
      <c r="S115" s="89"/>
      <c r="T115" s="77"/>
      <c r="W115" s="75"/>
      <c r="X115" s="75"/>
      <c r="Y115" s="75"/>
      <c r="Z115" s="75"/>
      <c r="AA115" s="75"/>
      <c r="AB115" s="6"/>
      <c r="AC115" s="6"/>
      <c r="AD115" s="75"/>
    </row>
    <row r="116" customFormat="false" ht="12.75" hidden="false" customHeight="true" outlineLevel="0" collapsed="false">
      <c r="K116" s="90"/>
      <c r="L116" s="90"/>
      <c r="M116" s="90"/>
      <c r="N116" s="90"/>
      <c r="O116" s="90"/>
      <c r="P116" s="90"/>
      <c r="Q116" s="90"/>
      <c r="R116" s="90"/>
      <c r="S116" s="64"/>
      <c r="T116" s="77"/>
      <c r="W116" s="77"/>
      <c r="X116" s="77"/>
      <c r="Y116" s="77"/>
      <c r="Z116" s="75"/>
      <c r="AA116" s="75"/>
      <c r="AB116" s="91"/>
      <c r="AC116" s="6"/>
      <c r="AD116" s="75"/>
    </row>
    <row r="117" customFormat="false" ht="12.75" hidden="false" customHeight="true" outlineLevel="0" collapsed="false">
      <c r="K117" s="88"/>
      <c r="L117" s="89"/>
      <c r="M117" s="89"/>
      <c r="N117" s="89"/>
      <c r="O117" s="89"/>
      <c r="P117" s="89"/>
      <c r="Q117" s="89"/>
      <c r="R117" s="89"/>
      <c r="S117" s="89"/>
      <c r="T117" s="77"/>
      <c r="W117" s="75"/>
      <c r="X117" s="75"/>
      <c r="Y117" s="75"/>
      <c r="Z117" s="75"/>
      <c r="AA117" s="75"/>
      <c r="AB117" s="81"/>
      <c r="AC117" s="6"/>
      <c r="AD117" s="75"/>
    </row>
    <row r="118" customFormat="false" ht="17.65" hidden="false" customHeight="true" outlineLevel="0" collapsed="false">
      <c r="K118" s="90"/>
      <c r="L118" s="90"/>
      <c r="M118" s="90"/>
      <c r="N118" s="90"/>
      <c r="O118" s="90"/>
      <c r="P118" s="90"/>
      <c r="Q118" s="90"/>
      <c r="R118" s="90"/>
      <c r="S118" s="64"/>
      <c r="W118" s="75"/>
      <c r="X118" s="75"/>
      <c r="Y118" s="75"/>
      <c r="Z118" s="75"/>
      <c r="AA118" s="75"/>
      <c r="AB118" s="81"/>
      <c r="AC118" s="6"/>
      <c r="AD118" s="75"/>
    </row>
    <row r="119" customFormat="false" ht="12.75" hidden="false" customHeight="true" outlineLevel="0" collapsed="false">
      <c r="K119" s="93"/>
      <c r="T119" s="77"/>
      <c r="W119" s="75"/>
      <c r="X119" s="75"/>
      <c r="Y119" s="75"/>
      <c r="Z119" s="75"/>
      <c r="AA119" s="75"/>
      <c r="AB119" s="81"/>
      <c r="AC119" s="6"/>
      <c r="AD119" s="75"/>
    </row>
    <row r="120" customFormat="false" ht="17.65" hidden="false" customHeight="true" outlineLevel="0" collapsed="false">
      <c r="K120" s="35"/>
      <c r="L120" s="39"/>
      <c r="R120" s="37"/>
      <c r="S120" s="64"/>
      <c r="T120" s="9"/>
      <c r="W120" s="75"/>
      <c r="X120" s="75"/>
      <c r="Y120" s="75"/>
      <c r="Z120" s="75"/>
      <c r="AA120" s="75"/>
      <c r="AB120" s="81"/>
      <c r="AC120" s="6"/>
      <c r="AD120" s="75"/>
    </row>
    <row r="121" customFormat="false" ht="12.75" hidden="false" customHeight="true" outlineLevel="0" collapsed="false">
      <c r="K121" s="9"/>
      <c r="L121" s="9"/>
      <c r="M121" s="9"/>
      <c r="N121" s="9"/>
      <c r="O121" s="9"/>
      <c r="P121" s="9"/>
      <c r="Q121" s="9"/>
      <c r="R121" s="9"/>
      <c r="S121" s="9"/>
      <c r="T121" s="9"/>
      <c r="W121" s="75"/>
      <c r="X121" s="75"/>
      <c r="Y121" s="75"/>
      <c r="Z121" s="75"/>
      <c r="AA121" s="75"/>
      <c r="AB121" s="81"/>
      <c r="AC121" s="6"/>
      <c r="AD121" s="6"/>
    </row>
    <row r="122" customFormat="false" ht="12.75" hidden="false" customHeight="true" outlineLevel="0" collapsed="false">
      <c r="K122" s="9"/>
      <c r="L122" s="9"/>
      <c r="M122" s="9"/>
      <c r="N122" s="9"/>
      <c r="O122" s="9"/>
      <c r="P122" s="9"/>
      <c r="Q122" s="9"/>
      <c r="R122" s="9"/>
      <c r="S122" s="9"/>
      <c r="T122" s="9"/>
      <c r="W122" s="75"/>
      <c r="X122" s="75"/>
      <c r="Y122" s="75"/>
      <c r="Z122" s="75"/>
      <c r="AA122" s="75"/>
      <c r="AB122" s="81"/>
      <c r="AC122" s="6"/>
      <c r="AD122" s="6"/>
    </row>
    <row r="123" customFormat="false" ht="12.75" hidden="false" customHeight="true" outlineLevel="0" collapsed="false">
      <c r="K123" s="9"/>
      <c r="L123" s="9"/>
      <c r="M123" s="9"/>
      <c r="N123" s="9"/>
      <c r="O123" s="9"/>
      <c r="P123" s="9"/>
      <c r="Q123" s="9"/>
      <c r="R123" s="9"/>
      <c r="S123" s="9"/>
      <c r="T123" s="9"/>
      <c r="W123" s="75"/>
      <c r="X123" s="75"/>
      <c r="Y123" s="75"/>
      <c r="Z123" s="75"/>
      <c r="AA123" s="75"/>
      <c r="AB123" s="81"/>
      <c r="AC123" s="6"/>
      <c r="AD123" s="6"/>
    </row>
    <row r="124" customFormat="false" ht="12.75" hidden="false" customHeight="true" outlineLevel="0" collapsed="false">
      <c r="K124" s="9"/>
      <c r="L124" s="9"/>
      <c r="M124" s="9"/>
      <c r="N124" s="9"/>
      <c r="O124" s="9"/>
      <c r="P124" s="9"/>
      <c r="Q124" s="9"/>
      <c r="R124" s="9"/>
      <c r="S124" s="9"/>
      <c r="T124" s="9"/>
      <c r="W124" s="75"/>
      <c r="X124" s="75"/>
      <c r="Y124" s="75"/>
      <c r="Z124" s="75"/>
      <c r="AA124" s="75"/>
      <c r="AB124" s="91"/>
      <c r="AC124" s="6"/>
      <c r="AD124" s="6"/>
    </row>
    <row r="125" customFormat="false" ht="17.65" hidden="false" customHeight="true" outlineLevel="0" collapsed="false">
      <c r="K125" s="9"/>
      <c r="L125" s="9"/>
      <c r="M125" s="9"/>
      <c r="N125" s="9"/>
      <c r="O125" s="9"/>
      <c r="P125" s="9"/>
      <c r="Q125" s="9"/>
      <c r="R125" s="9"/>
      <c r="S125" s="9"/>
      <c r="T125" s="9"/>
      <c r="W125" s="75"/>
      <c r="X125" s="75"/>
      <c r="Y125" s="75"/>
      <c r="Z125" s="75"/>
      <c r="AA125" s="75"/>
      <c r="AB125" s="91"/>
      <c r="AC125" s="6"/>
      <c r="AD125" s="6"/>
    </row>
    <row r="126" customFormat="false" ht="12.75" hidden="false" customHeight="true" outlineLevel="0" collapsed="false">
      <c r="K126" s="9"/>
      <c r="L126" s="9"/>
      <c r="M126" s="9"/>
      <c r="N126" s="9"/>
      <c r="O126" s="9"/>
      <c r="P126" s="9"/>
      <c r="Q126" s="9"/>
      <c r="R126" s="9"/>
      <c r="S126" s="9"/>
      <c r="T126" s="9"/>
      <c r="W126" s="75"/>
      <c r="X126" s="75"/>
      <c r="Y126" s="75"/>
      <c r="Z126" s="75"/>
      <c r="AA126" s="75"/>
      <c r="AB126" s="6"/>
      <c r="AC126" s="6"/>
      <c r="AD126" s="6"/>
    </row>
    <row r="127" customFormat="false" ht="12.75" hidden="false" customHeight="true" outlineLevel="0" collapsed="false">
      <c r="K127" s="9"/>
      <c r="L127" s="9"/>
      <c r="M127" s="9"/>
      <c r="N127" s="9"/>
      <c r="O127" s="9"/>
      <c r="P127" s="9"/>
      <c r="Q127" s="9"/>
      <c r="R127" s="9"/>
      <c r="S127" s="9"/>
      <c r="T127" s="9"/>
      <c r="W127" s="75"/>
      <c r="X127" s="75"/>
      <c r="Y127" s="75"/>
      <c r="Z127" s="75"/>
      <c r="AA127" s="75"/>
      <c r="AB127" s="91"/>
      <c r="AC127" s="6"/>
      <c r="AD127" s="6"/>
    </row>
    <row r="128" customFormat="false" ht="12.75" hidden="false" customHeight="true" outlineLevel="0" collapsed="false">
      <c r="K128" s="9"/>
      <c r="L128" s="9"/>
      <c r="M128" s="9"/>
      <c r="N128" s="9"/>
      <c r="O128" s="9"/>
      <c r="P128" s="9"/>
      <c r="Q128" s="9"/>
      <c r="R128" s="9"/>
      <c r="S128" s="9"/>
      <c r="T128" s="9"/>
      <c r="W128" s="75"/>
      <c r="X128" s="75"/>
      <c r="Y128" s="75"/>
      <c r="Z128" s="75"/>
      <c r="AA128" s="75"/>
      <c r="AB128" s="91"/>
      <c r="AC128" s="6"/>
      <c r="AD128" s="6"/>
    </row>
    <row r="129" customFormat="false" ht="12.75" hidden="false" customHeight="true" outlineLevel="0" collapsed="false">
      <c r="K129" s="9"/>
      <c r="L129" s="9"/>
      <c r="M129" s="9"/>
      <c r="N129" s="9"/>
      <c r="O129" s="9"/>
      <c r="P129" s="9"/>
      <c r="Q129" s="9"/>
      <c r="R129" s="9"/>
      <c r="S129" s="9"/>
      <c r="T129" s="9"/>
      <c r="W129" s="75"/>
      <c r="X129" s="75"/>
      <c r="Y129" s="75"/>
      <c r="Z129" s="75"/>
      <c r="AA129" s="75"/>
      <c r="AB129" s="6"/>
      <c r="AC129" s="6"/>
      <c r="AD129" s="6"/>
    </row>
    <row r="130" customFormat="false" ht="17.65" hidden="false" customHeight="true" outlineLevel="0" collapsed="false">
      <c r="K130" s="9"/>
      <c r="L130" s="9"/>
      <c r="M130" s="9"/>
      <c r="N130" s="9"/>
      <c r="O130" s="9"/>
      <c r="P130" s="9"/>
      <c r="Q130" s="9"/>
      <c r="R130" s="9"/>
      <c r="S130" s="9"/>
      <c r="T130" s="9"/>
      <c r="W130" s="75"/>
      <c r="X130" s="75"/>
      <c r="Y130" s="75"/>
      <c r="Z130" s="75"/>
      <c r="AA130" s="75"/>
      <c r="AB130" s="91"/>
      <c r="AC130" s="6"/>
      <c r="AD130" s="6"/>
    </row>
    <row r="131" customFormat="false" ht="12.75" hidden="false" customHeight="true" outlineLevel="0" collapsed="false">
      <c r="K131" s="9"/>
      <c r="L131" s="9"/>
      <c r="M131" s="9"/>
      <c r="N131" s="9"/>
      <c r="O131" s="9"/>
      <c r="P131" s="9"/>
      <c r="Q131" s="9"/>
      <c r="R131" s="9"/>
      <c r="S131" s="9"/>
      <c r="T131" s="9"/>
      <c r="W131" s="75"/>
      <c r="X131" s="75"/>
      <c r="Y131" s="75"/>
      <c r="Z131" s="75"/>
      <c r="AA131" s="75"/>
      <c r="AB131" s="91"/>
      <c r="AC131" s="6"/>
      <c r="AD131" s="75"/>
    </row>
    <row r="132" customFormat="false" ht="12.75" hidden="false" customHeight="true" outlineLevel="0" collapsed="false">
      <c r="K132" s="9"/>
      <c r="L132" s="9"/>
      <c r="M132" s="9"/>
      <c r="N132" s="9"/>
      <c r="O132" s="9"/>
      <c r="P132" s="9"/>
      <c r="Q132" s="9"/>
      <c r="R132" s="9"/>
      <c r="S132" s="9"/>
      <c r="T132" s="9"/>
      <c r="W132" s="75"/>
      <c r="X132" s="75"/>
      <c r="Y132" s="75"/>
      <c r="Z132" s="75"/>
      <c r="AA132" s="75"/>
      <c r="AB132" s="6"/>
      <c r="AC132" s="6"/>
      <c r="AD132" s="75"/>
    </row>
    <row r="133" customFormat="false" ht="12.75" hidden="false" customHeight="true" outlineLevel="0" collapsed="false">
      <c r="K133" s="9"/>
      <c r="L133" s="9"/>
      <c r="M133" s="9"/>
      <c r="N133" s="9"/>
      <c r="O133" s="9"/>
      <c r="P133" s="9"/>
      <c r="Q133" s="9"/>
      <c r="R133" s="9"/>
      <c r="S133" s="9"/>
      <c r="T133" s="9"/>
      <c r="W133" s="75"/>
      <c r="X133" s="75"/>
      <c r="Y133" s="75"/>
      <c r="Z133" s="75"/>
      <c r="AA133" s="75"/>
      <c r="AB133" s="91"/>
      <c r="AC133" s="6"/>
      <c r="AD133" s="75"/>
    </row>
    <row r="134" customFormat="false" ht="12.75" hidden="false" customHeight="true" outlineLevel="0" collapsed="false">
      <c r="K134" s="9"/>
      <c r="L134" s="9"/>
      <c r="M134" s="9"/>
      <c r="N134" s="9"/>
      <c r="O134" s="9"/>
      <c r="P134" s="9"/>
      <c r="Q134" s="9"/>
      <c r="R134" s="9"/>
      <c r="S134" s="9"/>
      <c r="T134" s="9"/>
    </row>
    <row r="135" customFormat="false" ht="17.65" hidden="false" customHeight="true" outlineLevel="0" collapsed="false">
      <c r="K135" s="9"/>
      <c r="L135" s="9"/>
      <c r="M135" s="9"/>
      <c r="N135" s="9"/>
      <c r="O135" s="9"/>
      <c r="P135" s="9"/>
      <c r="Q135" s="9"/>
      <c r="R135" s="9"/>
      <c r="S135" s="9"/>
      <c r="T135" s="9"/>
    </row>
    <row r="136" customFormat="false" ht="17.65" hidden="false" customHeight="true" outlineLevel="0" collapsed="false">
      <c r="K136" s="9"/>
      <c r="L136" s="9"/>
      <c r="M136" s="9"/>
      <c r="N136" s="9"/>
      <c r="O136" s="9"/>
      <c r="P136" s="9"/>
      <c r="Q136" s="9"/>
      <c r="R136" s="9"/>
      <c r="S136" s="9"/>
      <c r="T136" s="9"/>
    </row>
    <row r="137" customFormat="false" ht="12.75" hidden="false" customHeight="true" outlineLevel="0" collapsed="false">
      <c r="K137" s="9"/>
      <c r="L137" s="9"/>
      <c r="M137" s="9"/>
      <c r="N137" s="9"/>
      <c r="O137" s="9"/>
      <c r="P137" s="9"/>
      <c r="Q137" s="9"/>
      <c r="R137" s="9"/>
      <c r="S137" s="9"/>
      <c r="T137" s="9"/>
    </row>
    <row r="138" customFormat="false" ht="12.75" hidden="false" customHeight="true" outlineLevel="0" collapsed="false">
      <c r="K138" s="9"/>
      <c r="L138" s="9"/>
      <c r="M138" s="9"/>
      <c r="N138" s="9"/>
      <c r="O138" s="9"/>
      <c r="P138" s="9"/>
      <c r="Q138" s="9"/>
      <c r="R138" s="9"/>
      <c r="S138" s="9"/>
      <c r="T138" s="9"/>
    </row>
    <row r="139" customFormat="false" ht="12.75" hidden="false" customHeight="true" outlineLevel="0" collapsed="false">
      <c r="K139" s="9"/>
      <c r="L139" s="9"/>
      <c r="M139" s="9"/>
      <c r="N139" s="9"/>
      <c r="O139" s="9"/>
      <c r="P139" s="9"/>
      <c r="Q139" s="9"/>
      <c r="R139" s="9"/>
      <c r="S139" s="9"/>
      <c r="T139" s="9"/>
    </row>
    <row r="140" customFormat="false" ht="12.75" hidden="false" customHeight="true" outlineLevel="0" collapsed="false">
      <c r="K140" s="9"/>
      <c r="L140" s="9"/>
      <c r="M140" s="9"/>
      <c r="N140" s="9"/>
      <c r="O140" s="9"/>
      <c r="P140" s="9"/>
      <c r="Q140" s="9"/>
      <c r="R140" s="9"/>
      <c r="S140" s="9"/>
      <c r="T140" s="9"/>
    </row>
    <row r="141" customFormat="false" ht="12.75" hidden="false" customHeight="true" outlineLevel="0" collapsed="false">
      <c r="K141" s="9"/>
      <c r="L141" s="9"/>
      <c r="M141" s="9"/>
      <c r="N141" s="9"/>
      <c r="O141" s="9"/>
      <c r="P141" s="9"/>
      <c r="Q141" s="9"/>
      <c r="R141" s="9"/>
      <c r="S141" s="9"/>
      <c r="T141" s="9"/>
    </row>
    <row r="142" customFormat="false" ht="12.75" hidden="false" customHeight="true" outlineLevel="0" collapsed="false">
      <c r="K142" s="9"/>
      <c r="L142" s="9"/>
      <c r="M142" s="9"/>
      <c r="N142" s="9"/>
      <c r="O142" s="9"/>
      <c r="P142" s="9"/>
      <c r="Q142" s="9"/>
      <c r="R142" s="9"/>
      <c r="S142" s="9"/>
      <c r="T142" s="9"/>
    </row>
    <row r="143" customFormat="false" ht="12.75" hidden="false" customHeight="true" outlineLevel="0" collapsed="false">
      <c r="K143" s="9"/>
      <c r="L143" s="9"/>
      <c r="M143" s="9"/>
      <c r="N143" s="9"/>
      <c r="O143" s="9"/>
      <c r="P143" s="9"/>
      <c r="Q143" s="9"/>
      <c r="R143" s="9"/>
      <c r="S143" s="9"/>
      <c r="T143" s="9"/>
    </row>
    <row r="144" customFormat="false" ht="12.75" hidden="false" customHeight="true" outlineLevel="0" collapsed="false">
      <c r="K144" s="9"/>
      <c r="L144" s="9"/>
      <c r="M144" s="9"/>
      <c r="N144" s="9"/>
      <c r="O144" s="9"/>
      <c r="P144" s="9"/>
      <c r="Q144" s="9"/>
      <c r="R144" s="9"/>
      <c r="S144" s="9"/>
      <c r="T144" s="9"/>
    </row>
    <row r="145" customFormat="false" ht="12.75" hidden="false" customHeight="true" outlineLevel="0" collapsed="false">
      <c r="K145" s="9"/>
      <c r="L145" s="9"/>
      <c r="M145" s="9"/>
      <c r="N145" s="9"/>
      <c r="O145" s="9"/>
      <c r="P145" s="9"/>
      <c r="Q145" s="9"/>
      <c r="R145" s="9"/>
      <c r="S145" s="9"/>
      <c r="T145" s="9"/>
    </row>
    <row r="146" customFormat="false" ht="12.75" hidden="false" customHeight="true" outlineLevel="0" collapsed="false">
      <c r="K146" s="9"/>
      <c r="L146" s="9"/>
      <c r="M146" s="9"/>
      <c r="N146" s="9"/>
      <c r="O146" s="9"/>
      <c r="P146" s="9"/>
      <c r="Q146" s="9"/>
      <c r="R146" s="9"/>
      <c r="S146" s="9"/>
      <c r="T146" s="9"/>
    </row>
    <row r="147" customFormat="false" ht="12.75" hidden="false" customHeight="true" outlineLevel="0" collapsed="false">
      <c r="K147" s="9"/>
      <c r="L147" s="9"/>
      <c r="M147" s="9"/>
      <c r="N147" s="9"/>
      <c r="O147" s="9"/>
      <c r="P147" s="9"/>
      <c r="Q147" s="9"/>
      <c r="R147" s="9"/>
      <c r="S147" s="9"/>
      <c r="T147" s="9"/>
    </row>
    <row r="148" customFormat="false" ht="12.75" hidden="false" customHeight="true" outlineLevel="0" collapsed="false">
      <c r="K148" s="9"/>
      <c r="L148" s="9"/>
      <c r="M148" s="9"/>
      <c r="N148" s="9"/>
      <c r="O148" s="9"/>
      <c r="P148" s="9"/>
      <c r="Q148" s="9"/>
      <c r="R148" s="9"/>
      <c r="S148" s="9"/>
      <c r="T148" s="9"/>
    </row>
    <row r="149" customFormat="false" ht="12.75" hidden="false" customHeight="true" outlineLevel="0" collapsed="false">
      <c r="K149" s="9"/>
      <c r="L149" s="9"/>
      <c r="M149" s="9"/>
      <c r="N149" s="9"/>
      <c r="O149" s="9"/>
      <c r="P149" s="9"/>
      <c r="Q149" s="9"/>
      <c r="R149" s="9"/>
      <c r="S149" s="9"/>
      <c r="T149" s="9"/>
    </row>
    <row r="150" customFormat="false" ht="12" hidden="false" customHeight="true" outlineLevel="0" collapsed="false">
      <c r="K150" s="9"/>
      <c r="L150" s="9"/>
      <c r="M150" s="9"/>
      <c r="N150" s="9"/>
      <c r="O150" s="9"/>
      <c r="P150" s="9"/>
      <c r="Q150" s="9"/>
      <c r="R150" s="9"/>
      <c r="S150" s="9"/>
      <c r="T150" s="9"/>
      <c r="U150" s="39"/>
      <c r="V150" s="39"/>
      <c r="W150" s="39"/>
      <c r="X150" s="39"/>
      <c r="Y150" s="39"/>
      <c r="Z150" s="39"/>
      <c r="AA150" s="39"/>
      <c r="AB150" s="39"/>
      <c r="AC150" s="39"/>
      <c r="AD150" s="39"/>
      <c r="AE150" s="39"/>
      <c r="AF150" s="39"/>
      <c r="AG150" s="39"/>
      <c r="AH150" s="39"/>
      <c r="AI150" s="39"/>
      <c r="AJ150" s="39"/>
      <c r="AK150" s="39"/>
      <c r="AL150" s="39"/>
      <c r="AM150" s="39"/>
      <c r="AN150" s="39"/>
      <c r="AO150" s="39"/>
      <c r="AP150" s="39"/>
      <c r="AQ150" s="39"/>
      <c r="AR150" s="39"/>
      <c r="AS150" s="39"/>
      <c r="AT150" s="39"/>
      <c r="AU150" s="39"/>
      <c r="AV150" s="39"/>
      <c r="AW150" s="39"/>
      <c r="AX150" s="39"/>
      <c r="AY150" s="39"/>
      <c r="AZ150" s="39"/>
      <c r="BA150" s="39"/>
      <c r="BB150" s="39"/>
      <c r="BC150" s="39"/>
      <c r="BD150" s="39"/>
      <c r="BE150" s="39"/>
      <c r="BF150" s="39"/>
      <c r="BG150" s="39"/>
      <c r="BH150" s="39"/>
      <c r="BI150" s="39"/>
      <c r="BJ150" s="39"/>
      <c r="BK150" s="39"/>
      <c r="BL150" s="39"/>
      <c r="BM150" s="39"/>
      <c r="BN150" s="39"/>
      <c r="BO150" s="39"/>
      <c r="BP150" s="39"/>
      <c r="BQ150" s="39"/>
      <c r="BR150" s="39"/>
      <c r="BS150" s="39"/>
      <c r="BT150" s="39"/>
      <c r="BU150" s="39"/>
      <c r="BV150" s="39"/>
      <c r="BW150" s="39"/>
      <c r="BX150" s="39"/>
      <c r="BY150" s="39"/>
      <c r="BZ150" s="39"/>
      <c r="CA150" s="39"/>
      <c r="CB150" s="39"/>
      <c r="CC150" s="39"/>
      <c r="CD150" s="39"/>
      <c r="CE150" s="39"/>
      <c r="CF150" s="39"/>
      <c r="CG150" s="39"/>
      <c r="CH150" s="39"/>
      <c r="CI150" s="39"/>
      <c r="CJ150" s="39"/>
      <c r="CK150" s="39"/>
      <c r="CL150" s="39"/>
      <c r="CM150" s="39"/>
      <c r="CN150" s="39"/>
      <c r="CO150" s="39"/>
      <c r="CP150" s="39"/>
      <c r="CQ150" s="39"/>
      <c r="CR150" s="39"/>
      <c r="CS150" s="39"/>
      <c r="CT150" s="39"/>
      <c r="CU150" s="39"/>
      <c r="CV150" s="39"/>
      <c r="CW150" s="39"/>
      <c r="CX150" s="39"/>
      <c r="CY150" s="39"/>
      <c r="CZ150" s="39"/>
      <c r="DA150" s="39"/>
      <c r="DB150" s="39"/>
      <c r="DC150" s="39"/>
      <c r="DD150" s="39"/>
      <c r="DE150" s="39"/>
      <c r="DF150" s="39"/>
      <c r="DG150" s="39"/>
      <c r="DH150" s="39"/>
      <c r="DI150" s="39"/>
      <c r="DJ150" s="39"/>
      <c r="DK150" s="39"/>
      <c r="DL150" s="39"/>
      <c r="DM150" s="39"/>
      <c r="DN150" s="39"/>
      <c r="DO150" s="39"/>
      <c r="DP150" s="39"/>
      <c r="DQ150" s="39"/>
      <c r="DR150" s="39"/>
      <c r="DS150" s="39"/>
      <c r="DT150" s="39"/>
      <c r="DU150" s="39"/>
      <c r="DV150" s="39"/>
      <c r="DW150" s="39"/>
      <c r="DX150" s="39"/>
      <c r="DY150" s="39"/>
      <c r="DZ150" s="39"/>
      <c r="EA150" s="39"/>
      <c r="EB150" s="39"/>
      <c r="EC150" s="39"/>
      <c r="ED150" s="39"/>
      <c r="EE150" s="39"/>
      <c r="EF150" s="39"/>
      <c r="EG150" s="39"/>
      <c r="EH150" s="39"/>
      <c r="EI150" s="39"/>
      <c r="EJ150" s="39"/>
      <c r="EK150" s="39"/>
      <c r="EL150" s="39"/>
      <c r="EM150" s="39"/>
      <c r="EN150" s="39"/>
      <c r="EO150" s="39"/>
      <c r="EP150" s="39"/>
      <c r="EQ150" s="39"/>
      <c r="ER150" s="39"/>
      <c r="ES150" s="39"/>
      <c r="ET150" s="39"/>
      <c r="EU150" s="39"/>
      <c r="EV150" s="39"/>
      <c r="EW150" s="39"/>
      <c r="EX150" s="39"/>
      <c r="EY150" s="39"/>
      <c r="EZ150" s="39"/>
      <c r="FA150" s="39"/>
      <c r="FB150" s="39"/>
      <c r="FC150" s="39"/>
      <c r="FD150" s="39"/>
      <c r="FE150" s="39"/>
      <c r="FF150" s="39"/>
      <c r="FG150" s="39"/>
      <c r="FH150" s="39"/>
      <c r="FI150" s="39"/>
      <c r="FJ150" s="39"/>
      <c r="FK150" s="39"/>
      <c r="FL150" s="39"/>
      <c r="FM150" s="39"/>
      <c r="FN150" s="39"/>
      <c r="FO150" s="39"/>
      <c r="FP150" s="39"/>
      <c r="FQ150" s="39"/>
      <c r="FR150" s="39"/>
      <c r="FS150" s="39"/>
      <c r="FT150" s="39"/>
      <c r="FU150" s="39"/>
      <c r="FV150" s="39"/>
      <c r="FW150" s="39"/>
      <c r="FX150" s="39"/>
      <c r="FY150" s="39"/>
      <c r="FZ150" s="39"/>
      <c r="GA150" s="39"/>
      <c r="GB150" s="39"/>
      <c r="GC150" s="39"/>
      <c r="GD150" s="39"/>
      <c r="GE150" s="39"/>
      <c r="GF150" s="39"/>
      <c r="GG150" s="39"/>
      <c r="GH150" s="39"/>
      <c r="GI150" s="39"/>
      <c r="GJ150" s="39"/>
      <c r="GK150" s="39"/>
      <c r="GL150" s="39"/>
      <c r="GM150" s="39"/>
      <c r="GN150" s="39"/>
      <c r="GO150" s="39"/>
      <c r="GP150" s="39"/>
      <c r="GQ150" s="39"/>
      <c r="GR150" s="39"/>
      <c r="GS150" s="39"/>
      <c r="GT150" s="39"/>
      <c r="GU150" s="39"/>
      <c r="GV150" s="39"/>
      <c r="GW150" s="39"/>
      <c r="GX150" s="39"/>
      <c r="GY150" s="39"/>
      <c r="GZ150" s="39"/>
      <c r="HA150" s="39"/>
      <c r="HB150" s="39"/>
      <c r="HC150" s="39"/>
      <c r="HD150" s="39"/>
      <c r="HE150" s="39"/>
      <c r="HF150" s="39"/>
      <c r="HG150" s="39"/>
      <c r="HH150" s="39"/>
      <c r="HI150" s="39"/>
      <c r="HJ150" s="39"/>
      <c r="HK150" s="39"/>
      <c r="HL150" s="39"/>
      <c r="HM150" s="39"/>
      <c r="HN150" s="39"/>
      <c r="HO150" s="39"/>
      <c r="HP150" s="39"/>
      <c r="HQ150" s="39"/>
      <c r="HR150" s="39"/>
      <c r="HS150" s="39"/>
      <c r="HT150" s="39"/>
      <c r="HU150" s="39"/>
      <c r="HV150" s="39"/>
      <c r="HW150" s="39"/>
      <c r="HX150" s="39"/>
      <c r="HY150" s="39"/>
      <c r="HZ150" s="39"/>
      <c r="IA150" s="39"/>
      <c r="IB150" s="39"/>
      <c r="IC150" s="39"/>
      <c r="ID150" s="39"/>
      <c r="IE150" s="39"/>
      <c r="IF150" s="39"/>
      <c r="IG150" s="39"/>
      <c r="IH150" s="39"/>
      <c r="II150" s="39"/>
      <c r="IJ150" s="39"/>
      <c r="IK150" s="39"/>
      <c r="IL150" s="39"/>
      <c r="IM150" s="39"/>
      <c r="IN150" s="39"/>
      <c r="IO150" s="39"/>
      <c r="IP150" s="39"/>
      <c r="IQ150" s="39"/>
      <c r="IR150" s="39"/>
      <c r="IS150" s="39"/>
      <c r="IT150" s="39"/>
      <c r="IU150" s="39"/>
      <c r="IV150" s="39"/>
      <c r="IW150" s="39"/>
    </row>
    <row r="151" customFormat="false" ht="12" hidden="false" customHeight="true" outlineLevel="0" collapsed="false">
      <c r="D151" s="39"/>
      <c r="E151" s="39"/>
      <c r="F151" s="39"/>
      <c r="G151" s="39"/>
      <c r="H151" s="39"/>
      <c r="I151" s="39"/>
      <c r="K151" s="9"/>
      <c r="L151" s="9"/>
      <c r="M151" s="9"/>
      <c r="N151" s="9"/>
      <c r="O151" s="9"/>
      <c r="P151" s="9"/>
      <c r="Q151" s="9"/>
      <c r="R151" s="9"/>
      <c r="S151" s="9"/>
      <c r="T151" s="9"/>
      <c r="U151" s="39"/>
      <c r="V151" s="39"/>
      <c r="W151" s="39"/>
      <c r="X151" s="39"/>
      <c r="Y151" s="39"/>
      <c r="Z151" s="39"/>
      <c r="AA151" s="39"/>
      <c r="AB151" s="39"/>
      <c r="AC151" s="39"/>
      <c r="AD151" s="39"/>
      <c r="AE151" s="39"/>
      <c r="AF151" s="39"/>
      <c r="AG151" s="39"/>
      <c r="AH151" s="39"/>
      <c r="AI151" s="39"/>
      <c r="AJ151" s="39"/>
      <c r="AK151" s="39"/>
      <c r="AL151" s="39"/>
      <c r="AM151" s="39"/>
      <c r="AN151" s="39"/>
      <c r="AO151" s="39"/>
      <c r="AP151" s="39"/>
      <c r="AQ151" s="39"/>
      <c r="AR151" s="39"/>
      <c r="AS151" s="39"/>
      <c r="AT151" s="39"/>
      <c r="AU151" s="39"/>
      <c r="AV151" s="39"/>
      <c r="AW151" s="39"/>
      <c r="AX151" s="39"/>
      <c r="AY151" s="39"/>
      <c r="AZ151" s="39"/>
      <c r="BA151" s="39"/>
      <c r="BB151" s="39"/>
      <c r="BC151" s="39"/>
      <c r="BD151" s="39"/>
      <c r="BE151" s="39"/>
      <c r="BF151" s="39"/>
      <c r="BG151" s="39"/>
      <c r="BH151" s="39"/>
      <c r="BI151" s="39"/>
      <c r="BJ151" s="39"/>
      <c r="BK151" s="39"/>
      <c r="BL151" s="39"/>
      <c r="BM151" s="39"/>
      <c r="BN151" s="39"/>
      <c r="BO151" s="39"/>
      <c r="BP151" s="39"/>
      <c r="BQ151" s="39"/>
      <c r="BR151" s="39"/>
      <c r="BS151" s="39"/>
      <c r="BT151" s="39"/>
      <c r="BU151" s="39"/>
      <c r="BV151" s="39"/>
      <c r="BW151" s="39"/>
      <c r="BX151" s="39"/>
      <c r="BY151" s="39"/>
      <c r="BZ151" s="39"/>
      <c r="CA151" s="39"/>
      <c r="CB151" s="39"/>
      <c r="CC151" s="39"/>
      <c r="CD151" s="39"/>
      <c r="CE151" s="39"/>
      <c r="CF151" s="39"/>
      <c r="CG151" s="39"/>
      <c r="CH151" s="39"/>
      <c r="CI151" s="39"/>
      <c r="CJ151" s="39"/>
      <c r="CK151" s="39"/>
      <c r="CL151" s="39"/>
      <c r="CM151" s="39"/>
      <c r="CN151" s="39"/>
      <c r="CO151" s="39"/>
      <c r="CP151" s="39"/>
      <c r="CQ151" s="39"/>
      <c r="CR151" s="39"/>
      <c r="CS151" s="39"/>
      <c r="CT151" s="39"/>
      <c r="CU151" s="39"/>
      <c r="CV151" s="39"/>
      <c r="CW151" s="39"/>
      <c r="CX151" s="39"/>
      <c r="CY151" s="39"/>
      <c r="CZ151" s="39"/>
      <c r="DA151" s="39"/>
      <c r="DB151" s="39"/>
      <c r="DC151" s="39"/>
      <c r="DD151" s="39"/>
      <c r="DE151" s="39"/>
      <c r="DF151" s="39"/>
      <c r="DG151" s="39"/>
      <c r="DH151" s="39"/>
      <c r="DI151" s="39"/>
      <c r="DJ151" s="39"/>
      <c r="DK151" s="39"/>
      <c r="DL151" s="39"/>
      <c r="DM151" s="39"/>
      <c r="DN151" s="39"/>
      <c r="DO151" s="39"/>
      <c r="DP151" s="39"/>
      <c r="DQ151" s="39"/>
      <c r="DR151" s="39"/>
      <c r="DS151" s="39"/>
      <c r="DT151" s="39"/>
      <c r="DU151" s="39"/>
      <c r="DV151" s="39"/>
      <c r="DW151" s="39"/>
      <c r="DX151" s="39"/>
      <c r="DY151" s="39"/>
      <c r="DZ151" s="39"/>
      <c r="EA151" s="39"/>
      <c r="EB151" s="39"/>
      <c r="EC151" s="39"/>
      <c r="ED151" s="39"/>
      <c r="EE151" s="39"/>
      <c r="EF151" s="39"/>
      <c r="EG151" s="39"/>
      <c r="EH151" s="39"/>
      <c r="EI151" s="39"/>
      <c r="EJ151" s="39"/>
      <c r="EK151" s="39"/>
      <c r="EL151" s="39"/>
      <c r="EM151" s="39"/>
      <c r="EN151" s="39"/>
      <c r="EO151" s="39"/>
      <c r="EP151" s="39"/>
      <c r="EQ151" s="39"/>
      <c r="ER151" s="39"/>
      <c r="ES151" s="39"/>
      <c r="ET151" s="39"/>
      <c r="EU151" s="39"/>
      <c r="EV151" s="39"/>
      <c r="EW151" s="39"/>
      <c r="EX151" s="39"/>
      <c r="EY151" s="39"/>
      <c r="EZ151" s="39"/>
      <c r="FA151" s="39"/>
      <c r="FB151" s="39"/>
      <c r="FC151" s="39"/>
      <c r="FD151" s="39"/>
      <c r="FE151" s="39"/>
      <c r="FF151" s="39"/>
      <c r="FG151" s="39"/>
      <c r="FH151" s="39"/>
      <c r="FI151" s="39"/>
      <c r="FJ151" s="39"/>
      <c r="FK151" s="39"/>
      <c r="FL151" s="39"/>
      <c r="FM151" s="39"/>
      <c r="FN151" s="39"/>
      <c r="FO151" s="39"/>
      <c r="FP151" s="39"/>
      <c r="FQ151" s="39"/>
      <c r="FR151" s="39"/>
      <c r="FS151" s="39"/>
      <c r="FT151" s="39"/>
      <c r="FU151" s="39"/>
      <c r="FV151" s="39"/>
      <c r="FW151" s="39"/>
      <c r="FX151" s="39"/>
      <c r="FY151" s="39"/>
      <c r="FZ151" s="39"/>
      <c r="GA151" s="39"/>
      <c r="GB151" s="39"/>
      <c r="GC151" s="39"/>
      <c r="GD151" s="39"/>
      <c r="GE151" s="39"/>
      <c r="GF151" s="39"/>
      <c r="GG151" s="39"/>
      <c r="GH151" s="39"/>
      <c r="GI151" s="39"/>
      <c r="GJ151" s="39"/>
      <c r="GK151" s="39"/>
      <c r="GL151" s="39"/>
      <c r="GM151" s="39"/>
      <c r="GN151" s="39"/>
      <c r="GO151" s="39"/>
      <c r="GP151" s="39"/>
      <c r="GQ151" s="39"/>
      <c r="GR151" s="39"/>
      <c r="GS151" s="39"/>
      <c r="GT151" s="39"/>
      <c r="GU151" s="39"/>
      <c r="GV151" s="39"/>
      <c r="GW151" s="39"/>
      <c r="GX151" s="39"/>
      <c r="GY151" s="39"/>
      <c r="GZ151" s="39"/>
      <c r="HA151" s="39"/>
      <c r="HB151" s="39"/>
      <c r="HC151" s="39"/>
      <c r="HD151" s="39"/>
      <c r="HE151" s="39"/>
      <c r="HF151" s="39"/>
      <c r="HG151" s="39"/>
      <c r="HH151" s="39"/>
      <c r="HI151" s="39"/>
      <c r="HJ151" s="39"/>
      <c r="HK151" s="39"/>
      <c r="HL151" s="39"/>
      <c r="HM151" s="39"/>
      <c r="HN151" s="39"/>
      <c r="HO151" s="39"/>
      <c r="HP151" s="39"/>
      <c r="HQ151" s="39"/>
      <c r="HR151" s="39"/>
      <c r="HS151" s="39"/>
      <c r="HT151" s="39"/>
      <c r="HU151" s="39"/>
      <c r="HV151" s="39"/>
      <c r="HW151" s="39"/>
      <c r="HX151" s="39"/>
      <c r="HY151" s="39"/>
      <c r="HZ151" s="39"/>
      <c r="IA151" s="39"/>
      <c r="IB151" s="39"/>
      <c r="IC151" s="39"/>
      <c r="ID151" s="39"/>
      <c r="IE151" s="39"/>
      <c r="IF151" s="39"/>
      <c r="IG151" s="39"/>
      <c r="IH151" s="39"/>
      <c r="II151" s="39"/>
      <c r="IJ151" s="39"/>
      <c r="IK151" s="39"/>
      <c r="IL151" s="39"/>
      <c r="IM151" s="39"/>
      <c r="IN151" s="39"/>
      <c r="IO151" s="39"/>
      <c r="IP151" s="39"/>
      <c r="IQ151" s="39"/>
      <c r="IR151" s="39"/>
      <c r="IS151" s="39"/>
      <c r="IT151" s="39"/>
      <c r="IU151" s="39"/>
      <c r="IV151" s="39"/>
      <c r="IW151" s="39"/>
    </row>
    <row r="152" customFormat="false" ht="12" hidden="false" customHeight="true" outlineLevel="0" collapsed="false">
      <c r="A152" s="4"/>
      <c r="B152" s="4"/>
      <c r="C152" s="4"/>
      <c r="D152" s="39"/>
      <c r="E152" s="39"/>
      <c r="F152" s="39"/>
      <c r="G152" s="39"/>
      <c r="H152" s="39"/>
      <c r="I152" s="39"/>
      <c r="K152" s="9"/>
      <c r="L152" s="9"/>
      <c r="M152" s="9"/>
      <c r="N152" s="9"/>
      <c r="O152" s="9"/>
      <c r="P152" s="9"/>
      <c r="Q152" s="9"/>
      <c r="R152" s="9"/>
      <c r="S152" s="9"/>
      <c r="T152" s="9"/>
      <c r="U152" s="39"/>
      <c r="V152" s="39"/>
      <c r="W152" s="39"/>
      <c r="X152" s="39"/>
      <c r="Y152" s="39"/>
      <c r="Z152" s="39"/>
      <c r="AA152" s="39"/>
      <c r="AB152" s="39"/>
      <c r="AC152" s="39"/>
      <c r="AD152" s="39"/>
      <c r="AE152" s="39"/>
      <c r="AF152" s="39"/>
      <c r="AG152" s="39"/>
      <c r="AH152" s="39"/>
      <c r="AI152" s="39"/>
      <c r="AJ152" s="39"/>
      <c r="AK152" s="39"/>
      <c r="AL152" s="39"/>
      <c r="AM152" s="39"/>
      <c r="AN152" s="39"/>
      <c r="AO152" s="39"/>
      <c r="AP152" s="39"/>
      <c r="AQ152" s="39"/>
      <c r="AR152" s="39"/>
      <c r="AS152" s="39"/>
      <c r="AT152" s="39"/>
      <c r="AU152" s="39"/>
      <c r="AV152" s="39"/>
      <c r="AW152" s="39"/>
      <c r="AX152" s="39"/>
      <c r="AY152" s="39"/>
      <c r="AZ152" s="39"/>
      <c r="BA152" s="39"/>
      <c r="BB152" s="39"/>
      <c r="BC152" s="39"/>
      <c r="BD152" s="39"/>
      <c r="BE152" s="39"/>
      <c r="BF152" s="39"/>
      <c r="BG152" s="39"/>
      <c r="BH152" s="39"/>
      <c r="BI152" s="39"/>
      <c r="BJ152" s="39"/>
      <c r="BK152" s="39"/>
      <c r="BL152" s="39"/>
      <c r="BM152" s="39"/>
      <c r="BN152" s="39"/>
      <c r="BO152" s="39"/>
      <c r="BP152" s="39"/>
      <c r="BQ152" s="39"/>
      <c r="BR152" s="39"/>
      <c r="BS152" s="39"/>
      <c r="BT152" s="39"/>
      <c r="BU152" s="39"/>
      <c r="BV152" s="39"/>
      <c r="BW152" s="39"/>
      <c r="BX152" s="39"/>
      <c r="BY152" s="39"/>
      <c r="BZ152" s="39"/>
      <c r="CA152" s="39"/>
      <c r="CB152" s="39"/>
      <c r="CC152" s="39"/>
      <c r="CD152" s="39"/>
      <c r="CE152" s="39"/>
      <c r="CF152" s="39"/>
      <c r="CG152" s="39"/>
      <c r="CH152" s="39"/>
      <c r="CI152" s="39"/>
      <c r="CJ152" s="39"/>
      <c r="CK152" s="39"/>
      <c r="CL152" s="39"/>
      <c r="CM152" s="39"/>
      <c r="CN152" s="39"/>
      <c r="CO152" s="39"/>
      <c r="CP152" s="39"/>
      <c r="CQ152" s="39"/>
      <c r="CR152" s="39"/>
      <c r="CS152" s="39"/>
      <c r="CT152" s="39"/>
      <c r="CU152" s="39"/>
      <c r="CV152" s="39"/>
      <c r="CW152" s="39"/>
      <c r="CX152" s="39"/>
      <c r="CY152" s="39"/>
      <c r="CZ152" s="39"/>
      <c r="DA152" s="39"/>
      <c r="DB152" s="39"/>
      <c r="DC152" s="39"/>
      <c r="DD152" s="39"/>
      <c r="DE152" s="39"/>
      <c r="DF152" s="39"/>
      <c r="DG152" s="39"/>
      <c r="DH152" s="39"/>
      <c r="DI152" s="39"/>
      <c r="DJ152" s="39"/>
      <c r="DK152" s="39"/>
      <c r="DL152" s="39"/>
      <c r="DM152" s="39"/>
      <c r="DN152" s="39"/>
      <c r="DO152" s="39"/>
      <c r="DP152" s="39"/>
      <c r="DQ152" s="39"/>
      <c r="DR152" s="39"/>
      <c r="DS152" s="39"/>
      <c r="DT152" s="39"/>
      <c r="DU152" s="39"/>
      <c r="DV152" s="39"/>
      <c r="DW152" s="39"/>
      <c r="DX152" s="39"/>
      <c r="DY152" s="39"/>
      <c r="DZ152" s="39"/>
      <c r="EA152" s="39"/>
      <c r="EB152" s="39"/>
      <c r="EC152" s="39"/>
      <c r="ED152" s="39"/>
      <c r="EE152" s="39"/>
      <c r="EF152" s="39"/>
      <c r="EG152" s="39"/>
      <c r="EH152" s="39"/>
      <c r="EI152" s="39"/>
      <c r="EJ152" s="39"/>
      <c r="EK152" s="39"/>
      <c r="EL152" s="39"/>
      <c r="EM152" s="39"/>
      <c r="EN152" s="39"/>
      <c r="EO152" s="39"/>
      <c r="EP152" s="39"/>
      <c r="EQ152" s="39"/>
      <c r="ER152" s="39"/>
      <c r="ES152" s="39"/>
      <c r="ET152" s="39"/>
      <c r="EU152" s="39"/>
      <c r="EV152" s="39"/>
      <c r="EW152" s="39"/>
      <c r="EX152" s="39"/>
      <c r="EY152" s="39"/>
      <c r="EZ152" s="39"/>
      <c r="FA152" s="39"/>
      <c r="FB152" s="39"/>
      <c r="FC152" s="39"/>
      <c r="FD152" s="39"/>
      <c r="FE152" s="39"/>
      <c r="FF152" s="39"/>
      <c r="FG152" s="39"/>
      <c r="FH152" s="39"/>
      <c r="FI152" s="39"/>
      <c r="FJ152" s="39"/>
      <c r="FK152" s="39"/>
      <c r="FL152" s="39"/>
      <c r="FM152" s="39"/>
      <c r="FN152" s="39"/>
      <c r="FO152" s="39"/>
      <c r="FP152" s="39"/>
      <c r="FQ152" s="39"/>
      <c r="FR152" s="39"/>
      <c r="FS152" s="39"/>
      <c r="FT152" s="39"/>
      <c r="FU152" s="39"/>
      <c r="FV152" s="39"/>
      <c r="FW152" s="39"/>
      <c r="FX152" s="39"/>
      <c r="FY152" s="39"/>
      <c r="FZ152" s="39"/>
      <c r="GA152" s="39"/>
      <c r="GB152" s="39"/>
      <c r="GC152" s="39"/>
      <c r="GD152" s="39"/>
      <c r="GE152" s="39"/>
      <c r="GF152" s="39"/>
      <c r="GG152" s="39"/>
      <c r="GH152" s="39"/>
      <c r="GI152" s="39"/>
      <c r="GJ152" s="39"/>
      <c r="GK152" s="39"/>
      <c r="GL152" s="39"/>
      <c r="GM152" s="39"/>
      <c r="GN152" s="39"/>
      <c r="GO152" s="39"/>
      <c r="GP152" s="39"/>
      <c r="GQ152" s="39"/>
      <c r="GR152" s="39"/>
      <c r="GS152" s="39"/>
      <c r="GT152" s="39"/>
      <c r="GU152" s="39"/>
      <c r="GV152" s="39"/>
      <c r="GW152" s="39"/>
      <c r="GX152" s="39"/>
      <c r="GY152" s="39"/>
      <c r="GZ152" s="39"/>
      <c r="HA152" s="39"/>
      <c r="HB152" s="39"/>
      <c r="HC152" s="39"/>
      <c r="HD152" s="39"/>
      <c r="HE152" s="39"/>
      <c r="HF152" s="39"/>
      <c r="HG152" s="39"/>
      <c r="HH152" s="39"/>
      <c r="HI152" s="39"/>
      <c r="HJ152" s="39"/>
      <c r="HK152" s="39"/>
      <c r="HL152" s="39"/>
      <c r="HM152" s="39"/>
      <c r="HN152" s="39"/>
      <c r="HO152" s="39"/>
      <c r="HP152" s="39"/>
      <c r="HQ152" s="39"/>
      <c r="HR152" s="39"/>
      <c r="HS152" s="39"/>
      <c r="HT152" s="39"/>
      <c r="HU152" s="39"/>
      <c r="HV152" s="39"/>
      <c r="HW152" s="39"/>
      <c r="HX152" s="39"/>
      <c r="HY152" s="39"/>
      <c r="HZ152" s="39"/>
      <c r="IA152" s="39"/>
      <c r="IB152" s="39"/>
      <c r="IC152" s="39"/>
      <c r="ID152" s="39"/>
      <c r="IE152" s="39"/>
      <c r="IF152" s="39"/>
      <c r="IG152" s="39"/>
      <c r="IH152" s="39"/>
      <c r="II152" s="39"/>
      <c r="IJ152" s="39"/>
      <c r="IK152" s="39"/>
      <c r="IL152" s="39"/>
      <c r="IM152" s="39"/>
      <c r="IN152" s="39"/>
      <c r="IO152" s="39"/>
      <c r="IP152" s="39"/>
      <c r="IQ152" s="39"/>
      <c r="IR152" s="39"/>
      <c r="IS152" s="39"/>
      <c r="IT152" s="39"/>
      <c r="IU152" s="39"/>
      <c r="IV152" s="39"/>
      <c r="IW152" s="39"/>
    </row>
    <row r="153" customFormat="false" ht="12" hidden="false" customHeight="true" outlineLevel="0" collapsed="false">
      <c r="D153" s="39"/>
      <c r="E153" s="39"/>
      <c r="F153" s="39"/>
      <c r="G153" s="39"/>
      <c r="H153" s="39"/>
      <c r="I153" s="39"/>
      <c r="K153" s="9"/>
      <c r="L153" s="9"/>
      <c r="M153" s="9"/>
      <c r="N153" s="9"/>
      <c r="O153" s="9"/>
      <c r="P153" s="9"/>
      <c r="Q153" s="9"/>
      <c r="R153" s="9"/>
      <c r="S153" s="9"/>
      <c r="T153" s="9"/>
      <c r="U153" s="39"/>
      <c r="V153" s="39"/>
      <c r="W153" s="39"/>
      <c r="X153" s="39"/>
      <c r="Y153" s="39"/>
      <c r="Z153" s="39"/>
      <c r="AA153" s="39"/>
      <c r="AB153" s="39"/>
      <c r="AC153" s="39"/>
      <c r="AD153" s="39"/>
      <c r="AE153" s="39"/>
      <c r="AF153" s="39"/>
      <c r="AG153" s="39"/>
      <c r="AH153" s="39"/>
      <c r="AI153" s="39"/>
      <c r="AJ153" s="39"/>
      <c r="AK153" s="39"/>
      <c r="AL153" s="39"/>
      <c r="AM153" s="39"/>
      <c r="AN153" s="39"/>
      <c r="AO153" s="39"/>
      <c r="AP153" s="39"/>
      <c r="AQ153" s="39"/>
      <c r="AR153" s="39"/>
      <c r="AS153" s="39"/>
      <c r="AT153" s="39"/>
      <c r="AU153" s="39"/>
      <c r="AV153" s="39"/>
      <c r="AW153" s="39"/>
      <c r="AX153" s="39"/>
      <c r="AY153" s="39"/>
      <c r="AZ153" s="39"/>
      <c r="BA153" s="39"/>
      <c r="BB153" s="39"/>
      <c r="BC153" s="39"/>
      <c r="BD153" s="39"/>
      <c r="BE153" s="39"/>
      <c r="BF153" s="39"/>
      <c r="BG153" s="39"/>
      <c r="BH153" s="39"/>
      <c r="BI153" s="39"/>
      <c r="BJ153" s="39"/>
      <c r="BK153" s="39"/>
      <c r="BL153" s="39"/>
      <c r="BM153" s="39"/>
      <c r="BN153" s="39"/>
      <c r="BO153" s="39"/>
      <c r="BP153" s="39"/>
      <c r="BQ153" s="39"/>
      <c r="BR153" s="39"/>
      <c r="BS153" s="39"/>
      <c r="BT153" s="39"/>
      <c r="BU153" s="39"/>
      <c r="BV153" s="39"/>
      <c r="BW153" s="39"/>
      <c r="BX153" s="39"/>
      <c r="BY153" s="39"/>
      <c r="BZ153" s="39"/>
      <c r="CA153" s="39"/>
      <c r="CB153" s="39"/>
      <c r="CC153" s="39"/>
      <c r="CD153" s="39"/>
      <c r="CE153" s="39"/>
      <c r="CF153" s="39"/>
      <c r="CG153" s="39"/>
      <c r="CH153" s="39"/>
      <c r="CI153" s="39"/>
      <c r="CJ153" s="39"/>
      <c r="CK153" s="39"/>
      <c r="CL153" s="39"/>
      <c r="CM153" s="39"/>
      <c r="CN153" s="39"/>
      <c r="CO153" s="39"/>
      <c r="CP153" s="39"/>
      <c r="CQ153" s="39"/>
      <c r="CR153" s="39"/>
      <c r="CS153" s="39"/>
      <c r="CT153" s="39"/>
      <c r="CU153" s="39"/>
      <c r="CV153" s="39"/>
      <c r="CW153" s="39"/>
      <c r="CX153" s="39"/>
      <c r="CY153" s="39"/>
      <c r="CZ153" s="39"/>
      <c r="DA153" s="39"/>
      <c r="DB153" s="39"/>
      <c r="DC153" s="39"/>
      <c r="DD153" s="39"/>
      <c r="DE153" s="39"/>
      <c r="DF153" s="39"/>
      <c r="DG153" s="39"/>
      <c r="DH153" s="39"/>
      <c r="DI153" s="39"/>
      <c r="DJ153" s="39"/>
      <c r="DK153" s="39"/>
      <c r="DL153" s="39"/>
      <c r="DM153" s="39"/>
      <c r="DN153" s="39"/>
      <c r="DO153" s="39"/>
      <c r="DP153" s="39"/>
      <c r="DQ153" s="39"/>
      <c r="DR153" s="39"/>
      <c r="DS153" s="39"/>
      <c r="DT153" s="39"/>
      <c r="DU153" s="39"/>
      <c r="DV153" s="39"/>
      <c r="DW153" s="39"/>
      <c r="DX153" s="39"/>
      <c r="DY153" s="39"/>
      <c r="DZ153" s="39"/>
      <c r="EA153" s="39"/>
      <c r="EB153" s="39"/>
      <c r="EC153" s="39"/>
      <c r="ED153" s="39"/>
      <c r="EE153" s="39"/>
      <c r="EF153" s="39"/>
      <c r="EG153" s="39"/>
      <c r="EH153" s="39"/>
      <c r="EI153" s="39"/>
      <c r="EJ153" s="39"/>
      <c r="EK153" s="39"/>
      <c r="EL153" s="39"/>
      <c r="EM153" s="39"/>
      <c r="EN153" s="39"/>
      <c r="EO153" s="39"/>
      <c r="EP153" s="39"/>
      <c r="EQ153" s="39"/>
      <c r="ER153" s="39"/>
      <c r="ES153" s="39"/>
      <c r="ET153" s="39"/>
      <c r="EU153" s="39"/>
      <c r="EV153" s="39"/>
      <c r="EW153" s="39"/>
      <c r="EX153" s="39"/>
      <c r="EY153" s="39"/>
      <c r="EZ153" s="39"/>
      <c r="FA153" s="39"/>
      <c r="FB153" s="39"/>
      <c r="FC153" s="39"/>
      <c r="FD153" s="39"/>
      <c r="FE153" s="39"/>
      <c r="FF153" s="39"/>
      <c r="FG153" s="39"/>
      <c r="FH153" s="39"/>
      <c r="FI153" s="39"/>
      <c r="FJ153" s="39"/>
      <c r="FK153" s="39"/>
      <c r="FL153" s="39"/>
      <c r="FM153" s="39"/>
      <c r="FN153" s="39"/>
      <c r="FO153" s="39"/>
      <c r="FP153" s="39"/>
      <c r="FQ153" s="39"/>
      <c r="FR153" s="39"/>
      <c r="FS153" s="39"/>
      <c r="FT153" s="39"/>
      <c r="FU153" s="39"/>
      <c r="FV153" s="39"/>
      <c r="FW153" s="39"/>
      <c r="FX153" s="39"/>
      <c r="FY153" s="39"/>
      <c r="FZ153" s="39"/>
      <c r="GA153" s="39"/>
      <c r="GB153" s="39"/>
      <c r="GC153" s="39"/>
      <c r="GD153" s="39"/>
      <c r="GE153" s="39"/>
      <c r="GF153" s="39"/>
      <c r="GG153" s="39"/>
      <c r="GH153" s="39"/>
      <c r="GI153" s="39"/>
      <c r="GJ153" s="39"/>
      <c r="GK153" s="39"/>
      <c r="GL153" s="39"/>
      <c r="GM153" s="39"/>
      <c r="GN153" s="39"/>
      <c r="GO153" s="39"/>
      <c r="GP153" s="39"/>
      <c r="GQ153" s="39"/>
      <c r="GR153" s="39"/>
      <c r="GS153" s="39"/>
      <c r="GT153" s="39"/>
      <c r="GU153" s="39"/>
      <c r="GV153" s="39"/>
      <c r="GW153" s="39"/>
      <c r="GX153" s="39"/>
      <c r="GY153" s="39"/>
      <c r="GZ153" s="39"/>
      <c r="HA153" s="39"/>
      <c r="HB153" s="39"/>
      <c r="HC153" s="39"/>
      <c r="HD153" s="39"/>
      <c r="HE153" s="39"/>
      <c r="HF153" s="39"/>
      <c r="HG153" s="39"/>
      <c r="HH153" s="39"/>
      <c r="HI153" s="39"/>
      <c r="HJ153" s="39"/>
      <c r="HK153" s="39"/>
      <c r="HL153" s="39"/>
      <c r="HM153" s="39"/>
      <c r="HN153" s="39"/>
      <c r="HO153" s="39"/>
      <c r="HP153" s="39"/>
      <c r="HQ153" s="39"/>
      <c r="HR153" s="39"/>
      <c r="HS153" s="39"/>
      <c r="HT153" s="39"/>
      <c r="HU153" s="39"/>
      <c r="HV153" s="39"/>
      <c r="HW153" s="39"/>
      <c r="HX153" s="39"/>
      <c r="HY153" s="39"/>
      <c r="HZ153" s="39"/>
      <c r="IA153" s="39"/>
      <c r="IB153" s="39"/>
      <c r="IC153" s="39"/>
      <c r="ID153" s="39"/>
      <c r="IE153" s="39"/>
      <c r="IF153" s="39"/>
      <c r="IG153" s="39"/>
      <c r="IH153" s="39"/>
      <c r="II153" s="39"/>
      <c r="IJ153" s="39"/>
      <c r="IK153" s="39"/>
      <c r="IL153" s="39"/>
      <c r="IM153" s="39"/>
      <c r="IN153" s="39"/>
      <c r="IO153" s="39"/>
      <c r="IP153" s="39"/>
      <c r="IQ153" s="39"/>
      <c r="IR153" s="39"/>
      <c r="IS153" s="39"/>
      <c r="IT153" s="39"/>
      <c r="IU153" s="39"/>
      <c r="IV153" s="39"/>
      <c r="IW153" s="39"/>
    </row>
    <row r="154" customFormat="false" ht="12" hidden="false" customHeight="true" outlineLevel="0" collapsed="false">
      <c r="D154" s="39"/>
      <c r="E154" s="39"/>
      <c r="F154" s="39"/>
      <c r="G154" s="39"/>
      <c r="H154" s="39"/>
      <c r="I154" s="39"/>
      <c r="K154" s="9"/>
      <c r="L154" s="9"/>
      <c r="M154" s="9"/>
      <c r="N154" s="9"/>
      <c r="O154" s="9"/>
      <c r="P154" s="9"/>
      <c r="Q154" s="9"/>
      <c r="R154" s="9"/>
      <c r="S154" s="9"/>
      <c r="T154" s="9"/>
      <c r="U154" s="39"/>
      <c r="V154" s="39"/>
      <c r="W154" s="39"/>
      <c r="X154" s="39"/>
      <c r="Y154" s="39"/>
      <c r="Z154" s="39"/>
      <c r="AA154" s="39"/>
      <c r="AB154" s="39"/>
      <c r="AC154" s="39"/>
      <c r="AD154" s="39"/>
      <c r="AE154" s="39"/>
      <c r="AF154" s="39"/>
      <c r="AG154" s="39"/>
      <c r="AH154" s="39"/>
      <c r="AI154" s="39"/>
      <c r="AJ154" s="39"/>
      <c r="AK154" s="39"/>
      <c r="AL154" s="39"/>
      <c r="AM154" s="39"/>
      <c r="AN154" s="39"/>
      <c r="AO154" s="39"/>
      <c r="AP154" s="39"/>
      <c r="AQ154" s="39"/>
      <c r="AR154" s="39"/>
      <c r="AS154" s="39"/>
      <c r="AT154" s="39"/>
      <c r="AU154" s="39"/>
      <c r="AV154" s="39"/>
      <c r="AW154" s="39"/>
      <c r="AX154" s="39"/>
      <c r="AY154" s="39"/>
      <c r="AZ154" s="39"/>
      <c r="BA154" s="39"/>
      <c r="BB154" s="39"/>
      <c r="BC154" s="39"/>
      <c r="BD154" s="39"/>
      <c r="BE154" s="39"/>
      <c r="BF154" s="39"/>
      <c r="BG154" s="39"/>
      <c r="BH154" s="39"/>
      <c r="BI154" s="39"/>
      <c r="BJ154" s="39"/>
      <c r="BK154" s="39"/>
      <c r="BL154" s="39"/>
      <c r="BM154" s="39"/>
      <c r="BN154" s="39"/>
      <c r="BO154" s="39"/>
      <c r="BP154" s="39"/>
      <c r="BQ154" s="39"/>
      <c r="BR154" s="39"/>
      <c r="BS154" s="39"/>
      <c r="BT154" s="39"/>
      <c r="BU154" s="39"/>
      <c r="BV154" s="39"/>
      <c r="BW154" s="39"/>
      <c r="BX154" s="39"/>
      <c r="BY154" s="39"/>
      <c r="BZ154" s="39"/>
      <c r="CA154" s="39"/>
      <c r="CB154" s="39"/>
      <c r="CC154" s="39"/>
      <c r="CD154" s="39"/>
      <c r="CE154" s="39"/>
      <c r="CF154" s="39"/>
      <c r="CG154" s="39"/>
      <c r="CH154" s="39"/>
      <c r="CI154" s="39"/>
      <c r="CJ154" s="39"/>
      <c r="CK154" s="39"/>
      <c r="CL154" s="39"/>
      <c r="CM154" s="39"/>
      <c r="CN154" s="39"/>
      <c r="CO154" s="39"/>
      <c r="CP154" s="39"/>
      <c r="CQ154" s="39"/>
      <c r="CR154" s="39"/>
      <c r="CS154" s="39"/>
      <c r="CT154" s="39"/>
      <c r="CU154" s="39"/>
      <c r="CV154" s="39"/>
      <c r="CW154" s="39"/>
      <c r="CX154" s="39"/>
      <c r="CY154" s="39"/>
      <c r="CZ154" s="39"/>
      <c r="DA154" s="39"/>
      <c r="DB154" s="39"/>
      <c r="DC154" s="39"/>
      <c r="DD154" s="39"/>
      <c r="DE154" s="39"/>
      <c r="DF154" s="39"/>
      <c r="DG154" s="39"/>
      <c r="DH154" s="39"/>
      <c r="DI154" s="39"/>
      <c r="DJ154" s="39"/>
      <c r="DK154" s="39"/>
      <c r="DL154" s="39"/>
      <c r="DM154" s="39"/>
      <c r="DN154" s="39"/>
      <c r="DO154" s="39"/>
      <c r="DP154" s="39"/>
      <c r="DQ154" s="39"/>
      <c r="DR154" s="39"/>
      <c r="DS154" s="39"/>
      <c r="DT154" s="39"/>
      <c r="DU154" s="39"/>
      <c r="DV154" s="39"/>
      <c r="DW154" s="39"/>
      <c r="DX154" s="39"/>
      <c r="DY154" s="39"/>
      <c r="DZ154" s="39"/>
      <c r="EA154" s="39"/>
      <c r="EB154" s="39"/>
      <c r="EC154" s="39"/>
      <c r="ED154" s="39"/>
      <c r="EE154" s="39"/>
      <c r="EF154" s="39"/>
      <c r="EG154" s="39"/>
      <c r="EH154" s="39"/>
      <c r="EI154" s="39"/>
      <c r="EJ154" s="39"/>
      <c r="EK154" s="39"/>
      <c r="EL154" s="39"/>
      <c r="EM154" s="39"/>
      <c r="EN154" s="39"/>
      <c r="EO154" s="39"/>
      <c r="EP154" s="39"/>
      <c r="EQ154" s="39"/>
      <c r="ER154" s="39"/>
      <c r="ES154" s="39"/>
      <c r="ET154" s="39"/>
      <c r="EU154" s="39"/>
      <c r="EV154" s="39"/>
      <c r="EW154" s="39"/>
      <c r="EX154" s="39"/>
      <c r="EY154" s="39"/>
      <c r="EZ154" s="39"/>
      <c r="FA154" s="39"/>
      <c r="FB154" s="39"/>
      <c r="FC154" s="39"/>
      <c r="FD154" s="39"/>
      <c r="FE154" s="39"/>
      <c r="FF154" s="39"/>
      <c r="FG154" s="39"/>
      <c r="FH154" s="39"/>
      <c r="FI154" s="39"/>
      <c r="FJ154" s="39"/>
      <c r="FK154" s="39"/>
      <c r="FL154" s="39"/>
      <c r="FM154" s="39"/>
      <c r="FN154" s="39"/>
      <c r="FO154" s="39"/>
      <c r="FP154" s="39"/>
      <c r="FQ154" s="39"/>
      <c r="FR154" s="39"/>
      <c r="FS154" s="39"/>
      <c r="FT154" s="39"/>
      <c r="FU154" s="39"/>
      <c r="FV154" s="39"/>
      <c r="FW154" s="39"/>
      <c r="FX154" s="39"/>
      <c r="FY154" s="39"/>
      <c r="FZ154" s="39"/>
      <c r="GA154" s="39"/>
      <c r="GB154" s="39"/>
      <c r="GC154" s="39"/>
      <c r="GD154" s="39"/>
      <c r="GE154" s="39"/>
      <c r="GF154" s="39"/>
      <c r="GG154" s="39"/>
      <c r="GH154" s="39"/>
      <c r="GI154" s="39"/>
      <c r="GJ154" s="39"/>
      <c r="GK154" s="39"/>
      <c r="GL154" s="39"/>
      <c r="GM154" s="39"/>
      <c r="GN154" s="39"/>
      <c r="GO154" s="39"/>
      <c r="GP154" s="39"/>
      <c r="GQ154" s="39"/>
      <c r="GR154" s="39"/>
      <c r="GS154" s="39"/>
      <c r="GT154" s="39"/>
      <c r="GU154" s="39"/>
      <c r="GV154" s="39"/>
      <c r="GW154" s="39"/>
      <c r="GX154" s="39"/>
      <c r="GY154" s="39"/>
      <c r="GZ154" s="39"/>
      <c r="HA154" s="39"/>
      <c r="HB154" s="39"/>
      <c r="HC154" s="39"/>
      <c r="HD154" s="39"/>
      <c r="HE154" s="39"/>
      <c r="HF154" s="39"/>
      <c r="HG154" s="39"/>
      <c r="HH154" s="39"/>
      <c r="HI154" s="39"/>
      <c r="HJ154" s="39"/>
      <c r="HK154" s="39"/>
      <c r="HL154" s="39"/>
      <c r="HM154" s="39"/>
      <c r="HN154" s="39"/>
      <c r="HO154" s="39"/>
      <c r="HP154" s="39"/>
      <c r="HQ154" s="39"/>
      <c r="HR154" s="39"/>
      <c r="HS154" s="39"/>
      <c r="HT154" s="39"/>
      <c r="HU154" s="39"/>
      <c r="HV154" s="39"/>
      <c r="HW154" s="39"/>
      <c r="HX154" s="39"/>
      <c r="HY154" s="39"/>
      <c r="HZ154" s="39"/>
      <c r="IA154" s="39"/>
      <c r="IB154" s="39"/>
      <c r="IC154" s="39"/>
      <c r="ID154" s="39"/>
      <c r="IE154" s="39"/>
      <c r="IF154" s="39"/>
      <c r="IG154" s="39"/>
      <c r="IH154" s="39"/>
      <c r="II154" s="39"/>
      <c r="IJ154" s="39"/>
      <c r="IK154" s="39"/>
      <c r="IL154" s="39"/>
      <c r="IM154" s="39"/>
      <c r="IN154" s="39"/>
      <c r="IO154" s="39"/>
      <c r="IP154" s="39"/>
      <c r="IQ154" s="39"/>
      <c r="IR154" s="39"/>
      <c r="IS154" s="39"/>
      <c r="IT154" s="39"/>
      <c r="IU154" s="39"/>
      <c r="IV154" s="39"/>
      <c r="IW154" s="39"/>
    </row>
    <row r="155" customFormat="false" ht="12" hidden="false" customHeight="true" outlineLevel="0" collapsed="false">
      <c r="D155" s="39"/>
      <c r="E155" s="39"/>
      <c r="F155" s="39"/>
      <c r="G155" s="39"/>
      <c r="H155" s="39"/>
      <c r="I155" s="39"/>
      <c r="K155" s="9"/>
      <c r="L155" s="9"/>
      <c r="M155" s="9"/>
      <c r="N155" s="9"/>
      <c r="O155" s="9"/>
      <c r="P155" s="9"/>
      <c r="Q155" s="9"/>
      <c r="R155" s="9"/>
      <c r="S155" s="9"/>
      <c r="T155" s="9"/>
    </row>
    <row r="156" customFormat="false" ht="12.75" hidden="false" customHeight="true" outlineLevel="0" collapsed="false">
      <c r="K156" s="9"/>
      <c r="L156" s="9"/>
      <c r="M156" s="9"/>
      <c r="N156" s="9"/>
      <c r="O156" s="9"/>
      <c r="P156" s="9"/>
      <c r="Q156" s="9"/>
      <c r="R156" s="9"/>
      <c r="S156" s="9"/>
      <c r="T156" s="9"/>
    </row>
    <row r="157" customFormat="false" ht="12.75" hidden="false" customHeight="true" outlineLevel="0" collapsed="false">
      <c r="K157" s="9"/>
      <c r="L157" s="9"/>
      <c r="M157" s="9"/>
      <c r="N157" s="9"/>
      <c r="O157" s="9"/>
      <c r="P157" s="9"/>
      <c r="Q157" s="9"/>
      <c r="R157" s="9"/>
      <c r="S157" s="9"/>
      <c r="T157" s="9"/>
    </row>
    <row r="158" customFormat="false" ht="17.65" hidden="false" customHeight="true" outlineLevel="0" collapsed="false">
      <c r="K158" s="9"/>
      <c r="L158" s="9"/>
      <c r="M158" s="9"/>
      <c r="N158" s="9"/>
      <c r="O158" s="9"/>
      <c r="P158" s="9"/>
      <c r="Q158" s="9"/>
      <c r="R158" s="9"/>
      <c r="S158" s="9"/>
      <c r="T158" s="9"/>
    </row>
    <row r="159" customFormat="false" ht="12.75" hidden="false" customHeight="true" outlineLevel="0" collapsed="false">
      <c r="K159" s="9"/>
      <c r="L159" s="9"/>
      <c r="M159" s="9"/>
      <c r="N159" s="9"/>
      <c r="O159" s="9"/>
      <c r="P159" s="9"/>
      <c r="Q159" s="9"/>
      <c r="R159" s="9"/>
      <c r="S159" s="9"/>
      <c r="T159" s="6"/>
    </row>
    <row r="160" customFormat="false" ht="12.75" hidden="false" customHeight="true" outlineLevel="0" collapsed="false">
      <c r="K160" s="35"/>
      <c r="L160" s="39"/>
      <c r="R160" s="37"/>
      <c r="S160" s="94"/>
      <c r="T160" s="6"/>
    </row>
    <row r="161" customFormat="false" ht="12.75" hidden="false" customHeight="true" outlineLevel="0" collapsed="false">
      <c r="K161" s="35"/>
      <c r="L161" s="39"/>
      <c r="R161" s="37"/>
      <c r="S161" s="94"/>
      <c r="T161" s="6"/>
    </row>
    <row r="162" customFormat="false" ht="12.75" hidden="false" customHeight="true" outlineLevel="0" collapsed="false">
      <c r="K162" s="88"/>
      <c r="L162" s="54"/>
      <c r="M162" s="54"/>
      <c r="N162" s="54"/>
      <c r="O162" s="54"/>
      <c r="P162" s="54"/>
      <c r="Q162" s="54"/>
      <c r="R162" s="54"/>
      <c r="S162" s="54"/>
      <c r="T162" s="6"/>
    </row>
    <row r="163" customFormat="false" ht="12.75" hidden="false" customHeight="true" outlineLevel="0" collapsed="false">
      <c r="K163" s="90"/>
      <c r="L163" s="90"/>
      <c r="M163" s="90"/>
      <c r="N163" s="90"/>
      <c r="O163" s="90"/>
      <c r="P163" s="90"/>
      <c r="Q163" s="90"/>
      <c r="R163" s="90"/>
      <c r="S163" s="94"/>
      <c r="T163" s="9"/>
    </row>
    <row r="164" customFormat="false" ht="12.75" hidden="false" customHeight="true" outlineLevel="0" collapsed="false">
      <c r="K164" s="9"/>
      <c r="L164" s="9"/>
      <c r="M164" s="9"/>
      <c r="N164" s="9"/>
      <c r="O164" s="9"/>
      <c r="P164" s="9"/>
      <c r="Q164" s="9"/>
      <c r="R164" s="9"/>
      <c r="S164" s="9"/>
      <c r="T164" s="9"/>
    </row>
    <row r="165" customFormat="false" ht="12.75" hidden="false" customHeight="true" outlineLevel="0" collapsed="false">
      <c r="K165" s="9"/>
      <c r="L165" s="9"/>
      <c r="M165" s="9"/>
      <c r="N165" s="9"/>
      <c r="O165" s="9"/>
      <c r="P165" s="9"/>
      <c r="Q165" s="9"/>
      <c r="R165" s="9"/>
      <c r="S165" s="9"/>
      <c r="T165" s="9"/>
    </row>
    <row r="166" customFormat="false" ht="12.75" hidden="false" customHeight="true" outlineLevel="0" collapsed="false">
      <c r="K166" s="9"/>
      <c r="L166" s="9"/>
      <c r="M166" s="9"/>
      <c r="N166" s="9"/>
      <c r="O166" s="9"/>
      <c r="P166" s="9"/>
      <c r="Q166" s="9"/>
      <c r="R166" s="9"/>
      <c r="S166" s="9"/>
      <c r="T166" s="9"/>
    </row>
    <row r="167" customFormat="false" ht="12.75" hidden="false" customHeight="true" outlineLevel="0" collapsed="false">
      <c r="K167" s="9"/>
      <c r="L167" s="9"/>
      <c r="M167" s="9"/>
      <c r="N167" s="9"/>
      <c r="O167" s="9"/>
      <c r="P167" s="9"/>
      <c r="Q167" s="9"/>
      <c r="R167" s="9"/>
      <c r="S167" s="9"/>
      <c r="T167" s="9"/>
    </row>
    <row r="168" customFormat="false" ht="12.75" hidden="false" customHeight="true" outlineLevel="0" collapsed="false">
      <c r="K168" s="9"/>
      <c r="L168" s="9"/>
      <c r="M168" s="9"/>
      <c r="N168" s="9"/>
      <c r="O168" s="9"/>
      <c r="P168" s="9"/>
      <c r="Q168" s="9"/>
      <c r="R168" s="9"/>
      <c r="S168" s="9"/>
      <c r="T168" s="9"/>
    </row>
    <row r="169" customFormat="false" ht="12.75" hidden="false" customHeight="true" outlineLevel="0" collapsed="false">
      <c r="K169" s="9"/>
      <c r="L169" s="9"/>
      <c r="M169" s="9"/>
      <c r="N169" s="9"/>
      <c r="O169" s="9"/>
      <c r="P169" s="9"/>
      <c r="Q169" s="9"/>
      <c r="R169" s="9"/>
      <c r="S169" s="9"/>
      <c r="T169" s="9"/>
    </row>
    <row r="170" customFormat="false" ht="12.75" hidden="false" customHeight="true" outlineLevel="0" collapsed="false">
      <c r="K170" s="9"/>
      <c r="L170" s="9"/>
      <c r="M170" s="9"/>
      <c r="N170" s="9"/>
      <c r="O170" s="9"/>
      <c r="P170" s="9"/>
      <c r="Q170" s="9"/>
      <c r="R170" s="9"/>
      <c r="S170" s="9"/>
      <c r="T170" s="9"/>
    </row>
    <row r="171" customFormat="false" ht="12.75" hidden="false" customHeight="true" outlineLevel="0" collapsed="false">
      <c r="K171" s="9"/>
      <c r="L171" s="9"/>
      <c r="M171" s="9"/>
      <c r="N171" s="9"/>
      <c r="O171" s="9"/>
      <c r="P171" s="9"/>
      <c r="Q171" s="9"/>
      <c r="R171" s="9"/>
      <c r="S171" s="9"/>
      <c r="T171" s="9"/>
    </row>
    <row r="172" customFormat="false" ht="12.75" hidden="false" customHeight="true" outlineLevel="0" collapsed="false">
      <c r="K172" s="9"/>
      <c r="L172" s="9"/>
      <c r="M172" s="9"/>
      <c r="N172" s="9"/>
      <c r="O172" s="9"/>
      <c r="P172" s="9"/>
      <c r="Q172" s="9"/>
      <c r="R172" s="9"/>
      <c r="S172" s="9"/>
      <c r="T172" s="9"/>
    </row>
    <row r="173" customFormat="false" ht="12.75" hidden="false" customHeight="true" outlineLevel="0" collapsed="false">
      <c r="K173" s="9"/>
      <c r="L173" s="9"/>
      <c r="M173" s="9"/>
      <c r="N173" s="9"/>
      <c r="O173" s="9"/>
      <c r="P173" s="9"/>
      <c r="Q173" s="9"/>
      <c r="R173" s="9"/>
      <c r="S173" s="9"/>
      <c r="T173" s="9"/>
    </row>
    <row r="174" customFormat="false" ht="17.65" hidden="false" customHeight="true" outlineLevel="0" collapsed="false">
      <c r="K174" s="9"/>
      <c r="L174" s="9"/>
      <c r="M174" s="9"/>
      <c r="N174" s="9"/>
      <c r="O174" s="9"/>
      <c r="P174" s="9"/>
      <c r="Q174" s="9"/>
      <c r="R174" s="9"/>
      <c r="S174" s="9"/>
      <c r="T174" s="9"/>
    </row>
    <row r="175" customFormat="false" ht="12.75" hidden="false" customHeight="true" outlineLevel="0" collapsed="false">
      <c r="K175" s="9"/>
      <c r="L175" s="9"/>
      <c r="M175" s="9"/>
      <c r="N175" s="9"/>
      <c r="O175" s="9"/>
      <c r="P175" s="9"/>
      <c r="Q175" s="9"/>
      <c r="R175" s="9"/>
      <c r="S175" s="9"/>
      <c r="T175" s="9"/>
    </row>
    <row r="176" customFormat="false" ht="12.75" hidden="false" customHeight="true" outlineLevel="0" collapsed="false">
      <c r="K176" s="9"/>
      <c r="L176" s="9"/>
      <c r="M176" s="9"/>
      <c r="N176" s="9"/>
      <c r="O176" s="9"/>
      <c r="P176" s="9"/>
      <c r="Q176" s="9"/>
      <c r="R176" s="9"/>
      <c r="S176" s="9"/>
      <c r="T176" s="9"/>
    </row>
    <row r="177" customFormat="false" ht="12.75" hidden="false" customHeight="true" outlineLevel="0" collapsed="false">
      <c r="K177" s="9"/>
      <c r="L177" s="9"/>
      <c r="M177" s="9"/>
      <c r="N177" s="9"/>
      <c r="O177" s="9"/>
      <c r="P177" s="9"/>
      <c r="Q177" s="9"/>
      <c r="R177" s="9"/>
      <c r="S177" s="9"/>
      <c r="T177" s="9"/>
    </row>
    <row r="178" customFormat="false" ht="12.75" hidden="false" customHeight="true" outlineLevel="0" collapsed="false">
      <c r="K178" s="9"/>
      <c r="L178" s="9"/>
      <c r="M178" s="9"/>
      <c r="N178" s="9"/>
      <c r="O178" s="9"/>
      <c r="P178" s="9"/>
      <c r="Q178" s="9"/>
      <c r="R178" s="9"/>
      <c r="S178" s="9"/>
      <c r="T178" s="9"/>
    </row>
    <row r="179" customFormat="false" ht="12.75" hidden="false" customHeight="true" outlineLevel="0" collapsed="false">
      <c r="K179" s="9"/>
      <c r="L179" s="9"/>
      <c r="M179" s="9"/>
      <c r="N179" s="9"/>
      <c r="O179" s="9"/>
      <c r="P179" s="9"/>
      <c r="Q179" s="9"/>
      <c r="R179" s="9"/>
      <c r="S179" s="9"/>
      <c r="T179" s="9"/>
    </row>
    <row r="180" customFormat="false" ht="12.75" hidden="false" customHeight="true" outlineLevel="0" collapsed="false">
      <c r="K180" s="9"/>
      <c r="L180" s="9"/>
      <c r="M180" s="9"/>
      <c r="N180" s="9"/>
      <c r="O180" s="9"/>
      <c r="P180" s="9"/>
      <c r="Q180" s="9"/>
      <c r="R180" s="9"/>
      <c r="S180" s="9"/>
      <c r="T180" s="9"/>
    </row>
    <row r="181" customFormat="false" ht="12.75" hidden="false" customHeight="true" outlineLevel="0" collapsed="false">
      <c r="K181" s="9"/>
      <c r="L181" s="9"/>
      <c r="M181" s="9"/>
      <c r="N181" s="9"/>
      <c r="O181" s="9"/>
      <c r="P181" s="9"/>
      <c r="Q181" s="9"/>
      <c r="R181" s="9"/>
      <c r="S181" s="9"/>
      <c r="T181" s="9"/>
    </row>
    <row r="182" customFormat="false" ht="12.75" hidden="false" customHeight="true" outlineLevel="0" collapsed="false">
      <c r="K182" s="9"/>
      <c r="L182" s="9"/>
      <c r="M182" s="9"/>
      <c r="N182" s="9"/>
      <c r="O182" s="9"/>
      <c r="P182" s="9"/>
      <c r="Q182" s="9"/>
      <c r="R182" s="9"/>
      <c r="S182" s="9"/>
      <c r="T182" s="9"/>
    </row>
    <row r="183" customFormat="false" ht="12.75" hidden="false" customHeight="true" outlineLevel="0" collapsed="false">
      <c r="K183" s="9"/>
      <c r="L183" s="9"/>
      <c r="M183" s="9"/>
      <c r="N183" s="9"/>
      <c r="O183" s="9"/>
      <c r="P183" s="9"/>
      <c r="Q183" s="9"/>
      <c r="R183" s="9"/>
      <c r="S183" s="9"/>
      <c r="T183" s="9"/>
    </row>
    <row r="184" customFormat="false" ht="12.75" hidden="false" customHeight="true" outlineLevel="0" collapsed="false">
      <c r="K184" s="9"/>
      <c r="L184" s="9"/>
      <c r="M184" s="9"/>
      <c r="N184" s="9"/>
      <c r="O184" s="9"/>
      <c r="P184" s="9"/>
      <c r="Q184" s="9"/>
      <c r="R184" s="9"/>
      <c r="S184" s="9"/>
      <c r="T184" s="9"/>
    </row>
    <row r="185" customFormat="false" ht="12.75" hidden="false" customHeight="true" outlineLevel="0" collapsed="false">
      <c r="K185" s="9"/>
      <c r="L185" s="9"/>
      <c r="M185" s="9"/>
      <c r="N185" s="9"/>
      <c r="O185" s="9"/>
      <c r="P185" s="9"/>
      <c r="Q185" s="9"/>
      <c r="R185" s="9"/>
      <c r="S185" s="9"/>
      <c r="T185" s="9"/>
    </row>
    <row r="186" customFormat="false" ht="12.75" hidden="false" customHeight="true" outlineLevel="0" collapsed="false">
      <c r="K186" s="9"/>
      <c r="L186" s="9"/>
      <c r="M186" s="9"/>
      <c r="N186" s="9"/>
      <c r="O186" s="9"/>
      <c r="P186" s="9"/>
      <c r="Q186" s="9"/>
      <c r="R186" s="9"/>
      <c r="S186" s="9"/>
      <c r="T186" s="9"/>
    </row>
    <row r="187" customFormat="false" ht="12.75" hidden="false" customHeight="true" outlineLevel="0" collapsed="false">
      <c r="K187" s="9"/>
      <c r="L187" s="9"/>
      <c r="M187" s="9"/>
      <c r="N187" s="9"/>
      <c r="O187" s="9"/>
      <c r="P187" s="9"/>
      <c r="Q187" s="9"/>
      <c r="R187" s="9"/>
      <c r="S187" s="9"/>
      <c r="T187" s="9"/>
    </row>
    <row r="188" customFormat="false" ht="12.75" hidden="false" customHeight="true" outlineLevel="0" collapsed="false">
      <c r="K188" s="9"/>
      <c r="L188" s="9"/>
      <c r="M188" s="9"/>
      <c r="N188" s="9"/>
      <c r="O188" s="9"/>
      <c r="P188" s="9"/>
      <c r="Q188" s="9"/>
      <c r="R188" s="9"/>
      <c r="S188" s="9"/>
      <c r="T188" s="9"/>
    </row>
    <row r="189" customFormat="false" ht="12.75" hidden="false" customHeight="true" outlineLevel="0" collapsed="false">
      <c r="K189" s="9"/>
      <c r="L189" s="9"/>
      <c r="M189" s="9"/>
      <c r="N189" s="9"/>
      <c r="O189" s="9"/>
      <c r="P189" s="9"/>
      <c r="Q189" s="9"/>
      <c r="R189" s="9"/>
      <c r="S189" s="9"/>
      <c r="T189" s="9"/>
    </row>
    <row r="190" customFormat="false" ht="11.25" hidden="false" customHeight="true" outlineLevel="0" collapsed="false">
      <c r="K190" s="9"/>
      <c r="L190" s="9"/>
      <c r="M190" s="9"/>
      <c r="N190" s="9"/>
      <c r="O190" s="9"/>
      <c r="P190" s="9"/>
      <c r="Q190" s="9"/>
      <c r="R190" s="9"/>
      <c r="S190" s="9"/>
      <c r="T190" s="9"/>
    </row>
    <row r="191" customFormat="false" ht="12.75" hidden="false" customHeight="false" outlineLevel="0" collapsed="false">
      <c r="K191" s="9"/>
      <c r="L191" s="9"/>
      <c r="M191" s="9"/>
      <c r="N191" s="9"/>
      <c r="O191" s="9"/>
      <c r="P191" s="9"/>
      <c r="Q191" s="9"/>
      <c r="R191" s="9"/>
      <c r="S191" s="9"/>
      <c r="T191" s="9"/>
    </row>
    <row r="192" customFormat="false" ht="12.75" hidden="false" customHeight="false" outlineLevel="0" collapsed="false">
      <c r="K192" s="9"/>
      <c r="L192" s="9"/>
      <c r="M192" s="9"/>
      <c r="N192" s="9"/>
      <c r="O192" s="9"/>
      <c r="P192" s="9"/>
      <c r="Q192" s="9"/>
      <c r="R192" s="9"/>
      <c r="S192" s="9"/>
      <c r="T192" s="9"/>
    </row>
    <row r="193" customFormat="false" ht="12.75" hidden="false" customHeight="false" outlineLevel="0" collapsed="false">
      <c r="K193" s="9"/>
      <c r="L193" s="9"/>
      <c r="M193" s="9"/>
      <c r="N193" s="9"/>
      <c r="O193" s="9"/>
      <c r="P193" s="9"/>
      <c r="Q193" s="9"/>
      <c r="R193" s="9"/>
      <c r="S193" s="9"/>
      <c r="T193" s="9"/>
    </row>
    <row r="194" customFormat="false" ht="12.75" hidden="false" customHeight="false" outlineLevel="0" collapsed="false">
      <c r="K194" s="9"/>
      <c r="L194" s="9"/>
      <c r="M194" s="9"/>
      <c r="N194" s="9"/>
      <c r="O194" s="9"/>
      <c r="P194" s="9"/>
      <c r="Q194" s="9"/>
      <c r="R194" s="9"/>
      <c r="S194" s="9"/>
    </row>
  </sheetData>
  <mergeCells count="33">
    <mergeCell ref="K2:S2"/>
    <mergeCell ref="K3:S3"/>
    <mergeCell ref="K4:S4"/>
    <mergeCell ref="K5:S5"/>
    <mergeCell ref="K6:S6"/>
    <mergeCell ref="K8:N8"/>
    <mergeCell ref="L37:M37"/>
    <mergeCell ref="T40:U40"/>
    <mergeCell ref="V40:W40"/>
    <mergeCell ref="P49:S49"/>
    <mergeCell ref="K55:S55"/>
    <mergeCell ref="K56:S56"/>
    <mergeCell ref="K57:S57"/>
    <mergeCell ref="K58:S58"/>
    <mergeCell ref="K59:S59"/>
    <mergeCell ref="L100:S100"/>
    <mergeCell ref="K101:R101"/>
    <mergeCell ref="L102:S102"/>
    <mergeCell ref="K103:R103"/>
    <mergeCell ref="L105:S105"/>
    <mergeCell ref="K106:R106"/>
    <mergeCell ref="L107:S107"/>
    <mergeCell ref="K108:R108"/>
    <mergeCell ref="L110:S110"/>
    <mergeCell ref="K111:R111"/>
    <mergeCell ref="L112:S112"/>
    <mergeCell ref="K113:R113"/>
    <mergeCell ref="L115:S115"/>
    <mergeCell ref="K116:R116"/>
    <mergeCell ref="L117:S117"/>
    <mergeCell ref="K118:R118"/>
    <mergeCell ref="L162:S162"/>
    <mergeCell ref="K163:R163"/>
  </mergeCells>
  <conditionalFormatting sqref="S46:S47">
    <cfRule type="cellIs" priority="2" operator="equal" aboveAverage="0" equalAverage="0" bottom="0" percent="0" rank="0" text="" dxfId="0">
      <formula>"Acceptable"</formula>
    </cfRule>
    <cfRule type="cellIs" priority="3" operator="notEqual" aboveAverage="0" equalAverage="0" bottom="0" percent="0" rank="0" text="" dxfId="1">
      <formula>"Acceptable"</formula>
    </cfRule>
  </conditionalFormatting>
  <conditionalFormatting sqref="P49">
    <cfRule type="expression" priority="4" aboveAverage="0" equalAverage="0" bottom="0" percent="0" rank="0" text="" dxfId="2">
      <formula>$S$45="ERROR"</formula>
    </cfRule>
  </conditionalFormatting>
  <conditionalFormatting sqref="S34">
    <cfRule type="cellIs" priority="5" operator="equal" aboveAverage="0" equalAverage="0" bottom="0" percent="0" rank="0" text="" dxfId="3">
      <formula>"Acceptable"</formula>
    </cfRule>
  </conditionalFormatting>
  <conditionalFormatting sqref="S40">
    <cfRule type="cellIs" priority="6" operator="equal" aboveAverage="0" equalAverage="0" bottom="0" percent="0" rank="0" text="" dxfId="4">
      <formula>"Acceptable"</formula>
    </cfRule>
  </conditionalFormatting>
  <conditionalFormatting sqref="S44">
    <cfRule type="cellIs" priority="7" operator="equal" aboveAverage="0" equalAverage="0" bottom="0" percent="0" rank="0" text="" dxfId="5">
      <formula>"Acceptable"</formula>
    </cfRule>
  </conditionalFormatting>
  <conditionalFormatting sqref="S45">
    <cfRule type="cellIs" priority="8" operator="equal" aboveAverage="0" equalAverage="0" bottom="0" percent="0" rank="0" text="" dxfId="6">
      <formula>"Acceptable"</formula>
    </cfRule>
  </conditionalFormatting>
  <hyperlinks>
    <hyperlink ref="K58" r:id="rId2" display="www.pveng.com   (519) 880-9808"/>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Roman,Normal"&amp;12&amp;KffffffPágina &amp;P</oddFooter>
  </headerFooter>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
  <sheetViews>
    <sheetView showFormulas="false" showGridLines="true" showRowColHeaders="true" showZeros="true" rightToLeft="false" tabSelected="true" showOutlineSymbols="true" defaultGridColor="true" view="normal" topLeftCell="C1" colorId="64" zoomScale="100" zoomScaleNormal="100" zoomScalePageLayoutView="100" workbookViewId="0">
      <selection pane="topLeft" activeCell="G4" activeCellId="0" sqref="G4"/>
    </sheetView>
  </sheetViews>
  <sheetFormatPr defaultColWidth="7.64453125" defaultRowHeight="15" customHeight="true" zeroHeight="false" outlineLevelRow="0" outlineLevelCol="0"/>
  <cols>
    <col collapsed="false" customWidth="true" hidden="false" outlineLevel="0" max="11" min="1" style="9" width="35.24"/>
    <col collapsed="false" customWidth="true" hidden="false" outlineLevel="0" max="16384" min="16383" style="9" width="10.16"/>
  </cols>
  <sheetData>
    <row r="1" customFormat="false" ht="15" hidden="false" customHeight="false" outlineLevel="0" collapsed="false">
      <c r="A1" s="95" t="s">
        <v>86</v>
      </c>
      <c r="B1" s="95" t="s">
        <v>87</v>
      </c>
      <c r="C1" s="95" t="s">
        <v>88</v>
      </c>
      <c r="D1" s="95" t="s">
        <v>89</v>
      </c>
      <c r="E1" s="95" t="s">
        <v>90</v>
      </c>
      <c r="F1" s="95" t="s">
        <v>91</v>
      </c>
      <c r="G1" s="95" t="s">
        <v>92</v>
      </c>
      <c r="H1" s="95" t="s">
        <v>93</v>
      </c>
      <c r="I1" s="95" t="s">
        <v>94</v>
      </c>
      <c r="J1" s="95" t="s">
        <v>95</v>
      </c>
      <c r="K1" s="95" t="s">
        <v>96</v>
      </c>
    </row>
    <row r="2" customFormat="false" ht="182.8" hidden="false" customHeight="true" outlineLevel="0" collapsed="false">
      <c r="A2" s="96" t="s">
        <v>97</v>
      </c>
      <c r="B2" s="97" t="s">
        <v>98</v>
      </c>
      <c r="C2" s="98" t="s">
        <v>99</v>
      </c>
      <c r="D2" s="99" t="s">
        <v>100</v>
      </c>
      <c r="E2" s="99" t="s">
        <v>101</v>
      </c>
      <c r="F2" s="99" t="s">
        <v>102</v>
      </c>
      <c r="G2" s="100" t="s">
        <v>103</v>
      </c>
      <c r="H2" s="101" t="s">
        <v>104</v>
      </c>
      <c r="I2" s="98" t="s">
        <v>105</v>
      </c>
      <c r="J2" s="98" t="s">
        <v>106</v>
      </c>
      <c r="K2" s="99" t="s">
        <v>107</v>
      </c>
    </row>
    <row r="3" customFormat="false" ht="184.05" hidden="false" customHeight="true" outlineLevel="0" collapsed="false">
      <c r="A3" s="96" t="s">
        <v>108</v>
      </c>
      <c r="B3" s="97" t="s">
        <v>109</v>
      </c>
      <c r="C3" s="98" t="s">
        <v>110</v>
      </c>
      <c r="D3" s="99" t="s">
        <v>111</v>
      </c>
      <c r="E3" s="99" t="s">
        <v>112</v>
      </c>
      <c r="F3" s="99" t="s">
        <v>102</v>
      </c>
      <c r="G3" s="100" t="s">
        <v>113</v>
      </c>
      <c r="H3" s="97" t="s">
        <v>114</v>
      </c>
      <c r="I3" s="98" t="s">
        <v>115</v>
      </c>
      <c r="J3" s="98" t="s">
        <v>116</v>
      </c>
      <c r="K3" s="99" t="s">
        <v>117</v>
      </c>
    </row>
    <row r="4" customFormat="false" ht="251.85" hidden="false" customHeight="true" outlineLevel="0" collapsed="false">
      <c r="A4" s="96" t="s">
        <v>118</v>
      </c>
      <c r="B4" s="97" t="s">
        <v>119</v>
      </c>
      <c r="C4" s="98" t="s">
        <v>120</v>
      </c>
      <c r="D4" s="99" t="s">
        <v>121</v>
      </c>
      <c r="E4" s="99" t="s">
        <v>122</v>
      </c>
      <c r="F4" s="99" t="s">
        <v>102</v>
      </c>
      <c r="G4" s="102" t="s">
        <v>123</v>
      </c>
      <c r="H4" s="97" t="s">
        <v>124</v>
      </c>
      <c r="I4" s="98" t="s">
        <v>125</v>
      </c>
      <c r="J4" s="98" t="s">
        <v>126</v>
      </c>
      <c r="K4" s="99" t="s">
        <v>127</v>
      </c>
    </row>
    <row r="5" customFormat="false" ht="121.05" hidden="false" customHeight="true" outlineLevel="0" collapsed="false">
      <c r="A5" s="96" t="s">
        <v>128</v>
      </c>
      <c r="B5" s="97" t="s">
        <v>129</v>
      </c>
      <c r="C5" s="98" t="s">
        <v>130</v>
      </c>
      <c r="D5" s="99" t="s">
        <v>131</v>
      </c>
      <c r="E5" s="99" t="s">
        <v>132</v>
      </c>
      <c r="F5" s="99" t="s">
        <v>133</v>
      </c>
      <c r="G5" s="100" t="s">
        <v>134</v>
      </c>
      <c r="H5" s="97" t="s">
        <v>135</v>
      </c>
      <c r="I5" s="98" t="s">
        <v>136</v>
      </c>
      <c r="J5" s="98" t="s">
        <v>137</v>
      </c>
      <c r="K5" s="99" t="s">
        <v>138</v>
      </c>
    </row>
    <row r="6" customFormat="false" ht="227.6" hidden="false" customHeight="true" outlineLevel="0" collapsed="false">
      <c r="A6" s="96" t="s">
        <v>139</v>
      </c>
      <c r="B6" s="97" t="s">
        <v>140</v>
      </c>
      <c r="C6" s="98" t="s">
        <v>130</v>
      </c>
      <c r="D6" s="99" t="s">
        <v>141</v>
      </c>
      <c r="E6" s="99" t="s">
        <v>142</v>
      </c>
      <c r="F6" s="99" t="s">
        <v>133</v>
      </c>
      <c r="G6" s="100" t="s">
        <v>143</v>
      </c>
      <c r="H6" s="97" t="s">
        <v>144</v>
      </c>
      <c r="I6" s="98" t="s">
        <v>145</v>
      </c>
      <c r="J6" s="98" t="s">
        <v>146</v>
      </c>
      <c r="K6" s="99" t="s">
        <v>147</v>
      </c>
    </row>
    <row r="7" customFormat="false" ht="175.75" hidden="false" customHeight="true" outlineLevel="0" collapsed="false">
      <c r="A7" s="96" t="s">
        <v>148</v>
      </c>
      <c r="B7" s="97" t="s">
        <v>149</v>
      </c>
      <c r="C7" s="98" t="s">
        <v>150</v>
      </c>
      <c r="D7" s="99" t="s">
        <v>151</v>
      </c>
      <c r="E7" s="99"/>
      <c r="F7" s="99" t="s">
        <v>133</v>
      </c>
      <c r="G7" s="100" t="s">
        <v>152</v>
      </c>
      <c r="H7" s="97" t="s">
        <v>153</v>
      </c>
      <c r="I7" s="98" t="s">
        <v>154</v>
      </c>
      <c r="J7" s="98" t="s">
        <v>155</v>
      </c>
      <c r="K7" s="99" t="s">
        <v>156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Roman,Normal"&amp;12&amp;KffffffPágina &amp;P</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8" activeCellId="0" sqref="L8"/>
    </sheetView>
  </sheetViews>
  <sheetFormatPr defaultColWidth="10.59765625" defaultRowHeight="15" customHeight="true" zeroHeight="false" outlineLevelRow="0" outlineLevelCol="0"/>
  <sheetData>
    <row r="1" customFormat="false" ht="15" hidden="false" customHeight="false" outlineLevel="0" collapsed="false">
      <c r="A1" s="9" t="s">
        <v>157</v>
      </c>
    </row>
    <row r="5" customFormat="false" ht="15" hidden="false" customHeight="false" outlineLevel="0" collapsed="false">
      <c r="B5" s="9" t="s">
        <v>158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16" activeCellId="0" sqref="H16"/>
    </sheetView>
  </sheetViews>
  <sheetFormatPr defaultColWidth="10.59765625" defaultRowHeight="15" customHeight="true"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P24" activeCellId="0" sqref="P24"/>
    </sheetView>
  </sheetViews>
  <sheetFormatPr defaultColWidth="10.59765625" defaultRowHeight="15" customHeight="true"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10.59765625" defaultRowHeight="15" customHeight="true" zeroHeight="false" outlineLevelRow="0" outlineLevelCol="0"/>
  <cols>
    <col collapsed="false" customWidth="true" hidden="false" outlineLevel="0" max="2" min="2" style="9" width="16.43"/>
    <col collapsed="false" customWidth="true" hidden="false" outlineLevel="0" max="3" min="3" style="0" width="16.79"/>
  </cols>
  <sheetData>
    <row r="1" customFormat="false" ht="15" hidden="false" customHeight="false" outlineLevel="0" collapsed="false">
      <c r="A1" s="9" t="s">
        <v>159</v>
      </c>
    </row>
    <row r="3" customFormat="false" ht="15" hidden="false" customHeight="false" outlineLevel="0" collapsed="false">
      <c r="B3" s="9" t="s">
        <v>160</v>
      </c>
      <c r="C3" s="9" t="s">
        <v>161</v>
      </c>
      <c r="D3" s="9" t="s">
        <v>162</v>
      </c>
      <c r="E3" s="9" t="s">
        <v>163</v>
      </c>
    </row>
    <row r="4" customFormat="false" ht="15" hidden="false" customHeight="false" outlineLevel="0" collapsed="false">
      <c r="A4" s="9" t="s">
        <v>164</v>
      </c>
    </row>
    <row r="5" customFormat="false" ht="15" hidden="false" customHeight="false" outlineLevel="0" collapsed="false">
      <c r="B5" s="9" t="n">
        <v>1</v>
      </c>
    </row>
    <row r="6" customFormat="false" ht="15" hidden="false" customHeight="false" outlineLevel="0" collapsed="false">
      <c r="B6" s="9" t="n">
        <v>2</v>
      </c>
    </row>
    <row r="7" customFormat="false" ht="15" hidden="false" customHeight="false" outlineLevel="0" collapsed="false">
      <c r="B7" s="9" t="n">
        <v>5</v>
      </c>
    </row>
    <row r="8" customFormat="false" ht="15" hidden="false" customHeight="false" outlineLevel="0" collapsed="false">
      <c r="B8" s="9" t="n">
        <v>10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4" activeCellId="0" sqref="K4"/>
    </sheetView>
  </sheetViews>
  <sheetFormatPr defaultColWidth="10.16015625" defaultRowHeight="12.8" customHeight="true" zeroHeight="false" outlineLevelRow="0" outlineLevelCol="0"/>
  <cols>
    <col collapsed="false" customWidth="true" hidden="false" outlineLevel="0" max="1" min="1" style="9" width="16.18"/>
    <col collapsed="false" customWidth="true" hidden="false" outlineLevel="0" max="2" min="2" style="9" width="16.05"/>
    <col collapsed="false" customWidth="true" hidden="false" outlineLevel="0" max="3" min="3" style="9" width="17.64"/>
    <col collapsed="false" customWidth="true" hidden="false" outlineLevel="0" max="4" min="4" style="9" width="14.95"/>
    <col collapsed="false" customWidth="true" hidden="false" outlineLevel="0" max="5" min="5" style="9" width="17.16"/>
  </cols>
  <sheetData>
    <row r="1" customFormat="false" ht="31.3" hidden="false" customHeight="false" outlineLevel="0" collapsed="false">
      <c r="A1" s="103" t="s">
        <v>165</v>
      </c>
      <c r="B1" s="103" t="s">
        <v>166</v>
      </c>
      <c r="C1" s="103" t="s">
        <v>167</v>
      </c>
      <c r="D1" s="103" t="s">
        <v>168</v>
      </c>
      <c r="E1" s="103" t="s">
        <v>169</v>
      </c>
    </row>
    <row r="2" customFormat="false" ht="107.45" hidden="false" customHeight="true" outlineLevel="0" collapsed="false">
      <c r="A2" s="104" t="s">
        <v>170</v>
      </c>
      <c r="B2" s="104" t="s">
        <v>171</v>
      </c>
      <c r="C2" s="104" t="s">
        <v>172</v>
      </c>
      <c r="D2" s="104" t="s">
        <v>173</v>
      </c>
      <c r="E2" s="104" t="s">
        <v>174</v>
      </c>
    </row>
    <row r="3" customFormat="false" ht="117.15" hidden="false" customHeight="true" outlineLevel="0" collapsed="false">
      <c r="A3" s="104" t="s">
        <v>175</v>
      </c>
      <c r="B3" s="104" t="s">
        <v>176</v>
      </c>
      <c r="C3" s="104" t="s">
        <v>177</v>
      </c>
      <c r="D3" s="104" t="s">
        <v>178</v>
      </c>
      <c r="E3" s="104" t="s">
        <v>179</v>
      </c>
    </row>
    <row r="4" customFormat="false" ht="118.65" hidden="false" customHeight="true" outlineLevel="0" collapsed="false">
      <c r="A4" s="104" t="s">
        <v>180</v>
      </c>
      <c r="B4" s="104" t="s">
        <v>181</v>
      </c>
      <c r="C4" s="104" t="s">
        <v>182</v>
      </c>
      <c r="D4" s="104" t="s">
        <v>183</v>
      </c>
      <c r="E4" s="104" t="s">
        <v>184</v>
      </c>
    </row>
    <row r="5" customFormat="false" ht="123.85" hidden="false" customHeight="true" outlineLevel="0" collapsed="false">
      <c r="A5" s="104" t="s">
        <v>185</v>
      </c>
      <c r="B5" s="104" t="s">
        <v>186</v>
      </c>
      <c r="C5" s="104" t="s">
        <v>187</v>
      </c>
      <c r="D5" s="104" t="s">
        <v>188</v>
      </c>
      <c r="E5" s="104" t="s">
        <v>189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Roman,Normal"&amp;12&amp;KffffffPágina &amp;P</oddFooter>
  </headerFooter>
</worksheet>
</file>

<file path=docMetadata/LabelInfo.xml><?xml version="1.0" encoding="utf-8"?>
<clbl:labelList xmlns:clbl="http://schemas.microsoft.com/office/2020/mipLabelMetadata">
  <clbl:label id="{2bbf933d-857a-4427-b12f-7b31d1f40c1a}" enabled="0" method="" siteId="{2bbf933d-857a-4427-b12f-7b31d1f40c1a}" removed="1"/>
</clbl:labelList>
</file>

<file path=docProps/app.xml><?xml version="1.0" encoding="utf-8"?>
<Properties xmlns="http://schemas.openxmlformats.org/officeDocument/2006/extended-properties" xmlns:vt="http://schemas.openxmlformats.org/officeDocument/2006/docPropsVTypes">
  <Template/>
  <TotalTime>173</TotalTime>
  <Application>LibreOffice/25.2.6.2$Linux_X86_64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2025-10-08T21:46:49Z</dcterms:created>
  <dc:creator>Natalia Gomez Velásquez</dc:creator>
  <dc:description/>
  <dc:language>es-ES</dc:language>
  <cp:lastModifiedBy/>
  <dcterms:modified xsi:type="dcterms:W3CDTF">2025-10-22T15:21:18Z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