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 OMEN\OneDrive\Documents\KULIAH\SEMESTER 6\KKN\Digitalisasi Data Posyandui\"/>
    </mc:Choice>
  </mc:AlternateContent>
  <xr:revisionPtr revIDLastSave="0" documentId="13_ncr:1_{B3187F22-ACBB-4701-9736-7CAD2696B106}" xr6:coauthVersionLast="47" xr6:coauthVersionMax="47" xr10:uidLastSave="{00000000-0000-0000-0000-000000000000}"/>
  <bookViews>
    <workbookView xWindow="-108" yWindow="-108" windowWidth="23256" windowHeight="12456" activeTab="1" xr2:uid="{1E8431CC-2AA0-4E8F-A468-536DB2F1556D}"/>
  </bookViews>
  <sheets>
    <sheet name="RW 18" sheetId="1" r:id="rId1"/>
    <sheet name="RW 1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2" l="1"/>
  <c r="G46" i="2"/>
  <c r="I46" i="2"/>
  <c r="J46" i="2"/>
  <c r="K46" i="2"/>
  <c r="E46" i="2"/>
  <c r="F45" i="2"/>
  <c r="G45" i="2"/>
  <c r="I45" i="2"/>
  <c r="J45" i="2"/>
  <c r="K45" i="2"/>
  <c r="E45" i="2"/>
  <c r="J44" i="2"/>
  <c r="K44" i="2"/>
  <c r="I44" i="2"/>
  <c r="F44" i="2"/>
  <c r="G44" i="2"/>
  <c r="E44" i="2"/>
  <c r="F39" i="1"/>
  <c r="G39" i="1"/>
  <c r="I39" i="1"/>
  <c r="J39" i="1"/>
  <c r="F38" i="1"/>
  <c r="G38" i="1"/>
  <c r="I38" i="1"/>
  <c r="J38" i="1"/>
  <c r="F37" i="1"/>
  <c r="G37" i="1"/>
  <c r="I37" i="1"/>
  <c r="J3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37" i="1" l="1"/>
  <c r="E38" i="1"/>
  <c r="E39" i="1"/>
</calcChain>
</file>

<file path=xl/sharedStrings.xml><?xml version="1.0" encoding="utf-8"?>
<sst xmlns="http://schemas.openxmlformats.org/spreadsheetml/2006/main" count="92" uniqueCount="80">
  <si>
    <t>Data posyandu rw18</t>
  </si>
  <si>
    <t>no</t>
  </si>
  <si>
    <t>age</t>
  </si>
  <si>
    <t>138/82</t>
  </si>
  <si>
    <t>163/80</t>
  </si>
  <si>
    <t>155/71</t>
  </si>
  <si>
    <t>127/73</t>
  </si>
  <si>
    <t>174/87</t>
  </si>
  <si>
    <t>150/122</t>
  </si>
  <si>
    <t>152/80</t>
  </si>
  <si>
    <t>139/89</t>
  </si>
  <si>
    <t>165/88</t>
  </si>
  <si>
    <t>165/97</t>
  </si>
  <si>
    <t>167/83</t>
  </si>
  <si>
    <t>118/77</t>
  </si>
  <si>
    <t>155/82</t>
  </si>
  <si>
    <t>150/85</t>
  </si>
  <si>
    <t>161/93</t>
  </si>
  <si>
    <t>117/71</t>
  </si>
  <si>
    <t>157/96</t>
  </si>
  <si>
    <t>176/91</t>
  </si>
  <si>
    <t>153/80</t>
  </si>
  <si>
    <t>156/78</t>
  </si>
  <si>
    <t>125/73</t>
  </si>
  <si>
    <t>141/93</t>
  </si>
  <si>
    <t>139/69</t>
  </si>
  <si>
    <t>128/69</t>
  </si>
  <si>
    <t>152/93</t>
  </si>
  <si>
    <t>124/81</t>
  </si>
  <si>
    <t>109/76</t>
  </si>
  <si>
    <t>111/79</t>
  </si>
  <si>
    <t>170/102</t>
  </si>
  <si>
    <t>124/70</t>
  </si>
  <si>
    <t>mean</t>
  </si>
  <si>
    <t>median</t>
  </si>
  <si>
    <t>mode</t>
  </si>
  <si>
    <t>umur gtw</t>
  </si>
  <si>
    <t>height</t>
  </si>
  <si>
    <t>weight</t>
  </si>
  <si>
    <t>blood pressure</t>
  </si>
  <si>
    <t>abdominal circumference</t>
  </si>
  <si>
    <t>blood sugar</t>
  </si>
  <si>
    <t>162/96</t>
  </si>
  <si>
    <t>186/88</t>
  </si>
  <si>
    <t>110/79</t>
  </si>
  <si>
    <t>141/89</t>
  </si>
  <si>
    <t>181/100</t>
  </si>
  <si>
    <t>169/93</t>
  </si>
  <si>
    <t>134/79</t>
  </si>
  <si>
    <t>123/66</t>
  </si>
  <si>
    <t>164/101</t>
  </si>
  <si>
    <t>128/71</t>
  </si>
  <si>
    <t>165/102</t>
  </si>
  <si>
    <t>164/107</t>
  </si>
  <si>
    <t>154/88</t>
  </si>
  <si>
    <t>112/81</t>
  </si>
  <si>
    <t>123/79</t>
  </si>
  <si>
    <t>150/103</t>
  </si>
  <si>
    <t>176/101</t>
  </si>
  <si>
    <t>147/87</t>
  </si>
  <si>
    <t>152/78</t>
  </si>
  <si>
    <t>129/81</t>
  </si>
  <si>
    <t>140/91</t>
  </si>
  <si>
    <t>191/81</t>
  </si>
  <si>
    <t>155/80</t>
  </si>
  <si>
    <t>164/93</t>
  </si>
  <si>
    <t>148/98</t>
  </si>
  <si>
    <t>198/106</t>
  </si>
  <si>
    <t>164/82</t>
  </si>
  <si>
    <t>175/87</t>
  </si>
  <si>
    <t>156/97</t>
  </si>
  <si>
    <t>221/96</t>
  </si>
  <si>
    <t>143/81</t>
  </si>
  <si>
    <t>164/98</t>
  </si>
  <si>
    <t>173/86</t>
  </si>
  <si>
    <t>156/103</t>
  </si>
  <si>
    <t>168/103</t>
  </si>
  <si>
    <t>105/66</t>
  </si>
  <si>
    <t>163/86</t>
  </si>
  <si>
    <t>uric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</si>
</sst>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009E-BDCE-40E2-925C-ECC25AF16EFF}">
  <dimension ref="A3:J39"/>
  <sheetViews>
    <sheetView zoomScale="96" workbookViewId="0">
      <selection activeCell="H3" sqref="H3"/>
    </sheetView>
  </sheetViews>
  <sheetFormatPr defaultRowHeight="14.4" x14ac:dyDescent="0.3"/>
  <cols>
    <col min="8" max="10" width="23.5546875" customWidth="1"/>
  </cols>
  <sheetData>
    <row r="3" spans="1:10" x14ac:dyDescent="0.3">
      <c r="D3" t="s">
        <v>0</v>
      </c>
    </row>
    <row r="5" spans="1:10" x14ac:dyDescent="0.3">
      <c r="D5" s="3" t="s">
        <v>1</v>
      </c>
      <c r="E5" s="3" t="s">
        <v>2</v>
      </c>
      <c r="F5" s="3" t="s">
        <v>37</v>
      </c>
      <c r="G5" s="3" t="s">
        <v>38</v>
      </c>
      <c r="H5" s="3" t="s">
        <v>39</v>
      </c>
      <c r="I5" s="3" t="s">
        <v>40</v>
      </c>
      <c r="J5" s="3" t="s">
        <v>41</v>
      </c>
    </row>
    <row r="6" spans="1:10" x14ac:dyDescent="0.3">
      <c r="D6" s="1">
        <v>1</v>
      </c>
      <c r="E6" s="1">
        <f>2025-1976</f>
        <v>49</v>
      </c>
      <c r="F6" s="2">
        <v>147.5</v>
      </c>
      <c r="G6" s="1">
        <v>57.8</v>
      </c>
      <c r="H6" s="1" t="s">
        <v>3</v>
      </c>
      <c r="I6" s="1">
        <v>85</v>
      </c>
      <c r="J6" s="1">
        <v>113</v>
      </c>
    </row>
    <row r="7" spans="1:10" x14ac:dyDescent="0.3">
      <c r="D7" s="1">
        <v>2</v>
      </c>
      <c r="E7" s="1">
        <f>2025-1966</f>
        <v>59</v>
      </c>
      <c r="F7" s="1">
        <v>149</v>
      </c>
      <c r="G7" s="1">
        <v>52.4</v>
      </c>
      <c r="H7" s="1" t="s">
        <v>4</v>
      </c>
      <c r="I7" s="1">
        <v>83</v>
      </c>
      <c r="J7" s="1">
        <v>134</v>
      </c>
    </row>
    <row r="8" spans="1:10" x14ac:dyDescent="0.3">
      <c r="D8" s="1">
        <v>3</v>
      </c>
      <c r="E8" s="1">
        <f>2025-1961</f>
        <v>64</v>
      </c>
      <c r="F8" s="1">
        <v>141.69999999999999</v>
      </c>
      <c r="G8" s="1">
        <v>47.7</v>
      </c>
      <c r="H8" s="1" t="s">
        <v>5</v>
      </c>
      <c r="I8" s="1">
        <v>80</v>
      </c>
      <c r="J8" s="1">
        <v>96</v>
      </c>
    </row>
    <row r="9" spans="1:10" x14ac:dyDescent="0.3">
      <c r="A9" t="s">
        <v>36</v>
      </c>
      <c r="D9" s="1">
        <v>4</v>
      </c>
      <c r="E9" s="1">
        <v>60</v>
      </c>
      <c r="F9" s="1">
        <v>144.9</v>
      </c>
      <c r="G9" s="1">
        <v>42.4</v>
      </c>
      <c r="H9" s="1" t="s">
        <v>6</v>
      </c>
      <c r="I9" s="1">
        <v>81</v>
      </c>
      <c r="J9" s="1">
        <v>178</v>
      </c>
    </row>
    <row r="10" spans="1:10" x14ac:dyDescent="0.3">
      <c r="D10" s="1">
        <v>5</v>
      </c>
      <c r="E10" s="1">
        <f>2025-1964</f>
        <v>61</v>
      </c>
      <c r="F10" s="1">
        <v>151.5</v>
      </c>
      <c r="G10" s="1">
        <v>55.65</v>
      </c>
      <c r="H10" s="1" t="s">
        <v>7</v>
      </c>
      <c r="I10" s="1">
        <v>89</v>
      </c>
      <c r="J10" s="1">
        <v>350</v>
      </c>
    </row>
    <row r="11" spans="1:10" x14ac:dyDescent="0.3">
      <c r="D11" s="1">
        <v>6</v>
      </c>
      <c r="E11" s="1">
        <f>2025-1964</f>
        <v>61</v>
      </c>
      <c r="F11" s="1">
        <v>165.5</v>
      </c>
      <c r="G11" s="1">
        <v>69.8</v>
      </c>
      <c r="H11" s="1" t="s">
        <v>8</v>
      </c>
      <c r="I11" s="1">
        <v>89</v>
      </c>
      <c r="J11" s="1">
        <v>357</v>
      </c>
    </row>
    <row r="12" spans="1:10" x14ac:dyDescent="0.3">
      <c r="D12" s="1">
        <v>7</v>
      </c>
      <c r="E12" s="1">
        <f>2025-1956</f>
        <v>69</v>
      </c>
      <c r="F12" s="1">
        <v>152.69999999999999</v>
      </c>
      <c r="G12" s="1">
        <v>70.900000000000006</v>
      </c>
      <c r="H12" s="1" t="s">
        <v>9</v>
      </c>
      <c r="I12" s="1">
        <v>98</v>
      </c>
      <c r="J12" s="1"/>
    </row>
    <row r="13" spans="1:10" x14ac:dyDescent="0.3">
      <c r="D13" s="1">
        <v>8</v>
      </c>
      <c r="E13" s="1">
        <f>2025-1968</f>
        <v>57</v>
      </c>
      <c r="F13" s="1">
        <v>152.5</v>
      </c>
      <c r="G13" s="1">
        <v>54.3</v>
      </c>
      <c r="H13" s="1" t="s">
        <v>10</v>
      </c>
      <c r="I13" s="1">
        <v>86</v>
      </c>
      <c r="J13" s="1">
        <v>111</v>
      </c>
    </row>
    <row r="14" spans="1:10" x14ac:dyDescent="0.3">
      <c r="D14" s="1">
        <v>9</v>
      </c>
      <c r="E14" s="1">
        <f>2025-1956</f>
        <v>69</v>
      </c>
      <c r="F14" s="1">
        <v>155</v>
      </c>
      <c r="G14" s="1">
        <v>52.8</v>
      </c>
      <c r="H14" s="1" t="s">
        <v>11</v>
      </c>
      <c r="I14" s="1">
        <v>78</v>
      </c>
      <c r="J14" s="1">
        <v>95</v>
      </c>
    </row>
    <row r="15" spans="1:10" x14ac:dyDescent="0.3">
      <c r="D15" s="1">
        <v>10</v>
      </c>
      <c r="E15" s="1">
        <f>2025-1967</f>
        <v>58</v>
      </c>
      <c r="F15" s="1">
        <v>136.69999999999999</v>
      </c>
      <c r="G15" s="1">
        <v>45.5</v>
      </c>
      <c r="H15" s="1" t="s">
        <v>12</v>
      </c>
      <c r="I15" s="1">
        <v>84</v>
      </c>
      <c r="J15" s="1">
        <v>169</v>
      </c>
    </row>
    <row r="16" spans="1:10" x14ac:dyDescent="0.3">
      <c r="D16" s="1">
        <v>11</v>
      </c>
      <c r="E16" s="1">
        <f>2025-1959</f>
        <v>66</v>
      </c>
      <c r="F16" s="1">
        <v>152.69999999999999</v>
      </c>
      <c r="G16" s="1">
        <v>61.3</v>
      </c>
      <c r="H16" s="1" t="s">
        <v>13</v>
      </c>
      <c r="I16" s="1">
        <v>96</v>
      </c>
      <c r="J16" s="1">
        <v>126</v>
      </c>
    </row>
    <row r="17" spans="4:10" x14ac:dyDescent="0.3">
      <c r="D17" s="1">
        <v>12</v>
      </c>
      <c r="E17" s="1">
        <f>2025-1968</f>
        <v>57</v>
      </c>
      <c r="F17" s="1">
        <v>157</v>
      </c>
      <c r="G17" s="1">
        <v>60.7</v>
      </c>
      <c r="H17" s="1" t="s">
        <v>14</v>
      </c>
      <c r="I17" s="1">
        <v>96</v>
      </c>
      <c r="J17" s="1">
        <v>159</v>
      </c>
    </row>
    <row r="18" spans="4:10" x14ac:dyDescent="0.3">
      <c r="D18" s="1">
        <v>13</v>
      </c>
      <c r="E18" s="1">
        <f>2025-1949</f>
        <v>76</v>
      </c>
      <c r="F18" s="1">
        <v>158</v>
      </c>
      <c r="G18" s="1">
        <v>66.599999999999994</v>
      </c>
      <c r="H18" s="1" t="s">
        <v>15</v>
      </c>
      <c r="I18" s="1">
        <v>99</v>
      </c>
      <c r="J18" s="1">
        <v>163</v>
      </c>
    </row>
    <row r="19" spans="4:10" x14ac:dyDescent="0.3">
      <c r="D19" s="1">
        <v>14</v>
      </c>
      <c r="E19" s="1">
        <f>2025-1963</f>
        <v>62</v>
      </c>
      <c r="F19" s="1">
        <v>147</v>
      </c>
      <c r="G19" s="1">
        <v>41.1</v>
      </c>
      <c r="H19" s="1" t="s">
        <v>16</v>
      </c>
      <c r="I19" s="1">
        <v>71</v>
      </c>
      <c r="J19" s="1">
        <v>109</v>
      </c>
    </row>
    <row r="20" spans="4:10" x14ac:dyDescent="0.3">
      <c r="D20" s="1">
        <v>15</v>
      </c>
      <c r="E20" s="1">
        <f>2025-1955</f>
        <v>70</v>
      </c>
      <c r="F20" s="1">
        <v>144</v>
      </c>
      <c r="G20" s="1">
        <v>52.4</v>
      </c>
      <c r="H20" s="1" t="s">
        <v>17</v>
      </c>
      <c r="I20" s="1">
        <v>89</v>
      </c>
      <c r="J20" s="1">
        <v>108</v>
      </c>
    </row>
    <row r="21" spans="4:10" x14ac:dyDescent="0.3">
      <c r="D21" s="1">
        <v>16</v>
      </c>
      <c r="E21" s="1">
        <f>2025-1962</f>
        <v>63</v>
      </c>
      <c r="F21" s="1">
        <v>146.5</v>
      </c>
      <c r="G21" s="1">
        <v>51.8</v>
      </c>
      <c r="H21" s="1" t="s">
        <v>18</v>
      </c>
      <c r="I21" s="1">
        <v>78</v>
      </c>
      <c r="J21" s="1">
        <v>111</v>
      </c>
    </row>
    <row r="22" spans="4:10" x14ac:dyDescent="0.3">
      <c r="D22" s="1">
        <v>17</v>
      </c>
      <c r="E22" s="1">
        <f>2025-1968</f>
        <v>57</v>
      </c>
      <c r="F22" s="1">
        <v>148</v>
      </c>
      <c r="G22" s="1">
        <v>69.2</v>
      </c>
      <c r="H22" s="1" t="s">
        <v>19</v>
      </c>
      <c r="I22" s="1">
        <v>90</v>
      </c>
      <c r="J22" s="1">
        <v>100</v>
      </c>
    </row>
    <row r="23" spans="4:10" x14ac:dyDescent="0.3">
      <c r="D23" s="1">
        <v>18</v>
      </c>
      <c r="E23" s="1">
        <f>2025-1959</f>
        <v>66</v>
      </c>
      <c r="F23" s="1">
        <v>143.5</v>
      </c>
      <c r="G23" s="1">
        <v>50.3</v>
      </c>
      <c r="H23" s="1" t="s">
        <v>20</v>
      </c>
      <c r="I23" s="1">
        <v>85</v>
      </c>
      <c r="J23" s="1">
        <v>115</v>
      </c>
    </row>
    <row r="24" spans="4:10" x14ac:dyDescent="0.3">
      <c r="D24" s="1">
        <v>19</v>
      </c>
      <c r="E24" s="1">
        <f>2025-1950</f>
        <v>75</v>
      </c>
      <c r="F24" s="1">
        <v>147.6</v>
      </c>
      <c r="G24" s="1">
        <v>42</v>
      </c>
      <c r="H24" s="1" t="s">
        <v>21</v>
      </c>
      <c r="I24" s="1">
        <v>78</v>
      </c>
      <c r="J24" s="1">
        <v>196</v>
      </c>
    </row>
    <row r="25" spans="4:10" x14ac:dyDescent="0.3">
      <c r="D25" s="1">
        <v>20</v>
      </c>
      <c r="E25" s="1">
        <f>2025-1969</f>
        <v>56</v>
      </c>
      <c r="F25" s="1">
        <v>152</v>
      </c>
      <c r="G25" s="1">
        <v>52.8</v>
      </c>
      <c r="H25" s="1" t="s">
        <v>22</v>
      </c>
      <c r="I25" s="1">
        <v>82</v>
      </c>
      <c r="J25" s="1">
        <v>107</v>
      </c>
    </row>
    <row r="26" spans="4:10" x14ac:dyDescent="0.3">
      <c r="D26" s="1">
        <v>21</v>
      </c>
      <c r="E26" s="1">
        <f>2025-1979</f>
        <v>46</v>
      </c>
      <c r="F26" s="1">
        <v>149</v>
      </c>
      <c r="G26" s="1">
        <v>46</v>
      </c>
      <c r="H26" s="1" t="s">
        <v>23</v>
      </c>
      <c r="I26" s="1">
        <v>75</v>
      </c>
      <c r="J26" s="1">
        <v>103</v>
      </c>
    </row>
    <row r="27" spans="4:10" x14ac:dyDescent="0.3">
      <c r="D27" s="1">
        <v>22</v>
      </c>
      <c r="E27" s="1">
        <f>2025-1942</f>
        <v>83</v>
      </c>
      <c r="F27" s="1">
        <v>144</v>
      </c>
      <c r="G27" s="1">
        <v>45.7</v>
      </c>
      <c r="H27" s="1" t="s">
        <v>24</v>
      </c>
      <c r="I27" s="1">
        <v>93</v>
      </c>
      <c r="J27" s="1">
        <v>109</v>
      </c>
    </row>
    <row r="28" spans="4:10" x14ac:dyDescent="0.3">
      <c r="D28" s="1">
        <v>23</v>
      </c>
      <c r="E28" s="1">
        <f>2025-1963</f>
        <v>62</v>
      </c>
      <c r="F28" s="1">
        <v>158</v>
      </c>
      <c r="G28" s="1">
        <v>80.349999999999994</v>
      </c>
      <c r="H28" s="1" t="s">
        <v>25</v>
      </c>
      <c r="I28" s="1">
        <v>102</v>
      </c>
      <c r="J28" s="1">
        <v>96</v>
      </c>
    </row>
    <row r="29" spans="4:10" x14ac:dyDescent="0.3">
      <c r="D29" s="1">
        <v>24</v>
      </c>
      <c r="E29" s="1">
        <f>2025-1965</f>
        <v>60</v>
      </c>
      <c r="F29" s="1">
        <v>150</v>
      </c>
      <c r="G29" s="1">
        <v>46.7</v>
      </c>
      <c r="H29" s="1" t="s">
        <v>26</v>
      </c>
      <c r="I29" s="1">
        <v>81</v>
      </c>
      <c r="J29" s="1">
        <v>188</v>
      </c>
    </row>
    <row r="30" spans="4:10" x14ac:dyDescent="0.3">
      <c r="D30" s="1">
        <v>25</v>
      </c>
      <c r="E30" s="1">
        <f>2025-1950</f>
        <v>75</v>
      </c>
      <c r="F30" s="1">
        <v>156.5</v>
      </c>
      <c r="G30" s="1">
        <v>59.2</v>
      </c>
      <c r="H30" s="1" t="s">
        <v>27</v>
      </c>
      <c r="I30" s="1">
        <v>86</v>
      </c>
      <c r="J30" s="1">
        <v>141</v>
      </c>
    </row>
    <row r="31" spans="4:10" x14ac:dyDescent="0.3">
      <c r="D31" s="1">
        <v>26</v>
      </c>
      <c r="E31" s="1">
        <f>2025-1962</f>
        <v>63</v>
      </c>
      <c r="F31" s="1">
        <v>138.5</v>
      </c>
      <c r="G31" s="1">
        <v>45</v>
      </c>
      <c r="H31" s="1" t="s">
        <v>28</v>
      </c>
      <c r="I31" s="1">
        <v>84</v>
      </c>
      <c r="J31" s="1">
        <v>87</v>
      </c>
    </row>
    <row r="32" spans="4:10" x14ac:dyDescent="0.3">
      <c r="D32" s="1">
        <v>27</v>
      </c>
      <c r="E32" s="1">
        <f>2025-1960</f>
        <v>65</v>
      </c>
      <c r="F32" s="1">
        <v>147</v>
      </c>
      <c r="G32" s="1">
        <v>39.9</v>
      </c>
      <c r="H32" s="1" t="s">
        <v>29</v>
      </c>
      <c r="I32" s="1">
        <v>72</v>
      </c>
      <c r="J32" s="1">
        <v>89</v>
      </c>
    </row>
    <row r="33" spans="4:10" x14ac:dyDescent="0.3">
      <c r="D33" s="1">
        <v>28</v>
      </c>
      <c r="E33" s="1">
        <f>2025-1962</f>
        <v>63</v>
      </c>
      <c r="F33" s="1">
        <v>148.5</v>
      </c>
      <c r="G33" s="1">
        <v>46.7</v>
      </c>
      <c r="H33" s="1" t="s">
        <v>30</v>
      </c>
      <c r="I33" s="1">
        <v>82</v>
      </c>
      <c r="J33" s="1">
        <v>94</v>
      </c>
    </row>
    <row r="34" spans="4:10" x14ac:dyDescent="0.3">
      <c r="D34" s="1">
        <v>29</v>
      </c>
      <c r="E34" s="1">
        <f>2025-1962</f>
        <v>63</v>
      </c>
      <c r="F34" s="1">
        <v>150</v>
      </c>
      <c r="G34" s="1">
        <v>80.2</v>
      </c>
      <c r="H34" s="1" t="s">
        <v>31</v>
      </c>
      <c r="I34" s="1">
        <v>114</v>
      </c>
      <c r="J34" s="1">
        <v>175</v>
      </c>
    </row>
    <row r="35" spans="4:10" x14ac:dyDescent="0.3">
      <c r="D35" s="1">
        <v>30</v>
      </c>
      <c r="E35" s="1">
        <f>2025-1962</f>
        <v>63</v>
      </c>
      <c r="F35" s="1">
        <v>148.5</v>
      </c>
      <c r="G35" s="1">
        <v>54.2</v>
      </c>
      <c r="H35" s="1" t="s">
        <v>32</v>
      </c>
      <c r="I35" s="1">
        <v>86</v>
      </c>
      <c r="J35" s="1">
        <v>121</v>
      </c>
    </row>
    <row r="37" spans="4:10" x14ac:dyDescent="0.3">
      <c r="D37" t="s">
        <v>33</v>
      </c>
      <c r="E37">
        <f>AVERAGE(E6:E35)</f>
        <v>63.266666666666666</v>
      </c>
      <c r="F37">
        <f>AVERAGE(F6:F35)</f>
        <v>149.4433333333333</v>
      </c>
      <c r="G37">
        <f>AVERAGE(G6:G35)</f>
        <v>54.713333333333345</v>
      </c>
      <c r="I37">
        <f>AVERAGE(I6:I35)</f>
        <v>86.4</v>
      </c>
      <c r="J37">
        <f>AVERAGE(J6:J35)</f>
        <v>141.37931034482759</v>
      </c>
    </row>
    <row r="38" spans="4:10" x14ac:dyDescent="0.3">
      <c r="D38" t="s">
        <v>34</v>
      </c>
      <c r="E38">
        <f>MEDIAN(E6:E35)</f>
        <v>63</v>
      </c>
      <c r="F38">
        <f>MEDIAN(F6:F35)</f>
        <v>148.75</v>
      </c>
      <c r="G38">
        <f>MEDIAN(G6:G35)</f>
        <v>52.599999999999994</v>
      </c>
      <c r="I38">
        <f>MEDIAN(I6:I35)</f>
        <v>85</v>
      </c>
      <c r="J38">
        <f>MEDIAN(J6:J35)</f>
        <v>113</v>
      </c>
    </row>
    <row r="39" spans="4:10" x14ac:dyDescent="0.3">
      <c r="D39" t="s">
        <v>35</v>
      </c>
      <c r="E39">
        <f>MODE(E6:E35)</f>
        <v>63</v>
      </c>
      <c r="F39">
        <f>MODE(F6:F35)</f>
        <v>149</v>
      </c>
      <c r="G39">
        <f>MODE(G6:G35)</f>
        <v>52.4</v>
      </c>
      <c r="I39">
        <f>MODE(I6:I35)</f>
        <v>89</v>
      </c>
      <c r="J39">
        <f>MODE(J6:J35)</f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4FA1-089B-4D91-BB32-75BD80068C65}">
  <dimension ref="A3:K46"/>
  <sheetViews>
    <sheetView tabSelected="1" topLeftCell="A3" zoomScale="54" workbookViewId="0">
      <selection activeCell="M5" sqref="M5"/>
    </sheetView>
  </sheetViews>
  <sheetFormatPr defaultRowHeight="14.4" x14ac:dyDescent="0.3"/>
  <cols>
    <col min="5" max="5" width="9" bestFit="1" customWidth="1"/>
    <col min="6" max="6" width="10" bestFit="1" customWidth="1"/>
    <col min="7" max="7" width="9" bestFit="1" customWidth="1"/>
    <col min="8" max="10" width="23.5546875" customWidth="1"/>
    <col min="11" max="11" width="19.6640625" customWidth="1"/>
  </cols>
  <sheetData>
    <row r="3" spans="1:11" x14ac:dyDescent="0.3">
      <c r="D3" t="s">
        <v>0</v>
      </c>
    </row>
    <row r="5" spans="1:11" x14ac:dyDescent="0.3">
      <c r="D5" s="3" t="s">
        <v>1</v>
      </c>
      <c r="E5" s="3" t="s">
        <v>2</v>
      </c>
      <c r="F5" s="3" t="s">
        <v>37</v>
      </c>
      <c r="G5" s="3" t="s">
        <v>38</v>
      </c>
      <c r="H5" s="3" t="s">
        <v>39</v>
      </c>
      <c r="I5" s="3" t="s">
        <v>40</v>
      </c>
      <c r="J5" s="3" t="s">
        <v>41</v>
      </c>
      <c r="K5" s="3" t="s">
        <v>79</v>
      </c>
    </row>
    <row r="6" spans="1:11" x14ac:dyDescent="0.3">
      <c r="D6" s="1">
        <v>1</v>
      </c>
      <c r="E6" s="1">
        <v>55</v>
      </c>
      <c r="F6" s="2">
        <v>149</v>
      </c>
      <c r="G6" s="1">
        <v>61</v>
      </c>
      <c r="H6" s="1" t="s">
        <v>42</v>
      </c>
      <c r="I6" s="1">
        <v>101</v>
      </c>
      <c r="J6" s="1">
        <v>91</v>
      </c>
      <c r="K6" s="1">
        <v>5.2</v>
      </c>
    </row>
    <row r="7" spans="1:11" x14ac:dyDescent="0.3">
      <c r="D7" s="1">
        <v>2</v>
      </c>
      <c r="E7" s="1">
        <v>75</v>
      </c>
      <c r="F7" s="1">
        <v>146.5</v>
      </c>
      <c r="G7" s="1">
        <v>50.55</v>
      </c>
      <c r="H7" s="1" t="s">
        <v>43</v>
      </c>
      <c r="I7" s="1">
        <v>96</v>
      </c>
      <c r="J7" s="1">
        <v>97</v>
      </c>
      <c r="K7" s="1">
        <v>5.3</v>
      </c>
    </row>
    <row r="8" spans="1:11" x14ac:dyDescent="0.3">
      <c r="D8" s="1">
        <v>3</v>
      </c>
      <c r="E8" s="1">
        <v>72</v>
      </c>
      <c r="F8" s="1">
        <v>142.80000000000001</v>
      </c>
      <c r="G8" s="1">
        <v>79</v>
      </c>
      <c r="H8" s="1" t="s">
        <v>44</v>
      </c>
      <c r="I8" s="1">
        <v>66</v>
      </c>
      <c r="J8" s="1">
        <v>110</v>
      </c>
      <c r="K8" s="1">
        <v>6.3</v>
      </c>
    </row>
    <row r="9" spans="1:11" x14ac:dyDescent="0.3">
      <c r="A9" t="s">
        <v>36</v>
      </c>
      <c r="D9" s="1">
        <v>4</v>
      </c>
      <c r="E9" s="1">
        <v>75</v>
      </c>
      <c r="F9" s="1">
        <v>159.5</v>
      </c>
      <c r="G9" s="1">
        <v>58</v>
      </c>
      <c r="H9" s="1" t="s">
        <v>45</v>
      </c>
      <c r="I9" s="1">
        <v>84</v>
      </c>
      <c r="J9" s="1">
        <v>131</v>
      </c>
      <c r="K9" s="1">
        <v>5.5</v>
      </c>
    </row>
    <row r="10" spans="1:11" x14ac:dyDescent="0.3">
      <c r="D10" s="1">
        <v>5</v>
      </c>
      <c r="E10" s="1">
        <v>60</v>
      </c>
      <c r="F10" s="1">
        <v>156.69999999999999</v>
      </c>
      <c r="G10" s="1">
        <v>70.8</v>
      </c>
      <c r="H10" s="1" t="s">
        <v>46</v>
      </c>
      <c r="I10" s="1">
        <v>95</v>
      </c>
      <c r="J10" s="1">
        <v>100</v>
      </c>
      <c r="K10" s="1">
        <v>5.3</v>
      </c>
    </row>
    <row r="11" spans="1:11" x14ac:dyDescent="0.3">
      <c r="D11" s="1">
        <v>6</v>
      </c>
      <c r="E11" s="1">
        <v>65</v>
      </c>
      <c r="F11" s="1">
        <v>150.4</v>
      </c>
      <c r="G11" s="1">
        <v>47.2</v>
      </c>
      <c r="H11" s="1" t="s">
        <v>47</v>
      </c>
      <c r="I11" s="1">
        <v>90</v>
      </c>
      <c r="J11" s="1">
        <v>133</v>
      </c>
      <c r="K11" s="1">
        <v>7.4</v>
      </c>
    </row>
    <row r="12" spans="1:11" x14ac:dyDescent="0.3">
      <c r="D12" s="1">
        <v>7</v>
      </c>
      <c r="E12" s="1">
        <v>61</v>
      </c>
      <c r="F12" s="1">
        <v>149.69999999999999</v>
      </c>
      <c r="G12" s="1">
        <v>39.75</v>
      </c>
      <c r="H12" s="1" t="s">
        <v>48</v>
      </c>
      <c r="I12" s="1">
        <v>63</v>
      </c>
      <c r="J12" s="1">
        <v>98</v>
      </c>
      <c r="K12" s="1">
        <v>3.4</v>
      </c>
    </row>
    <row r="13" spans="1:11" x14ac:dyDescent="0.3">
      <c r="D13" s="1">
        <v>8</v>
      </c>
      <c r="E13" s="1">
        <v>65</v>
      </c>
      <c r="F13" s="1">
        <v>143.19999999999999</v>
      </c>
      <c r="G13" s="1">
        <v>43.4</v>
      </c>
      <c r="H13" s="1" t="s">
        <v>49</v>
      </c>
      <c r="I13" s="1">
        <v>88</v>
      </c>
      <c r="J13" s="1">
        <v>192</v>
      </c>
      <c r="K13" s="1">
        <v>5</v>
      </c>
    </row>
    <row r="14" spans="1:11" x14ac:dyDescent="0.3">
      <c r="D14" s="1">
        <v>9</v>
      </c>
      <c r="E14" s="1">
        <v>69</v>
      </c>
      <c r="F14" s="1">
        <v>143.19999999999999</v>
      </c>
      <c r="G14" s="1">
        <v>49.8</v>
      </c>
      <c r="H14" s="1" t="s">
        <v>50</v>
      </c>
      <c r="I14" s="1">
        <v>88</v>
      </c>
      <c r="J14" s="1">
        <v>89</v>
      </c>
      <c r="K14" s="1">
        <v>5</v>
      </c>
    </row>
    <row r="15" spans="1:11" x14ac:dyDescent="0.3">
      <c r="D15" s="1">
        <v>10</v>
      </c>
      <c r="E15" s="1">
        <v>60</v>
      </c>
      <c r="F15" s="1">
        <v>153.6</v>
      </c>
      <c r="G15" s="1">
        <v>62.7</v>
      </c>
      <c r="H15" s="1" t="s">
        <v>51</v>
      </c>
      <c r="I15" s="1">
        <v>97</v>
      </c>
      <c r="J15" s="1">
        <v>133</v>
      </c>
      <c r="K15" s="1">
        <v>5.3</v>
      </c>
    </row>
    <row r="16" spans="1:11" x14ac:dyDescent="0.3">
      <c r="D16" s="1">
        <v>11</v>
      </c>
      <c r="E16" s="1">
        <v>58</v>
      </c>
      <c r="F16" s="1">
        <v>158</v>
      </c>
      <c r="G16" s="1">
        <v>55.2</v>
      </c>
      <c r="H16" s="1" t="s">
        <v>52</v>
      </c>
      <c r="I16" s="1">
        <v>81</v>
      </c>
      <c r="J16" s="1">
        <v>96</v>
      </c>
      <c r="K16" s="1">
        <v>5.8</v>
      </c>
    </row>
    <row r="17" spans="4:11" x14ac:dyDescent="0.3">
      <c r="D17" s="1">
        <v>12</v>
      </c>
      <c r="E17" s="1">
        <v>61</v>
      </c>
      <c r="F17" s="1">
        <v>146</v>
      </c>
      <c r="G17" s="1">
        <v>47.4</v>
      </c>
      <c r="H17" s="1" t="s">
        <v>53</v>
      </c>
      <c r="I17" s="1">
        <v>79</v>
      </c>
      <c r="J17" s="1">
        <v>106</v>
      </c>
      <c r="K17" s="1">
        <v>4.9000000000000004</v>
      </c>
    </row>
    <row r="18" spans="4:11" x14ac:dyDescent="0.3">
      <c r="D18" s="1">
        <v>13</v>
      </c>
      <c r="E18" s="1">
        <v>90</v>
      </c>
      <c r="F18" s="1">
        <v>150</v>
      </c>
      <c r="G18" s="1">
        <v>46.35</v>
      </c>
      <c r="H18" s="1" t="s">
        <v>54</v>
      </c>
      <c r="I18" s="1">
        <v>93</v>
      </c>
      <c r="J18" s="1">
        <v>106</v>
      </c>
      <c r="K18" s="1">
        <v>6.1</v>
      </c>
    </row>
    <row r="19" spans="4:11" x14ac:dyDescent="0.3">
      <c r="D19" s="1">
        <v>14</v>
      </c>
      <c r="E19" s="1">
        <v>70</v>
      </c>
      <c r="F19" s="1">
        <v>159.5</v>
      </c>
      <c r="G19" s="1">
        <v>65.3</v>
      </c>
      <c r="H19" s="1" t="s">
        <v>55</v>
      </c>
      <c r="I19" s="1">
        <v>88</v>
      </c>
      <c r="J19" s="1">
        <v>134</v>
      </c>
      <c r="K19" s="1">
        <v>7.3</v>
      </c>
    </row>
    <row r="20" spans="4:11" x14ac:dyDescent="0.3">
      <c r="D20" s="1">
        <v>15</v>
      </c>
      <c r="E20" s="1">
        <v>60</v>
      </c>
      <c r="F20" s="1">
        <v>150.30000000000001</v>
      </c>
      <c r="G20" s="1">
        <v>51.7</v>
      </c>
      <c r="H20" s="1" t="s">
        <v>56</v>
      </c>
      <c r="I20" s="1">
        <v>79</v>
      </c>
      <c r="J20" s="1">
        <v>96</v>
      </c>
      <c r="K20" s="1">
        <v>4.7</v>
      </c>
    </row>
    <row r="21" spans="4:11" x14ac:dyDescent="0.3">
      <c r="D21" s="1">
        <v>16</v>
      </c>
      <c r="E21" s="1">
        <v>56</v>
      </c>
      <c r="F21" s="1">
        <v>138.69999999999999</v>
      </c>
      <c r="G21" s="1">
        <v>30.4</v>
      </c>
      <c r="H21" s="1" t="s">
        <v>57</v>
      </c>
      <c r="I21" s="1">
        <v>86</v>
      </c>
      <c r="J21" s="1">
        <v>107</v>
      </c>
      <c r="K21" s="1">
        <v>4.5</v>
      </c>
    </row>
    <row r="22" spans="4:11" x14ac:dyDescent="0.3">
      <c r="D22" s="1">
        <v>17</v>
      </c>
      <c r="E22" s="1">
        <v>71</v>
      </c>
      <c r="F22" s="1">
        <v>145.4</v>
      </c>
      <c r="G22" s="1">
        <v>50.85</v>
      </c>
      <c r="H22" s="1" t="s">
        <v>58</v>
      </c>
      <c r="I22" s="1">
        <v>93</v>
      </c>
      <c r="J22" s="1">
        <v>117</v>
      </c>
      <c r="K22" s="1">
        <v>6</v>
      </c>
    </row>
    <row r="23" spans="4:11" x14ac:dyDescent="0.3">
      <c r="D23" s="1">
        <v>18</v>
      </c>
      <c r="E23" s="1">
        <v>63</v>
      </c>
      <c r="F23" s="1">
        <v>143</v>
      </c>
      <c r="G23" s="1">
        <v>53.1</v>
      </c>
      <c r="H23" s="1" t="s">
        <v>59</v>
      </c>
      <c r="I23" s="1">
        <v>94</v>
      </c>
      <c r="J23" s="1">
        <v>487</v>
      </c>
    </row>
    <row r="24" spans="4:11" x14ac:dyDescent="0.3">
      <c r="D24" s="1">
        <v>19</v>
      </c>
      <c r="E24" s="1">
        <v>65</v>
      </c>
      <c r="F24" s="1">
        <v>147.4</v>
      </c>
      <c r="G24" s="1">
        <v>45.2</v>
      </c>
      <c r="H24" s="1" t="s">
        <v>60</v>
      </c>
      <c r="I24" s="1">
        <v>89</v>
      </c>
      <c r="J24" s="1">
        <v>135</v>
      </c>
      <c r="K24" s="1">
        <v>7.5</v>
      </c>
    </row>
    <row r="25" spans="4:11" x14ac:dyDescent="0.3">
      <c r="D25" s="1">
        <v>20</v>
      </c>
      <c r="E25" s="1">
        <v>74</v>
      </c>
      <c r="F25" s="1">
        <v>146</v>
      </c>
      <c r="G25" s="1">
        <v>58.65</v>
      </c>
      <c r="H25" s="1" t="s">
        <v>61</v>
      </c>
      <c r="I25" s="1">
        <v>99</v>
      </c>
      <c r="J25" s="1">
        <v>114</v>
      </c>
      <c r="K25" s="1">
        <v>4.3</v>
      </c>
    </row>
    <row r="26" spans="4:11" x14ac:dyDescent="0.3">
      <c r="D26" s="1">
        <v>21</v>
      </c>
      <c r="E26" s="1">
        <v>72</v>
      </c>
      <c r="F26" s="1">
        <v>144.6</v>
      </c>
      <c r="G26" s="1">
        <v>46.05</v>
      </c>
      <c r="H26" s="1" t="s">
        <v>62</v>
      </c>
      <c r="I26" s="1">
        <v>86</v>
      </c>
      <c r="J26" s="1">
        <v>110</v>
      </c>
      <c r="K26" s="1">
        <v>4.5</v>
      </c>
    </row>
    <row r="27" spans="4:11" x14ac:dyDescent="0.3">
      <c r="D27" s="1">
        <v>22</v>
      </c>
      <c r="E27" s="1">
        <v>65</v>
      </c>
      <c r="F27" s="1">
        <v>135.5</v>
      </c>
      <c r="G27" s="1">
        <v>42.9</v>
      </c>
      <c r="H27" s="1" t="s">
        <v>63</v>
      </c>
      <c r="I27" s="1">
        <v>88</v>
      </c>
      <c r="J27" s="1">
        <v>186</v>
      </c>
      <c r="K27" s="1">
        <v>8.4</v>
      </c>
    </row>
    <row r="28" spans="4:11" x14ac:dyDescent="0.3">
      <c r="D28" s="1">
        <v>23</v>
      </c>
      <c r="E28" s="1">
        <v>94</v>
      </c>
      <c r="F28" s="1">
        <v>146.4</v>
      </c>
      <c r="G28" s="1">
        <v>53.95</v>
      </c>
      <c r="H28" s="1" t="s">
        <v>64</v>
      </c>
      <c r="I28" s="1">
        <v>100</v>
      </c>
      <c r="J28" s="1">
        <v>191</v>
      </c>
      <c r="K28" s="1">
        <v>7.2</v>
      </c>
    </row>
    <row r="29" spans="4:11" x14ac:dyDescent="0.3">
      <c r="D29" s="1">
        <v>24</v>
      </c>
      <c r="E29" s="1">
        <v>70</v>
      </c>
      <c r="F29" s="1">
        <v>154.19999999999999</v>
      </c>
      <c r="G29" s="1">
        <v>40.25</v>
      </c>
      <c r="H29" s="1" t="s">
        <v>65</v>
      </c>
      <c r="I29" s="1">
        <v>70</v>
      </c>
      <c r="J29" s="1">
        <v>110</v>
      </c>
      <c r="K29" s="1">
        <v>8.6</v>
      </c>
    </row>
    <row r="30" spans="4:11" x14ac:dyDescent="0.3">
      <c r="D30" s="1">
        <v>25</v>
      </c>
      <c r="E30" s="1">
        <v>74</v>
      </c>
      <c r="F30" s="1">
        <v>163.30000000000001</v>
      </c>
      <c r="G30" s="1">
        <v>47.15</v>
      </c>
      <c r="H30" s="1" t="s">
        <v>66</v>
      </c>
      <c r="I30" s="1">
        <v>89</v>
      </c>
      <c r="J30" s="1">
        <v>92</v>
      </c>
      <c r="K30" s="1">
        <v>6.7</v>
      </c>
    </row>
    <row r="31" spans="4:11" x14ac:dyDescent="0.3">
      <c r="D31" s="1">
        <v>26</v>
      </c>
      <c r="E31" s="1">
        <v>60</v>
      </c>
      <c r="F31" s="1">
        <v>143.5</v>
      </c>
      <c r="G31" s="1">
        <v>80.5</v>
      </c>
      <c r="H31" s="1" t="s">
        <v>67</v>
      </c>
      <c r="I31" s="1">
        <v>110</v>
      </c>
      <c r="J31" s="1">
        <v>114</v>
      </c>
      <c r="K31" s="1">
        <v>6.6</v>
      </c>
    </row>
    <row r="32" spans="4:11" x14ac:dyDescent="0.3">
      <c r="D32" s="1">
        <v>27</v>
      </c>
      <c r="E32" s="1">
        <v>70</v>
      </c>
      <c r="F32" s="1">
        <v>141</v>
      </c>
      <c r="G32" s="1">
        <v>38.4</v>
      </c>
      <c r="H32" s="1" t="s">
        <v>68</v>
      </c>
      <c r="I32" s="1">
        <v>88</v>
      </c>
      <c r="J32" s="1"/>
      <c r="K32" s="1">
        <v>5</v>
      </c>
    </row>
    <row r="33" spans="4:11" x14ac:dyDescent="0.3">
      <c r="D33" s="1">
        <v>28</v>
      </c>
      <c r="E33" s="1">
        <v>85</v>
      </c>
      <c r="F33" s="1">
        <v>140</v>
      </c>
      <c r="G33" s="1">
        <v>43.8</v>
      </c>
      <c r="H33" s="1" t="s">
        <v>69</v>
      </c>
      <c r="I33" s="1">
        <v>85</v>
      </c>
      <c r="J33" s="1">
        <v>104</v>
      </c>
      <c r="K33" s="1">
        <v>5.2</v>
      </c>
    </row>
    <row r="34" spans="4:11" x14ac:dyDescent="0.3">
      <c r="D34" s="1">
        <v>29</v>
      </c>
      <c r="E34" s="1">
        <v>70</v>
      </c>
      <c r="F34" s="1">
        <v>145</v>
      </c>
      <c r="G34" s="1">
        <v>36.85</v>
      </c>
      <c r="H34" s="1" t="s">
        <v>70</v>
      </c>
      <c r="I34" s="1">
        <v>78</v>
      </c>
      <c r="J34" s="1">
        <v>183</v>
      </c>
      <c r="K34" s="1">
        <v>3.8</v>
      </c>
    </row>
    <row r="35" spans="4:11" x14ac:dyDescent="0.3">
      <c r="D35" s="1">
        <v>30</v>
      </c>
      <c r="E35" s="1">
        <v>70</v>
      </c>
      <c r="F35" s="1">
        <v>140</v>
      </c>
      <c r="G35" s="1">
        <v>47.2</v>
      </c>
      <c r="H35" s="1" t="s">
        <v>71</v>
      </c>
      <c r="I35" s="1">
        <v>99</v>
      </c>
      <c r="J35" s="1">
        <v>127</v>
      </c>
      <c r="K35" s="1">
        <v>4.8</v>
      </c>
    </row>
    <row r="36" spans="4:11" x14ac:dyDescent="0.3">
      <c r="D36" s="1">
        <v>31</v>
      </c>
      <c r="E36" s="1">
        <v>83</v>
      </c>
      <c r="F36" s="1">
        <v>162</v>
      </c>
      <c r="G36" s="1">
        <v>51.4</v>
      </c>
      <c r="H36" s="1" t="s">
        <v>72</v>
      </c>
      <c r="I36" s="1">
        <v>87</v>
      </c>
      <c r="J36" s="1">
        <v>102</v>
      </c>
      <c r="K36" s="1">
        <v>6.1</v>
      </c>
    </row>
    <row r="37" spans="4:11" x14ac:dyDescent="0.3">
      <c r="D37" s="1">
        <v>32</v>
      </c>
      <c r="E37" s="1">
        <v>80</v>
      </c>
      <c r="F37" s="1">
        <v>145</v>
      </c>
      <c r="G37" s="1">
        <v>48.95</v>
      </c>
      <c r="H37" s="1" t="s">
        <v>73</v>
      </c>
      <c r="I37" s="1">
        <v>95</v>
      </c>
      <c r="J37" s="1">
        <v>128</v>
      </c>
      <c r="K37" s="1">
        <v>7.9</v>
      </c>
    </row>
    <row r="38" spans="4:11" x14ac:dyDescent="0.3">
      <c r="D38" s="1">
        <v>33</v>
      </c>
      <c r="E38" s="1">
        <v>80</v>
      </c>
      <c r="F38" s="1">
        <v>148.5</v>
      </c>
      <c r="G38" s="1">
        <v>34.9</v>
      </c>
      <c r="H38" s="1" t="s">
        <v>74</v>
      </c>
      <c r="I38" s="1">
        <v>69</v>
      </c>
      <c r="J38" s="1"/>
    </row>
    <row r="39" spans="4:11" x14ac:dyDescent="0.3">
      <c r="D39" s="1">
        <v>34</v>
      </c>
      <c r="E39" s="1">
        <v>80</v>
      </c>
      <c r="F39" s="1">
        <v>143</v>
      </c>
      <c r="G39" s="1">
        <v>38.049999999999997</v>
      </c>
      <c r="H39" s="1" t="s">
        <v>75</v>
      </c>
      <c r="I39" s="1">
        <v>79</v>
      </c>
      <c r="J39" s="1"/>
    </row>
    <row r="40" spans="4:11" x14ac:dyDescent="0.3">
      <c r="D40" s="1">
        <v>35</v>
      </c>
      <c r="E40" s="1">
        <v>68</v>
      </c>
      <c r="F40" s="1">
        <v>161</v>
      </c>
      <c r="G40" s="1">
        <v>48.75</v>
      </c>
      <c r="H40" s="1" t="s">
        <v>76</v>
      </c>
      <c r="I40" s="1">
        <v>74</v>
      </c>
      <c r="J40" s="1"/>
    </row>
    <row r="41" spans="4:11" x14ac:dyDescent="0.3">
      <c r="D41" s="1">
        <v>36</v>
      </c>
      <c r="E41" s="1">
        <v>65</v>
      </c>
      <c r="F41" s="1">
        <v>141.30000000000001</v>
      </c>
      <c r="G41" s="1">
        <v>40.950000000000003</v>
      </c>
      <c r="H41" s="1" t="s">
        <v>77</v>
      </c>
      <c r="I41" s="1">
        <v>87</v>
      </c>
      <c r="J41" s="1">
        <v>121</v>
      </c>
      <c r="K41" s="1">
        <v>3.3</v>
      </c>
    </row>
    <row r="42" spans="4:11" x14ac:dyDescent="0.3">
      <c r="D42" s="1">
        <v>37</v>
      </c>
      <c r="E42" s="1">
        <v>60</v>
      </c>
      <c r="F42" s="1">
        <v>147</v>
      </c>
      <c r="G42" s="1">
        <v>39.950000000000003</v>
      </c>
      <c r="H42" s="1" t="s">
        <v>78</v>
      </c>
      <c r="I42" s="1">
        <v>87</v>
      </c>
      <c r="J42" s="1">
        <v>116</v>
      </c>
      <c r="K42" s="1">
        <v>5.7</v>
      </c>
    </row>
    <row r="43" spans="4:11" x14ac:dyDescent="0.3">
      <c r="D43" s="1"/>
    </row>
    <row r="44" spans="4:11" x14ac:dyDescent="0.3">
      <c r="D44" t="s">
        <v>33</v>
      </c>
      <c r="E44" s="4">
        <f>AVERAGE(E6:E42)</f>
        <v>69.486486486486484</v>
      </c>
      <c r="F44" s="4">
        <f t="shared" ref="F44:G44" si="0">AVERAGE(F6:F42)</f>
        <v>148.11351351351351</v>
      </c>
      <c r="G44" s="4">
        <f t="shared" si="0"/>
        <v>49.901351351351366</v>
      </c>
      <c r="H44" s="4"/>
      <c r="I44" s="4">
        <f>AVERAGE(I6:I42)</f>
        <v>87.027027027027032</v>
      </c>
      <c r="J44" s="4">
        <f t="shared" ref="J44:K44" si="1">AVERAGE(J6:J42)</f>
        <v>132</v>
      </c>
      <c r="K44" s="4">
        <f t="shared" si="1"/>
        <v>5.7151515151515149</v>
      </c>
    </row>
    <row r="45" spans="4:11" x14ac:dyDescent="0.3">
      <c r="D45" t="s">
        <v>34</v>
      </c>
      <c r="E45" s="4">
        <f>MEDIAN(E6:E42)</f>
        <v>70</v>
      </c>
      <c r="F45" s="4">
        <f t="shared" ref="F45:K45" si="2">MEDIAN(F6:F42)</f>
        <v>146.4</v>
      </c>
      <c r="G45" s="4">
        <f t="shared" si="2"/>
        <v>47.4</v>
      </c>
      <c r="H45" s="4"/>
      <c r="I45" s="4">
        <f t="shared" si="2"/>
        <v>88</v>
      </c>
      <c r="J45" s="4">
        <f t="shared" si="2"/>
        <v>114</v>
      </c>
      <c r="K45" s="4">
        <f t="shared" si="2"/>
        <v>5.3</v>
      </c>
    </row>
    <row r="46" spans="4:11" x14ac:dyDescent="0.3">
      <c r="D46" t="s">
        <v>35</v>
      </c>
      <c r="E46" s="4">
        <f>MODE(E6:E42)</f>
        <v>60</v>
      </c>
      <c r="F46" s="4">
        <f t="shared" ref="F46:K46" si="3">MODE(F6:F42)</f>
        <v>159.5</v>
      </c>
      <c r="G46" s="4">
        <f t="shared" si="3"/>
        <v>47.2</v>
      </c>
      <c r="H46" s="4"/>
      <c r="I46" s="4">
        <f t="shared" si="3"/>
        <v>88</v>
      </c>
      <c r="J46" s="4">
        <f t="shared" si="3"/>
        <v>110</v>
      </c>
      <c r="K46" s="4">
        <f t="shared" si="3"/>
        <v>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RW 18</vt:lpstr>
      <vt:lpstr>RW 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Saarah Aqiilah Sihabuddin</dc:creator>
  <cp:lastModifiedBy>Saarah Aqiilah Sihabuddin</cp:lastModifiedBy>
  <dcterms:created xsi:type="dcterms:W3CDTF">2025-05-03T03:34:53Z</dcterms:created>
  <dcterms:modified xsi:type="dcterms:W3CDTF">2025-05-08T12:28:21Z</dcterms:modified>
</cp:coreProperties>
</file>