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at\Documents\GitHub\EuGeneCiDM\EuGeneCiDM_results_final\"/>
    </mc:Choice>
  </mc:AlternateContent>
  <xr:revisionPtr revIDLastSave="0" documentId="13_ncr:1_{CA5FFE24-4F19-4AA7-8F87-1B6782907C99}" xr6:coauthVersionLast="47" xr6:coauthVersionMax="47" xr10:uidLastSave="{00000000-0000-0000-0000-000000000000}"/>
  <bookViews>
    <workbookView xWindow="-9420" yWindow="5364" windowWidth="17280" windowHeight="9024" activeTab="1" xr2:uid="{00000000-000D-0000-FFFF-FFFF00000000}"/>
  </bookViews>
  <sheets>
    <sheet name="4_1_run" sheetId="1" r:id="rId1"/>
    <sheet name="6_24_run_buff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12" i="2" s="1"/>
  <c r="J4" i="2"/>
  <c r="J12" i="2" s="1"/>
  <c r="H12" i="2"/>
  <c r="H4" i="2"/>
  <c r="U56" i="1"/>
  <c r="U57" i="1"/>
  <c r="V55" i="1"/>
  <c r="W55" i="1"/>
  <c r="U59" i="1"/>
  <c r="V59" i="1"/>
  <c r="U60" i="1"/>
  <c r="V60" i="1"/>
  <c r="W59" i="1"/>
  <c r="W60" i="1"/>
  <c r="AF32" i="1"/>
  <c r="AF29" i="1"/>
  <c r="AF28" i="1"/>
  <c r="AF30" i="1" l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E17" i="1"/>
  <c r="AE18" i="1"/>
  <c r="AE19" i="1"/>
  <c r="AE20" i="1"/>
  <c r="AE21" i="1"/>
  <c r="AE22" i="1"/>
  <c r="AE23" i="1"/>
  <c r="AE24" i="1"/>
  <c r="AE16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E5" i="1"/>
  <c r="AE6" i="1"/>
  <c r="AE7" i="1"/>
  <c r="AE8" i="1"/>
  <c r="AE9" i="1"/>
  <c r="AE10" i="1"/>
  <c r="AE11" i="1"/>
  <c r="AE12" i="1"/>
  <c r="AE4" i="1"/>
  <c r="V52" i="1" l="1"/>
  <c r="W52" i="1"/>
  <c r="V53" i="1"/>
  <c r="W53" i="1"/>
  <c r="V54" i="1"/>
  <c r="W54" i="1"/>
  <c r="V56" i="1"/>
  <c r="W56" i="1"/>
  <c r="V57" i="1"/>
  <c r="W57" i="1"/>
  <c r="V58" i="1"/>
  <c r="W58" i="1"/>
  <c r="U53" i="1"/>
  <c r="U54" i="1"/>
  <c r="U55" i="1"/>
  <c r="U58" i="1"/>
  <c r="U52" i="1"/>
  <c r="L12" i="1" l="1"/>
  <c r="L36" i="1" s="1"/>
  <c r="M12" i="1"/>
  <c r="M36" i="1" s="1"/>
  <c r="L4" i="1"/>
  <c r="L28" i="1" s="1"/>
  <c r="M4" i="1"/>
  <c r="M28" i="1" s="1"/>
  <c r="L5" i="1"/>
  <c r="L29" i="1" s="1"/>
  <c r="M5" i="1"/>
  <c r="M29" i="1" s="1"/>
  <c r="L6" i="1"/>
  <c r="L30" i="1" s="1"/>
  <c r="M6" i="1"/>
  <c r="M30" i="1" s="1"/>
  <c r="L7" i="1"/>
  <c r="L31" i="1" s="1"/>
  <c r="M7" i="1"/>
  <c r="M31" i="1" s="1"/>
  <c r="L8" i="1"/>
  <c r="L32" i="1" s="1"/>
  <c r="M8" i="1"/>
  <c r="M32" i="1" s="1"/>
  <c r="L9" i="1"/>
  <c r="L33" i="1" s="1"/>
  <c r="M9" i="1"/>
  <c r="M33" i="1" s="1"/>
  <c r="L10" i="1"/>
  <c r="L34" i="1" s="1"/>
  <c r="M10" i="1"/>
  <c r="M34" i="1" s="1"/>
  <c r="L11" i="1"/>
  <c r="L35" i="1" s="1"/>
  <c r="M11" i="1"/>
  <c r="M35" i="1" s="1"/>
  <c r="K5" i="1"/>
  <c r="K29" i="1" s="1"/>
  <c r="K6" i="1"/>
  <c r="K30" i="1" s="1"/>
  <c r="K7" i="1"/>
  <c r="K31" i="1" s="1"/>
  <c r="K8" i="1"/>
  <c r="K32" i="1" s="1"/>
  <c r="K9" i="1"/>
  <c r="K33" i="1" s="1"/>
  <c r="K10" i="1"/>
  <c r="K34" i="1" s="1"/>
  <c r="K11" i="1"/>
  <c r="K35" i="1" s="1"/>
  <c r="K12" i="1"/>
  <c r="K36" i="1" s="1"/>
  <c r="K4" i="1"/>
  <c r="K28" i="1" s="1"/>
  <c r="H11" i="1" l="1"/>
</calcChain>
</file>

<file path=xl/sharedStrings.xml><?xml version="1.0" encoding="utf-8"?>
<sst xmlns="http://schemas.openxmlformats.org/spreadsheetml/2006/main" count="347" uniqueCount="56">
  <si>
    <t>= interrupted</t>
  </si>
  <si>
    <t>AND</t>
  </si>
  <si>
    <t>Cd/Cu</t>
  </si>
  <si>
    <t>Cd/Zn</t>
  </si>
  <si>
    <t>Cu/Zn</t>
  </si>
  <si>
    <t>NIMPLY</t>
  </si>
  <si>
    <t>HALF ADDER</t>
  </si>
  <si>
    <t>NAND</t>
  </si>
  <si>
    <t>NOR</t>
  </si>
  <si>
    <t>OR</t>
  </si>
  <si>
    <t>XNOR</t>
  </si>
  <si>
    <t>XOR</t>
  </si>
  <si>
    <t>= fatal error</t>
  </si>
  <si>
    <t>= completed/ran into spec limits</t>
  </si>
  <si>
    <t>= setup error</t>
  </si>
  <si>
    <t>total:</t>
  </si>
  <si>
    <t>R-NIMPLY</t>
  </si>
  <si>
    <t>note: all fatal errors for solver</t>
  </si>
  <si>
    <t>status 10: Error Solver Failure</t>
  </si>
  <si>
    <t xml:space="preserve">Need to create some error </t>
  </si>
  <si>
    <t>handling?</t>
  </si>
  <si>
    <t>After 24 hours</t>
  </si>
  <si>
    <t>limited to 1000 solutions</t>
  </si>
  <si>
    <t>NUMBER OPTIMAL SOLUTIONS</t>
  </si>
  <si>
    <t>NUMBER SUBOPTIMAL SOLUTIONS</t>
  </si>
  <si>
    <t>MINIMUM OBJECTIVE VALUE</t>
  </si>
  <si>
    <t>MAXIMUM OBJECTIVE VALUE</t>
  </si>
  <si>
    <t>MINIMUM SOLUTION TIME (S)</t>
  </si>
  <si>
    <t>MEAN SOLUTION TIME (S)</t>
  </si>
  <si>
    <t>MAXIMUM SOLUTION TIME (S)</t>
  </si>
  <si>
    <t>PERCENT OPTIMAL SOLUTIONS</t>
  </si>
  <si>
    <t>CNI</t>
  </si>
  <si>
    <t>MINIMUM OBJECTIVE SOLUTION NUMBER</t>
  </si>
  <si>
    <t>MAXIMUM OBJECTIVE SOLUTION NUMBER</t>
  </si>
  <si>
    <t>= cancelled by crane for no reason</t>
  </si>
  <si>
    <t>error is "stepd: error *** JOB XXXXXXXX on XXXXX CANCELLED AT XXXX-XX-XXTXX:XX:XX"</t>
  </si>
  <si>
    <t>=killed in crane error</t>
  </si>
  <si>
    <t>MAXIMAL AFTER MINIMAL?</t>
  </si>
  <si>
    <t>NUMBER OF SOLUTIONS RETURNED</t>
  </si>
  <si>
    <t>MODE SOLUTION SIZE</t>
  </si>
  <si>
    <t>MIN. OBJECTIVE VALUE (SOLUTION NUMBER)</t>
  </si>
  <si>
    <t>MAX. OBJECTIVE VALUE (SOLUTION NUMBER)</t>
  </si>
  <si>
    <t>SOLUTION MINIMUM SIZE</t>
  </si>
  <si>
    <t>SOLUTION MAXIMUM SIZE</t>
  </si>
  <si>
    <t>CAUSE OF EUGENECID RUN ENDING</t>
  </si>
  <si>
    <t>PERCENT SUBOPTIMAL SOLUTIONS</t>
  </si>
  <si>
    <t>time line graphs calculation</t>
  </si>
  <si>
    <t>minimum</t>
  </si>
  <si>
    <t>maximum</t>
  </si>
  <si>
    <t>points from start</t>
  </si>
  <si>
    <t>diff (width)</t>
  </si>
  <si>
    <t>mean</t>
  </si>
  <si>
    <t>BUFFER</t>
  </si>
  <si>
    <t>Cd</t>
  </si>
  <si>
    <t>Cu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</si>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</sst>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FF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  <xf numFmtId="0" fontId="0" fillId="7" borderId="0" xfId="0" applyFill="1"/>
    <xf numFmtId="0" fontId="0" fillId="8" borderId="0" xfId="0" applyFill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/>
    <xf numFmtId="0" fontId="0" fillId="0" borderId="14" xfId="0" applyFill="1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1" xfId="0" applyFill="1" applyBorder="1" applyAlignment="1">
      <alignment horizontal="center"/>
    </xf>
    <xf numFmtId="0" fontId="0" fillId="0" borderId="13" xfId="0" applyFill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0" fontId="0" fillId="0" borderId="2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" xfId="0" applyFill="1" applyBorder="1"/>
    <xf numFmtId="0" fontId="0" fillId="7" borderId="1" xfId="0" applyFill="1" applyBorder="1"/>
    <xf numFmtId="0" fontId="0" fillId="4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11" xfId="0" applyFill="1" applyBorder="1"/>
    <xf numFmtId="0" fontId="0" fillId="7" borderId="11" xfId="0" applyFill="1" applyBorder="1"/>
    <xf numFmtId="0" fontId="0" fillId="7" borderId="12" xfId="0" applyFill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0" fontId="0" fillId="0" borderId="0" xfId="0" applyNumberForma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Cd/Cu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'4_1_run'!$K$4:$K$12</c:f>
              <c:numCache>
                <c:formatCode>0.00%</c:formatCode>
                <c:ptCount val="9"/>
                <c:pt idx="0">
                  <c:v>0.755</c:v>
                </c:pt>
                <c:pt idx="1">
                  <c:v>0.55100000000000005</c:v>
                </c:pt>
                <c:pt idx="2">
                  <c:v>0.70499999999999996</c:v>
                </c:pt>
                <c:pt idx="3">
                  <c:v>8.2317073170731711E-2</c:v>
                </c:pt>
                <c:pt idx="4">
                  <c:v>0.21</c:v>
                </c:pt>
                <c:pt idx="5">
                  <c:v>0.80400000000000005</c:v>
                </c:pt>
                <c:pt idx="6">
                  <c:v>0.313</c:v>
                </c:pt>
                <c:pt idx="7">
                  <c:v>0.25474254742547425</c:v>
                </c:pt>
                <c:pt idx="8">
                  <c:v>8.8319088319088315E-2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3-4B1A-A933-D6B4B6858DBF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'4_1_run'!$K$28:$K$36</c:f>
              <c:numCache>
                <c:formatCode>0.00%</c:formatCode>
                <c:ptCount val="9"/>
                <c:pt idx="0">
                  <c:v>0.245</c:v>
                </c:pt>
                <c:pt idx="1">
                  <c:v>0.44899999999999995</c:v>
                </c:pt>
                <c:pt idx="2">
                  <c:v>0.29500000000000004</c:v>
                </c:pt>
                <c:pt idx="3">
                  <c:v>0.91768292682926833</c:v>
                </c:pt>
                <c:pt idx="4">
                  <c:v>0.79</c:v>
                </c:pt>
                <c:pt idx="5">
                  <c:v>0.19599999999999995</c:v>
                </c:pt>
                <c:pt idx="6">
                  <c:v>0.68700000000000006</c:v>
                </c:pt>
                <c:pt idx="7">
                  <c:v>0.74525745257452569</c:v>
                </c:pt>
                <c:pt idx="8">
                  <c:v>0.9116809116809117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3-4B1A-A933-D6B4B685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Cd/Zn Optimality Ratios</a:t>
            </a:r>
          </a:p>
        </c:rich>
      </c:tx>
      <c:layout>
        <c:manualLayout>
          <c:xMode val="edge"/>
          <c:yMode val="edge"/>
          <c:x val="0.30567801932768046"/>
          <c:y val="2.786548212769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'4_1_run'!$L$4:$L$12</c:f>
              <c:numCache>
                <c:formatCode>0.00%</c:formatCode>
                <c:ptCount val="9"/>
                <c:pt idx="0">
                  <c:v>0.84</c:v>
                </c:pt>
                <c:pt idx="1">
                  <c:v>0.71399999999999997</c:v>
                </c:pt>
                <c:pt idx="2">
                  <c:v>0.70199999999999996</c:v>
                </c:pt>
                <c:pt idx="3">
                  <c:v>0.16974789915966387</c:v>
                </c:pt>
                <c:pt idx="4">
                  <c:v>0.317</c:v>
                </c:pt>
                <c:pt idx="5">
                  <c:v>0.185</c:v>
                </c:pt>
                <c:pt idx="6">
                  <c:v>0.39300000000000002</c:v>
                </c:pt>
                <c:pt idx="7">
                  <c:v>0.45039908779931587</c:v>
                </c:pt>
                <c:pt idx="8">
                  <c:v>6.1135371179039298E-2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D7D-841B-7C3A081F96F2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'4_1_run'!$L$28:$L$36</c:f>
              <c:numCache>
                <c:formatCode>0.00%</c:formatCode>
                <c:ptCount val="9"/>
                <c:pt idx="0">
                  <c:v>0.16000000000000003</c:v>
                </c:pt>
                <c:pt idx="1">
                  <c:v>0.28600000000000003</c:v>
                </c:pt>
                <c:pt idx="2">
                  <c:v>0.29800000000000004</c:v>
                </c:pt>
                <c:pt idx="3">
                  <c:v>0.83025210084033607</c:v>
                </c:pt>
                <c:pt idx="4">
                  <c:v>0.68300000000000005</c:v>
                </c:pt>
                <c:pt idx="5">
                  <c:v>0.81499999999999995</c:v>
                </c:pt>
                <c:pt idx="6">
                  <c:v>0.60699999999999998</c:v>
                </c:pt>
                <c:pt idx="7">
                  <c:v>0.54960091220068419</c:v>
                </c:pt>
                <c:pt idx="8">
                  <c:v>0.93886462882096067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D7D-841B-7C3A081F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Cu/Zn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'4_1_run'!$M$4:$M$12</c:f>
              <c:numCache>
                <c:formatCode>0.00%</c:formatCode>
                <c:ptCount val="9"/>
                <c:pt idx="0">
                  <c:v>0.82199999999999995</c:v>
                </c:pt>
                <c:pt idx="1">
                  <c:v>0.60599999999999998</c:v>
                </c:pt>
                <c:pt idx="2">
                  <c:v>0.57799999999999996</c:v>
                </c:pt>
                <c:pt idx="3">
                  <c:v>0.1253731343283582</c:v>
                </c:pt>
                <c:pt idx="4">
                  <c:v>0.42799999999999999</c:v>
                </c:pt>
                <c:pt idx="5">
                  <c:v>0.13</c:v>
                </c:pt>
                <c:pt idx="6">
                  <c:v>0.44400000000000001</c:v>
                </c:pt>
                <c:pt idx="7">
                  <c:v>0.5338235294117647</c:v>
                </c:pt>
                <c:pt idx="8">
                  <c:v>8.838821490467938E-2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5-4AF9-A397-6EB8D388AECB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'4_1_run'!$J$4:$J$12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'4_1_run'!$M$28:$M$36</c:f>
              <c:numCache>
                <c:formatCode>0.00%</c:formatCode>
                <c:ptCount val="9"/>
                <c:pt idx="0">
                  <c:v>0.17800000000000005</c:v>
                </c:pt>
                <c:pt idx="1">
                  <c:v>0.39400000000000002</c:v>
                </c:pt>
                <c:pt idx="2">
                  <c:v>0.42200000000000004</c:v>
                </c:pt>
                <c:pt idx="3">
                  <c:v>0.87462686567164183</c:v>
                </c:pt>
                <c:pt idx="4">
                  <c:v>0.57200000000000006</c:v>
                </c:pt>
                <c:pt idx="5">
                  <c:v>0.87</c:v>
                </c:pt>
                <c:pt idx="6">
                  <c:v>0.55600000000000005</c:v>
                </c:pt>
                <c:pt idx="7">
                  <c:v>0.4661764705882353</c:v>
                </c:pt>
                <c:pt idx="8">
                  <c:v>0.91161178509532059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5-4AF9-A397-6EB8D388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451758</xdr:colOff>
      <xdr:row>37</xdr:row>
      <xdr:rowOff>32659</xdr:rowOff>
    </xdr:from>
    <xdr:to>
      <xdr:col>14</xdr:col>
      <xdr:colOff>544286</xdr:colOff>
      <xdr:row>51</xdr:row>
      <xdr:rowOff>87087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14</xdr:col>
      <xdr:colOff>703442</xdr:colOff>
      <xdr:row>66</xdr:row>
      <xdr:rowOff>67566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703442</xdr:colOff>
      <xdr:row>82</xdr:row>
      <xdr:rowOff>67566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60"/>
  <sheetViews>
    <sheetView topLeftCell="A36" zoomScale="130" zoomScaleNormal="130" workbookViewId="0">
      <selection activeCell="D42" sqref="D42"/>
    </sheetView>
  </sheetViews>
  <sheetFormatPr defaultRowHeight="14.4" x14ac:dyDescent="0.3"/>
  <cols>
    <col min="2" max="2" width="12.33203125" customWidth="1"/>
    <col min="10" max="10" width="12.33203125" customWidth="1"/>
    <col min="15" max="15" width="12.33203125" customWidth="1"/>
    <col min="20" max="20" width="12.33203125" customWidth="1"/>
    <col min="25" max="25" width="12.33203125" customWidth="1"/>
    <col min="30" max="33" width="12.33203125" customWidth="1"/>
  </cols>
  <sheetData>
    <row r="1" spans="2:33" ht="15" thickBot="1" x14ac:dyDescent="0.35"/>
    <row r="2" spans="2:33" ht="15" thickBot="1" x14ac:dyDescent="0.35">
      <c r="B2" s="28" t="s">
        <v>38</v>
      </c>
      <c r="C2" s="29"/>
      <c r="D2" s="29"/>
      <c r="E2" s="30"/>
      <c r="J2" s="28" t="s">
        <v>30</v>
      </c>
      <c r="K2" s="29"/>
      <c r="L2" s="29"/>
      <c r="M2" s="30"/>
      <c r="O2" t="s">
        <v>23</v>
      </c>
      <c r="T2" t="s">
        <v>25</v>
      </c>
      <c r="Y2" s="28" t="s">
        <v>27</v>
      </c>
      <c r="Z2" s="29"/>
      <c r="AA2" s="29"/>
      <c r="AB2" s="30"/>
      <c r="AD2" s="28" t="s">
        <v>40</v>
      </c>
      <c r="AE2" s="29"/>
      <c r="AF2" s="29"/>
      <c r="AG2" s="30"/>
    </row>
    <row r="3" spans="2:33" x14ac:dyDescent="0.3">
      <c r="B3" s="48"/>
      <c r="C3" s="49" t="s">
        <v>2</v>
      </c>
      <c r="D3" s="50" t="s">
        <v>3</v>
      </c>
      <c r="E3" s="51" t="s">
        <v>4</v>
      </c>
      <c r="G3" t="s">
        <v>21</v>
      </c>
      <c r="J3" s="48"/>
      <c r="K3" s="60" t="s">
        <v>2</v>
      </c>
      <c r="L3" s="61" t="s">
        <v>3</v>
      </c>
      <c r="M3" s="62" t="s">
        <v>4</v>
      </c>
      <c r="P3" t="s">
        <v>2</v>
      </c>
      <c r="Q3" t="s">
        <v>3</v>
      </c>
      <c r="R3" t="s">
        <v>4</v>
      </c>
      <c r="U3" t="s">
        <v>2</v>
      </c>
      <c r="V3" t="s">
        <v>3</v>
      </c>
      <c r="W3" t="s">
        <v>4</v>
      </c>
      <c r="Y3" s="48"/>
      <c r="Z3" s="49" t="s">
        <v>2</v>
      </c>
      <c r="AA3" s="50" t="s">
        <v>3</v>
      </c>
      <c r="AB3" s="51" t="s">
        <v>4</v>
      </c>
      <c r="AD3" s="48"/>
      <c r="AE3" s="49" t="s">
        <v>2</v>
      </c>
      <c r="AF3" s="50" t="s">
        <v>3</v>
      </c>
      <c r="AG3" s="51" t="s">
        <v>4</v>
      </c>
    </row>
    <row r="4" spans="2:33" x14ac:dyDescent="0.3">
      <c r="B4" s="47" t="s">
        <v>1</v>
      </c>
      <c r="C4" s="13">
        <v>1000</v>
      </c>
      <c r="D4" s="23">
        <v>1000</v>
      </c>
      <c r="E4" s="24">
        <v>1000</v>
      </c>
      <c r="G4" s="1"/>
      <c r="J4" s="47" t="s">
        <v>1</v>
      </c>
      <c r="K4" s="57">
        <f>P4/(P4+P16)</f>
        <v>0.755</v>
      </c>
      <c r="L4" s="58">
        <f t="shared" ref="L4:M12" si="0">Q4/(Q4+Q16)</f>
        <v>0.84</v>
      </c>
      <c r="M4" s="59">
        <f t="shared" si="0"/>
        <v>0.82199999999999995</v>
      </c>
      <c r="O4" t="s">
        <v>1</v>
      </c>
      <c r="P4">
        <v>755</v>
      </c>
      <c r="Q4">
        <v>840</v>
      </c>
      <c r="R4" s="9">
        <v>822</v>
      </c>
      <c r="T4" t="s">
        <v>1</v>
      </c>
      <c r="U4">
        <v>-15.56</v>
      </c>
      <c r="V4">
        <v>-19.09</v>
      </c>
      <c r="W4">
        <v>-17.68</v>
      </c>
      <c r="Y4" s="47" t="s">
        <v>1</v>
      </c>
      <c r="Z4" s="13">
        <v>1.22</v>
      </c>
      <c r="AA4" s="23">
        <v>1.1399999999999999</v>
      </c>
      <c r="AB4" s="24">
        <v>1.02</v>
      </c>
      <c r="AD4" s="47" t="s">
        <v>1</v>
      </c>
      <c r="AE4" s="13" t="str">
        <f t="shared" ref="AE4:AE12" si="1">CONCATENATE(U4," (",U28,")")</f>
        <v>-15.56 (366)</v>
      </c>
      <c r="AF4" s="23" t="str">
        <f t="shared" ref="AF4:AF12" si="2">CONCATENATE(V4," (",V28,")")</f>
        <v>-19.09 (7)</v>
      </c>
      <c r="AG4" s="24" t="str">
        <f t="shared" ref="AG4:AG12" si="3">CONCATENATE(W4," (",W28,")")</f>
        <v>-17.68 (699)</v>
      </c>
    </row>
    <row r="5" spans="2:33" x14ac:dyDescent="0.3">
      <c r="B5" s="39" t="s">
        <v>5</v>
      </c>
      <c r="C5" s="37">
        <v>1000</v>
      </c>
      <c r="D5" s="15">
        <v>1000</v>
      </c>
      <c r="E5" s="18">
        <v>1000</v>
      </c>
      <c r="G5" s="1" t="s">
        <v>22</v>
      </c>
      <c r="J5" s="39" t="s">
        <v>5</v>
      </c>
      <c r="K5" s="45">
        <f t="shared" ref="K5:K12" si="4">P5/(P5+P17)</f>
        <v>0.55100000000000005</v>
      </c>
      <c r="L5" s="17">
        <f t="shared" si="0"/>
        <v>0.71399999999999997</v>
      </c>
      <c r="M5" s="34">
        <f t="shared" si="0"/>
        <v>0.60599999999999998</v>
      </c>
      <c r="O5" t="s">
        <v>5</v>
      </c>
      <c r="P5" s="7">
        <v>551</v>
      </c>
      <c r="Q5" s="7">
        <v>714</v>
      </c>
      <c r="R5" s="7">
        <v>606</v>
      </c>
      <c r="T5" t="s">
        <v>5</v>
      </c>
      <c r="U5" s="7">
        <v>-4.95</v>
      </c>
      <c r="V5" s="7">
        <v>-5.66</v>
      </c>
      <c r="W5" s="7">
        <v>-5.66</v>
      </c>
      <c r="Y5" s="39" t="s">
        <v>5</v>
      </c>
      <c r="Z5" s="43">
        <v>2.02</v>
      </c>
      <c r="AA5" s="16">
        <v>1.29</v>
      </c>
      <c r="AB5" s="31">
        <v>1.1499999999999999</v>
      </c>
      <c r="AD5" s="39" t="s">
        <v>5</v>
      </c>
      <c r="AE5" s="37" t="str">
        <f t="shared" si="1"/>
        <v>-4.95 (280)</v>
      </c>
      <c r="AF5" s="15" t="str">
        <f t="shared" si="2"/>
        <v>-5.66 (691)</v>
      </c>
      <c r="AG5" s="18" t="str">
        <f t="shared" si="3"/>
        <v>-5.66 (560)</v>
      </c>
    </row>
    <row r="6" spans="2:33" x14ac:dyDescent="0.3">
      <c r="B6" s="39" t="s">
        <v>31</v>
      </c>
      <c r="C6" s="37">
        <v>1000</v>
      </c>
      <c r="D6" s="15">
        <v>1000</v>
      </c>
      <c r="E6" s="18">
        <v>1000</v>
      </c>
      <c r="G6" s="1"/>
      <c r="J6" s="39" t="s">
        <v>31</v>
      </c>
      <c r="K6" s="45">
        <f t="shared" si="4"/>
        <v>0.70499999999999996</v>
      </c>
      <c r="L6" s="17">
        <f t="shared" si="0"/>
        <v>0.70199999999999996</v>
      </c>
      <c r="M6" s="34">
        <f t="shared" si="0"/>
        <v>0.57799999999999996</v>
      </c>
      <c r="O6" t="s">
        <v>31</v>
      </c>
      <c r="P6" s="8">
        <v>705</v>
      </c>
      <c r="Q6" s="7">
        <v>702</v>
      </c>
      <c r="R6" s="7">
        <v>578</v>
      </c>
      <c r="T6" t="s">
        <v>16</v>
      </c>
      <c r="U6" s="7">
        <v>-7.07</v>
      </c>
      <c r="V6" s="7">
        <v>-7.07</v>
      </c>
      <c r="W6" s="7">
        <v>-4.24</v>
      </c>
      <c r="Y6" s="39" t="s">
        <v>31</v>
      </c>
      <c r="Z6" s="43">
        <v>1.1100000000000001</v>
      </c>
      <c r="AA6" s="16">
        <v>0.95</v>
      </c>
      <c r="AB6" s="31">
        <v>0.79</v>
      </c>
      <c r="AD6" s="39" t="s">
        <v>16</v>
      </c>
      <c r="AE6" s="37" t="str">
        <f t="shared" si="1"/>
        <v>-7.07 (611)</v>
      </c>
      <c r="AF6" s="15" t="str">
        <f t="shared" si="2"/>
        <v>-7.07 (673)</v>
      </c>
      <c r="AG6" s="18" t="str">
        <f t="shared" si="3"/>
        <v>-4.24 (589)</v>
      </c>
    </row>
    <row r="7" spans="2:33" x14ac:dyDescent="0.3">
      <c r="B7" s="39" t="s">
        <v>6</v>
      </c>
      <c r="C7" s="37">
        <v>328</v>
      </c>
      <c r="D7" s="15">
        <v>595</v>
      </c>
      <c r="E7" s="18">
        <v>335</v>
      </c>
      <c r="G7" s="1"/>
      <c r="J7" s="39" t="s">
        <v>6</v>
      </c>
      <c r="K7" s="45">
        <f t="shared" si="4"/>
        <v>8.2317073170731711E-2</v>
      </c>
      <c r="L7" s="17">
        <f t="shared" si="0"/>
        <v>0.16974789915966387</v>
      </c>
      <c r="M7" s="34">
        <f t="shared" si="0"/>
        <v>0.1253731343283582</v>
      </c>
      <c r="O7" t="s">
        <v>6</v>
      </c>
      <c r="P7" s="7">
        <v>27</v>
      </c>
      <c r="Q7" s="7">
        <v>101</v>
      </c>
      <c r="R7" s="7">
        <v>42</v>
      </c>
      <c r="T7" t="s">
        <v>6</v>
      </c>
      <c r="U7" s="7">
        <v>15.91</v>
      </c>
      <c r="V7" s="7">
        <v>7.91</v>
      </c>
      <c r="W7" s="7">
        <v>20.78</v>
      </c>
      <c r="Y7" s="39" t="s">
        <v>6</v>
      </c>
      <c r="Z7" s="43">
        <v>10.51</v>
      </c>
      <c r="AA7" s="16">
        <v>11.5</v>
      </c>
      <c r="AB7" s="31">
        <v>68.510000000000005</v>
      </c>
      <c r="AD7" s="39" t="s">
        <v>6</v>
      </c>
      <c r="AE7" s="37" t="str">
        <f t="shared" si="1"/>
        <v>15.91 (190)</v>
      </c>
      <c r="AF7" s="15" t="str">
        <f t="shared" si="2"/>
        <v>7.91 (52)</v>
      </c>
      <c r="AG7" s="18" t="str">
        <f t="shared" si="3"/>
        <v>20.78 (91)</v>
      </c>
    </row>
    <row r="8" spans="2:33" x14ac:dyDescent="0.3">
      <c r="B8" s="39" t="s">
        <v>7</v>
      </c>
      <c r="C8" s="37">
        <v>1000</v>
      </c>
      <c r="D8" s="15">
        <v>1000</v>
      </c>
      <c r="E8" s="18">
        <v>1000</v>
      </c>
      <c r="G8" s="1"/>
      <c r="J8" s="39" t="s">
        <v>7</v>
      </c>
      <c r="K8" s="45">
        <f t="shared" si="4"/>
        <v>0.21</v>
      </c>
      <c r="L8" s="17">
        <f t="shared" si="0"/>
        <v>0.317</v>
      </c>
      <c r="M8" s="34">
        <f t="shared" si="0"/>
        <v>0.42799999999999999</v>
      </c>
      <c r="O8" t="s">
        <v>7</v>
      </c>
      <c r="P8" s="7">
        <v>210</v>
      </c>
      <c r="Q8" s="7">
        <v>317</v>
      </c>
      <c r="R8" s="7">
        <v>428</v>
      </c>
      <c r="T8" t="s">
        <v>7</v>
      </c>
      <c r="U8" s="7">
        <v>37.04</v>
      </c>
      <c r="V8" s="7">
        <v>37.04</v>
      </c>
      <c r="W8" s="7">
        <v>37.04</v>
      </c>
      <c r="Y8" s="39" t="s">
        <v>7</v>
      </c>
      <c r="Z8" s="43">
        <v>2.58</v>
      </c>
      <c r="AA8" s="16">
        <v>0.9</v>
      </c>
      <c r="AB8" s="31">
        <v>0.89</v>
      </c>
      <c r="AD8" s="39" t="s">
        <v>7</v>
      </c>
      <c r="AE8" s="37" t="str">
        <f t="shared" si="1"/>
        <v>37.04 (6)</v>
      </c>
      <c r="AF8" s="15" t="str">
        <f t="shared" si="2"/>
        <v>37.04 (26)</v>
      </c>
      <c r="AG8" s="18" t="str">
        <f t="shared" si="3"/>
        <v>37.04 (47)</v>
      </c>
    </row>
    <row r="9" spans="2:33" x14ac:dyDescent="0.3">
      <c r="B9" s="39" t="s">
        <v>8</v>
      </c>
      <c r="C9" s="37">
        <v>1000</v>
      </c>
      <c r="D9" s="15">
        <v>1000</v>
      </c>
      <c r="E9" s="18">
        <v>1000</v>
      </c>
      <c r="G9" s="1"/>
      <c r="J9" s="39" t="s">
        <v>8</v>
      </c>
      <c r="K9" s="45">
        <f t="shared" si="4"/>
        <v>0.80400000000000005</v>
      </c>
      <c r="L9" s="17">
        <f t="shared" si="0"/>
        <v>0.185</v>
      </c>
      <c r="M9" s="34">
        <f t="shared" si="0"/>
        <v>0.13</v>
      </c>
      <c r="O9" t="s">
        <v>8</v>
      </c>
      <c r="P9" s="7">
        <v>804</v>
      </c>
      <c r="Q9" s="7">
        <v>185</v>
      </c>
      <c r="R9" s="7">
        <v>130</v>
      </c>
      <c r="T9" t="s">
        <v>8</v>
      </c>
      <c r="U9" s="7">
        <v>-26.87</v>
      </c>
      <c r="V9" s="7">
        <v>-26.87</v>
      </c>
      <c r="W9" s="7">
        <v>-29.7</v>
      </c>
      <c r="Y9" s="39" t="s">
        <v>8</v>
      </c>
      <c r="Z9" s="43">
        <v>0.78</v>
      </c>
      <c r="AA9" s="16">
        <v>0.82</v>
      </c>
      <c r="AB9" s="31">
        <v>0.82</v>
      </c>
      <c r="AD9" s="39" t="s">
        <v>8</v>
      </c>
      <c r="AE9" s="37" t="str">
        <f t="shared" si="1"/>
        <v>-26.87 (412)</v>
      </c>
      <c r="AF9" s="15" t="str">
        <f t="shared" si="2"/>
        <v>-26.87 (11)</v>
      </c>
      <c r="AG9" s="18" t="str">
        <f t="shared" si="3"/>
        <v>-29.7 (640)</v>
      </c>
    </row>
    <row r="10" spans="2:33" x14ac:dyDescent="0.3">
      <c r="B10" s="39" t="s">
        <v>9</v>
      </c>
      <c r="C10" s="37">
        <v>1000</v>
      </c>
      <c r="D10" s="15">
        <v>1000</v>
      </c>
      <c r="E10" s="18">
        <v>1000</v>
      </c>
      <c r="J10" s="39" t="s">
        <v>9</v>
      </c>
      <c r="K10" s="45">
        <f t="shared" si="4"/>
        <v>0.313</v>
      </c>
      <c r="L10" s="17">
        <f t="shared" si="0"/>
        <v>0.39300000000000002</v>
      </c>
      <c r="M10" s="34">
        <f t="shared" si="0"/>
        <v>0.44400000000000001</v>
      </c>
      <c r="O10" t="s">
        <v>9</v>
      </c>
      <c r="P10" s="7">
        <v>313</v>
      </c>
      <c r="Q10" s="7">
        <v>393</v>
      </c>
      <c r="R10" s="7">
        <v>444</v>
      </c>
      <c r="T10" t="s">
        <v>9</v>
      </c>
      <c r="U10" s="7">
        <v>39.85</v>
      </c>
      <c r="V10" s="7">
        <v>43.78</v>
      </c>
      <c r="W10" s="7">
        <v>43.78</v>
      </c>
      <c r="Y10" s="39" t="s">
        <v>9</v>
      </c>
      <c r="Z10" s="43">
        <v>0.8</v>
      </c>
      <c r="AA10" s="16">
        <v>0.79</v>
      </c>
      <c r="AB10" s="31">
        <v>0.84</v>
      </c>
      <c r="AD10" s="39" t="s">
        <v>9</v>
      </c>
      <c r="AE10" s="37" t="str">
        <f t="shared" si="1"/>
        <v>39.85 (0)</v>
      </c>
      <c r="AF10" s="15" t="str">
        <f t="shared" si="2"/>
        <v>43.78 (0)</v>
      </c>
      <c r="AG10" s="18" t="str">
        <f t="shared" si="3"/>
        <v>43.78 (56)</v>
      </c>
    </row>
    <row r="11" spans="2:33" x14ac:dyDescent="0.3">
      <c r="B11" s="39" t="s">
        <v>10</v>
      </c>
      <c r="C11" s="37">
        <v>738</v>
      </c>
      <c r="D11" s="15">
        <v>877</v>
      </c>
      <c r="E11" s="18">
        <v>680</v>
      </c>
      <c r="G11" s="6" t="s">
        <v>15</v>
      </c>
      <c r="H11" s="6">
        <f>SUM(C4:E12)</f>
        <v>23168</v>
      </c>
      <c r="J11" s="39" t="s">
        <v>10</v>
      </c>
      <c r="K11" s="45">
        <f t="shared" si="4"/>
        <v>0.25474254742547425</v>
      </c>
      <c r="L11" s="17">
        <f t="shared" si="0"/>
        <v>0.45039908779931587</v>
      </c>
      <c r="M11" s="34">
        <f t="shared" si="0"/>
        <v>0.5338235294117647</v>
      </c>
      <c r="O11" t="s">
        <v>10</v>
      </c>
      <c r="P11" s="7">
        <v>188</v>
      </c>
      <c r="Q11" s="7">
        <v>395</v>
      </c>
      <c r="R11" s="7">
        <v>363</v>
      </c>
      <c r="T11" t="s">
        <v>10</v>
      </c>
      <c r="U11" s="7">
        <v>-8.49</v>
      </c>
      <c r="V11" s="7">
        <v>-7.84</v>
      </c>
      <c r="W11" s="7">
        <v>-10.61</v>
      </c>
      <c r="Y11" s="39" t="s">
        <v>10</v>
      </c>
      <c r="Z11" s="43">
        <v>5.55</v>
      </c>
      <c r="AA11" s="16">
        <v>1.39</v>
      </c>
      <c r="AB11" s="31">
        <v>18.8</v>
      </c>
      <c r="AD11" s="39" t="s">
        <v>10</v>
      </c>
      <c r="AE11" s="37" t="str">
        <f t="shared" si="1"/>
        <v>-8.49 (147)</v>
      </c>
      <c r="AF11" s="15" t="str">
        <f t="shared" si="2"/>
        <v>-7.84 (132)</v>
      </c>
      <c r="AG11" s="18" t="str">
        <f t="shared" si="3"/>
        <v>-10.61 (511)</v>
      </c>
    </row>
    <row r="12" spans="2:33" ht="15" thickBot="1" x14ac:dyDescent="0.35">
      <c r="B12" s="42" t="s">
        <v>11</v>
      </c>
      <c r="C12" s="41">
        <v>351</v>
      </c>
      <c r="D12" s="19">
        <v>687</v>
      </c>
      <c r="E12" s="20">
        <v>577</v>
      </c>
      <c r="J12" s="42" t="s">
        <v>11</v>
      </c>
      <c r="K12" s="46">
        <f t="shared" si="4"/>
        <v>8.8319088319088315E-2</v>
      </c>
      <c r="L12" s="35">
        <f t="shared" si="0"/>
        <v>6.1135371179039298E-2</v>
      </c>
      <c r="M12" s="36">
        <f t="shared" si="0"/>
        <v>8.838821490467938E-2</v>
      </c>
      <c r="O12" t="s">
        <v>11</v>
      </c>
      <c r="P12" s="7">
        <v>31</v>
      </c>
      <c r="Q12" s="7">
        <v>42</v>
      </c>
      <c r="R12" s="7">
        <v>51</v>
      </c>
      <c r="T12" t="s">
        <v>11</v>
      </c>
      <c r="U12" s="7">
        <v>27.44</v>
      </c>
      <c r="V12" s="7">
        <v>26.67</v>
      </c>
      <c r="W12" s="7">
        <v>24.75</v>
      </c>
      <c r="Y12" s="42" t="s">
        <v>11</v>
      </c>
      <c r="Z12" s="41">
        <v>24.73</v>
      </c>
      <c r="AA12" s="21">
        <v>3.4</v>
      </c>
      <c r="AB12" s="22">
        <v>16.8</v>
      </c>
      <c r="AD12" s="42" t="s">
        <v>11</v>
      </c>
      <c r="AE12" s="41" t="str">
        <f t="shared" si="1"/>
        <v>27.44 (198)</v>
      </c>
      <c r="AF12" s="19" t="str">
        <f t="shared" si="2"/>
        <v>26.67 (51)</v>
      </c>
      <c r="AG12" s="20" t="str">
        <f t="shared" si="3"/>
        <v>24.75 (536)</v>
      </c>
    </row>
    <row r="13" spans="2:33" ht="15" thickBot="1" x14ac:dyDescent="0.35">
      <c r="K13" s="7"/>
      <c r="L13" s="7"/>
      <c r="M13" s="7"/>
      <c r="O13" s="7"/>
      <c r="T13" s="7"/>
      <c r="Y13" s="7"/>
    </row>
    <row r="14" spans="2:33" ht="15" thickBot="1" x14ac:dyDescent="0.35">
      <c r="B14" s="25" t="s">
        <v>42</v>
      </c>
      <c r="C14" s="26"/>
      <c r="D14" s="26"/>
      <c r="E14" s="27"/>
      <c r="J14" s="28" t="s">
        <v>39</v>
      </c>
      <c r="K14" s="29"/>
      <c r="L14" s="29"/>
      <c r="M14" s="30"/>
      <c r="O14" t="s">
        <v>24</v>
      </c>
      <c r="T14" t="s">
        <v>26</v>
      </c>
      <c r="Y14" s="25" t="s">
        <v>28</v>
      </c>
      <c r="Z14" s="26"/>
      <c r="AA14" s="26"/>
      <c r="AB14" s="27"/>
      <c r="AD14" s="25" t="s">
        <v>41</v>
      </c>
      <c r="AE14" s="26"/>
      <c r="AF14" s="26"/>
      <c r="AG14" s="27"/>
    </row>
    <row r="15" spans="2:33" x14ac:dyDescent="0.3">
      <c r="B15" s="53"/>
      <c r="C15" s="54" t="s">
        <v>2</v>
      </c>
      <c r="D15" s="55" t="s">
        <v>3</v>
      </c>
      <c r="E15" s="56" t="s">
        <v>4</v>
      </c>
      <c r="J15" s="48"/>
      <c r="K15" s="49" t="s">
        <v>2</v>
      </c>
      <c r="L15" s="50" t="s">
        <v>3</v>
      </c>
      <c r="M15" s="51" t="s">
        <v>4</v>
      </c>
      <c r="P15" t="s">
        <v>2</v>
      </c>
      <c r="Q15" t="s">
        <v>3</v>
      </c>
      <c r="R15" t="s">
        <v>4</v>
      </c>
      <c r="U15" t="s">
        <v>2</v>
      </c>
      <c r="V15" t="s">
        <v>3</v>
      </c>
      <c r="W15" t="s">
        <v>4</v>
      </c>
      <c r="Y15" s="53"/>
      <c r="Z15" s="54" t="s">
        <v>2</v>
      </c>
      <c r="AA15" s="55" t="s">
        <v>3</v>
      </c>
      <c r="AB15" s="56" t="s">
        <v>4</v>
      </c>
      <c r="AD15" s="48"/>
      <c r="AE15" s="49" t="s">
        <v>2</v>
      </c>
      <c r="AF15" s="50" t="s">
        <v>3</v>
      </c>
      <c r="AG15" s="51" t="s">
        <v>4</v>
      </c>
    </row>
    <row r="16" spans="2:33" x14ac:dyDescent="0.3">
      <c r="B16" s="52" t="s">
        <v>1</v>
      </c>
      <c r="C16" s="14">
        <v>2</v>
      </c>
      <c r="D16" s="32">
        <v>2</v>
      </c>
      <c r="E16" s="33">
        <v>2</v>
      </c>
      <c r="J16" s="47" t="s">
        <v>1</v>
      </c>
      <c r="K16" s="13">
        <v>5</v>
      </c>
      <c r="L16" s="23">
        <v>4</v>
      </c>
      <c r="M16" s="24">
        <v>4</v>
      </c>
      <c r="O16" t="s">
        <v>1</v>
      </c>
      <c r="P16">
        <v>245</v>
      </c>
      <c r="Q16">
        <v>160</v>
      </c>
      <c r="R16">
        <v>178</v>
      </c>
      <c r="T16" t="s">
        <v>1</v>
      </c>
      <c r="U16">
        <v>5.61</v>
      </c>
      <c r="V16">
        <v>5.61</v>
      </c>
      <c r="W16">
        <v>5.61</v>
      </c>
      <c r="Y16" s="52" t="s">
        <v>1</v>
      </c>
      <c r="Z16" s="14">
        <v>46.2</v>
      </c>
      <c r="AA16" s="32">
        <v>54.18</v>
      </c>
      <c r="AB16" s="33">
        <v>42.5</v>
      </c>
      <c r="AD16" s="47" t="s">
        <v>1</v>
      </c>
      <c r="AE16" s="13" t="str">
        <f t="shared" ref="AE16:AE24" si="5">CONCATENATE(U16," (",U40,")")</f>
        <v>5.61 (4)</v>
      </c>
      <c r="AF16" s="23" t="str">
        <f t="shared" ref="AF16:AF24" si="6">CONCATENATE(V16," (",V40,")")</f>
        <v>5.61 (8)</v>
      </c>
      <c r="AG16" s="24" t="str">
        <f t="shared" ref="AG16:AG24" si="7">CONCATENATE(W16," (",W40,")")</f>
        <v>5.61 (8)</v>
      </c>
    </row>
    <row r="17" spans="2:33" x14ac:dyDescent="0.3">
      <c r="B17" s="44" t="s">
        <v>5</v>
      </c>
      <c r="C17" s="43">
        <v>3</v>
      </c>
      <c r="D17" s="16">
        <v>2</v>
      </c>
      <c r="E17" s="31">
        <v>2</v>
      </c>
      <c r="J17" s="39" t="s">
        <v>5</v>
      </c>
      <c r="K17" s="43">
        <v>5</v>
      </c>
      <c r="L17" s="16">
        <v>4</v>
      </c>
      <c r="M17" s="31">
        <v>4</v>
      </c>
      <c r="O17" t="s">
        <v>5</v>
      </c>
      <c r="P17" s="7">
        <v>449</v>
      </c>
      <c r="Q17" s="7">
        <v>286</v>
      </c>
      <c r="R17" s="7">
        <v>394</v>
      </c>
      <c r="T17" t="s">
        <v>5</v>
      </c>
      <c r="U17" s="7">
        <v>13.47</v>
      </c>
      <c r="V17" s="7">
        <v>13.47</v>
      </c>
      <c r="W17" s="7">
        <v>13.47</v>
      </c>
      <c r="Y17" s="44" t="s">
        <v>5</v>
      </c>
      <c r="Z17" s="43">
        <v>74.08</v>
      </c>
      <c r="AA17" s="16">
        <v>61.1</v>
      </c>
      <c r="AB17" s="31">
        <v>96.61</v>
      </c>
      <c r="AD17" s="39" t="s">
        <v>5</v>
      </c>
      <c r="AE17" s="37" t="str">
        <f t="shared" si="5"/>
        <v>13.47 (22)</v>
      </c>
      <c r="AF17" s="15" t="str">
        <f t="shared" si="6"/>
        <v>13.47 (6)</v>
      </c>
      <c r="AG17" s="18" t="str">
        <f t="shared" si="7"/>
        <v>13.47 (9)</v>
      </c>
    </row>
    <row r="18" spans="2:33" x14ac:dyDescent="0.3">
      <c r="B18" s="44" t="s">
        <v>31</v>
      </c>
      <c r="C18" s="43">
        <v>2</v>
      </c>
      <c r="D18" s="16">
        <v>2</v>
      </c>
      <c r="E18" s="31">
        <v>1</v>
      </c>
      <c r="J18" s="39" t="s">
        <v>31</v>
      </c>
      <c r="K18" s="43">
        <v>4</v>
      </c>
      <c r="L18" s="16">
        <v>4</v>
      </c>
      <c r="M18" s="31">
        <v>4</v>
      </c>
      <c r="O18" t="s">
        <v>31</v>
      </c>
      <c r="P18" s="7">
        <v>295</v>
      </c>
      <c r="Q18" s="7">
        <v>298</v>
      </c>
      <c r="R18" s="7">
        <v>422</v>
      </c>
      <c r="T18" t="s">
        <v>16</v>
      </c>
      <c r="U18" s="7">
        <v>13.47</v>
      </c>
      <c r="V18" s="7">
        <v>13.47</v>
      </c>
      <c r="W18" s="7">
        <v>13.47</v>
      </c>
      <c r="Y18" s="44" t="s">
        <v>31</v>
      </c>
      <c r="Z18" s="43">
        <v>62.53</v>
      </c>
      <c r="AA18" s="16">
        <v>56.24</v>
      </c>
      <c r="AB18" s="31">
        <v>56.76</v>
      </c>
      <c r="AD18" s="39" t="s">
        <v>16</v>
      </c>
      <c r="AE18" s="37" t="str">
        <f t="shared" si="5"/>
        <v>13.47 (9)</v>
      </c>
      <c r="AF18" s="15" t="str">
        <f t="shared" si="6"/>
        <v>13.47 (8)</v>
      </c>
      <c r="AG18" s="18" t="str">
        <f t="shared" si="7"/>
        <v>13.47 (6)</v>
      </c>
    </row>
    <row r="19" spans="2:33" x14ac:dyDescent="0.3">
      <c r="B19" s="44" t="s">
        <v>6</v>
      </c>
      <c r="C19" s="43">
        <v>5</v>
      </c>
      <c r="D19" s="16">
        <v>5</v>
      </c>
      <c r="E19" s="31">
        <v>6</v>
      </c>
      <c r="J19" s="39" t="s">
        <v>6</v>
      </c>
      <c r="K19" s="43">
        <v>6</v>
      </c>
      <c r="L19" s="16">
        <v>6</v>
      </c>
      <c r="M19" s="31">
        <v>6</v>
      </c>
      <c r="O19" t="s">
        <v>6</v>
      </c>
      <c r="P19" s="78">
        <v>301</v>
      </c>
      <c r="Q19" s="7">
        <v>494</v>
      </c>
      <c r="R19" s="7">
        <v>293</v>
      </c>
      <c r="T19" t="s">
        <v>6</v>
      </c>
      <c r="U19" s="7">
        <v>40.409999999999997</v>
      </c>
      <c r="V19" s="7">
        <v>40.409999999999997</v>
      </c>
      <c r="W19" s="7">
        <v>43.78</v>
      </c>
      <c r="Y19" s="44" t="s">
        <v>6</v>
      </c>
      <c r="Z19" s="43">
        <v>1836.87</v>
      </c>
      <c r="AA19" s="16">
        <v>1007.99</v>
      </c>
      <c r="AB19" s="31">
        <v>1776.34</v>
      </c>
      <c r="AD19" s="39" t="s">
        <v>6</v>
      </c>
      <c r="AE19" s="37" t="str">
        <f t="shared" si="5"/>
        <v>40.41 (8)</v>
      </c>
      <c r="AF19" s="15" t="str">
        <f t="shared" si="6"/>
        <v>40.41 (53)</v>
      </c>
      <c r="AG19" s="18" t="str">
        <f t="shared" si="7"/>
        <v>43.78 (227)</v>
      </c>
    </row>
    <row r="20" spans="2:33" x14ac:dyDescent="0.3">
      <c r="B20" s="44" t="s">
        <v>7</v>
      </c>
      <c r="C20" s="43">
        <v>3</v>
      </c>
      <c r="D20" s="16">
        <v>2</v>
      </c>
      <c r="E20" s="31">
        <v>2</v>
      </c>
      <c r="J20" s="39" t="s">
        <v>7</v>
      </c>
      <c r="K20" s="43">
        <v>5</v>
      </c>
      <c r="L20" s="16">
        <v>4</v>
      </c>
      <c r="M20" s="31">
        <v>4</v>
      </c>
      <c r="O20" t="s">
        <v>7</v>
      </c>
      <c r="P20" s="78">
        <v>790</v>
      </c>
      <c r="Q20" s="7">
        <v>683</v>
      </c>
      <c r="R20" s="7">
        <v>572</v>
      </c>
      <c r="T20" t="s">
        <v>7</v>
      </c>
      <c r="U20" s="7">
        <v>51.63</v>
      </c>
      <c r="V20" s="7">
        <v>57.81</v>
      </c>
      <c r="W20" s="7">
        <v>60.61</v>
      </c>
      <c r="Y20" s="44" t="s">
        <v>7</v>
      </c>
      <c r="Z20" s="43">
        <v>382.33</v>
      </c>
      <c r="AA20" s="16">
        <v>364.65</v>
      </c>
      <c r="AB20" s="31">
        <v>258.08999999999997</v>
      </c>
      <c r="AD20" s="39" t="s">
        <v>7</v>
      </c>
      <c r="AE20" s="37" t="str">
        <f t="shared" si="5"/>
        <v>51.63 (201)</v>
      </c>
      <c r="AF20" s="15" t="str">
        <f t="shared" si="6"/>
        <v>57.81 (54)</v>
      </c>
      <c r="AG20" s="18" t="str">
        <f t="shared" si="7"/>
        <v>60.61 (654)</v>
      </c>
    </row>
    <row r="21" spans="2:33" x14ac:dyDescent="0.3">
      <c r="B21" s="44" t="s">
        <v>8</v>
      </c>
      <c r="C21" s="43">
        <v>1</v>
      </c>
      <c r="D21" s="16">
        <v>1</v>
      </c>
      <c r="E21" s="31">
        <v>2</v>
      </c>
      <c r="J21" s="39" t="s">
        <v>8</v>
      </c>
      <c r="K21" s="43">
        <v>5</v>
      </c>
      <c r="L21" s="16">
        <v>4</v>
      </c>
      <c r="M21" s="31">
        <v>4</v>
      </c>
      <c r="O21" t="s">
        <v>8</v>
      </c>
      <c r="P21" s="7">
        <v>196</v>
      </c>
      <c r="Q21" s="7">
        <v>815</v>
      </c>
      <c r="R21" s="7">
        <v>870</v>
      </c>
      <c r="T21" t="s">
        <v>8</v>
      </c>
      <c r="U21" s="7">
        <v>-2</v>
      </c>
      <c r="V21" s="7">
        <v>8.49</v>
      </c>
      <c r="W21" s="7">
        <v>-2</v>
      </c>
      <c r="Y21" s="44" t="s">
        <v>8</v>
      </c>
      <c r="Z21" s="43">
        <v>37.53</v>
      </c>
      <c r="AA21" s="16">
        <v>20.25</v>
      </c>
      <c r="AB21" s="31">
        <v>55.3</v>
      </c>
      <c r="AD21" s="39" t="s">
        <v>8</v>
      </c>
      <c r="AE21" s="37" t="str">
        <f t="shared" si="5"/>
        <v>-2 (4)</v>
      </c>
      <c r="AF21" s="15" t="str">
        <f t="shared" si="6"/>
        <v>8.49 (10)</v>
      </c>
      <c r="AG21" s="18" t="str">
        <f t="shared" si="7"/>
        <v>-2 (4)</v>
      </c>
    </row>
    <row r="22" spans="2:33" x14ac:dyDescent="0.3">
      <c r="B22" s="44" t="s">
        <v>9</v>
      </c>
      <c r="C22" s="43">
        <v>1</v>
      </c>
      <c r="D22" s="16">
        <v>1</v>
      </c>
      <c r="E22" s="31">
        <v>2</v>
      </c>
      <c r="J22" s="39" t="s">
        <v>9</v>
      </c>
      <c r="K22" s="43">
        <v>4</v>
      </c>
      <c r="L22" s="16">
        <v>4</v>
      </c>
      <c r="M22" s="31">
        <v>4</v>
      </c>
      <c r="O22" t="s">
        <v>9</v>
      </c>
      <c r="P22" s="7">
        <v>687</v>
      </c>
      <c r="Q22" s="7">
        <v>607</v>
      </c>
      <c r="R22" s="7">
        <v>556</v>
      </c>
      <c r="T22" t="s">
        <v>9</v>
      </c>
      <c r="U22" s="7">
        <v>66.23</v>
      </c>
      <c r="V22" s="7">
        <v>74.08</v>
      </c>
      <c r="W22" s="7">
        <v>71.84</v>
      </c>
      <c r="Y22" s="44" t="s">
        <v>9</v>
      </c>
      <c r="Z22" s="43">
        <v>283.26</v>
      </c>
      <c r="AA22" s="16">
        <v>248.57</v>
      </c>
      <c r="AB22" s="31">
        <v>244.04</v>
      </c>
      <c r="AD22" s="39" t="s">
        <v>9</v>
      </c>
      <c r="AE22" s="37" t="str">
        <f t="shared" si="5"/>
        <v>66.23 (41)</v>
      </c>
      <c r="AF22" s="15" t="str">
        <f t="shared" si="6"/>
        <v>74.08 (76)</v>
      </c>
      <c r="AG22" s="18" t="str">
        <f t="shared" si="7"/>
        <v>71.84 (77)</v>
      </c>
    </row>
    <row r="23" spans="2:33" x14ac:dyDescent="0.3">
      <c r="B23" s="44" t="s">
        <v>10</v>
      </c>
      <c r="C23" s="43">
        <v>3</v>
      </c>
      <c r="D23" s="16">
        <v>2</v>
      </c>
      <c r="E23" s="31">
        <v>2</v>
      </c>
      <c r="J23" s="39" t="s">
        <v>10</v>
      </c>
      <c r="K23" s="43">
        <v>6</v>
      </c>
      <c r="L23" s="16">
        <v>5</v>
      </c>
      <c r="M23" s="31">
        <v>5</v>
      </c>
      <c r="O23" t="s">
        <v>10</v>
      </c>
      <c r="P23" s="7">
        <v>550</v>
      </c>
      <c r="Q23" s="7">
        <v>482</v>
      </c>
      <c r="R23" s="79">
        <v>317</v>
      </c>
      <c r="T23" t="s">
        <v>10</v>
      </c>
      <c r="U23" s="7">
        <v>13.47</v>
      </c>
      <c r="V23" s="7">
        <v>13.47</v>
      </c>
      <c r="W23" s="7">
        <v>13.47</v>
      </c>
      <c r="Y23" s="44" t="s">
        <v>10</v>
      </c>
      <c r="Z23" s="43">
        <v>809.54</v>
      </c>
      <c r="AA23" s="16">
        <v>681.9</v>
      </c>
      <c r="AB23" s="31">
        <v>877.64</v>
      </c>
      <c r="AD23" s="39" t="s">
        <v>10</v>
      </c>
      <c r="AE23" s="37" t="str">
        <f t="shared" si="5"/>
        <v>13.47 (1)</v>
      </c>
      <c r="AF23" s="15" t="str">
        <f t="shared" si="6"/>
        <v>13.47 (1)</v>
      </c>
      <c r="AG23" s="18" t="str">
        <f t="shared" si="7"/>
        <v>13.47 (38)</v>
      </c>
    </row>
    <row r="24" spans="2:33" ht="15" thickBot="1" x14ac:dyDescent="0.35">
      <c r="B24" s="40" t="s">
        <v>11</v>
      </c>
      <c r="C24" s="38">
        <v>4</v>
      </c>
      <c r="D24" s="21">
        <v>3</v>
      </c>
      <c r="E24" s="22">
        <v>4</v>
      </c>
      <c r="J24" s="42" t="s">
        <v>11</v>
      </c>
      <c r="K24" s="41">
        <v>5</v>
      </c>
      <c r="L24" s="19">
        <v>5</v>
      </c>
      <c r="M24" s="22">
        <v>5</v>
      </c>
      <c r="O24" t="s">
        <v>11</v>
      </c>
      <c r="P24" s="78">
        <v>320</v>
      </c>
      <c r="Q24" s="7">
        <v>645</v>
      </c>
      <c r="R24" s="79">
        <v>526</v>
      </c>
      <c r="T24" t="s">
        <v>11</v>
      </c>
      <c r="U24" s="7">
        <v>38.15</v>
      </c>
      <c r="V24" s="7">
        <v>37.04</v>
      </c>
      <c r="W24" s="7">
        <v>40.409999999999997</v>
      </c>
      <c r="Y24" s="40" t="s">
        <v>11</v>
      </c>
      <c r="Z24" s="38">
        <v>1701.5</v>
      </c>
      <c r="AA24" s="21">
        <v>871.15</v>
      </c>
      <c r="AB24" s="22">
        <v>1030.31</v>
      </c>
      <c r="AD24" s="40" t="s">
        <v>11</v>
      </c>
      <c r="AE24" s="38" t="str">
        <f t="shared" si="5"/>
        <v>38.15 (230)</v>
      </c>
      <c r="AF24" s="21" t="str">
        <f t="shared" si="6"/>
        <v>37.04 (53)</v>
      </c>
      <c r="AG24" s="22" t="str">
        <f t="shared" si="7"/>
        <v>40.41 (0)</v>
      </c>
    </row>
    <row r="25" spans="2:33" ht="15" thickBot="1" x14ac:dyDescent="0.35">
      <c r="AD25" s="12"/>
      <c r="AE25" s="12"/>
      <c r="AF25" s="12"/>
      <c r="AG25" s="12"/>
    </row>
    <row r="26" spans="2:33" ht="15" thickBot="1" x14ac:dyDescent="0.35">
      <c r="B26" s="28" t="s">
        <v>43</v>
      </c>
      <c r="C26" s="29"/>
      <c r="D26" s="29"/>
      <c r="E26" s="30"/>
      <c r="J26" s="28" t="s">
        <v>45</v>
      </c>
      <c r="K26" s="29"/>
      <c r="L26" s="29"/>
      <c r="M26" s="30"/>
      <c r="T26" t="s">
        <v>32</v>
      </c>
      <c r="Y26" s="28" t="s">
        <v>29</v>
      </c>
      <c r="Z26" s="29"/>
      <c r="AA26" s="29"/>
      <c r="AB26" s="30"/>
    </row>
    <row r="27" spans="2:33" x14ac:dyDescent="0.3">
      <c r="B27" s="48"/>
      <c r="C27" s="49" t="s">
        <v>2</v>
      </c>
      <c r="D27" s="50" t="s">
        <v>3</v>
      </c>
      <c r="E27" s="51" t="s">
        <v>4</v>
      </c>
      <c r="J27" s="48"/>
      <c r="K27" s="60" t="s">
        <v>2</v>
      </c>
      <c r="L27" s="61" t="s">
        <v>3</v>
      </c>
      <c r="M27" s="62" t="s">
        <v>4</v>
      </c>
      <c r="U27" t="s">
        <v>2</v>
      </c>
      <c r="V27" t="s">
        <v>3</v>
      </c>
      <c r="W27" t="s">
        <v>4</v>
      </c>
      <c r="Y27" s="48"/>
      <c r="Z27" s="49" t="s">
        <v>2</v>
      </c>
      <c r="AA27" s="50" t="s">
        <v>3</v>
      </c>
      <c r="AB27" s="51" t="s">
        <v>4</v>
      </c>
      <c r="AD27" s="78" t="s">
        <v>46</v>
      </c>
      <c r="AE27" s="12"/>
      <c r="AF27" s="78" t="s">
        <v>49</v>
      </c>
    </row>
    <row r="28" spans="2:33" x14ac:dyDescent="0.3">
      <c r="B28" s="47" t="s">
        <v>1</v>
      </c>
      <c r="C28" s="13">
        <v>5</v>
      </c>
      <c r="D28" s="23">
        <v>5</v>
      </c>
      <c r="E28" s="24">
        <v>5</v>
      </c>
      <c r="J28" s="47" t="s">
        <v>1</v>
      </c>
      <c r="K28" s="57">
        <f>1-K4</f>
        <v>0.245</v>
      </c>
      <c r="L28" s="57">
        <f t="shared" ref="L28:M28" si="8">1-L4</f>
        <v>0.16000000000000003</v>
      </c>
      <c r="M28" s="75">
        <f t="shared" si="8"/>
        <v>0.17800000000000005</v>
      </c>
      <c r="T28" t="s">
        <v>1</v>
      </c>
      <c r="U28">
        <v>366</v>
      </c>
      <c r="V28">
        <v>7</v>
      </c>
      <c r="W28">
        <v>699</v>
      </c>
      <c r="Y28" s="47" t="s">
        <v>1</v>
      </c>
      <c r="Z28" s="13">
        <v>193.33</v>
      </c>
      <c r="AA28" s="23">
        <v>314.11</v>
      </c>
      <c r="AB28" s="24">
        <v>210.08</v>
      </c>
      <c r="AD28" t="s">
        <v>47</v>
      </c>
      <c r="AE28" s="43">
        <v>10.51</v>
      </c>
      <c r="AF28">
        <f>28.6*(LOG(AE28)+1)</f>
        <v>57.817837678407727</v>
      </c>
    </row>
    <row r="29" spans="2:33" x14ac:dyDescent="0.3">
      <c r="B29" s="39" t="s">
        <v>5</v>
      </c>
      <c r="C29" s="37">
        <v>5</v>
      </c>
      <c r="D29" s="15">
        <v>5</v>
      </c>
      <c r="E29" s="18">
        <v>5</v>
      </c>
      <c r="J29" s="39" t="s">
        <v>5</v>
      </c>
      <c r="K29" s="57">
        <f t="shared" ref="K29:M36" si="9">1-K5</f>
        <v>0.44899999999999995</v>
      </c>
      <c r="L29" s="57">
        <f t="shared" si="9"/>
        <v>0.28600000000000003</v>
      </c>
      <c r="M29" s="75">
        <f t="shared" si="9"/>
        <v>0.39400000000000002</v>
      </c>
      <c r="T29" t="s">
        <v>5</v>
      </c>
      <c r="U29" s="7">
        <v>280</v>
      </c>
      <c r="V29" s="7">
        <v>691</v>
      </c>
      <c r="W29" s="7">
        <v>560</v>
      </c>
      <c r="Y29" s="39" t="s">
        <v>5</v>
      </c>
      <c r="Z29" s="43">
        <v>414.64</v>
      </c>
      <c r="AA29" s="16">
        <v>191.95</v>
      </c>
      <c r="AB29" s="31">
        <v>623.21</v>
      </c>
      <c r="AD29" t="s">
        <v>48</v>
      </c>
      <c r="AE29" s="43">
        <v>10002.08</v>
      </c>
      <c r="AF29">
        <f>28.6*(LOG(AE29)+1)</f>
        <v>143.00258326236397</v>
      </c>
    </row>
    <row r="30" spans="2:33" x14ac:dyDescent="0.3">
      <c r="B30" s="39" t="s">
        <v>31</v>
      </c>
      <c r="C30" s="37">
        <v>5</v>
      </c>
      <c r="D30" s="15">
        <v>5</v>
      </c>
      <c r="E30" s="18">
        <v>5</v>
      </c>
      <c r="J30" s="39" t="s">
        <v>31</v>
      </c>
      <c r="K30" s="57">
        <f t="shared" si="9"/>
        <v>0.29500000000000004</v>
      </c>
      <c r="L30" s="57">
        <f t="shared" si="9"/>
        <v>0.29800000000000004</v>
      </c>
      <c r="M30" s="75">
        <f t="shared" si="9"/>
        <v>0.42200000000000004</v>
      </c>
      <c r="T30" t="s">
        <v>16</v>
      </c>
      <c r="U30" s="7">
        <v>611</v>
      </c>
      <c r="V30" s="7">
        <v>673</v>
      </c>
      <c r="W30" s="7">
        <v>589</v>
      </c>
      <c r="Y30" s="39" t="s">
        <v>31</v>
      </c>
      <c r="Z30" s="43">
        <v>393.94</v>
      </c>
      <c r="AA30" s="16">
        <v>269.48</v>
      </c>
      <c r="AB30" s="31">
        <v>335.72</v>
      </c>
      <c r="AD30" t="s">
        <v>50</v>
      </c>
      <c r="AE30" s="12"/>
      <c r="AF30">
        <f>AF29-AF28</f>
        <v>85.184745583956243</v>
      </c>
    </row>
    <row r="31" spans="2:33" x14ac:dyDescent="0.3">
      <c r="B31" s="39" t="s">
        <v>6</v>
      </c>
      <c r="C31" s="37">
        <v>7</v>
      </c>
      <c r="D31" s="15">
        <v>6</v>
      </c>
      <c r="E31" s="18">
        <v>7</v>
      </c>
      <c r="J31" s="39" t="s">
        <v>6</v>
      </c>
      <c r="K31" s="57">
        <f t="shared" si="9"/>
        <v>0.91768292682926833</v>
      </c>
      <c r="L31" s="57">
        <f t="shared" si="9"/>
        <v>0.83025210084033607</v>
      </c>
      <c r="M31" s="75">
        <f t="shared" si="9"/>
        <v>0.87462686567164183</v>
      </c>
      <c r="T31" t="s">
        <v>6</v>
      </c>
      <c r="U31" s="7">
        <v>190</v>
      </c>
      <c r="V31" s="7">
        <v>52</v>
      </c>
      <c r="W31" s="7">
        <v>91</v>
      </c>
      <c r="Y31" s="39" t="s">
        <v>6</v>
      </c>
      <c r="Z31" s="43">
        <v>10002.08</v>
      </c>
      <c r="AA31" s="16">
        <v>7069.24</v>
      </c>
      <c r="AB31" s="31">
        <v>10001.5</v>
      </c>
    </row>
    <row r="32" spans="2:33" x14ac:dyDescent="0.3">
      <c r="B32" s="39" t="s">
        <v>7</v>
      </c>
      <c r="C32" s="37">
        <v>5</v>
      </c>
      <c r="D32" s="15">
        <v>5</v>
      </c>
      <c r="E32" s="18">
        <v>5</v>
      </c>
      <c r="J32" s="39" t="s">
        <v>7</v>
      </c>
      <c r="K32" s="57">
        <f t="shared" si="9"/>
        <v>0.79</v>
      </c>
      <c r="L32" s="57">
        <f t="shared" si="9"/>
        <v>0.68300000000000005</v>
      </c>
      <c r="M32" s="75">
        <f t="shared" si="9"/>
        <v>0.57200000000000006</v>
      </c>
      <c r="T32" t="s">
        <v>7</v>
      </c>
      <c r="U32" s="7">
        <v>6</v>
      </c>
      <c r="V32" s="7">
        <v>26</v>
      </c>
      <c r="W32" s="7">
        <v>47</v>
      </c>
      <c r="Y32" s="39" t="s">
        <v>7</v>
      </c>
      <c r="Z32" s="43">
        <v>2803.98</v>
      </c>
      <c r="AA32" s="16">
        <v>5293.96</v>
      </c>
      <c r="AB32" s="31">
        <v>1950.73</v>
      </c>
      <c r="AD32" t="s">
        <v>51</v>
      </c>
      <c r="AE32" s="43">
        <v>1836.87</v>
      </c>
      <c r="AF32">
        <f>28.6*(LOG(AE32)+1)</f>
        <v>121.95264284801578</v>
      </c>
    </row>
    <row r="33" spans="2:28" x14ac:dyDescent="0.3">
      <c r="B33" s="39" t="s">
        <v>8</v>
      </c>
      <c r="C33" s="37">
        <v>5</v>
      </c>
      <c r="D33" s="15">
        <v>5</v>
      </c>
      <c r="E33" s="18">
        <v>5</v>
      </c>
      <c r="J33" s="39" t="s">
        <v>8</v>
      </c>
      <c r="K33" s="57">
        <f t="shared" si="9"/>
        <v>0.19599999999999995</v>
      </c>
      <c r="L33" s="57">
        <f t="shared" si="9"/>
        <v>0.81499999999999995</v>
      </c>
      <c r="M33" s="75">
        <f t="shared" si="9"/>
        <v>0.87</v>
      </c>
      <c r="T33" t="s">
        <v>8</v>
      </c>
      <c r="U33" s="7">
        <v>412</v>
      </c>
      <c r="V33" s="7">
        <v>11</v>
      </c>
      <c r="W33" s="7">
        <v>640</v>
      </c>
      <c r="Y33" s="39" t="s">
        <v>8</v>
      </c>
      <c r="Z33" s="43">
        <v>263.66000000000003</v>
      </c>
      <c r="AA33" s="16">
        <v>81.39</v>
      </c>
      <c r="AB33" s="31">
        <v>231.61</v>
      </c>
    </row>
    <row r="34" spans="2:28" x14ac:dyDescent="0.3">
      <c r="B34" s="39" t="s">
        <v>9</v>
      </c>
      <c r="C34" s="37">
        <v>5</v>
      </c>
      <c r="D34" s="15">
        <v>5</v>
      </c>
      <c r="E34" s="18">
        <v>5</v>
      </c>
      <c r="J34" s="39" t="s">
        <v>9</v>
      </c>
      <c r="K34" s="57">
        <f t="shared" si="9"/>
        <v>0.68700000000000006</v>
      </c>
      <c r="L34" s="57">
        <f t="shared" si="9"/>
        <v>0.60699999999999998</v>
      </c>
      <c r="M34" s="75">
        <f t="shared" si="9"/>
        <v>0.55600000000000005</v>
      </c>
      <c r="T34" t="s">
        <v>9</v>
      </c>
      <c r="U34" s="7">
        <v>0</v>
      </c>
      <c r="V34" s="7">
        <v>0</v>
      </c>
      <c r="W34" s="7">
        <v>56</v>
      </c>
      <c r="Y34" s="39" t="s">
        <v>9</v>
      </c>
      <c r="Z34" s="43">
        <v>2651.75</v>
      </c>
      <c r="AA34" s="16">
        <v>1369.53</v>
      </c>
      <c r="AB34" s="31">
        <v>3180.24</v>
      </c>
    </row>
    <row r="35" spans="2:28" x14ac:dyDescent="0.3">
      <c r="B35" s="39" t="s">
        <v>10</v>
      </c>
      <c r="C35" s="37">
        <v>6</v>
      </c>
      <c r="D35" s="15">
        <v>5</v>
      </c>
      <c r="E35" s="18">
        <v>6</v>
      </c>
      <c r="J35" s="39" t="s">
        <v>10</v>
      </c>
      <c r="K35" s="57">
        <f t="shared" si="9"/>
        <v>0.74525745257452569</v>
      </c>
      <c r="L35" s="57">
        <f t="shared" si="9"/>
        <v>0.54960091220068419</v>
      </c>
      <c r="M35" s="75">
        <f t="shared" si="9"/>
        <v>0.4661764705882353</v>
      </c>
      <c r="T35" t="s">
        <v>10</v>
      </c>
      <c r="U35" s="7">
        <v>147</v>
      </c>
      <c r="V35" s="7">
        <v>132</v>
      </c>
      <c r="W35" s="7">
        <v>511</v>
      </c>
      <c r="Y35" s="39" t="s">
        <v>10</v>
      </c>
      <c r="Z35" s="43">
        <v>4667.97</v>
      </c>
      <c r="AA35" s="16">
        <v>3413.98</v>
      </c>
      <c r="AB35" s="31">
        <v>3210.01</v>
      </c>
    </row>
    <row r="36" spans="2:28" ht="15" thickBot="1" x14ac:dyDescent="0.35">
      <c r="B36" s="42" t="s">
        <v>11</v>
      </c>
      <c r="C36" s="41">
        <v>6</v>
      </c>
      <c r="D36" s="19">
        <v>5</v>
      </c>
      <c r="E36" s="20">
        <v>6</v>
      </c>
      <c r="J36" s="42" t="s">
        <v>11</v>
      </c>
      <c r="K36" s="76">
        <f t="shared" si="9"/>
        <v>0.9116809116809117</v>
      </c>
      <c r="L36" s="76">
        <f t="shared" si="9"/>
        <v>0.93886462882096067</v>
      </c>
      <c r="M36" s="77">
        <f t="shared" si="9"/>
        <v>0.91161178509532059</v>
      </c>
      <c r="T36" t="s">
        <v>11</v>
      </c>
      <c r="U36" s="7">
        <v>198</v>
      </c>
      <c r="V36" s="7">
        <v>51</v>
      </c>
      <c r="W36" s="7">
        <v>536</v>
      </c>
      <c r="Y36" s="42" t="s">
        <v>11</v>
      </c>
      <c r="Z36" s="41">
        <v>10001.83</v>
      </c>
      <c r="AA36" s="21">
        <v>3249.65</v>
      </c>
      <c r="AB36" s="22">
        <v>7576.86</v>
      </c>
    </row>
    <row r="37" spans="2:28" ht="15" thickBot="1" x14ac:dyDescent="0.35">
      <c r="T37" s="7"/>
    </row>
    <row r="38" spans="2:28" ht="15" thickBot="1" x14ac:dyDescent="0.35">
      <c r="B38" s="28" t="s">
        <v>44</v>
      </c>
      <c r="C38" s="29"/>
      <c r="D38" s="29"/>
      <c r="E38" s="30"/>
      <c r="T38" t="s">
        <v>33</v>
      </c>
    </row>
    <row r="39" spans="2:28" x14ac:dyDescent="0.3">
      <c r="B39" s="48"/>
      <c r="C39" s="60" t="s">
        <v>2</v>
      </c>
      <c r="D39" s="61" t="s">
        <v>3</v>
      </c>
      <c r="E39" s="62" t="s">
        <v>4</v>
      </c>
      <c r="U39" t="s">
        <v>2</v>
      </c>
      <c r="V39" t="s">
        <v>3</v>
      </c>
      <c r="W39" t="s">
        <v>4</v>
      </c>
    </row>
    <row r="40" spans="2:28" x14ac:dyDescent="0.3">
      <c r="B40" s="47" t="s">
        <v>1</v>
      </c>
      <c r="C40" s="71"/>
      <c r="D40" s="69"/>
      <c r="E40" s="70"/>
      <c r="G40" t="s">
        <v>17</v>
      </c>
      <c r="T40" t="s">
        <v>1</v>
      </c>
      <c r="U40">
        <v>4</v>
      </c>
      <c r="V40">
        <v>8</v>
      </c>
      <c r="W40">
        <v>8</v>
      </c>
    </row>
    <row r="41" spans="2:28" x14ac:dyDescent="0.3">
      <c r="B41" s="39" t="s">
        <v>5</v>
      </c>
      <c r="C41" s="72"/>
      <c r="D41" s="63"/>
      <c r="E41" s="65"/>
      <c r="G41" t="s">
        <v>18</v>
      </c>
      <c r="T41" t="s">
        <v>5</v>
      </c>
      <c r="U41" s="7">
        <v>22</v>
      </c>
      <c r="V41" s="7">
        <v>6</v>
      </c>
      <c r="W41" s="7">
        <v>9</v>
      </c>
    </row>
    <row r="42" spans="2:28" x14ac:dyDescent="0.3">
      <c r="B42" s="39" t="s">
        <v>31</v>
      </c>
      <c r="C42" s="72"/>
      <c r="D42" s="63"/>
      <c r="E42" s="65"/>
      <c r="T42" t="s">
        <v>16</v>
      </c>
      <c r="U42" s="7">
        <v>9</v>
      </c>
      <c r="V42" s="7">
        <v>8</v>
      </c>
      <c r="W42" s="7">
        <v>6</v>
      </c>
    </row>
    <row r="43" spans="2:28" x14ac:dyDescent="0.3">
      <c r="B43" s="39" t="s">
        <v>6</v>
      </c>
      <c r="C43" s="64"/>
      <c r="D43" s="64"/>
      <c r="E43" s="66"/>
      <c r="G43" t="s">
        <v>19</v>
      </c>
      <c r="T43" t="s">
        <v>6</v>
      </c>
      <c r="U43" s="7">
        <v>8</v>
      </c>
      <c r="V43" s="7">
        <v>53</v>
      </c>
      <c r="W43" s="7">
        <v>227</v>
      </c>
    </row>
    <row r="44" spans="2:28" x14ac:dyDescent="0.3">
      <c r="B44" s="39" t="s">
        <v>7</v>
      </c>
      <c r="C44" s="73"/>
      <c r="D44" s="63"/>
      <c r="E44" s="65"/>
      <c r="G44" t="s">
        <v>20</v>
      </c>
      <c r="T44" t="s">
        <v>7</v>
      </c>
      <c r="U44" s="7">
        <v>201</v>
      </c>
      <c r="V44" s="7">
        <v>54</v>
      </c>
      <c r="W44" s="7">
        <v>654</v>
      </c>
    </row>
    <row r="45" spans="2:28" x14ac:dyDescent="0.3">
      <c r="B45" s="39" t="s">
        <v>8</v>
      </c>
      <c r="C45" s="72"/>
      <c r="D45" s="63"/>
      <c r="E45" s="65"/>
      <c r="T45" t="s">
        <v>8</v>
      </c>
      <c r="U45" s="7">
        <v>4</v>
      </c>
      <c r="V45" s="7">
        <v>10</v>
      </c>
      <c r="W45" s="7">
        <v>4</v>
      </c>
    </row>
    <row r="46" spans="2:28" x14ac:dyDescent="0.3">
      <c r="B46" s="39" t="s">
        <v>9</v>
      </c>
      <c r="C46" s="72"/>
      <c r="D46" s="63"/>
      <c r="E46" s="65"/>
      <c r="T46" t="s">
        <v>9</v>
      </c>
      <c r="U46" s="7">
        <v>41</v>
      </c>
      <c r="V46" s="7">
        <v>76</v>
      </c>
      <c r="W46" s="7">
        <v>77</v>
      </c>
    </row>
    <row r="47" spans="2:28" x14ac:dyDescent="0.3">
      <c r="B47" s="39" t="s">
        <v>10</v>
      </c>
      <c r="C47" s="73"/>
      <c r="D47" s="64"/>
      <c r="E47" s="66"/>
      <c r="T47" t="s">
        <v>10</v>
      </c>
      <c r="U47" s="7">
        <v>1</v>
      </c>
      <c r="V47" s="7">
        <v>1</v>
      </c>
      <c r="W47" s="7">
        <v>38</v>
      </c>
    </row>
    <row r="48" spans="2:28" ht="15" thickBot="1" x14ac:dyDescent="0.35">
      <c r="B48" s="42" t="s">
        <v>11</v>
      </c>
      <c r="C48" s="74"/>
      <c r="D48" s="67"/>
      <c r="E48" s="68"/>
      <c r="T48" t="s">
        <v>11</v>
      </c>
      <c r="U48" s="7">
        <v>230</v>
      </c>
      <c r="V48" s="7">
        <v>53</v>
      </c>
      <c r="W48" s="7">
        <v>0</v>
      </c>
    </row>
    <row r="49" spans="3:23" x14ac:dyDescent="0.3">
      <c r="C49" s="7"/>
      <c r="D49" s="7"/>
      <c r="E49" s="7"/>
    </row>
    <row r="50" spans="3:23" x14ac:dyDescent="0.3">
      <c r="T50" t="s">
        <v>37</v>
      </c>
    </row>
    <row r="51" spans="3:23" x14ac:dyDescent="0.3">
      <c r="C51" s="3"/>
      <c r="D51" s="1" t="s">
        <v>0</v>
      </c>
      <c r="U51" t="s">
        <v>2</v>
      </c>
      <c r="V51" t="s">
        <v>3</v>
      </c>
      <c r="W51" t="s">
        <v>4</v>
      </c>
    </row>
    <row r="52" spans="3:23" x14ac:dyDescent="0.3">
      <c r="C52" s="2"/>
      <c r="D52" s="1" t="s">
        <v>12</v>
      </c>
      <c r="T52" t="s">
        <v>1</v>
      </c>
      <c r="U52" t="str">
        <f>IF(U40&lt;U28,"NO","YES")</f>
        <v>NO</v>
      </c>
      <c r="V52" t="str">
        <f t="shared" ref="V52:W52" si="10">IF(V40&lt;V28,"NO","YES")</f>
        <v>YES</v>
      </c>
      <c r="W52" t="str">
        <f t="shared" si="10"/>
        <v>NO</v>
      </c>
    </row>
    <row r="53" spans="3:23" x14ac:dyDescent="0.3">
      <c r="C53" s="4"/>
      <c r="D53" s="1" t="s">
        <v>13</v>
      </c>
      <c r="T53" t="s">
        <v>5</v>
      </c>
      <c r="U53" t="str">
        <f t="shared" ref="U53:W58" si="11">IF(U41&lt;U29,"NO","YES")</f>
        <v>NO</v>
      </c>
      <c r="V53" t="str">
        <f t="shared" si="11"/>
        <v>NO</v>
      </c>
      <c r="W53" t="str">
        <f t="shared" si="11"/>
        <v>NO</v>
      </c>
    </row>
    <row r="54" spans="3:23" x14ac:dyDescent="0.3">
      <c r="C54" s="5"/>
      <c r="D54" s="1" t="s">
        <v>14</v>
      </c>
      <c r="T54" t="s">
        <v>16</v>
      </c>
      <c r="U54" t="str">
        <f t="shared" si="11"/>
        <v>NO</v>
      </c>
      <c r="V54" t="str">
        <f t="shared" si="11"/>
        <v>NO</v>
      </c>
      <c r="W54" t="str">
        <f t="shared" si="11"/>
        <v>NO</v>
      </c>
    </row>
    <row r="55" spans="3:23" x14ac:dyDescent="0.3">
      <c r="C55" s="10"/>
      <c r="D55" s="1" t="s">
        <v>36</v>
      </c>
      <c r="T55" t="s">
        <v>6</v>
      </c>
      <c r="U55" t="str">
        <f t="shared" si="11"/>
        <v>NO</v>
      </c>
      <c r="V55" t="str">
        <f t="shared" si="11"/>
        <v>YES</v>
      </c>
      <c r="W55" t="str">
        <f t="shared" si="11"/>
        <v>YES</v>
      </c>
    </row>
    <row r="56" spans="3:23" x14ac:dyDescent="0.3">
      <c r="C56" s="11"/>
      <c r="D56" s="1" t="s">
        <v>34</v>
      </c>
      <c r="T56" t="s">
        <v>7</v>
      </c>
      <c r="U56" t="str">
        <f t="shared" ref="U56" si="12">IF(U44&lt;U32,"NO","YES")</f>
        <v>YES</v>
      </c>
      <c r="V56" t="str">
        <f t="shared" si="11"/>
        <v>YES</v>
      </c>
      <c r="W56" t="str">
        <f t="shared" si="11"/>
        <v>YES</v>
      </c>
    </row>
    <row r="57" spans="3:23" x14ac:dyDescent="0.3">
      <c r="D57" t="s">
        <v>35</v>
      </c>
      <c r="T57" t="s">
        <v>8</v>
      </c>
      <c r="U57" t="str">
        <f t="shared" ref="U57" si="13">IF(U45&lt;U33,"NO","YES")</f>
        <v>NO</v>
      </c>
      <c r="V57" t="str">
        <f t="shared" si="11"/>
        <v>NO</v>
      </c>
      <c r="W57" t="str">
        <f t="shared" si="11"/>
        <v>NO</v>
      </c>
    </row>
    <row r="58" spans="3:23" x14ac:dyDescent="0.3">
      <c r="T58" t="s">
        <v>9</v>
      </c>
      <c r="U58" t="str">
        <f t="shared" si="11"/>
        <v>YES</v>
      </c>
      <c r="V58" t="str">
        <f t="shared" si="11"/>
        <v>YES</v>
      </c>
      <c r="W58" t="str">
        <f t="shared" si="11"/>
        <v>YES</v>
      </c>
    </row>
    <row r="59" spans="3:23" x14ac:dyDescent="0.3">
      <c r="T59" t="s">
        <v>10</v>
      </c>
      <c r="U59" t="str">
        <f t="shared" ref="U59:W59" si="14">IF(U47&lt;U35,"NO","YES")</f>
        <v>NO</v>
      </c>
      <c r="V59" t="str">
        <f t="shared" si="14"/>
        <v>NO</v>
      </c>
      <c r="W59" t="str">
        <f t="shared" si="14"/>
        <v>NO</v>
      </c>
    </row>
    <row r="60" spans="3:23" x14ac:dyDescent="0.3">
      <c r="T60" t="s">
        <v>11</v>
      </c>
      <c r="U60" t="str">
        <f t="shared" ref="U60:W60" si="15">IF(U48&lt;U36,"NO","YES")</f>
        <v>YES</v>
      </c>
      <c r="V60" t="str">
        <f t="shared" si="15"/>
        <v>YES</v>
      </c>
      <c r="W60" t="str">
        <f t="shared" si="15"/>
        <v>NO</v>
      </c>
    </row>
  </sheetData>
  <conditionalFormatting sqref="P24:Q24">
    <cfRule type="colorScale" priority="105">
      <colorScale>
        <cfvo type="min"/>
        <cfvo type="max"/>
        <color theme="5" tint="0.39997558519241921"/>
        <color theme="9" tint="0.39997558519241921"/>
      </colorScale>
    </cfRule>
  </conditionalFormatting>
  <conditionalFormatting sqref="P12">
    <cfRule type="colorScale" priority="104">
      <colorScale>
        <cfvo type="min"/>
        <cfvo type="max"/>
        <color theme="5" tint="0.39997558519241921"/>
        <color theme="9" tint="0.39997558519241921"/>
      </colorScale>
    </cfRule>
  </conditionalFormatting>
  <conditionalFormatting sqref="U12">
    <cfRule type="colorScale" priority="103">
      <colorScale>
        <cfvo type="min"/>
        <cfvo type="max"/>
        <color theme="5" tint="0.39997558519241921"/>
        <color theme="9" tint="0.39997558519241921"/>
      </colorScale>
    </cfRule>
  </conditionalFormatting>
  <conditionalFormatting sqref="U24">
    <cfRule type="colorScale" priority="102">
      <colorScale>
        <cfvo type="min"/>
        <cfvo type="max"/>
        <color theme="5" tint="0.39997558519241921"/>
        <color theme="9" tint="0.39997558519241921"/>
      </colorScale>
    </cfRule>
  </conditionalFormatting>
  <conditionalFormatting sqref="U4:W12">
    <cfRule type="colorScale" priority="95">
      <colorScale>
        <cfvo type="min"/>
        <cfvo type="max"/>
        <color theme="5" tint="0.39997558519241921"/>
        <color theme="9" tint="0.39997558519241921"/>
      </colorScale>
    </cfRule>
  </conditionalFormatting>
  <conditionalFormatting sqref="U16:W24">
    <cfRule type="colorScale" priority="93">
      <colorScale>
        <cfvo type="min"/>
        <cfvo type="max"/>
        <color theme="5" tint="0.39997558519241921"/>
        <color theme="9" tint="0.39997558519241921"/>
      </colorScale>
    </cfRule>
  </conditionalFormatting>
  <conditionalFormatting sqref="K4:M12">
    <cfRule type="colorScale" priority="88">
      <colorScale>
        <cfvo type="min"/>
        <cfvo type="max"/>
        <color theme="5" tint="0.59999389629810485"/>
        <color theme="9" tint="0.59999389629810485"/>
      </colorScale>
    </cfRule>
  </conditionalFormatting>
  <conditionalFormatting sqref="P4:R11 P12 R12">
    <cfRule type="colorScale" priority="121">
      <colorScale>
        <cfvo type="min"/>
        <cfvo type="max"/>
        <color theme="5" tint="0.39997558519241921"/>
        <color theme="9" tint="0.39997558519241921"/>
      </colorScale>
    </cfRule>
  </conditionalFormatting>
  <conditionalFormatting sqref="P16:R24">
    <cfRule type="colorScale" priority="122">
      <colorScale>
        <cfvo type="min"/>
        <cfvo type="max"/>
        <color theme="5" tint="0.39997558519241921"/>
        <color theme="9" tint="0.39997558519241921"/>
      </colorScale>
    </cfRule>
  </conditionalFormatting>
  <conditionalFormatting sqref="C4:E12">
    <cfRule type="colorScale" priority="87">
      <colorScale>
        <cfvo type="min"/>
        <cfvo type="max"/>
        <color theme="5" tint="0.59999389629810485"/>
        <color theme="9" tint="0.59999389629810485"/>
      </colorScale>
    </cfRule>
  </conditionalFormatting>
  <conditionalFormatting sqref="C16:E24">
    <cfRule type="colorScale" priority="86">
      <colorScale>
        <cfvo type="min"/>
        <cfvo type="max"/>
        <color theme="7" tint="0.59999389629810485"/>
        <color theme="8" tint="0.59999389629810485"/>
      </colorScale>
    </cfRule>
  </conditionalFormatting>
  <conditionalFormatting sqref="C28:E36">
    <cfRule type="colorScale" priority="85">
      <colorScale>
        <cfvo type="min"/>
        <cfvo type="max"/>
        <color theme="7" tint="0.59999389629810485"/>
        <color theme="8" tint="0.59999389629810485"/>
      </colorScale>
    </cfRule>
  </conditionalFormatting>
  <conditionalFormatting sqref="P4:R12">
    <cfRule type="colorScale" priority="84">
      <colorScale>
        <cfvo type="min"/>
        <cfvo type="max"/>
        <color theme="5" tint="0.39997558519241921"/>
        <color theme="9" tint="0.39997558519241921"/>
      </colorScale>
    </cfRule>
  </conditionalFormatting>
  <conditionalFormatting sqref="K16:M24">
    <cfRule type="colorScale" priority="83">
      <colorScale>
        <cfvo type="min"/>
        <cfvo type="max"/>
        <color theme="7" tint="0.59999389629810485"/>
        <color theme="8" tint="0.59999389629810485"/>
      </colorScale>
    </cfRule>
  </conditionalFormatting>
  <conditionalFormatting sqref="U28:W36">
    <cfRule type="colorScale" priority="77">
      <colorScale>
        <cfvo type="min"/>
        <cfvo type="max"/>
        <color theme="7" tint="0.59999389629810485"/>
        <color theme="8" tint="0.59999389629810485"/>
      </colorScale>
    </cfRule>
  </conditionalFormatting>
  <conditionalFormatting sqref="U40:W48">
    <cfRule type="colorScale" priority="76">
      <colorScale>
        <cfvo type="min"/>
        <cfvo type="max"/>
        <color theme="7" tint="0.59999389629810485"/>
        <color theme="8" tint="0.59999389629810485"/>
      </colorScale>
    </cfRule>
  </conditionalFormatting>
  <conditionalFormatting sqref="U52:W60">
    <cfRule type="cellIs" dxfId="1" priority="74" operator="equal">
      <formula>"NO"</formula>
    </cfRule>
    <cfRule type="cellIs" dxfId="0" priority="75" operator="equal">
      <formula>"YES"</formula>
    </cfRule>
  </conditionalFormatting>
  <conditionalFormatting sqref="Z4:AB12">
    <cfRule type="colorScale" priority="73">
      <colorScale>
        <cfvo type="min"/>
        <cfvo type="max"/>
        <color theme="9" tint="0.59999389629810485"/>
        <color theme="5" tint="0.59999389629810485"/>
      </colorScale>
    </cfRule>
  </conditionalFormatting>
  <conditionalFormatting sqref="Z16:AB24">
    <cfRule type="colorScale" priority="72">
      <colorScale>
        <cfvo type="min"/>
        <cfvo type="max"/>
        <color theme="9" tint="0.59999389629810485"/>
        <color theme="5" tint="0.59999389629810485"/>
      </colorScale>
    </cfRule>
  </conditionalFormatting>
  <conditionalFormatting sqref="Z28:AB36">
    <cfRule type="colorScale" priority="71">
      <colorScale>
        <cfvo type="min"/>
        <cfvo type="max"/>
        <color theme="9" tint="0.59999389629810485"/>
        <color theme="5" tint="0.59999389629810485"/>
      </colorScale>
    </cfRule>
  </conditionalFormatting>
  <conditionalFormatting sqref="K28:M36">
    <cfRule type="colorScale" priority="70">
      <colorScale>
        <cfvo type="min"/>
        <cfvo type="max"/>
        <color theme="5" tint="0.59999389629810485"/>
        <color theme="9" tint="0.59999389629810485"/>
      </colorScale>
    </cfRule>
  </conditionalFormatting>
  <conditionalFormatting sqref="AE28">
    <cfRule type="colorScale" priority="3">
      <colorScale>
        <cfvo type="min"/>
        <cfvo type="max"/>
        <color theme="9" tint="0.59999389629810485"/>
        <color theme="5" tint="0.59999389629810485"/>
      </colorScale>
    </cfRule>
  </conditionalFormatting>
  <conditionalFormatting sqref="AE32">
    <cfRule type="colorScale" priority="2">
      <colorScale>
        <cfvo type="min"/>
        <cfvo type="max"/>
        <color theme="9" tint="0.59999389629810485"/>
        <color theme="5" tint="0.59999389629810485"/>
      </colorScale>
    </cfRule>
  </conditionalFormatting>
  <conditionalFormatting sqref="AE29">
    <cfRule type="colorScale" priority="1">
      <colorScale>
        <cfvo type="min"/>
        <cfvo type="max"/>
        <color theme="9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D770-1636-4466-83A3-E95B5262AF81}">
  <dimension ref="B1:Y16"/>
  <sheetViews>
    <sheetView tabSelected="1" topLeftCell="O1" workbookViewId="0">
      <selection activeCell="Y5" sqref="Y5"/>
    </sheetView>
  </sheetViews>
  <sheetFormatPr defaultRowHeight="14.4" x14ac:dyDescent="0.3"/>
  <sheetData>
    <row r="1" spans="2:25" ht="15" thickBot="1" x14ac:dyDescent="0.35"/>
    <row r="2" spans="2:25" ht="15" thickBot="1" x14ac:dyDescent="0.35">
      <c r="B2" s="28" t="s">
        <v>38</v>
      </c>
      <c r="C2" s="29"/>
      <c r="D2" s="29"/>
      <c r="E2" s="30"/>
      <c r="G2" s="28" t="s">
        <v>30</v>
      </c>
      <c r="H2" s="29"/>
      <c r="I2" s="29"/>
      <c r="J2" s="30"/>
      <c r="L2" t="s">
        <v>23</v>
      </c>
      <c r="Q2" t="s">
        <v>25</v>
      </c>
      <c r="V2" s="28" t="s">
        <v>27</v>
      </c>
      <c r="W2" s="29"/>
      <c r="X2" s="29"/>
      <c r="Y2" s="30"/>
    </row>
    <row r="3" spans="2:25" x14ac:dyDescent="0.3">
      <c r="B3" s="12"/>
      <c r="C3" s="12" t="s">
        <v>53</v>
      </c>
      <c r="D3" s="12" t="s">
        <v>54</v>
      </c>
      <c r="E3" s="12" t="s">
        <v>55</v>
      </c>
      <c r="G3" s="12"/>
      <c r="H3" s="12" t="s">
        <v>53</v>
      </c>
      <c r="I3" s="12" t="s">
        <v>54</v>
      </c>
      <c r="J3" s="12" t="s">
        <v>55</v>
      </c>
      <c r="L3" s="12"/>
      <c r="M3" s="12" t="s">
        <v>53</v>
      </c>
      <c r="N3" s="12" t="s">
        <v>54</v>
      </c>
      <c r="O3" s="12" t="s">
        <v>55</v>
      </c>
      <c r="P3" s="12"/>
      <c r="Q3" s="12"/>
      <c r="R3" s="12" t="s">
        <v>53</v>
      </c>
      <c r="S3" s="12" t="s">
        <v>54</v>
      </c>
      <c r="T3" s="12" t="s">
        <v>55</v>
      </c>
      <c r="V3" s="12"/>
      <c r="W3" s="12" t="s">
        <v>53</v>
      </c>
      <c r="X3" s="12" t="s">
        <v>54</v>
      </c>
      <c r="Y3" s="12" t="s">
        <v>55</v>
      </c>
    </row>
    <row r="4" spans="2:25" x14ac:dyDescent="0.3">
      <c r="B4" t="s">
        <v>52</v>
      </c>
      <c r="C4">
        <v>1000</v>
      </c>
      <c r="D4">
        <v>1000</v>
      </c>
      <c r="E4">
        <v>1000</v>
      </c>
      <c r="G4" t="s">
        <v>52</v>
      </c>
      <c r="H4" s="80">
        <f>M4/(M4+M8)</f>
        <v>0.73499999999999999</v>
      </c>
      <c r="I4" s="80">
        <f t="shared" ref="I4:J4" si="0">N4/(N4+N8)</f>
        <v>0.71099999999999997</v>
      </c>
      <c r="J4" s="80">
        <f t="shared" si="0"/>
        <v>0.78400000000000003</v>
      </c>
      <c r="L4" t="s">
        <v>52</v>
      </c>
      <c r="M4">
        <v>735</v>
      </c>
      <c r="N4">
        <v>711</v>
      </c>
      <c r="O4">
        <v>784</v>
      </c>
      <c r="Q4" t="s">
        <v>52</v>
      </c>
      <c r="R4">
        <v>4.49</v>
      </c>
      <c r="S4">
        <v>4.49</v>
      </c>
      <c r="T4">
        <v>4.49</v>
      </c>
      <c r="V4" t="s">
        <v>52</v>
      </c>
      <c r="W4">
        <v>0.54700000000000004</v>
      </c>
      <c r="X4">
        <v>0.57799999999999996</v>
      </c>
      <c r="Y4">
        <v>0.58099999999999996</v>
      </c>
    </row>
    <row r="5" spans="2:25" ht="15" thickBot="1" x14ac:dyDescent="0.35"/>
    <row r="6" spans="2:25" ht="15" thickBot="1" x14ac:dyDescent="0.35">
      <c r="B6" s="25" t="s">
        <v>42</v>
      </c>
      <c r="C6" s="26"/>
      <c r="D6" s="26"/>
      <c r="E6" s="27"/>
      <c r="G6" s="28" t="s">
        <v>39</v>
      </c>
      <c r="H6" s="29"/>
      <c r="I6" s="29"/>
      <c r="J6" s="30"/>
      <c r="L6" t="s">
        <v>24</v>
      </c>
      <c r="Q6" t="s">
        <v>26</v>
      </c>
      <c r="V6" s="25" t="s">
        <v>28</v>
      </c>
      <c r="W6" s="26"/>
      <c r="X6" s="26"/>
      <c r="Y6" s="27"/>
    </row>
    <row r="7" spans="2:25" x14ac:dyDescent="0.3">
      <c r="B7" s="12"/>
      <c r="C7" s="12" t="s">
        <v>53</v>
      </c>
      <c r="D7" s="12" t="s">
        <v>54</v>
      </c>
      <c r="E7" s="12" t="s">
        <v>55</v>
      </c>
      <c r="G7" s="12"/>
      <c r="H7" s="12" t="s">
        <v>53</v>
      </c>
      <c r="I7" s="12" t="s">
        <v>54</v>
      </c>
      <c r="J7" s="12" t="s">
        <v>55</v>
      </c>
      <c r="L7" s="12"/>
      <c r="M7" s="12" t="s">
        <v>53</v>
      </c>
      <c r="N7" s="12" t="s">
        <v>54</v>
      </c>
      <c r="O7" s="12" t="s">
        <v>55</v>
      </c>
      <c r="P7" s="12"/>
      <c r="Q7" s="12"/>
      <c r="R7" s="12" t="s">
        <v>53</v>
      </c>
      <c r="S7" s="12" t="s">
        <v>54</v>
      </c>
      <c r="T7" s="12" t="s">
        <v>55</v>
      </c>
      <c r="V7" s="12"/>
      <c r="W7" s="12" t="s">
        <v>53</v>
      </c>
      <c r="X7" s="12" t="s">
        <v>54</v>
      </c>
      <c r="Y7" s="12" t="s">
        <v>55</v>
      </c>
    </row>
    <row r="8" spans="2:25" x14ac:dyDescent="0.3">
      <c r="B8" t="s">
        <v>52</v>
      </c>
      <c r="C8">
        <v>1</v>
      </c>
      <c r="D8">
        <v>1</v>
      </c>
      <c r="E8">
        <v>1</v>
      </c>
      <c r="G8" t="s">
        <v>52</v>
      </c>
      <c r="H8">
        <v>5</v>
      </c>
      <c r="I8">
        <v>5</v>
      </c>
      <c r="J8">
        <v>5</v>
      </c>
      <c r="L8" t="s">
        <v>52</v>
      </c>
      <c r="M8">
        <v>265</v>
      </c>
      <c r="N8">
        <v>289</v>
      </c>
      <c r="O8">
        <v>216</v>
      </c>
      <c r="Q8" t="s">
        <v>52</v>
      </c>
      <c r="R8">
        <v>6.37</v>
      </c>
      <c r="S8">
        <v>6.37</v>
      </c>
      <c r="T8">
        <v>5.61</v>
      </c>
      <c r="V8" t="s">
        <v>52</v>
      </c>
      <c r="W8">
        <v>7.3369999999999997</v>
      </c>
      <c r="X8">
        <v>17.094000000000001</v>
      </c>
      <c r="Y8">
        <v>9.1880000000000006</v>
      </c>
    </row>
    <row r="9" spans="2:25" ht="15" thickBot="1" x14ac:dyDescent="0.35"/>
    <row r="10" spans="2:25" ht="15" thickBot="1" x14ac:dyDescent="0.35">
      <c r="B10" s="28" t="s">
        <v>43</v>
      </c>
      <c r="C10" s="29"/>
      <c r="D10" s="29"/>
      <c r="E10" s="30"/>
      <c r="G10" s="28" t="s">
        <v>45</v>
      </c>
      <c r="H10" s="29"/>
      <c r="I10" s="29"/>
      <c r="J10" s="30"/>
      <c r="Q10" t="s">
        <v>32</v>
      </c>
      <c r="V10" s="28" t="s">
        <v>29</v>
      </c>
      <c r="W10" s="29"/>
      <c r="X10" s="29"/>
      <c r="Y10" s="30"/>
    </row>
    <row r="11" spans="2:25" x14ac:dyDescent="0.3">
      <c r="B11" s="12"/>
      <c r="C11" s="12" t="s">
        <v>53</v>
      </c>
      <c r="D11" s="12" t="s">
        <v>54</v>
      </c>
      <c r="E11" s="12" t="s">
        <v>55</v>
      </c>
      <c r="G11" s="12"/>
      <c r="H11" s="12" t="s">
        <v>53</v>
      </c>
      <c r="I11" s="12" t="s">
        <v>54</v>
      </c>
      <c r="J11" s="12" t="s">
        <v>55</v>
      </c>
      <c r="Q11" s="12"/>
      <c r="R11" s="12" t="s">
        <v>53</v>
      </c>
      <c r="S11" s="12" t="s">
        <v>54</v>
      </c>
      <c r="T11" s="12" t="s">
        <v>55</v>
      </c>
      <c r="V11" s="12"/>
      <c r="W11" s="12" t="s">
        <v>53</v>
      </c>
      <c r="X11" s="12" t="s">
        <v>54</v>
      </c>
      <c r="Y11" s="12" t="s">
        <v>55</v>
      </c>
    </row>
    <row r="12" spans="2:25" x14ac:dyDescent="0.3">
      <c r="B12" t="s">
        <v>52</v>
      </c>
      <c r="C12">
        <v>5</v>
      </c>
      <c r="D12">
        <v>6</v>
      </c>
      <c r="E12">
        <v>6</v>
      </c>
      <c r="G12" t="s">
        <v>52</v>
      </c>
      <c r="H12" s="80">
        <f>1-H4</f>
        <v>0.26500000000000001</v>
      </c>
      <c r="I12" s="80">
        <f t="shared" ref="I12:J12" si="1">1-I4</f>
        <v>0.28900000000000003</v>
      </c>
      <c r="J12" s="80">
        <f t="shared" si="1"/>
        <v>0.21599999999999997</v>
      </c>
      <c r="Q12" t="s">
        <v>52</v>
      </c>
      <c r="R12">
        <v>0</v>
      </c>
      <c r="S12">
        <v>0</v>
      </c>
      <c r="T12">
        <v>1</v>
      </c>
      <c r="V12" t="s">
        <v>52</v>
      </c>
      <c r="W12">
        <v>24.236000000000001</v>
      </c>
      <c r="X12">
        <v>154.03299999999999</v>
      </c>
      <c r="Y12">
        <v>63.040999999999997</v>
      </c>
    </row>
    <row r="13" spans="2:25" ht="15" thickBot="1" x14ac:dyDescent="0.35"/>
    <row r="14" spans="2:25" ht="15" thickBot="1" x14ac:dyDescent="0.35">
      <c r="B14" s="28" t="s">
        <v>44</v>
      </c>
      <c r="C14" s="29"/>
      <c r="D14" s="29"/>
      <c r="E14" s="30"/>
      <c r="Q14" t="s">
        <v>33</v>
      </c>
    </row>
    <row r="15" spans="2:25" x14ac:dyDescent="0.3">
      <c r="B15" s="12"/>
      <c r="C15" s="12" t="s">
        <v>53</v>
      </c>
      <c r="D15" s="12" t="s">
        <v>54</v>
      </c>
      <c r="E15" s="12" t="s">
        <v>55</v>
      </c>
      <c r="Q15" s="12"/>
      <c r="R15" s="12" t="s">
        <v>53</v>
      </c>
      <c r="S15" s="12" t="s">
        <v>54</v>
      </c>
      <c r="T15" s="12" t="s">
        <v>55</v>
      </c>
    </row>
    <row r="16" spans="2:25" x14ac:dyDescent="0.3">
      <c r="B16" t="s">
        <v>52</v>
      </c>
      <c r="C16" s="63"/>
      <c r="D16" s="63"/>
      <c r="E16" s="63"/>
      <c r="Q16" t="s">
        <v>52</v>
      </c>
      <c r="R16">
        <v>2</v>
      </c>
      <c r="S16">
        <v>2</v>
      </c>
      <c r="T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4_1_run</vt:lpstr>
      <vt:lpstr>6_24_run_buffers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Wheaton Schroeder</dc:creator>
  <cp:lastModifiedBy>Wheaton Schroeder</cp:lastModifiedBy>
  <dcterms:created xsi:type="dcterms:W3CDTF">2021-04-03T15:10:37Z</dcterms:created>
  <dcterms:modified xsi:type="dcterms:W3CDTF">2021-06-25T17:53:38Z</dcterms:modified>
</cp:coreProperties>
</file>