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0800"/>
  </bookViews>
  <sheets>
    <sheet name="The ten signals" sheetId="1" r:id="rId1"/>
    <sheet name="Some old signal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5" i="1" l="1"/>
  <c r="AA65" i="1"/>
  <c r="AB58" i="1"/>
  <c r="AA58" i="1"/>
  <c r="AB51" i="1"/>
  <c r="AA51" i="1"/>
  <c r="AB44" i="1"/>
  <c r="AA44" i="1"/>
  <c r="AB37" i="1"/>
  <c r="AA37" i="1"/>
  <c r="AB30" i="1"/>
  <c r="AA30" i="1"/>
  <c r="AB23" i="1"/>
  <c r="AA23" i="1"/>
  <c r="AB16" i="1"/>
  <c r="AA16" i="1"/>
  <c r="AA9" i="1"/>
  <c r="AB9" i="1"/>
  <c r="AB2" i="1"/>
  <c r="AA2" i="1"/>
  <c r="X2" i="1"/>
  <c r="S2" i="1"/>
  <c r="T2" i="1"/>
  <c r="S9" i="1"/>
  <c r="R2" i="1"/>
  <c r="Q23" i="1"/>
  <c r="Q16" i="1"/>
  <c r="Q9" i="1"/>
  <c r="Q2" i="1"/>
  <c r="N23" i="1"/>
  <c r="N16" i="1"/>
  <c r="N9" i="1"/>
  <c r="N2" i="1"/>
  <c r="M30" i="1"/>
  <c r="M23" i="1"/>
  <c r="M16" i="1"/>
  <c r="M9" i="1"/>
  <c r="M2" i="1"/>
  <c r="L37" i="1"/>
  <c r="L30" i="1"/>
  <c r="L23" i="1"/>
  <c r="L16" i="1"/>
  <c r="L9" i="1"/>
  <c r="L2" i="1"/>
  <c r="P2" i="1"/>
  <c r="Z51" i="1"/>
  <c r="Z54" i="1"/>
  <c r="Z47" i="1"/>
  <c r="Z44" i="1"/>
  <c r="Z40" i="1"/>
  <c r="Z37" i="1"/>
  <c r="Z26" i="1"/>
  <c r="Z23" i="1"/>
  <c r="Z19" i="1"/>
  <c r="Z16" i="1"/>
  <c r="Z12" i="1"/>
  <c r="Z9" i="1"/>
  <c r="Z5" i="1"/>
  <c r="X23" i="1"/>
  <c r="O23" i="1"/>
  <c r="S23" i="1"/>
  <c r="T23" i="1"/>
  <c r="N65" i="1"/>
  <c r="N58" i="1"/>
  <c r="N51" i="1"/>
  <c r="Q51" i="1" s="1"/>
  <c r="N44" i="1"/>
  <c r="N37" i="1"/>
  <c r="N30" i="1"/>
  <c r="L51" i="1"/>
  <c r="X9" i="1"/>
  <c r="X51" i="1"/>
  <c r="T51" i="1"/>
  <c r="S51" i="1"/>
  <c r="O51" i="1"/>
  <c r="M51" i="1"/>
  <c r="Z68" i="1"/>
  <c r="M68" i="1"/>
  <c r="Z65" i="1"/>
  <c r="X65" i="1"/>
  <c r="T65" i="1"/>
  <c r="S65" i="1"/>
  <c r="O65" i="1"/>
  <c r="M65" i="1"/>
  <c r="L65" i="1"/>
  <c r="Z61" i="1"/>
  <c r="M61" i="1"/>
  <c r="Z58" i="1"/>
  <c r="X58" i="1"/>
  <c r="T58" i="1"/>
  <c r="S58" i="1"/>
  <c r="O58" i="1"/>
  <c r="M58" i="1"/>
  <c r="L58" i="1"/>
  <c r="Z110" i="1"/>
  <c r="M110" i="1"/>
  <c r="Z107" i="1"/>
  <c r="X107" i="1"/>
  <c r="T107" i="1"/>
  <c r="S107" i="1"/>
  <c r="O107" i="1"/>
  <c r="N107" i="1"/>
  <c r="M107" i="1"/>
  <c r="L107" i="1"/>
  <c r="Z103" i="1"/>
  <c r="Z100" i="1"/>
  <c r="T100" i="1"/>
  <c r="S100" i="1"/>
  <c r="O100" i="1"/>
  <c r="N100" i="1"/>
  <c r="M100" i="1"/>
  <c r="L100" i="1"/>
  <c r="X93" i="1"/>
  <c r="X44" i="1"/>
  <c r="X37" i="1"/>
  <c r="X30" i="1"/>
  <c r="X16" i="1"/>
  <c r="T93" i="1"/>
  <c r="T44" i="1"/>
  <c r="T37" i="1"/>
  <c r="T30" i="1"/>
  <c r="T9" i="1"/>
  <c r="T16" i="1"/>
  <c r="S93" i="1"/>
  <c r="S44" i="1"/>
  <c r="S37" i="1"/>
  <c r="S30" i="1"/>
  <c r="S16" i="1"/>
  <c r="L93" i="1"/>
  <c r="M93" i="1"/>
  <c r="N93" i="1"/>
  <c r="Z96" i="1"/>
  <c r="M96" i="1"/>
  <c r="Z93" i="1"/>
  <c r="O93" i="1"/>
  <c r="O44" i="1"/>
  <c r="M44" i="1"/>
  <c r="L44" i="1"/>
  <c r="O37" i="1"/>
  <c r="M37" i="1"/>
  <c r="U2" i="1" l="1"/>
  <c r="V2" i="1"/>
  <c r="W2" i="1" s="1"/>
  <c r="Y2" i="1" s="1"/>
  <c r="V28" i="1"/>
  <c r="U28" i="1"/>
  <c r="U26" i="1"/>
  <c r="U23" i="1"/>
  <c r="R23" i="1"/>
  <c r="P23" i="1"/>
  <c r="V26" i="1"/>
  <c r="V27" i="1"/>
  <c r="U27" i="1"/>
  <c r="V23" i="1"/>
  <c r="V25" i="1"/>
  <c r="U25" i="1"/>
  <c r="V24" i="1"/>
  <c r="V29" i="1"/>
  <c r="U24" i="1"/>
  <c r="U29" i="1"/>
  <c r="V6" i="1"/>
  <c r="V5" i="1"/>
  <c r="U5" i="1"/>
  <c r="U7" i="1"/>
  <c r="U65" i="1"/>
  <c r="U103" i="1"/>
  <c r="U50" i="1"/>
  <c r="U6" i="1"/>
  <c r="U64" i="1"/>
  <c r="U108" i="1"/>
  <c r="U102" i="1"/>
  <c r="U55" i="1"/>
  <c r="U49" i="1"/>
  <c r="U37" i="1"/>
  <c r="U32" i="1"/>
  <c r="U17" i="1"/>
  <c r="V69" i="1"/>
  <c r="V63" i="1"/>
  <c r="V113" i="1"/>
  <c r="V107" i="1"/>
  <c r="V101" i="1"/>
  <c r="V95" i="1"/>
  <c r="V54" i="1"/>
  <c r="V48" i="1"/>
  <c r="V42" i="1"/>
  <c r="V31" i="1"/>
  <c r="V22" i="1"/>
  <c r="V16" i="1"/>
  <c r="V10" i="1"/>
  <c r="U10" i="1"/>
  <c r="V62" i="1"/>
  <c r="V100" i="1"/>
  <c r="V94" i="1"/>
  <c r="V53" i="1"/>
  <c r="V47" i="1"/>
  <c r="V41" i="1"/>
  <c r="V36" i="1"/>
  <c r="V30" i="1"/>
  <c r="V21" i="1"/>
  <c r="V15" i="1"/>
  <c r="V9" i="1"/>
  <c r="U63" i="1"/>
  <c r="U48" i="1"/>
  <c r="V106" i="1"/>
  <c r="U112" i="1"/>
  <c r="U100" i="1"/>
  <c r="U94" i="1"/>
  <c r="U53" i="1"/>
  <c r="U47" i="1"/>
  <c r="U41" i="1"/>
  <c r="U36" i="1"/>
  <c r="U30" i="1"/>
  <c r="U21" i="1"/>
  <c r="U15" i="1"/>
  <c r="U9" i="1"/>
  <c r="U101" i="1"/>
  <c r="U31" i="1"/>
  <c r="U22" i="1"/>
  <c r="V68" i="1"/>
  <c r="U68" i="1"/>
  <c r="V67" i="1"/>
  <c r="V105" i="1"/>
  <c r="V93" i="1"/>
  <c r="V46" i="1"/>
  <c r="V14" i="1"/>
  <c r="V8" i="1"/>
  <c r="U107" i="1"/>
  <c r="V112" i="1"/>
  <c r="U62" i="1"/>
  <c r="U106" i="1"/>
  <c r="V4" i="1"/>
  <c r="V61" i="1"/>
  <c r="V111" i="1"/>
  <c r="V99" i="1"/>
  <c r="V52" i="1"/>
  <c r="V40" i="1"/>
  <c r="V35" i="1"/>
  <c r="V20" i="1"/>
  <c r="U4" i="1"/>
  <c r="U67" i="1"/>
  <c r="U61" i="1"/>
  <c r="U111" i="1"/>
  <c r="U105" i="1"/>
  <c r="U99" i="1"/>
  <c r="U93" i="1"/>
  <c r="U52" i="1"/>
  <c r="U46" i="1"/>
  <c r="U40" i="1"/>
  <c r="U35" i="1"/>
  <c r="U20" i="1"/>
  <c r="U14" i="1"/>
  <c r="U8" i="1"/>
  <c r="U69" i="1"/>
  <c r="U54" i="1"/>
  <c r="U16" i="1"/>
  <c r="R51" i="1"/>
  <c r="V3" i="1"/>
  <c r="V66" i="1"/>
  <c r="V60" i="1"/>
  <c r="V110" i="1"/>
  <c r="V104" i="1"/>
  <c r="V98" i="1"/>
  <c r="V57" i="1"/>
  <c r="V51" i="1"/>
  <c r="V45" i="1"/>
  <c r="V39" i="1"/>
  <c r="V34" i="1"/>
  <c r="V19" i="1"/>
  <c r="V13" i="1"/>
  <c r="V7" i="1"/>
  <c r="U95" i="1"/>
  <c r="Q100" i="1"/>
  <c r="U3" i="1"/>
  <c r="U66" i="1"/>
  <c r="U60" i="1"/>
  <c r="U110" i="1"/>
  <c r="U104" i="1"/>
  <c r="U98" i="1"/>
  <c r="U57" i="1"/>
  <c r="U51" i="1"/>
  <c r="U45" i="1"/>
  <c r="U39" i="1"/>
  <c r="U34" i="1"/>
  <c r="U19" i="1"/>
  <c r="U13" i="1"/>
  <c r="U113" i="1"/>
  <c r="U42" i="1"/>
  <c r="V71" i="1"/>
  <c r="V65" i="1"/>
  <c r="V59" i="1"/>
  <c r="V109" i="1"/>
  <c r="V103" i="1"/>
  <c r="V97" i="1"/>
  <c r="V56" i="1"/>
  <c r="V50" i="1"/>
  <c r="V44" i="1"/>
  <c r="V38" i="1"/>
  <c r="V33" i="1"/>
  <c r="V18" i="1"/>
  <c r="V12" i="1"/>
  <c r="U59" i="1"/>
  <c r="U97" i="1"/>
  <c r="U44" i="1"/>
  <c r="U33" i="1"/>
  <c r="U18" i="1"/>
  <c r="V70" i="1"/>
  <c r="V64" i="1"/>
  <c r="V58" i="1"/>
  <c r="V108" i="1"/>
  <c r="V102" i="1"/>
  <c r="V96" i="1"/>
  <c r="V55" i="1"/>
  <c r="V49" i="1"/>
  <c r="V43" i="1"/>
  <c r="V37" i="1"/>
  <c r="V32" i="1"/>
  <c r="V17" i="1"/>
  <c r="V11" i="1"/>
  <c r="U71" i="1"/>
  <c r="U109" i="1"/>
  <c r="U56" i="1"/>
  <c r="U38" i="1"/>
  <c r="U12" i="1"/>
  <c r="U70" i="1"/>
  <c r="U58" i="1"/>
  <c r="U96" i="1"/>
  <c r="U43" i="1"/>
  <c r="U11" i="1"/>
  <c r="P51" i="1"/>
  <c r="Q65" i="1"/>
  <c r="P65" i="1"/>
  <c r="P68" i="1"/>
  <c r="R65" i="1"/>
  <c r="R58" i="1"/>
  <c r="Q58" i="1"/>
  <c r="Q107" i="1"/>
  <c r="P58" i="1"/>
  <c r="P61" i="1"/>
  <c r="P110" i="1"/>
  <c r="P107" i="1"/>
  <c r="R107" i="1"/>
  <c r="R100" i="1"/>
  <c r="P100" i="1"/>
  <c r="P93" i="1"/>
  <c r="Q37" i="1"/>
  <c r="P96" i="1"/>
  <c r="Q93" i="1"/>
  <c r="R93" i="1"/>
  <c r="R44" i="1"/>
  <c r="R37" i="1"/>
  <c r="P37" i="1"/>
  <c r="P44" i="1"/>
  <c r="Q44" i="1"/>
  <c r="O30" i="1"/>
  <c r="O16" i="1"/>
  <c r="O9" i="1"/>
  <c r="O2" i="1"/>
  <c r="Z30" i="1"/>
  <c r="Z2" i="1"/>
  <c r="Z33" i="1"/>
  <c r="M12" i="1"/>
  <c r="M5" i="1"/>
  <c r="W23" i="1" l="1"/>
  <c r="Y23" i="1" s="1"/>
  <c r="W65" i="1"/>
  <c r="Y65" i="1" s="1"/>
  <c r="W58" i="1"/>
  <c r="Y58" i="1" s="1"/>
  <c r="W9" i="1"/>
  <c r="Y9" i="1" s="1"/>
  <c r="W44" i="1"/>
  <c r="Y44" i="1" s="1"/>
  <c r="W107" i="1"/>
  <c r="Y107" i="1" s="1"/>
  <c r="W51" i="1"/>
  <c r="Y51" i="1" s="1"/>
  <c r="W93" i="1"/>
  <c r="Y93" i="1" s="1"/>
  <c r="W30" i="1"/>
  <c r="Y30" i="1" s="1"/>
  <c r="W16" i="1"/>
  <c r="Y16" i="1" s="1"/>
  <c r="W37" i="1"/>
  <c r="Y37" i="1" s="1"/>
  <c r="R30" i="1"/>
  <c r="Q30" i="1"/>
  <c r="P16" i="1"/>
  <c r="R16" i="1"/>
  <c r="P30" i="1"/>
  <c r="R9" i="1"/>
  <c r="P9" i="1"/>
</calcChain>
</file>

<file path=xl/sharedStrings.xml><?xml version="1.0" encoding="utf-8"?>
<sst xmlns="http://schemas.openxmlformats.org/spreadsheetml/2006/main" count="132" uniqueCount="42">
  <si>
    <t>A</t>
  </si>
  <si>
    <t>B</t>
  </si>
  <si>
    <t>C</t>
  </si>
  <si>
    <t>D</t>
  </si>
  <si>
    <t>E</t>
  </si>
  <si>
    <t>F</t>
  </si>
  <si>
    <t>signal_7</t>
  </si>
  <si>
    <t>sender</t>
  </si>
  <si>
    <t>estimate</t>
  </si>
  <si>
    <t>mean</t>
  </si>
  <si>
    <t>avDE</t>
  </si>
  <si>
    <t>avDF</t>
  </si>
  <si>
    <r>
      <t xml:space="preserve">avABC-avDEF </t>
    </r>
    <r>
      <rPr>
        <sz val="11"/>
        <rFont val="Calibri"/>
        <family val="2"/>
      </rPr>
      <t>(min 1)</t>
    </r>
  </si>
  <si>
    <r>
      <t xml:space="preserve">avEF-D </t>
    </r>
    <r>
      <rPr>
        <sz val="11"/>
        <rFont val="Calibri"/>
        <family val="2"/>
      </rPr>
      <t>(min 6)</t>
    </r>
  </si>
  <si>
    <t>av_highest-av_lowest_DEF</t>
  </si>
  <si>
    <r>
      <t xml:space="preserve">AV_2nd_lowest-av_lowest_DEF </t>
    </r>
    <r>
      <rPr>
        <sz val="11"/>
        <rFont val="Calibri"/>
        <family val="2"/>
      </rPr>
      <t>(min 3 - needs to be calculated in the end!)</t>
    </r>
  </si>
  <si>
    <t>Av_rational</t>
  </si>
  <si>
    <t>Av_SI</t>
  </si>
  <si>
    <t>Av_rational-av_SI</t>
  </si>
  <si>
    <t>SD</t>
  </si>
  <si>
    <t>Av_correlated</t>
  </si>
  <si>
    <t>Av_rat-Av-corr</t>
  </si>
  <si>
    <t>Av_Rat-Av_Select_B</t>
  </si>
  <si>
    <t>Av_Select_B</t>
  </si>
  <si>
    <t>Av_Rat-Av_Select_B - for current signals</t>
  </si>
  <si>
    <t>2nd_highest_DEF</t>
  </si>
  <si>
    <t>lowest_DEF</t>
  </si>
  <si>
    <t>Av_2nd_highest</t>
  </si>
  <si>
    <t>Av_lowest</t>
  </si>
  <si>
    <t>Av_Select_B_for_current_signal</t>
  </si>
  <si>
    <t>Rational for Select_B</t>
  </si>
  <si>
    <t>Task</t>
  </si>
  <si>
    <t>Sender 1</t>
  </si>
  <si>
    <t>Sender 1 - Av_ABC</t>
  </si>
  <si>
    <t>Sender 1 - Av_DEF</t>
  </si>
  <si>
    <t>ORDER:</t>
  </si>
  <si>
    <t xml:space="preserve">1. </t>
  </si>
  <si>
    <t>1, 2, 9, 3, 4, 5, 6, 10, 7, 8</t>
  </si>
  <si>
    <t xml:space="preserve">2. </t>
  </si>
  <si>
    <t>7, 8, 10, 5, 3, 6, 4, 2, 9, 1</t>
  </si>
  <si>
    <t xml:space="preserve">3. </t>
  </si>
  <si>
    <t>4, 3, 5, 10, 6, 2, 9, 8, 1, 7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</si>
</sst>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0" fillId="0" borderId="0" xfId="0" applyFill="1"/>
    <xf numFmtId="0" fontId="3" fillId="0" borderId="3" xfId="0" applyFont="1" applyFill="1" applyBorder="1" applyAlignment="1">
      <alignment horizontal="center" vertical="top"/>
    </xf>
    <xf numFmtId="0" fontId="4" fillId="0" borderId="0" xfId="0" applyFont="1"/>
    <xf numFmtId="0" fontId="1" fillId="0" borderId="1" xfId="0" applyFont="1" applyFill="1" applyBorder="1" applyAlignment="1">
      <alignment horizontal="center" vertical="top"/>
    </xf>
    <xf numFmtId="0" fontId="4" fillId="0" borderId="0" xfId="0" applyFont="1" applyFill="1"/>
    <xf numFmtId="0" fontId="1" fillId="2" borderId="1" xfId="0" applyFont="1" applyFill="1" applyBorder="1" applyAlignment="1">
      <alignment horizontal="center" vertical="top"/>
    </xf>
    <xf numFmtId="0" fontId="4" fillId="2" borderId="0" xfId="0" applyFont="1" applyFill="1"/>
    <xf numFmtId="0" fontId="0" fillId="2" borderId="0" xfId="0" applyFill="1"/>
    <xf numFmtId="0" fontId="3" fillId="3" borderId="1" xfId="0" applyFont="1" applyFill="1" applyBorder="1" applyAlignment="1">
      <alignment horizontal="center" vertical="top"/>
    </xf>
    <xf numFmtId="0" fontId="0" fillId="3" borderId="0" xfId="0" applyFill="1"/>
    <xf numFmtId="0" fontId="4" fillId="3" borderId="0" xfId="0" applyFont="1" applyFill="1"/>
    <xf numFmtId="0" fontId="3" fillId="0" borderId="1" xfId="0" applyFont="1" applyFill="1" applyBorder="1" applyAlignment="1">
      <alignment horizontal="center" vertical="top"/>
    </xf>
    <xf numFmtId="0" fontId="8" fillId="0" borderId="2" xfId="0" applyFont="1" applyFill="1" applyBorder="1" applyAlignment="1">
      <alignment horizontal="center" vertical="top"/>
    </xf>
    <xf numFmtId="0" fontId="8" fillId="0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0" fillId="4" borderId="0" xfId="0" applyFill="1"/>
    <xf numFmtId="0" fontId="4" fillId="4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0" borderId="0" xfId="0" applyFont="1" applyFill="1"/>
    <xf numFmtId="0" fontId="5" fillId="0" borderId="0" xfId="0" applyFont="1"/>
    <xf numFmtId="0" fontId="7" fillId="3" borderId="0" xfId="0" applyFont="1" applyFill="1"/>
    <xf numFmtId="0" fontId="6" fillId="3" borderId="0" xfId="0" applyFont="1" applyFill="1"/>
    <xf numFmtId="0" fontId="9" fillId="3" borderId="0" xfId="0" applyFont="1" applyFill="1"/>
    <xf numFmtId="0" fontId="9" fillId="2" borderId="0" xfId="0" applyFont="1" applyFill="1"/>
    <xf numFmtId="0" fontId="3" fillId="2" borderId="1" xfId="0" applyFont="1" applyFill="1" applyBorder="1" applyAlignment="1">
      <alignment horizontal="center" vertical="top"/>
    </xf>
    <xf numFmtId="2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tabSelected="1" topLeftCell="A58" workbookViewId="0">
      <selection activeCell="E71" sqref="E71"/>
    </sheetView>
  </sheetViews>
  <sheetFormatPr defaultRowHeight="14.5" x14ac:dyDescent="0.35"/>
  <cols>
    <col min="1" max="1" width="7.81640625" customWidth="1"/>
    <col min="2" max="2" width="8.26953125" customWidth="1"/>
    <col min="3" max="3" width="7.81640625" customWidth="1"/>
    <col min="4" max="4" width="8.81640625" style="7" customWidth="1"/>
    <col min="5" max="5" width="9.54296875" customWidth="1"/>
    <col min="6" max="6" width="21.1796875" customWidth="1"/>
    <col min="7" max="7" width="14.26953125" customWidth="1"/>
    <col min="10" max="10" width="24.54296875" customWidth="1"/>
    <col min="11" max="11" width="14.7265625" customWidth="1"/>
    <col min="12" max="12" width="15.1796875" customWidth="1"/>
    <col min="13" max="13" width="11" customWidth="1"/>
    <col min="14" max="15" width="21.1796875" customWidth="1"/>
    <col min="16" max="17" width="23.7265625" style="26" customWidth="1"/>
    <col min="18" max="18" width="35.453125" customWidth="1"/>
    <col min="19" max="19" width="21.26953125" customWidth="1"/>
    <col min="20" max="22" width="15.26953125" customWidth="1"/>
    <col min="23" max="24" width="29.54296875" customWidth="1"/>
    <col min="25" max="25" width="34.453125" style="26" customWidth="1"/>
    <col min="26" max="26" width="8.26953125" customWidth="1"/>
    <col min="27" max="27" width="25.1796875" customWidth="1"/>
    <col min="28" max="28" width="19.54296875" customWidth="1"/>
  </cols>
  <sheetData>
    <row r="1" spans="1:28" x14ac:dyDescent="0.35">
      <c r="B1" s="2" t="s">
        <v>31</v>
      </c>
      <c r="C1" s="1" t="s">
        <v>7</v>
      </c>
      <c r="D1" s="2" t="s">
        <v>8</v>
      </c>
      <c r="E1" s="1" t="s">
        <v>9</v>
      </c>
      <c r="F1" s="2" t="s">
        <v>12</v>
      </c>
      <c r="G1" s="2" t="s">
        <v>13</v>
      </c>
      <c r="H1" s="1" t="s">
        <v>10</v>
      </c>
      <c r="I1" s="1" t="s">
        <v>11</v>
      </c>
      <c r="J1" s="2" t="s">
        <v>15</v>
      </c>
      <c r="K1" s="1" t="s">
        <v>14</v>
      </c>
      <c r="L1" s="3" t="s">
        <v>16</v>
      </c>
      <c r="M1" s="3" t="s">
        <v>17</v>
      </c>
      <c r="N1" s="3" t="s">
        <v>20</v>
      </c>
      <c r="O1" s="3" t="s">
        <v>23</v>
      </c>
      <c r="P1" s="17" t="s">
        <v>18</v>
      </c>
      <c r="Q1" s="18" t="s">
        <v>21</v>
      </c>
      <c r="R1" s="4" t="s">
        <v>22</v>
      </c>
      <c r="S1" s="6" t="s">
        <v>25</v>
      </c>
      <c r="T1" s="6" t="s">
        <v>26</v>
      </c>
      <c r="U1" s="6" t="s">
        <v>27</v>
      </c>
      <c r="V1" s="6" t="s">
        <v>28</v>
      </c>
      <c r="W1" s="6" t="s">
        <v>30</v>
      </c>
      <c r="X1" s="6" t="s">
        <v>29</v>
      </c>
      <c r="Y1" s="18" t="s">
        <v>24</v>
      </c>
      <c r="Z1" s="4" t="s">
        <v>19</v>
      </c>
      <c r="AA1" s="6" t="s">
        <v>33</v>
      </c>
      <c r="AB1" s="6" t="s">
        <v>34</v>
      </c>
    </row>
    <row r="2" spans="1:28" s="12" customFormat="1" x14ac:dyDescent="0.35">
      <c r="A2" s="10">
        <v>0</v>
      </c>
      <c r="B2" s="11">
        <v>1</v>
      </c>
      <c r="C2" s="12" t="s">
        <v>0</v>
      </c>
      <c r="D2" s="11">
        <v>538</v>
      </c>
      <c r="E2" s="12">
        <v>531</v>
      </c>
      <c r="F2" s="12">
        <v>10.33333333333394</v>
      </c>
      <c r="G2" s="12">
        <v>-12</v>
      </c>
      <c r="H2" s="12">
        <v>529</v>
      </c>
      <c r="I2" s="12">
        <v>527</v>
      </c>
      <c r="J2" s="12">
        <v>7.7999999999997272</v>
      </c>
      <c r="K2" s="12">
        <v>15</v>
      </c>
      <c r="L2" s="12">
        <f>AVERAGE(D2:D7)</f>
        <v>531.16666666666663</v>
      </c>
      <c r="M2" s="12">
        <f>AVERAGE(D2:D4)</f>
        <v>536.33333333333337</v>
      </c>
      <c r="N2" s="12">
        <f>(D2+D3+D4+D5+(D5+D6)/2+(D5+D7)/2)/6</f>
        <v>533.16666666666663</v>
      </c>
      <c r="O2" s="12">
        <f>(D2+D3+D4+MAX(D5:D7))/4</f>
        <v>535.75</v>
      </c>
      <c r="P2" s="22">
        <f>L2-M2</f>
        <v>-5.1666666666667425</v>
      </c>
      <c r="Q2" s="22">
        <f>L2-N2</f>
        <v>-2</v>
      </c>
      <c r="R2" s="12">
        <f>L2-O2</f>
        <v>-4.5833333333333712</v>
      </c>
      <c r="S2" s="12">
        <f>MAX(D5:D7)-(SUM(D5:D7)-MIN(D5:D7)-MAX(D5:D7))</f>
        <v>10</v>
      </c>
      <c r="T2" s="12">
        <f>MAX(D5:D7)-MIN(D5:D7)</f>
        <v>14</v>
      </c>
      <c r="U2" s="12">
        <f t="shared" ref="U2:U33" si="0">AVERAGE($S$2,$S$16,$S$23,$S$51,$S$9,$S$30,$S$37,$S$44,$S$58,$S$65)</f>
        <v>4.3</v>
      </c>
      <c r="V2" s="12">
        <f t="shared" ref="V2:V33" si="1">AVERAGE($T$2,$T$16,$T$23,$T$51,$T$9,$T$30,$T$37,$T$44,$T$58,$T$65)</f>
        <v>11.5</v>
      </c>
      <c r="W2" s="12">
        <f>(SUM(D2:D4)+MAX(D5:D7)+(MAX(D5:D7)-U2)+(MAX(D5:D7)-V2))/6</f>
        <v>532.5333333333333</v>
      </c>
      <c r="X2" s="12">
        <f>(SUM(D2:D4)+MAX(D5:D7))/4</f>
        <v>535.75</v>
      </c>
      <c r="Y2" s="22">
        <f>W2-X2</f>
        <v>-3.216666666666697</v>
      </c>
      <c r="Z2" s="12">
        <f>STDEV(D2:D4)</f>
        <v>3.7859388972001824</v>
      </c>
      <c r="AA2" s="12">
        <f>AVERAGE(D2:D4)-D8</f>
        <v>-4.6666666666666288</v>
      </c>
      <c r="AB2" s="12">
        <f>AVERAGE(D5:D7)-D8</f>
        <v>-15</v>
      </c>
    </row>
    <row r="3" spans="1:28" s="12" customFormat="1" x14ac:dyDescent="0.35">
      <c r="A3" s="10">
        <v>1</v>
      </c>
      <c r="C3" s="12" t="s">
        <v>1</v>
      </c>
      <c r="D3" s="11">
        <v>539</v>
      </c>
      <c r="E3" s="12">
        <v>531</v>
      </c>
      <c r="F3" s="12">
        <v>10.33333333333394</v>
      </c>
      <c r="G3" s="12">
        <v>-12</v>
      </c>
      <c r="H3" s="12">
        <v>529</v>
      </c>
      <c r="I3" s="12">
        <v>527</v>
      </c>
      <c r="J3" s="12">
        <v>7.7999999999997272</v>
      </c>
      <c r="K3" s="12">
        <v>15</v>
      </c>
      <c r="P3" s="22"/>
      <c r="Q3" s="22"/>
      <c r="U3" s="12">
        <f t="shared" si="0"/>
        <v>4.3</v>
      </c>
      <c r="V3" s="12">
        <f t="shared" si="1"/>
        <v>11.5</v>
      </c>
      <c r="Y3" s="22"/>
    </row>
    <row r="4" spans="1:28" s="12" customFormat="1" x14ac:dyDescent="0.35">
      <c r="A4" s="10">
        <v>2</v>
      </c>
      <c r="C4" s="12" t="s">
        <v>2</v>
      </c>
      <c r="D4" s="11">
        <v>532</v>
      </c>
      <c r="E4" s="12">
        <v>531</v>
      </c>
      <c r="F4" s="12">
        <v>10.33333333333394</v>
      </c>
      <c r="G4" s="12">
        <v>-12</v>
      </c>
      <c r="H4" s="12">
        <v>529</v>
      </c>
      <c r="I4" s="12">
        <v>527</v>
      </c>
      <c r="J4" s="12">
        <v>7.7999999999997272</v>
      </c>
      <c r="K4" s="12">
        <v>15</v>
      </c>
      <c r="P4" s="22"/>
      <c r="Q4" s="22"/>
      <c r="U4" s="12">
        <f t="shared" si="0"/>
        <v>4.3</v>
      </c>
      <c r="V4" s="12">
        <f t="shared" si="1"/>
        <v>11.5</v>
      </c>
      <c r="Y4" s="22"/>
    </row>
    <row r="5" spans="1:28" s="12" customFormat="1" x14ac:dyDescent="0.35">
      <c r="A5" s="10">
        <v>3</v>
      </c>
      <c r="C5" s="12" t="s">
        <v>3</v>
      </c>
      <c r="D5" s="11">
        <v>534</v>
      </c>
      <c r="E5" s="12">
        <v>531</v>
      </c>
      <c r="F5" s="12">
        <v>10.33333333333394</v>
      </c>
      <c r="G5" s="12">
        <v>-12</v>
      </c>
      <c r="H5" s="12">
        <v>529</v>
      </c>
      <c r="I5" s="12">
        <v>527</v>
      </c>
      <c r="J5" s="12">
        <v>7.7999999999997272</v>
      </c>
      <c r="K5" s="12">
        <v>15</v>
      </c>
      <c r="M5" s="12">
        <f>AVERAGE(D5:D7)</f>
        <v>526</v>
      </c>
      <c r="P5" s="22"/>
      <c r="Q5" s="22"/>
      <c r="U5" s="12">
        <f t="shared" si="0"/>
        <v>4.3</v>
      </c>
      <c r="V5" s="12">
        <f t="shared" si="1"/>
        <v>11.5</v>
      </c>
      <c r="Y5" s="22"/>
      <c r="Z5" s="12">
        <f>STDEV(D5:D7)</f>
        <v>7.2111025509279782</v>
      </c>
    </row>
    <row r="6" spans="1:28" s="12" customFormat="1" x14ac:dyDescent="0.35">
      <c r="A6" s="10">
        <v>4</v>
      </c>
      <c r="C6" s="12" t="s">
        <v>4</v>
      </c>
      <c r="D6" s="11">
        <v>524</v>
      </c>
      <c r="E6" s="12">
        <v>531</v>
      </c>
      <c r="F6" s="12">
        <v>10.33333333333394</v>
      </c>
      <c r="G6" s="12">
        <v>-12</v>
      </c>
      <c r="H6" s="12">
        <v>529</v>
      </c>
      <c r="I6" s="12">
        <v>527</v>
      </c>
      <c r="J6" s="12">
        <v>7.7999999999997272</v>
      </c>
      <c r="K6" s="12">
        <v>15</v>
      </c>
      <c r="P6" s="22"/>
      <c r="Q6" s="22"/>
      <c r="U6" s="12">
        <f t="shared" si="0"/>
        <v>4.3</v>
      </c>
      <c r="V6" s="12">
        <f t="shared" si="1"/>
        <v>11.5</v>
      </c>
      <c r="Y6" s="22"/>
    </row>
    <row r="7" spans="1:28" s="12" customFormat="1" x14ac:dyDescent="0.35">
      <c r="A7" s="10">
        <v>5</v>
      </c>
      <c r="C7" s="12" t="s">
        <v>5</v>
      </c>
      <c r="D7" s="11">
        <v>520</v>
      </c>
      <c r="E7" s="12">
        <v>531</v>
      </c>
      <c r="F7" s="12">
        <v>10.33333333333394</v>
      </c>
      <c r="G7" s="12">
        <v>-12</v>
      </c>
      <c r="H7" s="12">
        <v>529</v>
      </c>
      <c r="I7" s="12">
        <v>527</v>
      </c>
      <c r="J7" s="12">
        <v>7.7999999999997272</v>
      </c>
      <c r="K7" s="12">
        <v>15</v>
      </c>
      <c r="P7" s="22"/>
      <c r="Q7" s="22"/>
      <c r="U7" s="12">
        <f t="shared" si="0"/>
        <v>4.3</v>
      </c>
      <c r="V7" s="12">
        <f t="shared" si="1"/>
        <v>11.5</v>
      </c>
      <c r="Y7" s="22"/>
    </row>
    <row r="8" spans="1:28" s="12" customFormat="1" x14ac:dyDescent="0.35">
      <c r="A8" s="10">
        <v>6</v>
      </c>
      <c r="C8" s="12" t="s">
        <v>32</v>
      </c>
      <c r="D8" s="11">
        <v>541</v>
      </c>
      <c r="E8" s="12">
        <v>531</v>
      </c>
      <c r="F8" s="12">
        <v>10.33333333333394</v>
      </c>
      <c r="G8" s="12">
        <v>-12</v>
      </c>
      <c r="H8" s="12">
        <v>529</v>
      </c>
      <c r="I8" s="12">
        <v>527</v>
      </c>
      <c r="J8" s="12">
        <v>7.7999999999997272</v>
      </c>
      <c r="K8" s="12">
        <v>15</v>
      </c>
      <c r="P8" s="22"/>
      <c r="Q8" s="22"/>
      <c r="U8" s="12">
        <f t="shared" si="0"/>
        <v>4.3</v>
      </c>
      <c r="V8" s="12">
        <f t="shared" si="1"/>
        <v>11.5</v>
      </c>
      <c r="Y8" s="22"/>
    </row>
    <row r="9" spans="1:28" s="12" customFormat="1" x14ac:dyDescent="0.35">
      <c r="A9" s="10">
        <v>0</v>
      </c>
      <c r="B9" s="11">
        <v>2</v>
      </c>
      <c r="C9" s="12" t="s">
        <v>0</v>
      </c>
      <c r="D9" s="11">
        <v>244</v>
      </c>
      <c r="E9" s="12">
        <v>233</v>
      </c>
      <c r="F9" s="12">
        <v>11.333333333332121</v>
      </c>
      <c r="G9" s="12">
        <v>-10</v>
      </c>
      <c r="H9" s="12">
        <v>232</v>
      </c>
      <c r="I9" s="12">
        <v>228</v>
      </c>
      <c r="J9" s="12">
        <v>8.4000000000005457</v>
      </c>
      <c r="K9" s="12">
        <v>15.80000000000018</v>
      </c>
      <c r="L9" s="12">
        <f>AVERAGE(D9:D14)</f>
        <v>234</v>
      </c>
      <c r="M9" s="12">
        <f>AVERAGE(D9:D11)</f>
        <v>239.66666666666666</v>
      </c>
      <c r="N9" s="12">
        <f>(D9+D10+D11+D12+(D12+D13)/2+(D12+D14)/2)/6</f>
        <v>235.66666666666666</v>
      </c>
      <c r="O9" s="12">
        <f>(D9+D10+D11+MAX(D12:D14))/4</f>
        <v>238.5</v>
      </c>
      <c r="P9" s="22">
        <f>L9-M9</f>
        <v>-5.6666666666666572</v>
      </c>
      <c r="Q9" s="22">
        <f>L9-N9</f>
        <v>-1.6666666666666572</v>
      </c>
      <c r="R9" s="12">
        <f>L9-O9</f>
        <v>-4.5</v>
      </c>
      <c r="S9" s="12">
        <f>MAX(D12:D14)-(SUM(D12:D14)-MIN(D12:D14)-MAX(D12:D14))</f>
        <v>6</v>
      </c>
      <c r="T9" s="12">
        <f>MAX(D12:D14)-MIN(D12:D14)</f>
        <v>14</v>
      </c>
      <c r="U9" s="12">
        <f t="shared" si="0"/>
        <v>4.3</v>
      </c>
      <c r="V9" s="12">
        <f t="shared" si="1"/>
        <v>11.5</v>
      </c>
      <c r="W9" s="12">
        <f>(SUM(D9:D11)+MAX(D12:D14)+(MAX(D12:D14)-U9)+(MAX(D12:D14)-V9))/6</f>
        <v>234.70000000000002</v>
      </c>
      <c r="X9" s="12">
        <f>(SUM(D9:D11)+MAX(D12:D14))/4</f>
        <v>238.5</v>
      </c>
      <c r="Y9" s="22">
        <f>W9-X9</f>
        <v>-3.7999999999999829</v>
      </c>
      <c r="Z9" s="12">
        <f>STDEV(D9:D11)</f>
        <v>5.1316014394468841</v>
      </c>
      <c r="AA9" s="12">
        <f>AVERAGE(D9:D11)-D15</f>
        <v>-7.3333333333333428</v>
      </c>
      <c r="AB9" s="12">
        <f>AVERAGE(D12:D14)-D15</f>
        <v>-18.666666666666657</v>
      </c>
    </row>
    <row r="10" spans="1:28" s="12" customFormat="1" x14ac:dyDescent="0.35">
      <c r="A10" s="10">
        <v>1</v>
      </c>
      <c r="C10" s="12" t="s">
        <v>1</v>
      </c>
      <c r="D10" s="11">
        <v>241</v>
      </c>
      <c r="E10" s="12">
        <v>233</v>
      </c>
      <c r="F10" s="12">
        <v>11.333333333332121</v>
      </c>
      <c r="G10" s="12">
        <v>-10</v>
      </c>
      <c r="H10" s="12">
        <v>232</v>
      </c>
      <c r="I10" s="12">
        <v>228</v>
      </c>
      <c r="J10" s="12">
        <v>8.4000000000005457</v>
      </c>
      <c r="K10" s="12">
        <v>15.80000000000018</v>
      </c>
      <c r="P10" s="22"/>
      <c r="Q10" s="22"/>
      <c r="U10" s="12">
        <f t="shared" si="0"/>
        <v>4.3</v>
      </c>
      <c r="V10" s="12">
        <f t="shared" si="1"/>
        <v>11.5</v>
      </c>
      <c r="Y10" s="22"/>
    </row>
    <row r="11" spans="1:28" s="12" customFormat="1" x14ac:dyDescent="0.35">
      <c r="A11" s="10">
        <v>2</v>
      </c>
      <c r="C11" s="12" t="s">
        <v>2</v>
      </c>
      <c r="D11" s="11">
        <v>234</v>
      </c>
      <c r="E11" s="12">
        <v>233</v>
      </c>
      <c r="F11" s="12">
        <v>11.333333333332121</v>
      </c>
      <c r="G11" s="12">
        <v>-10</v>
      </c>
      <c r="H11" s="12">
        <v>232</v>
      </c>
      <c r="I11" s="12">
        <v>228</v>
      </c>
      <c r="J11" s="12">
        <v>8.4000000000005457</v>
      </c>
      <c r="K11" s="12">
        <v>15.80000000000018</v>
      </c>
      <c r="P11" s="22"/>
      <c r="Q11" s="22"/>
      <c r="U11" s="12">
        <f t="shared" si="0"/>
        <v>4.3</v>
      </c>
      <c r="V11" s="12">
        <f t="shared" si="1"/>
        <v>11.5</v>
      </c>
      <c r="Y11" s="22"/>
    </row>
    <row r="12" spans="1:28" s="12" customFormat="1" x14ac:dyDescent="0.35">
      <c r="A12" s="10">
        <v>3</v>
      </c>
      <c r="C12" s="12" t="s">
        <v>3</v>
      </c>
      <c r="D12" s="11">
        <v>235</v>
      </c>
      <c r="E12" s="12">
        <v>233</v>
      </c>
      <c r="F12" s="12">
        <v>11.333333333332121</v>
      </c>
      <c r="G12" s="12">
        <v>-10</v>
      </c>
      <c r="H12" s="12">
        <v>232</v>
      </c>
      <c r="I12" s="12">
        <v>228</v>
      </c>
      <c r="J12" s="12">
        <v>8.4000000000005457</v>
      </c>
      <c r="K12" s="12">
        <v>15.80000000000018</v>
      </c>
      <c r="M12" s="12">
        <f>AVERAGE(D12:D14)</f>
        <v>228.33333333333334</v>
      </c>
      <c r="P12" s="22"/>
      <c r="Q12" s="22"/>
      <c r="U12" s="12">
        <f t="shared" si="0"/>
        <v>4.3</v>
      </c>
      <c r="V12" s="12">
        <f t="shared" si="1"/>
        <v>11.5</v>
      </c>
      <c r="Y12" s="22"/>
      <c r="Z12" s="12">
        <f>STDEV(D12:D14)</f>
        <v>7.0237691685684922</v>
      </c>
    </row>
    <row r="13" spans="1:28" s="12" customFormat="1" x14ac:dyDescent="0.35">
      <c r="A13" s="10">
        <v>4</v>
      </c>
      <c r="C13" s="12" t="s">
        <v>4</v>
      </c>
      <c r="D13" s="11">
        <v>229</v>
      </c>
      <c r="E13" s="12">
        <v>233</v>
      </c>
      <c r="F13" s="12">
        <v>11.333333333332121</v>
      </c>
      <c r="G13" s="12">
        <v>-10</v>
      </c>
      <c r="H13" s="12">
        <v>232</v>
      </c>
      <c r="I13" s="12">
        <v>228</v>
      </c>
      <c r="J13" s="12">
        <v>8.4000000000005457</v>
      </c>
      <c r="K13" s="12">
        <v>15.80000000000018</v>
      </c>
      <c r="P13" s="22"/>
      <c r="Q13" s="22"/>
      <c r="U13" s="12">
        <f t="shared" si="0"/>
        <v>4.3</v>
      </c>
      <c r="V13" s="12">
        <f t="shared" si="1"/>
        <v>11.5</v>
      </c>
      <c r="Y13" s="22"/>
    </row>
    <row r="14" spans="1:28" s="12" customFormat="1" x14ac:dyDescent="0.35">
      <c r="A14" s="10">
        <v>5</v>
      </c>
      <c r="C14" s="12" t="s">
        <v>5</v>
      </c>
      <c r="D14" s="11">
        <v>221</v>
      </c>
      <c r="E14" s="12">
        <v>233</v>
      </c>
      <c r="F14" s="12">
        <v>11.333333333332121</v>
      </c>
      <c r="G14" s="12">
        <v>-10</v>
      </c>
      <c r="H14" s="12">
        <v>232</v>
      </c>
      <c r="I14" s="12">
        <v>228</v>
      </c>
      <c r="J14" s="12">
        <v>8.4000000000005457</v>
      </c>
      <c r="K14" s="12">
        <v>15.80000000000018</v>
      </c>
      <c r="P14" s="22"/>
      <c r="Q14" s="22"/>
      <c r="U14" s="12">
        <f t="shared" si="0"/>
        <v>4.3</v>
      </c>
      <c r="V14" s="12">
        <f t="shared" si="1"/>
        <v>11.5</v>
      </c>
      <c r="Y14" s="22"/>
    </row>
    <row r="15" spans="1:28" s="12" customFormat="1" x14ac:dyDescent="0.35">
      <c r="A15" s="10">
        <v>6</v>
      </c>
      <c r="C15" s="12" t="s">
        <v>32</v>
      </c>
      <c r="D15" s="11">
        <v>247</v>
      </c>
      <c r="E15" s="12">
        <v>233</v>
      </c>
      <c r="F15" s="12">
        <v>11.333333333332121</v>
      </c>
      <c r="G15" s="12">
        <v>-10</v>
      </c>
      <c r="H15" s="12">
        <v>232</v>
      </c>
      <c r="I15" s="12">
        <v>228</v>
      </c>
      <c r="J15" s="12">
        <v>8.4000000000005457</v>
      </c>
      <c r="K15" s="12">
        <v>15.80000000000018</v>
      </c>
      <c r="P15" s="22"/>
      <c r="Q15" s="22"/>
      <c r="U15" s="12">
        <f t="shared" si="0"/>
        <v>4.3</v>
      </c>
      <c r="V15" s="12">
        <f t="shared" si="1"/>
        <v>11.5</v>
      </c>
      <c r="Y15" s="22"/>
    </row>
    <row r="16" spans="1:28" x14ac:dyDescent="0.35">
      <c r="A16" s="10">
        <v>0</v>
      </c>
      <c r="B16" s="30">
        <v>3</v>
      </c>
      <c r="C16" s="12" t="s">
        <v>0</v>
      </c>
      <c r="D16" s="11">
        <v>4506</v>
      </c>
      <c r="E16" s="12">
        <v>4495</v>
      </c>
      <c r="F16" s="12">
        <v>7.3333333333339397</v>
      </c>
      <c r="G16" s="12">
        <v>11</v>
      </c>
      <c r="H16" s="12">
        <v>4497</v>
      </c>
      <c r="I16" s="12">
        <v>4494</v>
      </c>
      <c r="J16" s="12">
        <v>9.1999999999998181</v>
      </c>
      <c r="K16" s="12">
        <v>17</v>
      </c>
      <c r="L16" s="12">
        <f>AVERAGE(D16:D21)</f>
        <v>4501</v>
      </c>
      <c r="M16" s="12">
        <f>AVERAGE(D16:D18)</f>
        <v>4504.666666666667</v>
      </c>
      <c r="N16" s="12">
        <f>(D16+D17+D18+D19+(D19+D20)/2+(D19+D21)/2)/6</f>
        <v>4499.166666666667</v>
      </c>
      <c r="O16" s="12">
        <f>(D16+D17+D18+MAX(D19:D21))/4</f>
        <v>4504.5</v>
      </c>
      <c r="P16" s="22">
        <f>L16-M16</f>
        <v>-3.6666666666669698</v>
      </c>
      <c r="Q16" s="22">
        <f>L16-N16</f>
        <v>1.8333333333330302</v>
      </c>
      <c r="R16" s="12">
        <f>L16-O16</f>
        <v>-3.5</v>
      </c>
      <c r="S16" s="12">
        <f>MAX(D19:D21)-(SUM(D19:D21)-MIN(D19:D21)-MAX(D19:D21))</f>
        <v>6</v>
      </c>
      <c r="T16" s="12">
        <f>MAX(D19:D21)-MIN(D19:D21)</f>
        <v>14</v>
      </c>
      <c r="U16" s="12">
        <f t="shared" si="0"/>
        <v>4.3</v>
      </c>
      <c r="V16" s="12">
        <f t="shared" si="1"/>
        <v>11.5</v>
      </c>
      <c r="W16" s="12">
        <f>(SUM(D16:D18)+MAX(D19:D21)+(MAX(D19:D21)-U16)+(MAX(D19:D21)-V16))/6</f>
        <v>4501.7</v>
      </c>
      <c r="X16" s="12">
        <f>(SUM(D16:D18)+MAX(D19:D21))/4</f>
        <v>4504.5</v>
      </c>
      <c r="Y16" s="22">
        <f>W16-X16</f>
        <v>-2.8000000000001819</v>
      </c>
      <c r="Z16" s="12">
        <f>STDEV(D16:D18)</f>
        <v>1.5275252316519468</v>
      </c>
      <c r="AA16" s="5">
        <f>AVERAGE(D16:D18)-D22</f>
        <v>12.66666666666697</v>
      </c>
      <c r="AB16" s="5">
        <f>AVERAGE(D19:D21)-D22</f>
        <v>5.3333333333330302</v>
      </c>
    </row>
    <row r="17" spans="1:28" x14ac:dyDescent="0.35">
      <c r="A17" s="10">
        <v>1</v>
      </c>
      <c r="B17" s="12"/>
      <c r="C17" s="12" t="s">
        <v>1</v>
      </c>
      <c r="D17" s="11">
        <v>4505</v>
      </c>
      <c r="E17" s="12">
        <v>4495</v>
      </c>
      <c r="F17" s="12">
        <v>7.3333333333339397</v>
      </c>
      <c r="G17" s="12">
        <v>11</v>
      </c>
      <c r="H17" s="12">
        <v>4497</v>
      </c>
      <c r="I17" s="12">
        <v>4494</v>
      </c>
      <c r="J17" s="12">
        <v>9.1999999999998181</v>
      </c>
      <c r="K17" s="12">
        <v>17</v>
      </c>
      <c r="L17" s="12"/>
      <c r="M17" s="12"/>
      <c r="N17" s="12"/>
      <c r="O17" s="12"/>
      <c r="P17" s="22"/>
      <c r="Q17" s="22"/>
      <c r="R17" s="12"/>
      <c r="S17" s="12"/>
      <c r="T17" s="12"/>
      <c r="U17" s="12">
        <f t="shared" si="0"/>
        <v>4.3</v>
      </c>
      <c r="V17" s="12">
        <f t="shared" si="1"/>
        <v>11.5</v>
      </c>
      <c r="W17" s="12"/>
      <c r="X17" s="12"/>
      <c r="Y17" s="22"/>
      <c r="Z17" s="12"/>
    </row>
    <row r="18" spans="1:28" x14ac:dyDescent="0.35">
      <c r="A18" s="10">
        <v>2</v>
      </c>
      <c r="B18" s="12"/>
      <c r="C18" s="12" t="s">
        <v>2</v>
      </c>
      <c r="D18" s="11">
        <v>4503</v>
      </c>
      <c r="E18" s="12">
        <v>4495</v>
      </c>
      <c r="F18" s="12">
        <v>7.3333333333339397</v>
      </c>
      <c r="G18" s="12">
        <v>11</v>
      </c>
      <c r="H18" s="12">
        <v>4497</v>
      </c>
      <c r="I18" s="12">
        <v>4494</v>
      </c>
      <c r="J18" s="12">
        <v>9.1999999999998181</v>
      </c>
      <c r="K18" s="12">
        <v>17</v>
      </c>
      <c r="L18" s="12"/>
      <c r="M18" s="12"/>
      <c r="N18" s="12"/>
      <c r="O18" s="12"/>
      <c r="P18" s="22"/>
      <c r="Q18" s="22"/>
      <c r="R18" s="12"/>
      <c r="S18" s="12"/>
      <c r="T18" s="12"/>
      <c r="U18" s="12">
        <f t="shared" si="0"/>
        <v>4.3</v>
      </c>
      <c r="V18" s="12">
        <f t="shared" si="1"/>
        <v>11.5</v>
      </c>
      <c r="W18" s="12"/>
      <c r="X18" s="12"/>
      <c r="Y18" s="22"/>
      <c r="Z18" s="12"/>
    </row>
    <row r="19" spans="1:28" x14ac:dyDescent="0.35">
      <c r="A19" s="10">
        <v>3</v>
      </c>
      <c r="B19" s="12"/>
      <c r="C19" s="12" t="s">
        <v>3</v>
      </c>
      <c r="D19" s="11">
        <v>4490</v>
      </c>
      <c r="E19" s="12">
        <v>4495</v>
      </c>
      <c r="F19" s="12">
        <v>7.3333333333339397</v>
      </c>
      <c r="G19" s="12">
        <v>11</v>
      </c>
      <c r="H19" s="12">
        <v>4497</v>
      </c>
      <c r="I19" s="12">
        <v>4494</v>
      </c>
      <c r="J19" s="12">
        <v>9.1999999999998181</v>
      </c>
      <c r="K19" s="12">
        <v>17</v>
      </c>
      <c r="L19" s="12"/>
      <c r="M19" s="12"/>
      <c r="N19" s="12"/>
      <c r="O19" s="12"/>
      <c r="P19" s="22"/>
      <c r="Q19" s="22"/>
      <c r="R19" s="12"/>
      <c r="S19" s="12"/>
      <c r="T19" s="12"/>
      <c r="U19" s="12">
        <f t="shared" si="0"/>
        <v>4.3</v>
      </c>
      <c r="V19" s="12">
        <f t="shared" si="1"/>
        <v>11.5</v>
      </c>
      <c r="W19" s="12"/>
      <c r="X19" s="12"/>
      <c r="Y19" s="22"/>
      <c r="Z19" s="12">
        <f>STDEV(D19:D21)</f>
        <v>7.0237691685684931</v>
      </c>
    </row>
    <row r="20" spans="1:28" x14ac:dyDescent="0.35">
      <c r="A20" s="10">
        <v>4</v>
      </c>
      <c r="B20" s="12"/>
      <c r="C20" s="12" t="s">
        <v>4</v>
      </c>
      <c r="D20" s="11">
        <v>4504</v>
      </c>
      <c r="E20" s="12">
        <v>4495</v>
      </c>
      <c r="F20" s="12">
        <v>7.3333333333339397</v>
      </c>
      <c r="G20" s="12">
        <v>11</v>
      </c>
      <c r="H20" s="12">
        <v>4497</v>
      </c>
      <c r="I20" s="12">
        <v>4494</v>
      </c>
      <c r="J20" s="12">
        <v>9.1999999999998181</v>
      </c>
      <c r="K20" s="12">
        <v>17</v>
      </c>
      <c r="L20" s="12"/>
      <c r="M20" s="12"/>
      <c r="N20" s="12"/>
      <c r="O20" s="12"/>
      <c r="P20" s="22"/>
      <c r="Q20" s="22"/>
      <c r="R20" s="12"/>
      <c r="S20" s="12"/>
      <c r="T20" s="12"/>
      <c r="U20" s="12">
        <f t="shared" si="0"/>
        <v>4.3</v>
      </c>
      <c r="V20" s="12">
        <f t="shared" si="1"/>
        <v>11.5</v>
      </c>
      <c r="W20" s="12"/>
      <c r="X20" s="12"/>
      <c r="Y20" s="22"/>
      <c r="Z20" s="12"/>
    </row>
    <row r="21" spans="1:28" x14ac:dyDescent="0.35">
      <c r="A21" s="10">
        <v>5</v>
      </c>
      <c r="B21" s="12"/>
      <c r="C21" s="12" t="s">
        <v>5</v>
      </c>
      <c r="D21" s="11">
        <v>4498</v>
      </c>
      <c r="E21" s="12">
        <v>4495</v>
      </c>
      <c r="F21" s="12">
        <v>7.3333333333339397</v>
      </c>
      <c r="G21" s="12">
        <v>11</v>
      </c>
      <c r="H21" s="12">
        <v>4497</v>
      </c>
      <c r="I21" s="12">
        <v>4494</v>
      </c>
      <c r="J21" s="12">
        <v>9.1999999999998181</v>
      </c>
      <c r="K21" s="12">
        <v>17</v>
      </c>
      <c r="L21" s="12"/>
      <c r="M21" s="12"/>
      <c r="N21" s="12"/>
      <c r="O21" s="12"/>
      <c r="P21" s="22"/>
      <c r="Q21" s="22"/>
      <c r="R21" s="12"/>
      <c r="S21" s="12"/>
      <c r="T21" s="12"/>
      <c r="U21" s="12">
        <f t="shared" si="0"/>
        <v>4.3</v>
      </c>
      <c r="V21" s="12">
        <f t="shared" si="1"/>
        <v>11.5</v>
      </c>
      <c r="W21" s="12"/>
      <c r="X21" s="12"/>
      <c r="Y21" s="22"/>
      <c r="Z21" s="12"/>
    </row>
    <row r="22" spans="1:28" x14ac:dyDescent="0.35">
      <c r="A22" s="10">
        <v>6</v>
      </c>
      <c r="B22" s="12"/>
      <c r="C22" s="12" t="s">
        <v>32</v>
      </c>
      <c r="D22" s="11">
        <v>4492</v>
      </c>
      <c r="E22" s="12">
        <v>4495</v>
      </c>
      <c r="F22" s="12">
        <v>7.3333333333339397</v>
      </c>
      <c r="G22" s="12">
        <v>11</v>
      </c>
      <c r="H22" s="12">
        <v>4497</v>
      </c>
      <c r="I22" s="12">
        <v>4494</v>
      </c>
      <c r="J22" s="12">
        <v>9.1999999999998181</v>
      </c>
      <c r="K22" s="12">
        <v>17</v>
      </c>
      <c r="L22" s="12"/>
      <c r="M22" s="12"/>
      <c r="N22" s="12"/>
      <c r="O22" s="12"/>
      <c r="P22" s="22"/>
      <c r="Q22" s="22"/>
      <c r="R22" s="12"/>
      <c r="S22" s="12"/>
      <c r="T22" s="12"/>
      <c r="U22" s="12">
        <f t="shared" si="0"/>
        <v>4.3</v>
      </c>
      <c r="V22" s="12">
        <f t="shared" si="1"/>
        <v>11.5</v>
      </c>
      <c r="W22" s="12"/>
      <c r="X22" s="12"/>
      <c r="Y22" s="22"/>
      <c r="Z22" s="12"/>
      <c r="AA22" s="5"/>
      <c r="AB22" s="5"/>
    </row>
    <row r="23" spans="1:28" s="14" customFormat="1" x14ac:dyDescent="0.35">
      <c r="A23" s="13">
        <v>0</v>
      </c>
      <c r="B23" s="23">
        <v>4</v>
      </c>
      <c r="C23" s="14" t="s">
        <v>0</v>
      </c>
      <c r="D23" s="15">
        <v>6706</v>
      </c>
      <c r="E23" s="14">
        <v>6713</v>
      </c>
      <c r="F23" s="14">
        <v>-11.66666666666606</v>
      </c>
      <c r="G23" s="14">
        <v>11</v>
      </c>
      <c r="H23" s="14">
        <v>6718</v>
      </c>
      <c r="I23" s="14">
        <v>6717</v>
      </c>
      <c r="J23" s="14">
        <v>10.799999999999731</v>
      </c>
      <c r="K23" s="14">
        <v>18.199999999999822</v>
      </c>
      <c r="L23" s="14">
        <f>AVERAGE(D23:D28)</f>
        <v>6713.5</v>
      </c>
      <c r="M23" s="14">
        <f>AVERAGE(D23:D25)</f>
        <v>6707.666666666667</v>
      </c>
      <c r="N23" s="14">
        <f>(D23+D24+D25+D26+(D26+D27)/2+(D26+D28)/2)/6</f>
        <v>6711.666666666667</v>
      </c>
      <c r="O23" s="14">
        <f>(D23+D24+D25+MAX(D26:D28))/4</f>
        <v>6711.75</v>
      </c>
      <c r="P23" s="23">
        <f>L23-M23</f>
        <v>5.8333333333330302</v>
      </c>
      <c r="Q23" s="23">
        <f>L23-N23</f>
        <v>1.8333333333330302</v>
      </c>
      <c r="R23" s="14">
        <f>L23-O23</f>
        <v>1.75</v>
      </c>
      <c r="S23" s="14">
        <f>MAX(D26:D28)-(SUM(D26:D28)-MIN(D26:D28)-MAX(D26:D28))</f>
        <v>2</v>
      </c>
      <c r="T23" s="14">
        <f>MAX(D26:D28)-MIN(D26:D28)</f>
        <v>12</v>
      </c>
      <c r="U23" s="14">
        <f t="shared" si="0"/>
        <v>4.3</v>
      </c>
      <c r="V23" s="14">
        <f t="shared" si="1"/>
        <v>11.5</v>
      </c>
      <c r="W23" s="14">
        <f>(SUM(D23:D25)+MAX(D26:D28)+(MAX(D26:D28)-U23)+(MAX(D26:D28)-V23))/6</f>
        <v>6713.2</v>
      </c>
      <c r="X23" s="14">
        <f>(SUM(D23:D25)+MAX(D26:D28))/4</f>
        <v>6711.75</v>
      </c>
      <c r="Y23" s="23">
        <f>W23-X23</f>
        <v>1.4499999999998181</v>
      </c>
      <c r="Z23" s="14">
        <f>STDEV(D23:D25)</f>
        <v>4.7258156262526079</v>
      </c>
      <c r="AA23" s="14">
        <f>AVERAGE(D23:D25)-D29</f>
        <v>4.6666666666669698</v>
      </c>
      <c r="AB23" s="14">
        <f>AVERAGE(D26:D28)-D29</f>
        <v>16.33333333333303</v>
      </c>
    </row>
    <row r="24" spans="1:28" s="14" customFormat="1" x14ac:dyDescent="0.35">
      <c r="A24" s="13">
        <v>1</v>
      </c>
      <c r="C24" s="14" t="s">
        <v>1</v>
      </c>
      <c r="D24" s="15">
        <v>6704</v>
      </c>
      <c r="E24" s="14">
        <v>6713</v>
      </c>
      <c r="F24" s="14">
        <v>-11.66666666666606</v>
      </c>
      <c r="G24" s="14">
        <v>11</v>
      </c>
      <c r="H24" s="14">
        <v>6718</v>
      </c>
      <c r="I24" s="14">
        <v>6717</v>
      </c>
      <c r="J24" s="14">
        <v>10.799999999999731</v>
      </c>
      <c r="K24" s="14">
        <v>18.199999999999822</v>
      </c>
      <c r="P24" s="23"/>
      <c r="Q24" s="23"/>
      <c r="U24" s="14">
        <f t="shared" si="0"/>
        <v>4.3</v>
      </c>
      <c r="V24" s="14">
        <f t="shared" si="1"/>
        <v>11.5</v>
      </c>
      <c r="Y24" s="23"/>
    </row>
    <row r="25" spans="1:28" s="14" customFormat="1" x14ac:dyDescent="0.35">
      <c r="A25" s="13">
        <v>2</v>
      </c>
      <c r="C25" s="14" t="s">
        <v>2</v>
      </c>
      <c r="D25" s="15">
        <v>6713</v>
      </c>
      <c r="E25" s="14">
        <v>6713</v>
      </c>
      <c r="F25" s="14">
        <v>-11.66666666666606</v>
      </c>
      <c r="G25" s="14">
        <v>11</v>
      </c>
      <c r="H25" s="14">
        <v>6718</v>
      </c>
      <c r="I25" s="14">
        <v>6717</v>
      </c>
      <c r="J25" s="14">
        <v>10.799999999999731</v>
      </c>
      <c r="K25" s="14">
        <v>18.199999999999822</v>
      </c>
      <c r="P25" s="23"/>
      <c r="Q25" s="23"/>
      <c r="U25" s="14">
        <f t="shared" si="0"/>
        <v>4.3</v>
      </c>
      <c r="V25" s="14">
        <f t="shared" si="1"/>
        <v>11.5</v>
      </c>
      <c r="Y25" s="23"/>
    </row>
    <row r="26" spans="1:28" s="14" customFormat="1" x14ac:dyDescent="0.35">
      <c r="A26" s="13">
        <v>3</v>
      </c>
      <c r="C26" s="14" t="s">
        <v>3</v>
      </c>
      <c r="D26" s="15">
        <v>6712</v>
      </c>
      <c r="E26" s="14">
        <v>6713</v>
      </c>
      <c r="F26" s="14">
        <v>-11.66666666666606</v>
      </c>
      <c r="G26" s="14">
        <v>11</v>
      </c>
      <c r="H26" s="14">
        <v>6718</v>
      </c>
      <c r="I26" s="14">
        <v>6717</v>
      </c>
      <c r="J26" s="14">
        <v>10.799999999999731</v>
      </c>
      <c r="K26" s="14">
        <v>18.199999999999822</v>
      </c>
      <c r="P26" s="23"/>
      <c r="Q26" s="23"/>
      <c r="U26" s="14">
        <f t="shared" si="0"/>
        <v>4.3</v>
      </c>
      <c r="V26" s="14">
        <f t="shared" si="1"/>
        <v>11.5</v>
      </c>
      <c r="Y26" s="23"/>
      <c r="Z26" s="14">
        <f>STDEV(D26:D28)</f>
        <v>6.4291005073286369</v>
      </c>
    </row>
    <row r="27" spans="1:28" s="14" customFormat="1" x14ac:dyDescent="0.35">
      <c r="A27" s="13">
        <v>4</v>
      </c>
      <c r="C27" s="14" t="s">
        <v>4</v>
      </c>
      <c r="D27" s="15">
        <v>6724</v>
      </c>
      <c r="E27" s="14">
        <v>6713</v>
      </c>
      <c r="F27" s="14">
        <v>-11.66666666666606</v>
      </c>
      <c r="G27" s="14">
        <v>11</v>
      </c>
      <c r="H27" s="14">
        <v>6718</v>
      </c>
      <c r="I27" s="14">
        <v>6717</v>
      </c>
      <c r="J27" s="14">
        <v>10.799999999999731</v>
      </c>
      <c r="K27" s="14">
        <v>18.199999999999822</v>
      </c>
      <c r="P27" s="23"/>
      <c r="Q27" s="23"/>
      <c r="U27" s="14">
        <f t="shared" si="0"/>
        <v>4.3</v>
      </c>
      <c r="V27" s="14">
        <f t="shared" si="1"/>
        <v>11.5</v>
      </c>
      <c r="Y27" s="23"/>
    </row>
    <row r="28" spans="1:28" s="14" customFormat="1" x14ac:dyDescent="0.35">
      <c r="A28" s="13">
        <v>5</v>
      </c>
      <c r="C28" s="14" t="s">
        <v>5</v>
      </c>
      <c r="D28" s="15">
        <v>6722</v>
      </c>
      <c r="E28" s="14">
        <v>6713</v>
      </c>
      <c r="F28" s="14">
        <v>-11.66666666666606</v>
      </c>
      <c r="G28" s="14">
        <v>11</v>
      </c>
      <c r="H28" s="14">
        <v>6718</v>
      </c>
      <c r="I28" s="14">
        <v>6717</v>
      </c>
      <c r="J28" s="14">
        <v>10.799999999999731</v>
      </c>
      <c r="K28" s="14">
        <v>18.199999999999822</v>
      </c>
      <c r="P28" s="23"/>
      <c r="Q28" s="23"/>
      <c r="U28" s="14">
        <f t="shared" si="0"/>
        <v>4.3</v>
      </c>
      <c r="V28" s="14">
        <f t="shared" si="1"/>
        <v>11.5</v>
      </c>
      <c r="Y28" s="23"/>
    </row>
    <row r="29" spans="1:28" s="14" customFormat="1" x14ac:dyDescent="0.35">
      <c r="A29" s="13">
        <v>6</v>
      </c>
      <c r="C29" s="14" t="s">
        <v>32</v>
      </c>
      <c r="D29" s="15">
        <v>6703</v>
      </c>
      <c r="E29" s="14">
        <v>6713</v>
      </c>
      <c r="F29" s="14">
        <v>-11.66666666666606</v>
      </c>
      <c r="G29" s="14">
        <v>11</v>
      </c>
      <c r="H29" s="14">
        <v>6718</v>
      </c>
      <c r="I29" s="14">
        <v>6717</v>
      </c>
      <c r="J29" s="14">
        <v>10.799999999999731</v>
      </c>
      <c r="K29" s="14">
        <v>18.199999999999822</v>
      </c>
      <c r="P29" s="23"/>
      <c r="Q29" s="23"/>
      <c r="U29" s="14">
        <f t="shared" si="0"/>
        <v>4.3</v>
      </c>
      <c r="V29" s="14">
        <f t="shared" si="1"/>
        <v>11.5</v>
      </c>
      <c r="Y29" s="23"/>
    </row>
    <row r="30" spans="1:28" s="12" customFormat="1" x14ac:dyDescent="0.35">
      <c r="A30" s="31">
        <v>0</v>
      </c>
      <c r="B30" s="11">
        <v>5</v>
      </c>
      <c r="C30" s="12" t="s">
        <v>0</v>
      </c>
      <c r="D30" s="11">
        <v>75</v>
      </c>
      <c r="E30" s="12">
        <v>69</v>
      </c>
      <c r="F30" s="12">
        <v>7.6666666666669698</v>
      </c>
      <c r="G30" s="12">
        <v>10</v>
      </c>
      <c r="H30" s="12">
        <v>2865</v>
      </c>
      <c r="I30" s="12">
        <v>2867</v>
      </c>
      <c r="J30" s="12">
        <v>7.8000000000001819</v>
      </c>
      <c r="K30" s="12">
        <v>15.39999999999964</v>
      </c>
      <c r="L30" s="12">
        <f>AVERAGE(D30:D35)</f>
        <v>71.5</v>
      </c>
      <c r="M30" s="12">
        <f>AVERAGE(D30:D32)</f>
        <v>75.333333333333329</v>
      </c>
      <c r="N30" s="12">
        <f>(D30+D31+D32+D33+(D33+D34)/2+(D33+D35)/2)/6</f>
        <v>69.833333333333329</v>
      </c>
      <c r="O30" s="12">
        <f>(D30+D31+D32+MAX(D33:D35))/4</f>
        <v>74.75</v>
      </c>
      <c r="P30" s="22">
        <f>L30-M30</f>
        <v>-3.8333333333333286</v>
      </c>
      <c r="Q30" s="22">
        <f>L30-N30</f>
        <v>1.6666666666666714</v>
      </c>
      <c r="R30" s="12">
        <f>L30-O30</f>
        <v>-3.25</v>
      </c>
      <c r="S30" s="12">
        <f>MAX(D33:D35)-(SUM(D33:D35)-MIN(D33:D35)-MAX(D33:D35))</f>
        <v>4</v>
      </c>
      <c r="T30" s="12">
        <f>MAX(D33:D35)-MIN(D33:D35)</f>
        <v>12</v>
      </c>
      <c r="U30" s="12">
        <f t="shared" si="0"/>
        <v>4.3</v>
      </c>
      <c r="V30" s="12">
        <f t="shared" si="1"/>
        <v>11.5</v>
      </c>
      <c r="W30" s="12">
        <f>(SUM(D30:D32)+MAX(D33:D35)+(MAX(D33:D35)-U30)+(MAX(D33:D35)-V30))/6</f>
        <v>71.533333333333331</v>
      </c>
      <c r="X30" s="12">
        <f>(SUM(D30:D32)+MAX(D33:D35))/4</f>
        <v>74.75</v>
      </c>
      <c r="Y30" s="22">
        <f>W30-X30</f>
        <v>-3.2166666666666686</v>
      </c>
      <c r="Z30" s="12">
        <f>STDEV(D30:D32)</f>
        <v>3.5118845842842461</v>
      </c>
      <c r="AA30" s="12">
        <f>AVERAGE(D30:D32)-D36</f>
        <v>-1.6666666666666714</v>
      </c>
      <c r="AB30" s="12">
        <f>AVERAGE(D33:D35)-D36</f>
        <v>-9.3333333333333286</v>
      </c>
    </row>
    <row r="31" spans="1:28" s="12" customFormat="1" x14ac:dyDescent="0.35">
      <c r="A31" s="31">
        <v>1</v>
      </c>
      <c r="C31" s="12" t="s">
        <v>1</v>
      </c>
      <c r="D31" s="11">
        <v>72</v>
      </c>
      <c r="E31" s="12">
        <v>69</v>
      </c>
      <c r="F31" s="12">
        <v>7.6666666666669698</v>
      </c>
      <c r="G31" s="12">
        <v>10</v>
      </c>
      <c r="H31" s="12">
        <v>2865</v>
      </c>
      <c r="I31" s="12">
        <v>2867</v>
      </c>
      <c r="J31" s="12">
        <v>7.8000000000001819</v>
      </c>
      <c r="K31" s="12">
        <v>15.39999999999964</v>
      </c>
      <c r="P31" s="22"/>
      <c r="Q31" s="22"/>
      <c r="U31" s="12">
        <f t="shared" si="0"/>
        <v>4.3</v>
      </c>
      <c r="V31" s="12">
        <f t="shared" si="1"/>
        <v>11.5</v>
      </c>
      <c r="Y31" s="22"/>
    </row>
    <row r="32" spans="1:28" s="12" customFormat="1" x14ac:dyDescent="0.35">
      <c r="A32" s="31">
        <v>2</v>
      </c>
      <c r="C32" s="12" t="s">
        <v>2</v>
      </c>
      <c r="D32" s="11">
        <v>79</v>
      </c>
      <c r="E32" s="12">
        <v>69</v>
      </c>
      <c r="F32" s="12">
        <v>7.6666666666669698</v>
      </c>
      <c r="G32" s="12">
        <v>10</v>
      </c>
      <c r="H32" s="12">
        <v>2865</v>
      </c>
      <c r="I32" s="12">
        <v>2867</v>
      </c>
      <c r="J32" s="12">
        <v>7.8000000000001819</v>
      </c>
      <c r="K32" s="12">
        <v>15.39999999999964</v>
      </c>
      <c r="P32" s="22"/>
      <c r="Q32" s="22"/>
      <c r="U32" s="12">
        <f t="shared" si="0"/>
        <v>4.3</v>
      </c>
      <c r="V32" s="12">
        <f t="shared" si="1"/>
        <v>11.5</v>
      </c>
      <c r="Y32" s="22"/>
    </row>
    <row r="33" spans="1:28" s="12" customFormat="1" x14ac:dyDescent="0.35">
      <c r="A33" s="31">
        <v>3</v>
      </c>
      <c r="C33" s="12" t="s">
        <v>3</v>
      </c>
      <c r="D33" s="11">
        <v>61</v>
      </c>
      <c r="E33" s="12">
        <v>69</v>
      </c>
      <c r="F33" s="12">
        <v>7.6666666666669698</v>
      </c>
      <c r="G33" s="12">
        <v>10</v>
      </c>
      <c r="H33" s="12">
        <v>2865</v>
      </c>
      <c r="I33" s="12">
        <v>2867</v>
      </c>
      <c r="J33" s="12">
        <v>7.8000000000001819</v>
      </c>
      <c r="K33" s="12">
        <v>15.39999999999964</v>
      </c>
      <c r="P33" s="22"/>
      <c r="Q33" s="22"/>
      <c r="U33" s="12">
        <f t="shared" si="0"/>
        <v>4.3</v>
      </c>
      <c r="V33" s="12">
        <f t="shared" si="1"/>
        <v>11.5</v>
      </c>
      <c r="Y33" s="22"/>
      <c r="Z33" s="12">
        <f>STDEV(D33:D35)</f>
        <v>6.1101009266077861</v>
      </c>
    </row>
    <row r="34" spans="1:28" s="12" customFormat="1" x14ac:dyDescent="0.35">
      <c r="A34" s="31">
        <v>4</v>
      </c>
      <c r="C34" s="12" t="s">
        <v>4</v>
      </c>
      <c r="D34" s="11">
        <v>69</v>
      </c>
      <c r="E34" s="12">
        <v>69</v>
      </c>
      <c r="F34" s="12">
        <v>7.6666666666669698</v>
      </c>
      <c r="G34" s="12">
        <v>10</v>
      </c>
      <c r="H34" s="12">
        <v>2865</v>
      </c>
      <c r="I34" s="12">
        <v>2867</v>
      </c>
      <c r="J34" s="12">
        <v>7.8000000000001819</v>
      </c>
      <c r="K34" s="12">
        <v>15.39999999999964</v>
      </c>
      <c r="P34" s="22"/>
      <c r="Q34" s="22"/>
      <c r="U34" s="12">
        <f t="shared" ref="U34:U65" si="2">AVERAGE($S$2,$S$16,$S$23,$S$51,$S$9,$S$30,$S$37,$S$44,$S$58,$S$65)</f>
        <v>4.3</v>
      </c>
      <c r="V34" s="12">
        <f t="shared" ref="V34:V65" si="3">AVERAGE($T$2,$T$16,$T$23,$T$51,$T$9,$T$30,$T$37,$T$44,$T$58,$T$65)</f>
        <v>11.5</v>
      </c>
      <c r="Y34" s="22"/>
    </row>
    <row r="35" spans="1:28" s="12" customFormat="1" x14ac:dyDescent="0.35">
      <c r="A35" s="31">
        <v>5</v>
      </c>
      <c r="C35" s="12" t="s">
        <v>5</v>
      </c>
      <c r="D35" s="11">
        <v>73</v>
      </c>
      <c r="E35" s="12">
        <v>69</v>
      </c>
      <c r="F35" s="12">
        <v>7.6666666666669698</v>
      </c>
      <c r="G35" s="12">
        <v>10</v>
      </c>
      <c r="H35" s="12">
        <v>2865</v>
      </c>
      <c r="I35" s="12">
        <v>2867</v>
      </c>
      <c r="J35" s="12">
        <v>7.8000000000001819</v>
      </c>
      <c r="K35" s="12">
        <v>15.39999999999964</v>
      </c>
      <c r="P35" s="22"/>
      <c r="Q35" s="22"/>
      <c r="U35" s="12">
        <f t="shared" si="2"/>
        <v>4.3</v>
      </c>
      <c r="V35" s="12">
        <f t="shared" si="3"/>
        <v>11.5</v>
      </c>
      <c r="Y35" s="22"/>
    </row>
    <row r="36" spans="1:28" s="12" customFormat="1" x14ac:dyDescent="0.35">
      <c r="A36" s="31">
        <v>6</v>
      </c>
      <c r="C36" s="12" t="s">
        <v>6</v>
      </c>
      <c r="D36" s="11">
        <v>77</v>
      </c>
      <c r="E36" s="12">
        <v>69</v>
      </c>
      <c r="F36" s="12">
        <v>7.6666666666669698</v>
      </c>
      <c r="G36" s="12">
        <v>10</v>
      </c>
      <c r="H36" s="12">
        <v>2865</v>
      </c>
      <c r="I36" s="12">
        <v>2867</v>
      </c>
      <c r="J36" s="12">
        <v>7.8000000000001819</v>
      </c>
      <c r="K36" s="12">
        <v>15.39999999999964</v>
      </c>
      <c r="P36" s="22"/>
      <c r="Q36" s="22"/>
      <c r="U36" s="12">
        <f t="shared" si="2"/>
        <v>4.3</v>
      </c>
      <c r="V36" s="12">
        <f t="shared" si="3"/>
        <v>11.5</v>
      </c>
      <c r="Y36" s="22"/>
    </row>
    <row r="37" spans="1:28" s="14" customFormat="1" x14ac:dyDescent="0.35">
      <c r="A37" s="13">
        <v>0</v>
      </c>
      <c r="B37" s="29">
        <v>6</v>
      </c>
      <c r="C37" s="14" t="s">
        <v>0</v>
      </c>
      <c r="D37" s="15">
        <v>7102</v>
      </c>
      <c r="E37" s="14">
        <v>7114</v>
      </c>
      <c r="F37" s="14">
        <v>-13</v>
      </c>
      <c r="G37" s="14">
        <v>-12</v>
      </c>
      <c r="H37" s="14">
        <v>7123</v>
      </c>
      <c r="I37" s="14">
        <v>7117</v>
      </c>
      <c r="J37" s="14">
        <v>9.6000000000003638</v>
      </c>
      <c r="K37" s="14">
        <v>17.800000000000178</v>
      </c>
      <c r="L37" s="14">
        <f>AVERAGE(D37:D42)</f>
        <v>7111.5</v>
      </c>
      <c r="M37" s="14">
        <f>AVERAGE(D37:D39)</f>
        <v>7105</v>
      </c>
      <c r="N37" s="14">
        <f>(D37+D38+D39+D40+(D40+D41)/2+(D40+D42)/2)/6</f>
        <v>7113.5</v>
      </c>
      <c r="O37" s="14">
        <f>(D37+D38+D39+MAX(D40:D42))/4</f>
        <v>7110.25</v>
      </c>
      <c r="P37" s="23">
        <f>L37-M37</f>
        <v>6.5</v>
      </c>
      <c r="Q37" s="23">
        <f>L37-N37</f>
        <v>-2</v>
      </c>
      <c r="R37" s="14">
        <f>L37-O37</f>
        <v>1.25</v>
      </c>
      <c r="S37" s="14">
        <f>MAX(D40:D42)-(SUM(D40:D42)-MIN(D40:D42)-MAX(D40:D42))</f>
        <v>6</v>
      </c>
      <c r="T37" s="14">
        <f>MAX(D40:D42)-MIN(D40:D42)</f>
        <v>18</v>
      </c>
      <c r="U37" s="14">
        <f t="shared" si="2"/>
        <v>4.3</v>
      </c>
      <c r="V37" s="14">
        <f t="shared" si="3"/>
        <v>11.5</v>
      </c>
      <c r="W37" s="14">
        <f>(SUM(D37:D39)+MAX(D40:D42)+(MAX(D40:D42)-U37)+(MAX(D40:D42)-V37))/6</f>
        <v>7112.8666666666659</v>
      </c>
      <c r="X37" s="14">
        <f>(SUM(D37:D39)+MAX(D40:D42))/4</f>
        <v>7110.25</v>
      </c>
      <c r="Y37" s="23">
        <f>W37-X37</f>
        <v>2.6166666666658784</v>
      </c>
      <c r="Z37" s="14">
        <f>STDEV(D37:D39)</f>
        <v>2.6457513110645907</v>
      </c>
      <c r="AA37" s="14">
        <f>AVERAGE(D37:D39)-D43</f>
        <v>1</v>
      </c>
      <c r="AB37" s="14">
        <f>AVERAGE(D40:D42)-D43</f>
        <v>14</v>
      </c>
    </row>
    <row r="38" spans="1:28" s="14" customFormat="1" x14ac:dyDescent="0.35">
      <c r="A38" s="13">
        <v>1</v>
      </c>
      <c r="C38" s="14" t="s">
        <v>1</v>
      </c>
      <c r="D38" s="15">
        <v>7106</v>
      </c>
      <c r="E38" s="14">
        <v>7114</v>
      </c>
      <c r="F38" s="14">
        <v>-13</v>
      </c>
      <c r="G38" s="14">
        <v>-12</v>
      </c>
      <c r="H38" s="14">
        <v>7123</v>
      </c>
      <c r="I38" s="14">
        <v>7117</v>
      </c>
      <c r="J38" s="14">
        <v>9.6000000000003638</v>
      </c>
      <c r="K38" s="14">
        <v>17.800000000000178</v>
      </c>
      <c r="P38" s="23"/>
      <c r="Q38" s="23"/>
      <c r="U38" s="14">
        <f t="shared" si="2"/>
        <v>4.3</v>
      </c>
      <c r="V38" s="14">
        <f t="shared" si="3"/>
        <v>11.5</v>
      </c>
      <c r="Y38" s="23"/>
    </row>
    <row r="39" spans="1:28" s="14" customFormat="1" x14ac:dyDescent="0.35">
      <c r="A39" s="13">
        <v>2</v>
      </c>
      <c r="C39" s="14" t="s">
        <v>2</v>
      </c>
      <c r="D39" s="15">
        <v>7107</v>
      </c>
      <c r="E39" s="14">
        <v>7114</v>
      </c>
      <c r="F39" s="14">
        <v>-13</v>
      </c>
      <c r="G39" s="14">
        <v>-12</v>
      </c>
      <c r="H39" s="14">
        <v>7123</v>
      </c>
      <c r="I39" s="14">
        <v>7117</v>
      </c>
      <c r="J39" s="14">
        <v>9.6000000000003638</v>
      </c>
      <c r="K39" s="14">
        <v>17.800000000000178</v>
      </c>
      <c r="P39" s="23"/>
      <c r="Q39" s="23"/>
      <c r="U39" s="14">
        <f t="shared" si="2"/>
        <v>4.3</v>
      </c>
      <c r="V39" s="14">
        <f t="shared" si="3"/>
        <v>11.5</v>
      </c>
      <c r="Y39" s="23"/>
    </row>
    <row r="40" spans="1:28" s="14" customFormat="1" x14ac:dyDescent="0.35">
      <c r="A40" s="13">
        <v>3</v>
      </c>
      <c r="C40" s="14" t="s">
        <v>3</v>
      </c>
      <c r="D40" s="15">
        <v>7126</v>
      </c>
      <c r="E40" s="14">
        <v>7114</v>
      </c>
      <c r="F40" s="14">
        <v>-13</v>
      </c>
      <c r="G40" s="14">
        <v>-12</v>
      </c>
      <c r="H40" s="14">
        <v>7123</v>
      </c>
      <c r="I40" s="14">
        <v>7117</v>
      </c>
      <c r="J40" s="14">
        <v>9.6000000000003638</v>
      </c>
      <c r="K40" s="14">
        <v>17.800000000000178</v>
      </c>
      <c r="P40" s="23"/>
      <c r="Q40" s="23"/>
      <c r="U40" s="14">
        <f t="shared" si="2"/>
        <v>4.3</v>
      </c>
      <c r="V40" s="14">
        <f t="shared" si="3"/>
        <v>11.5</v>
      </c>
      <c r="Y40" s="23"/>
      <c r="Z40" s="14">
        <f>STDEV(D40:D42)</f>
        <v>9.1651513899116797</v>
      </c>
    </row>
    <row r="41" spans="1:28" s="14" customFormat="1" x14ac:dyDescent="0.35">
      <c r="A41" s="13">
        <v>4</v>
      </c>
      <c r="C41" s="14" t="s">
        <v>4</v>
      </c>
      <c r="D41" s="15">
        <v>7120</v>
      </c>
      <c r="E41" s="14">
        <v>7114</v>
      </c>
      <c r="F41" s="14">
        <v>-13</v>
      </c>
      <c r="G41" s="14">
        <v>-12</v>
      </c>
      <c r="H41" s="14">
        <v>7123</v>
      </c>
      <c r="I41" s="14">
        <v>7117</v>
      </c>
      <c r="J41" s="14">
        <v>9.6000000000003638</v>
      </c>
      <c r="K41" s="14">
        <v>17.800000000000178</v>
      </c>
      <c r="P41" s="23"/>
      <c r="Q41" s="23"/>
      <c r="U41" s="14">
        <f t="shared" si="2"/>
        <v>4.3</v>
      </c>
      <c r="V41" s="14">
        <f t="shared" si="3"/>
        <v>11.5</v>
      </c>
      <c r="Y41" s="23"/>
    </row>
    <row r="42" spans="1:28" s="14" customFormat="1" x14ac:dyDescent="0.35">
      <c r="A42" s="13">
        <v>5</v>
      </c>
      <c r="C42" s="14" t="s">
        <v>5</v>
      </c>
      <c r="D42" s="15">
        <v>7108</v>
      </c>
      <c r="E42" s="14">
        <v>7114</v>
      </c>
      <c r="F42" s="14">
        <v>-13</v>
      </c>
      <c r="G42" s="14">
        <v>-12</v>
      </c>
      <c r="H42" s="14">
        <v>7123</v>
      </c>
      <c r="I42" s="14">
        <v>7117</v>
      </c>
      <c r="J42" s="14">
        <v>9.6000000000003638</v>
      </c>
      <c r="K42" s="14">
        <v>17.800000000000178</v>
      </c>
      <c r="P42" s="23"/>
      <c r="Q42" s="23"/>
      <c r="U42" s="14">
        <f t="shared" si="2"/>
        <v>4.3</v>
      </c>
      <c r="V42" s="14">
        <f t="shared" si="3"/>
        <v>11.5</v>
      </c>
      <c r="Y42" s="23"/>
    </row>
    <row r="43" spans="1:28" s="14" customFormat="1" x14ac:dyDescent="0.35">
      <c r="A43" s="13">
        <v>6</v>
      </c>
      <c r="C43" s="14" t="s">
        <v>32</v>
      </c>
      <c r="D43" s="15">
        <v>7104</v>
      </c>
      <c r="E43" s="14">
        <v>7114</v>
      </c>
      <c r="F43" s="14">
        <v>-13</v>
      </c>
      <c r="G43" s="14">
        <v>-12</v>
      </c>
      <c r="H43" s="14">
        <v>7123</v>
      </c>
      <c r="I43" s="14">
        <v>7117</v>
      </c>
      <c r="J43" s="14">
        <v>9.6000000000003638</v>
      </c>
      <c r="K43" s="14">
        <v>17.800000000000178</v>
      </c>
      <c r="P43" s="23"/>
      <c r="Q43" s="23"/>
      <c r="U43" s="14">
        <f t="shared" si="2"/>
        <v>4.3</v>
      </c>
      <c r="V43" s="14">
        <f t="shared" si="3"/>
        <v>11.5</v>
      </c>
      <c r="Y43" s="23"/>
    </row>
    <row r="44" spans="1:28" s="27" customFormat="1" x14ac:dyDescent="0.35">
      <c r="A44" s="13">
        <v>0</v>
      </c>
      <c r="B44" s="29">
        <v>7</v>
      </c>
      <c r="C44" s="27" t="s">
        <v>0</v>
      </c>
      <c r="D44" s="28">
        <v>1813</v>
      </c>
      <c r="E44" s="27">
        <v>1823</v>
      </c>
      <c r="F44" s="27">
        <v>-12.333333333333259</v>
      </c>
      <c r="G44" s="27">
        <v>11</v>
      </c>
      <c r="H44" s="27">
        <v>1826</v>
      </c>
      <c r="I44" s="27">
        <v>1827</v>
      </c>
      <c r="J44" s="27">
        <v>5.2000000000007276</v>
      </c>
      <c r="K44" s="27">
        <v>16.400000000000549</v>
      </c>
      <c r="L44" s="27">
        <f>AVERAGE(D44:D49)</f>
        <v>1822.1666666666667</v>
      </c>
      <c r="M44" s="27">
        <f>AVERAGE(D44:D46)</f>
        <v>1816</v>
      </c>
      <c r="N44" s="27">
        <f>(D44+D45+D46+D47+(D47+D48)/2+(D47+D49)/2)/6</f>
        <v>1820.3333333333333</v>
      </c>
      <c r="O44" s="27">
        <f>(D44+D45+D46+MAX(D47:D49))/4</f>
        <v>1820.25</v>
      </c>
      <c r="P44" s="23">
        <f>L44-M44</f>
        <v>6.1666666666667425</v>
      </c>
      <c r="Q44" s="23">
        <f>L44-N44</f>
        <v>1.8333333333334849</v>
      </c>
      <c r="R44" s="27">
        <f>L44-O44</f>
        <v>1.9166666666667425</v>
      </c>
      <c r="S44" s="27">
        <f>MAX(D47:D49)-(SUM(D47:D49)-MIN(D47:D49)-MAX(D47:D49))</f>
        <v>2</v>
      </c>
      <c r="T44" s="27">
        <f>MAX(D47:D49)-MIN(D47:D49)</f>
        <v>12</v>
      </c>
      <c r="U44" s="27">
        <f t="shared" si="2"/>
        <v>4.3</v>
      </c>
      <c r="V44" s="27">
        <f t="shared" si="3"/>
        <v>11.5</v>
      </c>
      <c r="W44" s="27">
        <f>(SUM(D44:D46)+MAX(D47:D49)+(MAX(D47:D49)-U44)+(MAX(D47:D49)-V44))/6</f>
        <v>1821.8666666666668</v>
      </c>
      <c r="X44" s="27">
        <f>(SUM(D44:D46)+MAX(D47:D49))/4</f>
        <v>1820.25</v>
      </c>
      <c r="Y44" s="23">
        <f>W44-X44</f>
        <v>1.6166666666667879</v>
      </c>
      <c r="Z44" s="27">
        <f>STDEV(D44:D46)</f>
        <v>2.6457513110645907</v>
      </c>
      <c r="AA44" s="14">
        <f>AVERAGE(D44:D46)-D50</f>
        <v>1</v>
      </c>
      <c r="AB44" s="14">
        <f>AVERAGE(D47:D49)-D50</f>
        <v>13.333333333333258</v>
      </c>
    </row>
    <row r="45" spans="1:28" s="27" customFormat="1" x14ac:dyDescent="0.35">
      <c r="A45" s="13">
        <v>1</v>
      </c>
      <c r="C45" s="27" t="s">
        <v>1</v>
      </c>
      <c r="D45" s="28">
        <v>1817</v>
      </c>
      <c r="E45" s="27">
        <v>1823</v>
      </c>
      <c r="F45" s="27">
        <v>-12.333333333333259</v>
      </c>
      <c r="G45" s="27">
        <v>11</v>
      </c>
      <c r="H45" s="27">
        <v>1826</v>
      </c>
      <c r="I45" s="27">
        <v>1827</v>
      </c>
      <c r="J45" s="27">
        <v>5.2000000000007276</v>
      </c>
      <c r="K45" s="27">
        <v>16.400000000000549</v>
      </c>
      <c r="P45" s="23"/>
      <c r="Q45" s="23"/>
      <c r="U45" s="27">
        <f t="shared" si="2"/>
        <v>4.3</v>
      </c>
      <c r="V45" s="27">
        <f t="shared" si="3"/>
        <v>11.5</v>
      </c>
      <c r="Y45" s="23"/>
    </row>
    <row r="46" spans="1:28" s="27" customFormat="1" x14ac:dyDescent="0.35">
      <c r="A46" s="13">
        <v>2</v>
      </c>
      <c r="C46" s="27" t="s">
        <v>2</v>
      </c>
      <c r="D46" s="28">
        <v>1818</v>
      </c>
      <c r="E46" s="27">
        <v>1823</v>
      </c>
      <c r="F46" s="27">
        <v>-12.333333333333259</v>
      </c>
      <c r="G46" s="27">
        <v>11</v>
      </c>
      <c r="H46" s="27">
        <v>1826</v>
      </c>
      <c r="I46" s="27">
        <v>1827</v>
      </c>
      <c r="J46" s="27">
        <v>5.2000000000007276</v>
      </c>
      <c r="K46" s="27">
        <v>16.400000000000549</v>
      </c>
      <c r="P46" s="23"/>
      <c r="Q46" s="23"/>
      <c r="U46" s="27">
        <f t="shared" si="2"/>
        <v>4.3</v>
      </c>
      <c r="V46" s="27">
        <f t="shared" si="3"/>
        <v>11.5</v>
      </c>
      <c r="Y46" s="23"/>
    </row>
    <row r="47" spans="1:28" s="27" customFormat="1" x14ac:dyDescent="0.35">
      <c r="A47" s="13">
        <v>3</v>
      </c>
      <c r="C47" s="27" t="s">
        <v>3</v>
      </c>
      <c r="D47" s="28">
        <v>1821</v>
      </c>
      <c r="E47" s="27">
        <v>1823</v>
      </c>
      <c r="F47" s="27">
        <v>-12.333333333333259</v>
      </c>
      <c r="G47" s="27">
        <v>11</v>
      </c>
      <c r="H47" s="27">
        <v>1826</v>
      </c>
      <c r="I47" s="27">
        <v>1827</v>
      </c>
      <c r="J47" s="27">
        <v>5.2000000000007276</v>
      </c>
      <c r="K47" s="27">
        <v>16.400000000000549</v>
      </c>
      <c r="P47" s="23"/>
      <c r="Q47" s="23"/>
      <c r="U47" s="27">
        <f t="shared" si="2"/>
        <v>4.3</v>
      </c>
      <c r="V47" s="27">
        <f t="shared" si="3"/>
        <v>11.5</v>
      </c>
      <c r="Y47" s="23"/>
      <c r="Z47" s="27">
        <f>STDEV(D47:D49)</f>
        <v>6.429100507328636</v>
      </c>
    </row>
    <row r="48" spans="1:28" s="27" customFormat="1" x14ac:dyDescent="0.35">
      <c r="A48" s="13">
        <v>4</v>
      </c>
      <c r="C48" s="27" t="s">
        <v>4</v>
      </c>
      <c r="D48" s="28">
        <v>1831</v>
      </c>
      <c r="E48" s="27">
        <v>1823</v>
      </c>
      <c r="F48" s="27">
        <v>-12.333333333333259</v>
      </c>
      <c r="G48" s="27">
        <v>11</v>
      </c>
      <c r="H48" s="27">
        <v>1826</v>
      </c>
      <c r="I48" s="27">
        <v>1827</v>
      </c>
      <c r="J48" s="27">
        <v>5.2000000000007276</v>
      </c>
      <c r="K48" s="27">
        <v>16.400000000000549</v>
      </c>
      <c r="P48" s="23"/>
      <c r="Q48" s="23"/>
      <c r="U48" s="27">
        <f t="shared" si="2"/>
        <v>4.3</v>
      </c>
      <c r="V48" s="27">
        <f t="shared" si="3"/>
        <v>11.5</v>
      </c>
      <c r="Y48" s="23"/>
    </row>
    <row r="49" spans="1:28" s="27" customFormat="1" x14ac:dyDescent="0.35">
      <c r="A49" s="13">
        <v>5</v>
      </c>
      <c r="C49" s="27" t="s">
        <v>5</v>
      </c>
      <c r="D49" s="28">
        <v>1833</v>
      </c>
      <c r="E49" s="27">
        <v>1823</v>
      </c>
      <c r="F49" s="27">
        <v>-12.333333333333259</v>
      </c>
      <c r="G49" s="27">
        <v>11</v>
      </c>
      <c r="H49" s="27">
        <v>1826</v>
      </c>
      <c r="I49" s="27">
        <v>1827</v>
      </c>
      <c r="J49" s="27">
        <v>5.2000000000007276</v>
      </c>
      <c r="K49" s="27">
        <v>16.400000000000549</v>
      </c>
      <c r="P49" s="23"/>
      <c r="Q49" s="23"/>
      <c r="U49" s="27">
        <f t="shared" si="2"/>
        <v>4.3</v>
      </c>
      <c r="V49" s="27">
        <f t="shared" si="3"/>
        <v>11.5</v>
      </c>
      <c r="Y49" s="23"/>
    </row>
    <row r="50" spans="1:28" s="27" customFormat="1" x14ac:dyDescent="0.35">
      <c r="A50" s="13">
        <v>6</v>
      </c>
      <c r="C50" s="14" t="s">
        <v>32</v>
      </c>
      <c r="D50" s="28">
        <v>1815</v>
      </c>
      <c r="E50" s="27">
        <v>1823</v>
      </c>
      <c r="F50" s="27">
        <v>-12.333333333333259</v>
      </c>
      <c r="G50" s="27">
        <v>11</v>
      </c>
      <c r="H50" s="27">
        <v>1826</v>
      </c>
      <c r="I50" s="27">
        <v>1827</v>
      </c>
      <c r="J50" s="27">
        <v>5.2000000000007276</v>
      </c>
      <c r="K50" s="27">
        <v>16.400000000000549</v>
      </c>
      <c r="P50" s="23"/>
      <c r="Q50" s="23"/>
      <c r="U50" s="27">
        <f t="shared" si="2"/>
        <v>4.3</v>
      </c>
      <c r="V50" s="27">
        <f t="shared" si="3"/>
        <v>11.5</v>
      </c>
      <c r="Y50" s="23"/>
    </row>
    <row r="51" spans="1:28" s="14" customFormat="1" x14ac:dyDescent="0.35">
      <c r="A51" s="13">
        <v>0</v>
      </c>
      <c r="B51" s="15">
        <v>8</v>
      </c>
      <c r="C51" s="14" t="s">
        <v>0</v>
      </c>
      <c r="D51" s="15">
        <v>2883</v>
      </c>
      <c r="E51" s="14">
        <v>2892</v>
      </c>
      <c r="F51" s="14">
        <v>-11.33333333333303</v>
      </c>
      <c r="G51" s="14">
        <v>10</v>
      </c>
      <c r="H51" s="14">
        <v>2896</v>
      </c>
      <c r="I51" s="14">
        <v>2894</v>
      </c>
      <c r="J51" s="14">
        <v>6.5999999999994543</v>
      </c>
      <c r="K51" s="14">
        <v>16.599999999999451</v>
      </c>
      <c r="L51" s="14">
        <f>AVERAGE(D51:D56)</f>
        <v>2891</v>
      </c>
      <c r="M51" s="14">
        <f>AVERAGE(D51:D53)</f>
        <v>2885.3333333333335</v>
      </c>
      <c r="N51" s="14">
        <f>(D51+D52+D53+D54+(D54+D55)/2+(D54+D56)/2)/6</f>
        <v>2889.3333333333335</v>
      </c>
      <c r="O51" s="14">
        <f>(D54+D55+D56+MAX(D51:D53))/4</f>
        <v>2894.75</v>
      </c>
      <c r="P51" s="23">
        <f>L51-M51</f>
        <v>5.6666666666665151</v>
      </c>
      <c r="Q51" s="23">
        <f>L51-N51</f>
        <v>1.6666666666665151</v>
      </c>
      <c r="R51" s="14">
        <f>L51-O51</f>
        <v>-3.75</v>
      </c>
      <c r="S51" s="14">
        <f>MAX(D54:D56)-(SUM(D54:D56)-MIN(D54:D56)-MAX(D54:D56))</f>
        <v>4</v>
      </c>
      <c r="T51" s="14">
        <f>MAX(D54:D56)-MIN(D54:D56)</f>
        <v>12</v>
      </c>
      <c r="U51" s="14">
        <f t="shared" si="2"/>
        <v>4.3</v>
      </c>
      <c r="V51" s="14">
        <f t="shared" si="3"/>
        <v>11.5</v>
      </c>
      <c r="W51" s="14">
        <f>(SUM(D51:D53)+MAX(D54:D56)+(MAX(D54:D56)-U51)+(MAX(D54:D56)-V51))/6</f>
        <v>2891.0333333333333</v>
      </c>
      <c r="X51" s="14">
        <f>(SUM(D51:D53)+MAX(D54:D56))/4</f>
        <v>2889.5</v>
      </c>
      <c r="Y51" s="23">
        <f>W51-X51</f>
        <v>1.533333333333303</v>
      </c>
      <c r="Z51" s="14">
        <f>STDEV(D51:D53)</f>
        <v>3.214550253664318</v>
      </c>
      <c r="AA51" s="14">
        <f>AVERAGE(D51:D53)-D57</f>
        <v>-13.666666666666515</v>
      </c>
      <c r="AB51" s="14">
        <f>AVERAGE(D54:D56)-D57</f>
        <v>-2.3333333333334849</v>
      </c>
    </row>
    <row r="52" spans="1:28" s="14" customFormat="1" x14ac:dyDescent="0.35">
      <c r="A52" s="13">
        <v>1</v>
      </c>
      <c r="C52" s="14" t="s">
        <v>1</v>
      </c>
      <c r="D52" s="15">
        <v>2884</v>
      </c>
      <c r="E52" s="14">
        <v>2892</v>
      </c>
      <c r="F52" s="14">
        <v>-11.33333333333303</v>
      </c>
      <c r="G52" s="14">
        <v>10</v>
      </c>
      <c r="H52" s="14">
        <v>2896</v>
      </c>
      <c r="I52" s="14">
        <v>2894</v>
      </c>
      <c r="J52" s="14">
        <v>6.5999999999994543</v>
      </c>
      <c r="K52" s="14">
        <v>16.599999999999451</v>
      </c>
      <c r="P52" s="23"/>
      <c r="Q52" s="23"/>
      <c r="U52" s="14">
        <f t="shared" si="2"/>
        <v>4.3</v>
      </c>
      <c r="V52" s="14">
        <f t="shared" si="3"/>
        <v>11.5</v>
      </c>
      <c r="Y52" s="23"/>
    </row>
    <row r="53" spans="1:28" s="14" customFormat="1" x14ac:dyDescent="0.35">
      <c r="A53" s="13">
        <v>2</v>
      </c>
      <c r="C53" s="14" t="s">
        <v>2</v>
      </c>
      <c r="D53" s="15">
        <v>2889</v>
      </c>
      <c r="E53" s="14">
        <v>2892</v>
      </c>
      <c r="F53" s="14">
        <v>-11.33333333333303</v>
      </c>
      <c r="G53" s="14">
        <v>10</v>
      </c>
      <c r="H53" s="14">
        <v>2896</v>
      </c>
      <c r="I53" s="14">
        <v>2894</v>
      </c>
      <c r="J53" s="14">
        <v>6.5999999999994543</v>
      </c>
      <c r="K53" s="14">
        <v>16.599999999999451</v>
      </c>
      <c r="P53" s="23"/>
      <c r="Q53" s="23"/>
      <c r="U53" s="14">
        <f t="shared" si="2"/>
        <v>4.3</v>
      </c>
      <c r="V53" s="14">
        <f t="shared" si="3"/>
        <v>11.5</v>
      </c>
      <c r="Y53" s="23"/>
    </row>
    <row r="54" spans="1:28" s="14" customFormat="1" x14ac:dyDescent="0.35">
      <c r="A54" s="13">
        <v>3</v>
      </c>
      <c r="C54" s="14" t="s">
        <v>3</v>
      </c>
      <c r="D54" s="15">
        <v>2890</v>
      </c>
      <c r="E54" s="14">
        <v>2892</v>
      </c>
      <c r="F54" s="14">
        <v>-11.33333333333303</v>
      </c>
      <c r="G54" s="14">
        <v>10</v>
      </c>
      <c r="H54" s="14">
        <v>2896</v>
      </c>
      <c r="I54" s="14">
        <v>2894</v>
      </c>
      <c r="J54" s="14">
        <v>6.5999999999994543</v>
      </c>
      <c r="K54" s="14">
        <v>16.599999999999451</v>
      </c>
      <c r="P54" s="23"/>
      <c r="Q54" s="23"/>
      <c r="U54" s="14">
        <f t="shared" si="2"/>
        <v>4.3</v>
      </c>
      <c r="V54" s="14">
        <f t="shared" si="3"/>
        <v>11.5</v>
      </c>
      <c r="Y54" s="23"/>
      <c r="Z54" s="14">
        <f>STDEV(D54:D56)</f>
        <v>6.110100926607787</v>
      </c>
    </row>
    <row r="55" spans="1:28" s="14" customFormat="1" x14ac:dyDescent="0.35">
      <c r="A55" s="13">
        <v>4</v>
      </c>
      <c r="C55" s="14" t="s">
        <v>4</v>
      </c>
      <c r="D55" s="15">
        <v>2902</v>
      </c>
      <c r="E55" s="14">
        <v>2892</v>
      </c>
      <c r="F55" s="14">
        <v>-11.33333333333303</v>
      </c>
      <c r="G55" s="14">
        <v>10</v>
      </c>
      <c r="H55" s="14">
        <v>2896</v>
      </c>
      <c r="I55" s="14">
        <v>2894</v>
      </c>
      <c r="J55" s="14">
        <v>6.5999999999994543</v>
      </c>
      <c r="K55" s="14">
        <v>16.599999999999451</v>
      </c>
      <c r="P55" s="23"/>
      <c r="Q55" s="23"/>
      <c r="U55" s="14">
        <f t="shared" si="2"/>
        <v>4.3</v>
      </c>
      <c r="V55" s="14">
        <f t="shared" si="3"/>
        <v>11.5</v>
      </c>
      <c r="Y55" s="23"/>
    </row>
    <row r="56" spans="1:28" s="14" customFormat="1" x14ac:dyDescent="0.35">
      <c r="A56" s="13">
        <v>5</v>
      </c>
      <c r="C56" s="14" t="s">
        <v>5</v>
      </c>
      <c r="D56" s="15">
        <v>2898</v>
      </c>
      <c r="E56" s="14">
        <v>2892</v>
      </c>
      <c r="F56" s="14">
        <v>-11.33333333333303</v>
      </c>
      <c r="G56" s="14">
        <v>10</v>
      </c>
      <c r="H56" s="14">
        <v>2896</v>
      </c>
      <c r="I56" s="14">
        <v>2894</v>
      </c>
      <c r="J56" s="14">
        <v>6.5999999999994543</v>
      </c>
      <c r="K56" s="14">
        <v>16.599999999999451</v>
      </c>
      <c r="P56" s="23"/>
      <c r="Q56" s="23"/>
      <c r="U56" s="14">
        <f t="shared" si="2"/>
        <v>4.3</v>
      </c>
      <c r="V56" s="14">
        <f t="shared" si="3"/>
        <v>11.5</v>
      </c>
      <c r="Y56" s="23"/>
    </row>
    <row r="57" spans="1:28" s="14" customFormat="1" x14ac:dyDescent="0.35">
      <c r="A57" s="13">
        <v>6</v>
      </c>
      <c r="C57" s="14" t="s">
        <v>32</v>
      </c>
      <c r="D57" s="15">
        <v>2899</v>
      </c>
      <c r="E57" s="14">
        <v>2892</v>
      </c>
      <c r="F57" s="14">
        <v>-11.33333333333303</v>
      </c>
      <c r="G57" s="14">
        <v>10</v>
      </c>
      <c r="H57" s="14">
        <v>2896</v>
      </c>
      <c r="I57" s="14">
        <v>2894</v>
      </c>
      <c r="J57" s="14">
        <v>6.5999999999994543</v>
      </c>
      <c r="K57" s="14">
        <v>16.599999999999451</v>
      </c>
      <c r="P57" s="23"/>
      <c r="Q57" s="23"/>
      <c r="U57" s="14">
        <f t="shared" si="2"/>
        <v>4.3</v>
      </c>
      <c r="V57" s="14">
        <f t="shared" si="3"/>
        <v>11.5</v>
      </c>
      <c r="Y57" s="23"/>
    </row>
    <row r="58" spans="1:28" s="20" customFormat="1" x14ac:dyDescent="0.35">
      <c r="A58" s="19">
        <v>0</v>
      </c>
      <c r="B58" s="21">
        <v>9</v>
      </c>
      <c r="C58" s="20" t="s">
        <v>0</v>
      </c>
      <c r="D58" s="21">
        <v>1203</v>
      </c>
      <c r="E58" s="20">
        <v>1200</v>
      </c>
      <c r="F58" s="20">
        <v>3</v>
      </c>
      <c r="G58" s="20">
        <v>-11</v>
      </c>
      <c r="H58" s="20">
        <v>201</v>
      </c>
      <c r="I58" s="20">
        <v>196</v>
      </c>
      <c r="J58" s="20">
        <v>8</v>
      </c>
      <c r="K58" s="20">
        <v>16.60000000000036</v>
      </c>
      <c r="L58" s="20">
        <f>AVERAGE(D58:D63)</f>
        <v>1198.1666666666667</v>
      </c>
      <c r="M58" s="20">
        <f>AVERAGE(D58:D60)</f>
        <v>1198.3333333333333</v>
      </c>
      <c r="N58" s="20">
        <f>(D58+D59+D60+D61+(D61+D62)/2+(D61+D63)/2)/6</f>
        <v>1198.6666666666667</v>
      </c>
      <c r="O58" s="20">
        <f>(D61+D62+D63+MAX(D58:D60))/4</f>
        <v>1199.5</v>
      </c>
      <c r="P58" s="24">
        <f>L58-M58</f>
        <v>-0.16666666666651508</v>
      </c>
      <c r="Q58" s="24">
        <f>L58-N58</f>
        <v>-0.5</v>
      </c>
      <c r="R58" s="20">
        <f>L58-O58</f>
        <v>-1.3333333333332575</v>
      </c>
      <c r="S58" s="20">
        <f>MAX(D61:D63)-(SUM(D61:D63)-MIN(D61:D63)-MAX(D61:D63))</f>
        <v>2</v>
      </c>
      <c r="T58" s="20">
        <f>MAX(D61:D63)-MIN(D61:D63)</f>
        <v>4</v>
      </c>
      <c r="U58" s="20">
        <f t="shared" si="2"/>
        <v>4.3</v>
      </c>
      <c r="V58" s="20">
        <f t="shared" si="3"/>
        <v>11.5</v>
      </c>
      <c r="W58" s="20">
        <f>(SUM(D58:D60)+MAX(D61:D63)+(MAX(D61:D63)-U58)+(MAX(D61:D63)-V58))/6</f>
        <v>1196.5333333333333</v>
      </c>
      <c r="X58" s="20">
        <f>(SUM(D58:D60)+MAX(D61:D63))/4</f>
        <v>1198.75</v>
      </c>
      <c r="Y58" s="24">
        <f>W58-X58</f>
        <v>-2.216666666666697</v>
      </c>
      <c r="Z58" s="20">
        <f>STDEV(D61:D63)</f>
        <v>2</v>
      </c>
      <c r="AA58" s="20">
        <f>AVERAGE(D58:D60)-D64</f>
        <v>5.3333333333332575</v>
      </c>
      <c r="AB58" s="20">
        <f>AVERAGE(D61:D63)-D64</f>
        <v>5</v>
      </c>
    </row>
    <row r="59" spans="1:28" s="20" customFormat="1" x14ac:dyDescent="0.35">
      <c r="A59" s="19">
        <v>1</v>
      </c>
      <c r="C59" s="20" t="s">
        <v>1</v>
      </c>
      <c r="D59" s="21">
        <v>1204</v>
      </c>
      <c r="E59" s="20">
        <v>1200</v>
      </c>
      <c r="F59" s="20">
        <v>3</v>
      </c>
      <c r="G59" s="20">
        <v>-11</v>
      </c>
      <c r="H59" s="20">
        <v>201</v>
      </c>
      <c r="I59" s="20">
        <v>196</v>
      </c>
      <c r="J59" s="20">
        <v>8</v>
      </c>
      <c r="K59" s="20">
        <v>16.60000000000036</v>
      </c>
      <c r="P59" s="24"/>
      <c r="Q59" s="24"/>
      <c r="U59" s="20">
        <f t="shared" si="2"/>
        <v>4.3</v>
      </c>
      <c r="V59" s="20">
        <f t="shared" si="3"/>
        <v>11.5</v>
      </c>
      <c r="Y59" s="24"/>
    </row>
    <row r="60" spans="1:28" s="20" customFormat="1" x14ac:dyDescent="0.35">
      <c r="A60" s="19">
        <v>2</v>
      </c>
      <c r="C60" s="20" t="s">
        <v>2</v>
      </c>
      <c r="D60" s="21">
        <v>1188</v>
      </c>
      <c r="E60" s="20">
        <v>1200</v>
      </c>
      <c r="F60" s="20">
        <v>3</v>
      </c>
      <c r="G60" s="20">
        <v>-11</v>
      </c>
      <c r="H60" s="20">
        <v>201</v>
      </c>
      <c r="I60" s="20">
        <v>196</v>
      </c>
      <c r="J60" s="20">
        <v>8</v>
      </c>
      <c r="K60" s="20">
        <v>16.60000000000036</v>
      </c>
      <c r="P60" s="24"/>
      <c r="Q60" s="24"/>
      <c r="U60" s="20">
        <f t="shared" si="2"/>
        <v>4.3</v>
      </c>
      <c r="V60" s="20">
        <f t="shared" si="3"/>
        <v>11.5</v>
      </c>
      <c r="Y60" s="24"/>
    </row>
    <row r="61" spans="1:28" s="20" customFormat="1" x14ac:dyDescent="0.35">
      <c r="A61" s="19">
        <v>3</v>
      </c>
      <c r="C61" s="20" t="s">
        <v>3</v>
      </c>
      <c r="D61" s="21">
        <v>1200</v>
      </c>
      <c r="E61" s="20">
        <v>1200</v>
      </c>
      <c r="F61" s="20">
        <v>3</v>
      </c>
      <c r="G61" s="20">
        <v>-11</v>
      </c>
      <c r="H61" s="20">
        <v>201</v>
      </c>
      <c r="I61" s="20">
        <v>196</v>
      </c>
      <c r="J61" s="20">
        <v>8</v>
      </c>
      <c r="K61" s="20">
        <v>16.60000000000036</v>
      </c>
      <c r="M61" s="20">
        <f>AVERAGE(D58:D60)</f>
        <v>1198.3333333333333</v>
      </c>
      <c r="P61" s="24">
        <f>L58-M61</f>
        <v>-0.16666666666651508</v>
      </c>
      <c r="Q61" s="24"/>
      <c r="U61" s="20">
        <f t="shared" si="2"/>
        <v>4.3</v>
      </c>
      <c r="V61" s="20">
        <f t="shared" si="3"/>
        <v>11.5</v>
      </c>
      <c r="Y61" s="24"/>
      <c r="Z61" s="20">
        <f>STDEV(D58:D60)</f>
        <v>8.9628864398325021</v>
      </c>
    </row>
    <row r="62" spans="1:28" s="20" customFormat="1" x14ac:dyDescent="0.35">
      <c r="A62" s="19">
        <v>4</v>
      </c>
      <c r="C62" s="20" t="s">
        <v>4</v>
      </c>
      <c r="D62" s="21">
        <v>1198</v>
      </c>
      <c r="E62" s="20">
        <v>1200</v>
      </c>
      <c r="F62" s="20">
        <v>3</v>
      </c>
      <c r="G62" s="20">
        <v>-11</v>
      </c>
      <c r="H62" s="20">
        <v>201</v>
      </c>
      <c r="I62" s="20">
        <v>196</v>
      </c>
      <c r="J62" s="20">
        <v>8</v>
      </c>
      <c r="K62" s="20">
        <v>16.60000000000036</v>
      </c>
      <c r="P62" s="24"/>
      <c r="Q62" s="24"/>
      <c r="U62" s="20">
        <f t="shared" si="2"/>
        <v>4.3</v>
      </c>
      <c r="V62" s="20">
        <f t="shared" si="3"/>
        <v>11.5</v>
      </c>
      <c r="Y62" s="24"/>
    </row>
    <row r="63" spans="1:28" s="20" customFormat="1" x14ac:dyDescent="0.35">
      <c r="A63" s="19">
        <v>5</v>
      </c>
      <c r="C63" s="20" t="s">
        <v>5</v>
      </c>
      <c r="D63" s="21">
        <v>1196</v>
      </c>
      <c r="E63" s="20">
        <v>1200</v>
      </c>
      <c r="F63" s="20">
        <v>3</v>
      </c>
      <c r="G63" s="20">
        <v>-11</v>
      </c>
      <c r="H63" s="20">
        <v>201</v>
      </c>
      <c r="I63" s="20">
        <v>196</v>
      </c>
      <c r="J63" s="20">
        <v>8</v>
      </c>
      <c r="K63" s="20">
        <v>16.60000000000036</v>
      </c>
      <c r="P63" s="24"/>
      <c r="Q63" s="24"/>
      <c r="U63" s="20">
        <f t="shared" si="2"/>
        <v>4.3</v>
      </c>
      <c r="V63" s="20">
        <f t="shared" si="3"/>
        <v>11.5</v>
      </c>
      <c r="Y63" s="24"/>
    </row>
    <row r="64" spans="1:28" s="20" customFormat="1" x14ac:dyDescent="0.35">
      <c r="A64" s="19">
        <v>6</v>
      </c>
      <c r="C64" s="20" t="s">
        <v>32</v>
      </c>
      <c r="D64" s="21">
        <v>1193</v>
      </c>
      <c r="E64" s="20">
        <v>1200</v>
      </c>
      <c r="F64" s="20">
        <v>3</v>
      </c>
      <c r="G64" s="20">
        <v>-11</v>
      </c>
      <c r="H64" s="20">
        <v>201</v>
      </c>
      <c r="I64" s="20">
        <v>196</v>
      </c>
      <c r="J64" s="20">
        <v>8</v>
      </c>
      <c r="K64" s="20">
        <v>16.60000000000036</v>
      </c>
      <c r="P64" s="24"/>
      <c r="Q64" s="24"/>
      <c r="U64" s="20">
        <f t="shared" si="2"/>
        <v>4.3</v>
      </c>
      <c r="V64" s="20">
        <f t="shared" si="3"/>
        <v>11.5</v>
      </c>
      <c r="Y64" s="24"/>
    </row>
    <row r="65" spans="1:28" s="20" customFormat="1" x14ac:dyDescent="0.35">
      <c r="A65" s="19">
        <v>0</v>
      </c>
      <c r="B65" s="21">
        <v>10</v>
      </c>
      <c r="C65" s="20" t="s">
        <v>0</v>
      </c>
      <c r="D65" s="21">
        <v>4362</v>
      </c>
      <c r="E65" s="20">
        <v>4353</v>
      </c>
      <c r="F65" s="20">
        <v>-4.6666666666665151</v>
      </c>
      <c r="G65" s="20">
        <v>-17</v>
      </c>
      <c r="H65" s="20">
        <v>2355</v>
      </c>
      <c r="I65" s="20">
        <v>2352</v>
      </c>
      <c r="J65" s="20">
        <v>8</v>
      </c>
      <c r="K65" s="20">
        <v>16.60000000000036</v>
      </c>
      <c r="L65" s="20">
        <f>AVERAGE(D65:D70)</f>
        <v>4348.333333333333</v>
      </c>
      <c r="M65" s="20">
        <f>AVERAGE(D65:D67)</f>
        <v>4349</v>
      </c>
      <c r="N65" s="20">
        <f>(D65+D66+D67+D68+(D68+D69)/2+(D68+D70)/2)/6</f>
        <v>4347.916666666667</v>
      </c>
      <c r="O65" s="20">
        <f>(D68+D69+D70+MAX(D65:D67))/4</f>
        <v>4351.25</v>
      </c>
      <c r="P65" s="24">
        <f>L65-M65</f>
        <v>-0.66666666666696983</v>
      </c>
      <c r="Q65" s="24">
        <f>L65-N65</f>
        <v>0.41666666666606034</v>
      </c>
      <c r="R65" s="20">
        <f>L65-O65</f>
        <v>-2.9166666666669698</v>
      </c>
      <c r="S65" s="20">
        <f>MAX(D68:D70)-(SUM(D68:D70)-MIN(D68:D70)-MAX(D68:D70))</f>
        <v>1</v>
      </c>
      <c r="T65" s="20">
        <f>MAX(D68:D70)-MIN(D68:D70)</f>
        <v>3</v>
      </c>
      <c r="U65" s="20">
        <f t="shared" si="2"/>
        <v>4.3</v>
      </c>
      <c r="V65" s="20">
        <f t="shared" si="3"/>
        <v>11.5</v>
      </c>
      <c r="W65" s="20">
        <f>(SUM(D65:D67)+MAX(D68:D70)+(MAX(D68:D70)-U65)+(MAX(D68:D70)-V65))/6</f>
        <v>4346.3666666666668</v>
      </c>
      <c r="X65" s="20">
        <f>(SUM(D65:D67)+MAX(D68:D70))/4</f>
        <v>4349</v>
      </c>
      <c r="Y65" s="24">
        <f>W65-X65</f>
        <v>-2.6333333333332121</v>
      </c>
      <c r="Z65" s="20">
        <f>STDEV(D68:D70)</f>
        <v>1.5275252316519468</v>
      </c>
      <c r="AA65" s="20">
        <f>AVERAGE(D65:D67)-D71</f>
        <v>-2</v>
      </c>
      <c r="AB65" s="20">
        <f>AVERAGE(D68:D70)-D71</f>
        <v>-3.3333333333330302</v>
      </c>
    </row>
    <row r="66" spans="1:28" s="20" customFormat="1" x14ac:dyDescent="0.35">
      <c r="A66" s="19">
        <v>1</v>
      </c>
      <c r="C66" s="20" t="s">
        <v>1</v>
      </c>
      <c r="D66" s="21">
        <v>4343</v>
      </c>
      <c r="E66" s="20">
        <v>4353</v>
      </c>
      <c r="F66" s="20">
        <v>-4.6666666666665151</v>
      </c>
      <c r="G66" s="20">
        <v>-17</v>
      </c>
      <c r="H66" s="20">
        <v>2355</v>
      </c>
      <c r="I66" s="20">
        <v>2352</v>
      </c>
      <c r="J66" s="20">
        <v>8</v>
      </c>
      <c r="K66" s="20">
        <v>16.60000000000036</v>
      </c>
      <c r="P66" s="24"/>
      <c r="Q66" s="24"/>
      <c r="U66" s="20">
        <f t="shared" ref="U66:U71" si="4">AVERAGE($S$2,$S$16,$S$23,$S$51,$S$9,$S$30,$S$37,$S$44,$S$58,$S$65)</f>
        <v>4.3</v>
      </c>
      <c r="V66" s="20">
        <f t="shared" ref="V66:V71" si="5">AVERAGE($T$2,$T$16,$T$23,$T$51,$T$9,$T$30,$T$37,$T$44,$T$58,$T$65)</f>
        <v>11.5</v>
      </c>
      <c r="Y66" s="24"/>
    </row>
    <row r="67" spans="1:28" s="20" customFormat="1" x14ac:dyDescent="0.35">
      <c r="A67" s="19">
        <v>2</v>
      </c>
      <c r="C67" s="20" t="s">
        <v>2</v>
      </c>
      <c r="D67" s="21">
        <v>4342</v>
      </c>
      <c r="E67" s="20">
        <v>4353</v>
      </c>
      <c r="F67" s="20">
        <v>-4.6666666666665151</v>
      </c>
      <c r="G67" s="20">
        <v>-17</v>
      </c>
      <c r="H67" s="20">
        <v>2355</v>
      </c>
      <c r="I67" s="20">
        <v>2352</v>
      </c>
      <c r="J67" s="20">
        <v>8</v>
      </c>
      <c r="K67" s="20">
        <v>16.60000000000036</v>
      </c>
      <c r="P67" s="24"/>
      <c r="Q67" s="24"/>
      <c r="U67" s="20">
        <f t="shared" si="4"/>
        <v>4.3</v>
      </c>
      <c r="V67" s="20">
        <f t="shared" si="5"/>
        <v>11.5</v>
      </c>
      <c r="Y67" s="24"/>
    </row>
    <row r="68" spans="1:28" s="20" customFormat="1" x14ac:dyDescent="0.35">
      <c r="A68" s="19">
        <v>3</v>
      </c>
      <c r="C68" s="20" t="s">
        <v>3</v>
      </c>
      <c r="D68" s="21">
        <v>4346</v>
      </c>
      <c r="E68" s="20">
        <v>4353</v>
      </c>
      <c r="F68" s="20">
        <v>-4.6666666666665151</v>
      </c>
      <c r="G68" s="20">
        <v>-17</v>
      </c>
      <c r="H68" s="20">
        <v>2355</v>
      </c>
      <c r="I68" s="20">
        <v>2352</v>
      </c>
      <c r="J68" s="20">
        <v>8</v>
      </c>
      <c r="K68" s="20">
        <v>16.60000000000036</v>
      </c>
      <c r="M68" s="20">
        <f>AVERAGE(D65:D67)</f>
        <v>4349</v>
      </c>
      <c r="P68" s="24">
        <f>L65-M68</f>
        <v>-0.66666666666696983</v>
      </c>
      <c r="Q68" s="24"/>
      <c r="U68" s="20">
        <f t="shared" si="4"/>
        <v>4.3</v>
      </c>
      <c r="V68" s="20">
        <f t="shared" si="5"/>
        <v>11.5</v>
      </c>
      <c r="Y68" s="24"/>
      <c r="Z68" s="20">
        <f>STDEV(D65:D67)</f>
        <v>11.269427669584644</v>
      </c>
    </row>
    <row r="69" spans="1:28" s="20" customFormat="1" x14ac:dyDescent="0.35">
      <c r="A69" s="19">
        <v>4</v>
      </c>
      <c r="C69" s="20" t="s">
        <v>4</v>
      </c>
      <c r="D69" s="21">
        <v>4348</v>
      </c>
      <c r="E69" s="20">
        <v>4353</v>
      </c>
      <c r="F69" s="20">
        <v>-4.6666666666665151</v>
      </c>
      <c r="G69" s="20">
        <v>-17</v>
      </c>
      <c r="H69" s="20">
        <v>2355</v>
      </c>
      <c r="I69" s="20">
        <v>2352</v>
      </c>
      <c r="J69" s="20">
        <v>8</v>
      </c>
      <c r="K69" s="20">
        <v>16.60000000000036</v>
      </c>
      <c r="P69" s="24"/>
      <c r="Q69" s="24"/>
      <c r="U69" s="20">
        <f t="shared" si="4"/>
        <v>4.3</v>
      </c>
      <c r="V69" s="20">
        <f t="shared" si="5"/>
        <v>11.5</v>
      </c>
      <c r="Y69" s="24"/>
    </row>
    <row r="70" spans="1:28" s="20" customFormat="1" x14ac:dyDescent="0.35">
      <c r="A70" s="19">
        <v>5</v>
      </c>
      <c r="C70" s="20" t="s">
        <v>5</v>
      </c>
      <c r="D70" s="21">
        <v>4349</v>
      </c>
      <c r="E70" s="20">
        <v>4353</v>
      </c>
      <c r="F70" s="20">
        <v>-4.6666666666665151</v>
      </c>
      <c r="G70" s="20">
        <v>-17</v>
      </c>
      <c r="H70" s="20">
        <v>2355</v>
      </c>
      <c r="I70" s="20">
        <v>2352</v>
      </c>
      <c r="J70" s="20">
        <v>8</v>
      </c>
      <c r="K70" s="20">
        <v>16.60000000000036</v>
      </c>
      <c r="P70" s="24"/>
      <c r="Q70" s="24"/>
      <c r="U70" s="20">
        <f t="shared" si="4"/>
        <v>4.3</v>
      </c>
      <c r="V70" s="20">
        <f t="shared" si="5"/>
        <v>11.5</v>
      </c>
      <c r="Y70" s="24"/>
    </row>
    <row r="71" spans="1:28" s="20" customFormat="1" x14ac:dyDescent="0.35">
      <c r="A71" s="19">
        <v>6</v>
      </c>
      <c r="C71" s="20" t="s">
        <v>32</v>
      </c>
      <c r="D71" s="21">
        <v>4351</v>
      </c>
      <c r="E71" s="20">
        <v>4353</v>
      </c>
      <c r="F71" s="20">
        <v>-4.6666666666665151</v>
      </c>
      <c r="G71" s="20">
        <v>-17</v>
      </c>
      <c r="H71" s="20">
        <v>2355</v>
      </c>
      <c r="I71" s="20">
        <v>2352</v>
      </c>
      <c r="J71" s="20">
        <v>8</v>
      </c>
      <c r="K71" s="20">
        <v>16.60000000000036</v>
      </c>
      <c r="P71" s="24"/>
      <c r="Q71" s="24"/>
      <c r="U71" s="20">
        <f t="shared" si="4"/>
        <v>4.3</v>
      </c>
      <c r="V71" s="20">
        <f t="shared" si="5"/>
        <v>11.5</v>
      </c>
      <c r="Y71" s="24"/>
    </row>
    <row r="75" spans="1:28" x14ac:dyDescent="0.35">
      <c r="A75" s="7" t="s">
        <v>35</v>
      </c>
      <c r="B75" s="32" t="s">
        <v>36</v>
      </c>
      <c r="C75" t="s">
        <v>37</v>
      </c>
    </row>
    <row r="76" spans="1:28" x14ac:dyDescent="0.35">
      <c r="B76" s="7" t="s">
        <v>38</v>
      </c>
      <c r="C76" t="s">
        <v>39</v>
      </c>
    </row>
    <row r="77" spans="1:28" x14ac:dyDescent="0.35">
      <c r="B77" s="7" t="s">
        <v>40</v>
      </c>
      <c r="C77" t="s">
        <v>41</v>
      </c>
    </row>
    <row r="93" spans="1:26" s="5" customFormat="1" x14ac:dyDescent="0.35">
      <c r="A93" s="8">
        <v>0</v>
      </c>
      <c r="B93" s="9">
        <v>2</v>
      </c>
      <c r="C93" s="5" t="s">
        <v>0</v>
      </c>
      <c r="D93" s="9">
        <v>221</v>
      </c>
      <c r="E93" s="5">
        <v>233</v>
      </c>
      <c r="F93" s="5">
        <v>11.333333333332121</v>
      </c>
      <c r="G93" s="5">
        <v>-10</v>
      </c>
      <c r="H93" s="5">
        <v>232</v>
      </c>
      <c r="I93" s="5">
        <v>228</v>
      </c>
      <c r="J93" s="5">
        <v>8.4000000000005457</v>
      </c>
      <c r="K93" s="5">
        <v>15.80000000000018</v>
      </c>
      <c r="L93" s="5">
        <f>AVERAGE(D93:D98)</f>
        <v>235</v>
      </c>
      <c r="M93" s="5">
        <f>AVERAGE(D93:D95)</f>
        <v>237.33333333333334</v>
      </c>
      <c r="N93" s="5">
        <f>(D96+D97+D98+D93+(D93+D94)/2+(D93+D95)/2)/6</f>
        <v>230.91666666666666</v>
      </c>
      <c r="O93" s="5">
        <f>(D96+D97+D98+MAX(D93:D95))/4</f>
        <v>236.25</v>
      </c>
      <c r="P93" s="25">
        <f>L93-M93</f>
        <v>-2.3333333333333428</v>
      </c>
      <c r="Q93" s="25">
        <f>L93-N93</f>
        <v>4.0833333333333428</v>
      </c>
      <c r="R93" s="5">
        <f>L93-O93</f>
        <v>-1.25</v>
      </c>
      <c r="S93" s="5">
        <f>MAX(D96:D98)-(SUM(D96:D98)-MIN(D96:D98)-MAX(D96:D98))</f>
        <v>1</v>
      </c>
      <c r="T93" s="5">
        <f>MAX(D96:D98)-MIN(D96:D98)</f>
        <v>6</v>
      </c>
      <c r="U93" s="12">
        <f t="shared" ref="U93:U113" si="6">AVERAGE($S$2,$S$16,$S$23,$S$51,$S$9,$S$30,$S$37,$S$44,$S$58,$S$65)</f>
        <v>4.3</v>
      </c>
      <c r="V93" s="12">
        <f t="shared" ref="V93:V113" si="7">AVERAGE($T$2,$T$16,$T$23,$T$51,$T$9,$T$30,$T$37,$T$44,$T$58,$T$65)</f>
        <v>11.5</v>
      </c>
      <c r="W93" s="5">
        <f>(SUM(D93:D95)+MAX(D96:D98)+(MAX(D96:D98)-U93)+(MAX(D96:D98)-V93))/6</f>
        <v>233.53333333333333</v>
      </c>
      <c r="X93" s="5">
        <f>(SUM(D93:D95)+MAX(D96:D98))/4</f>
        <v>236.75</v>
      </c>
      <c r="Y93" s="25">
        <f>W93-X93</f>
        <v>-3.2166666666666686</v>
      </c>
      <c r="Z93" s="5">
        <f>STDEV(D96:D98)</f>
        <v>3.2145502536643185</v>
      </c>
    </row>
    <row r="94" spans="1:26" s="5" customFormat="1" x14ac:dyDescent="0.35">
      <c r="A94" s="8">
        <v>1</v>
      </c>
      <c r="C94" s="5" t="s">
        <v>1</v>
      </c>
      <c r="D94" s="9">
        <v>247</v>
      </c>
      <c r="E94" s="5">
        <v>233</v>
      </c>
      <c r="F94" s="5">
        <v>11.333333333332121</v>
      </c>
      <c r="G94" s="5">
        <v>-10</v>
      </c>
      <c r="H94" s="5">
        <v>232</v>
      </c>
      <c r="I94" s="5">
        <v>228</v>
      </c>
      <c r="J94" s="5">
        <v>8.4000000000005457</v>
      </c>
      <c r="K94" s="5">
        <v>15.80000000000018</v>
      </c>
      <c r="P94" s="25"/>
      <c r="Q94" s="25"/>
      <c r="U94" s="12">
        <f t="shared" si="6"/>
        <v>4.3</v>
      </c>
      <c r="V94" s="12">
        <f t="shared" si="7"/>
        <v>11.5</v>
      </c>
      <c r="Y94" s="25"/>
    </row>
    <row r="95" spans="1:26" s="5" customFormat="1" x14ac:dyDescent="0.35">
      <c r="A95" s="8">
        <v>2</v>
      </c>
      <c r="C95" s="5" t="s">
        <v>2</v>
      </c>
      <c r="D95" s="9">
        <v>244</v>
      </c>
      <c r="E95" s="5">
        <v>233</v>
      </c>
      <c r="F95" s="5">
        <v>11.333333333332121</v>
      </c>
      <c r="G95" s="5">
        <v>-10</v>
      </c>
      <c r="H95" s="5">
        <v>232</v>
      </c>
      <c r="I95" s="5">
        <v>228</v>
      </c>
      <c r="J95" s="5">
        <v>8.4000000000005457</v>
      </c>
      <c r="K95" s="5">
        <v>15.80000000000018</v>
      </c>
      <c r="P95" s="25"/>
      <c r="Q95" s="25"/>
      <c r="U95" s="12">
        <f t="shared" si="6"/>
        <v>4.3</v>
      </c>
      <c r="V95" s="12">
        <f t="shared" si="7"/>
        <v>11.5</v>
      </c>
      <c r="Y95" s="25"/>
    </row>
    <row r="96" spans="1:26" s="5" customFormat="1" x14ac:dyDescent="0.35">
      <c r="A96" s="8">
        <v>3</v>
      </c>
      <c r="C96" s="5" t="s">
        <v>3</v>
      </c>
      <c r="D96" s="9">
        <v>235</v>
      </c>
      <c r="E96" s="5">
        <v>233</v>
      </c>
      <c r="F96" s="5">
        <v>11.333333333332121</v>
      </c>
      <c r="G96" s="5">
        <v>-10</v>
      </c>
      <c r="H96" s="5">
        <v>232</v>
      </c>
      <c r="I96" s="5">
        <v>228</v>
      </c>
      <c r="J96" s="5">
        <v>8.4000000000005457</v>
      </c>
      <c r="K96" s="5">
        <v>15.80000000000018</v>
      </c>
      <c r="M96" s="5">
        <f>AVERAGE(D93:D95)</f>
        <v>237.33333333333334</v>
      </c>
      <c r="P96" s="25">
        <f>L93-M96</f>
        <v>-2.3333333333333428</v>
      </c>
      <c r="Q96" s="25"/>
      <c r="U96" s="12">
        <f t="shared" si="6"/>
        <v>4.3</v>
      </c>
      <c r="V96" s="12">
        <f t="shared" si="7"/>
        <v>11.5</v>
      </c>
      <c r="Y96" s="25"/>
      <c r="Z96" s="5">
        <f>STDEV(D93:D95)</f>
        <v>14.224392195567914</v>
      </c>
    </row>
    <row r="97" spans="1:26" s="5" customFormat="1" x14ac:dyDescent="0.35">
      <c r="A97" s="8">
        <v>4</v>
      </c>
      <c r="C97" s="5" t="s">
        <v>4</v>
      </c>
      <c r="D97" s="9">
        <v>229</v>
      </c>
      <c r="E97" s="5">
        <v>233</v>
      </c>
      <c r="F97" s="5">
        <v>11.333333333332121</v>
      </c>
      <c r="G97" s="5">
        <v>-10</v>
      </c>
      <c r="H97" s="5">
        <v>232</v>
      </c>
      <c r="I97" s="5">
        <v>228</v>
      </c>
      <c r="J97" s="5">
        <v>8.4000000000005457</v>
      </c>
      <c r="K97" s="5">
        <v>15.80000000000018</v>
      </c>
      <c r="P97" s="25"/>
      <c r="Q97" s="25"/>
      <c r="U97" s="12">
        <f t="shared" si="6"/>
        <v>4.3</v>
      </c>
      <c r="V97" s="12">
        <f t="shared" si="7"/>
        <v>11.5</v>
      </c>
      <c r="Y97" s="25"/>
    </row>
    <row r="98" spans="1:26" s="5" customFormat="1" x14ac:dyDescent="0.35">
      <c r="A98" s="8">
        <v>5</v>
      </c>
      <c r="C98" s="5" t="s">
        <v>5</v>
      </c>
      <c r="D98" s="9">
        <v>234</v>
      </c>
      <c r="E98" s="5">
        <v>233</v>
      </c>
      <c r="F98" s="5">
        <v>11.333333333332121</v>
      </c>
      <c r="G98" s="5">
        <v>-10</v>
      </c>
      <c r="H98" s="5">
        <v>232</v>
      </c>
      <c r="I98" s="5">
        <v>228</v>
      </c>
      <c r="J98" s="5">
        <v>8.4000000000005457</v>
      </c>
      <c r="K98" s="5">
        <v>15.80000000000018</v>
      </c>
      <c r="P98" s="25"/>
      <c r="Q98" s="25"/>
      <c r="U98" s="12">
        <f t="shared" si="6"/>
        <v>4.3</v>
      </c>
      <c r="V98" s="12">
        <f t="shared" si="7"/>
        <v>11.5</v>
      </c>
      <c r="Y98" s="25"/>
    </row>
    <row r="99" spans="1:26" s="5" customFormat="1" x14ac:dyDescent="0.35">
      <c r="A99" s="8">
        <v>6</v>
      </c>
      <c r="C99" s="5" t="s">
        <v>6</v>
      </c>
      <c r="D99" s="9">
        <v>251</v>
      </c>
      <c r="E99" s="5">
        <v>233</v>
      </c>
      <c r="F99" s="5">
        <v>11.333333333332121</v>
      </c>
      <c r="G99" s="5">
        <v>-10</v>
      </c>
      <c r="H99" s="5">
        <v>232</v>
      </c>
      <c r="I99" s="5">
        <v>228</v>
      </c>
      <c r="J99" s="5">
        <v>8.4000000000005457</v>
      </c>
      <c r="K99" s="5">
        <v>15.80000000000018</v>
      </c>
      <c r="P99" s="25"/>
      <c r="Q99" s="25"/>
      <c r="U99" s="12">
        <f t="shared" si="6"/>
        <v>4.3</v>
      </c>
      <c r="V99" s="12">
        <f t="shared" si="7"/>
        <v>11.5</v>
      </c>
      <c r="Y99" s="25"/>
    </row>
    <row r="100" spans="1:26" s="5" customFormat="1" x14ac:dyDescent="0.35">
      <c r="A100" s="8">
        <v>0</v>
      </c>
      <c r="C100" s="5" t="s">
        <v>0</v>
      </c>
      <c r="D100" s="9">
        <v>1297</v>
      </c>
      <c r="E100" s="5">
        <v>1285</v>
      </c>
      <c r="F100" s="5">
        <v>9</v>
      </c>
      <c r="G100" s="5">
        <v>-13</v>
      </c>
      <c r="H100" s="5">
        <v>1284</v>
      </c>
      <c r="I100" s="5">
        <v>1283</v>
      </c>
      <c r="J100" s="5">
        <v>8.8000000000001819</v>
      </c>
      <c r="K100" s="5">
        <v>16</v>
      </c>
      <c r="L100" s="5">
        <f>AVERAGE(D100:D105)</f>
        <v>1286.5</v>
      </c>
      <c r="M100" s="5">
        <f>AVERAGE(D100:D102)</f>
        <v>1285</v>
      </c>
      <c r="N100" s="5">
        <f>(D100+D101+D102+D103+(D103+D104)/2+(D103+D105)/2)/6</f>
        <v>1287</v>
      </c>
      <c r="O100" s="5">
        <f>(D100+D101+D102+MAX(D103:D105))/4</f>
        <v>1286.25</v>
      </c>
      <c r="P100" s="25">
        <f>L100-M100</f>
        <v>1.5</v>
      </c>
      <c r="Q100" s="25">
        <f>L100-N100</f>
        <v>-0.5</v>
      </c>
      <c r="R100" s="5">
        <f>L100-O100</f>
        <v>0.25</v>
      </c>
      <c r="S100" s="5">
        <f>MAX(D103:D105)-(SUM(D103:D105)-MIN(D103:D105)-MAX(D103:D105))</f>
        <v>2</v>
      </c>
      <c r="T100" s="5">
        <f>MAX(D103:D105)-MIN(D103:D105)</f>
        <v>4</v>
      </c>
      <c r="U100" s="12">
        <f t="shared" si="6"/>
        <v>4.3</v>
      </c>
      <c r="V100" s="12">
        <f t="shared" si="7"/>
        <v>11.5</v>
      </c>
      <c r="Y100" s="25"/>
      <c r="Z100" s="5">
        <f>STDEV(D100:D102)</f>
        <v>10.440306508910551</v>
      </c>
    </row>
    <row r="101" spans="1:26" s="5" customFormat="1" x14ac:dyDescent="0.35">
      <c r="A101" s="8">
        <v>1</v>
      </c>
      <c r="C101" s="5" t="s">
        <v>1</v>
      </c>
      <c r="D101" s="9">
        <v>1278</v>
      </c>
      <c r="E101" s="5">
        <v>1285</v>
      </c>
      <c r="F101" s="5">
        <v>9</v>
      </c>
      <c r="G101" s="5">
        <v>-13</v>
      </c>
      <c r="H101" s="5">
        <v>1284</v>
      </c>
      <c r="I101" s="5">
        <v>1283</v>
      </c>
      <c r="J101" s="5">
        <v>8.8000000000001819</v>
      </c>
      <c r="K101" s="5">
        <v>16</v>
      </c>
      <c r="P101" s="25"/>
      <c r="Q101" s="25"/>
      <c r="U101" s="12">
        <f t="shared" si="6"/>
        <v>4.3</v>
      </c>
      <c r="V101" s="12">
        <f t="shared" si="7"/>
        <v>11.5</v>
      </c>
      <c r="Y101" s="25"/>
    </row>
    <row r="102" spans="1:26" s="5" customFormat="1" x14ac:dyDescent="0.35">
      <c r="A102" s="8">
        <v>2</v>
      </c>
      <c r="C102" s="5" t="s">
        <v>2</v>
      </c>
      <c r="D102" s="9">
        <v>1280</v>
      </c>
      <c r="E102" s="5">
        <v>1285</v>
      </c>
      <c r="F102" s="5">
        <v>9</v>
      </c>
      <c r="G102" s="5">
        <v>-13</v>
      </c>
      <c r="H102" s="5">
        <v>1284</v>
      </c>
      <c r="I102" s="5">
        <v>1283</v>
      </c>
      <c r="J102" s="5">
        <v>8.8000000000001819</v>
      </c>
      <c r="K102" s="5">
        <v>16</v>
      </c>
      <c r="P102" s="25"/>
      <c r="Q102" s="25"/>
      <c r="U102" s="12">
        <f t="shared" si="6"/>
        <v>4.3</v>
      </c>
      <c r="V102" s="12">
        <f t="shared" si="7"/>
        <v>11.5</v>
      </c>
      <c r="Y102" s="25"/>
    </row>
    <row r="103" spans="1:26" s="5" customFormat="1" x14ac:dyDescent="0.35">
      <c r="A103" s="8">
        <v>3</v>
      </c>
      <c r="C103" s="5" t="s">
        <v>3</v>
      </c>
      <c r="D103" s="9">
        <v>1290</v>
      </c>
      <c r="E103" s="5">
        <v>1285</v>
      </c>
      <c r="F103" s="5">
        <v>9</v>
      </c>
      <c r="G103" s="5">
        <v>-13</v>
      </c>
      <c r="H103" s="5">
        <v>1284</v>
      </c>
      <c r="I103" s="5">
        <v>1283</v>
      </c>
      <c r="J103" s="5">
        <v>8.8000000000001819</v>
      </c>
      <c r="K103" s="5">
        <v>16</v>
      </c>
      <c r="P103" s="25"/>
      <c r="Q103" s="25"/>
      <c r="U103" s="12">
        <f t="shared" si="6"/>
        <v>4.3</v>
      </c>
      <c r="V103" s="12">
        <f t="shared" si="7"/>
        <v>11.5</v>
      </c>
      <c r="Y103" s="25"/>
      <c r="Z103" s="5">
        <f>STDEV(D103:D105)</f>
        <v>2</v>
      </c>
    </row>
    <row r="104" spans="1:26" s="5" customFormat="1" x14ac:dyDescent="0.35">
      <c r="A104" s="8">
        <v>4</v>
      </c>
      <c r="C104" s="5" t="s">
        <v>4</v>
      </c>
      <c r="D104" s="9">
        <v>1286</v>
      </c>
      <c r="E104" s="5">
        <v>1285</v>
      </c>
      <c r="F104" s="5">
        <v>9</v>
      </c>
      <c r="G104" s="5">
        <v>-13</v>
      </c>
      <c r="H104" s="5">
        <v>1284</v>
      </c>
      <c r="I104" s="5">
        <v>1283</v>
      </c>
      <c r="J104" s="5">
        <v>8.8000000000001819</v>
      </c>
      <c r="K104" s="5">
        <v>16</v>
      </c>
      <c r="P104" s="25"/>
      <c r="Q104" s="25"/>
      <c r="U104" s="12">
        <f t="shared" si="6"/>
        <v>4.3</v>
      </c>
      <c r="V104" s="12">
        <f t="shared" si="7"/>
        <v>11.5</v>
      </c>
      <c r="Y104" s="25"/>
    </row>
    <row r="105" spans="1:26" s="5" customFormat="1" x14ac:dyDescent="0.35">
      <c r="A105" s="8">
        <v>5</v>
      </c>
      <c r="C105" s="5" t="s">
        <v>5</v>
      </c>
      <c r="D105" s="9">
        <v>1288</v>
      </c>
      <c r="E105" s="5">
        <v>1285</v>
      </c>
      <c r="F105" s="5">
        <v>9</v>
      </c>
      <c r="G105" s="5">
        <v>-13</v>
      </c>
      <c r="H105" s="5">
        <v>1284</v>
      </c>
      <c r="I105" s="5">
        <v>1283</v>
      </c>
      <c r="J105" s="5">
        <v>8.8000000000001819</v>
      </c>
      <c r="K105" s="5">
        <v>16</v>
      </c>
      <c r="P105" s="25"/>
      <c r="Q105" s="25"/>
      <c r="U105" s="12">
        <f t="shared" si="6"/>
        <v>4.3</v>
      </c>
      <c r="V105" s="12">
        <f t="shared" si="7"/>
        <v>11.5</v>
      </c>
      <c r="Y105" s="25"/>
    </row>
    <row r="106" spans="1:26" s="5" customFormat="1" x14ac:dyDescent="0.35">
      <c r="A106" s="8">
        <v>6</v>
      </c>
      <c r="B106" s="9">
        <v>8</v>
      </c>
      <c r="C106" s="5" t="s">
        <v>6</v>
      </c>
      <c r="D106" s="9">
        <v>1276</v>
      </c>
      <c r="E106" s="5">
        <v>1285</v>
      </c>
      <c r="F106" s="5">
        <v>9</v>
      </c>
      <c r="G106" s="5">
        <v>-13</v>
      </c>
      <c r="H106" s="5">
        <v>1284</v>
      </c>
      <c r="I106" s="5">
        <v>1283</v>
      </c>
      <c r="J106" s="5">
        <v>8.8000000000001819</v>
      </c>
      <c r="K106" s="5">
        <v>16</v>
      </c>
      <c r="P106" s="25"/>
      <c r="Q106" s="25"/>
      <c r="U106" s="12">
        <f t="shared" si="6"/>
        <v>4.3</v>
      </c>
      <c r="V106" s="12">
        <f t="shared" si="7"/>
        <v>11.5</v>
      </c>
      <c r="Y106" s="25"/>
    </row>
    <row r="107" spans="1:26" s="5" customFormat="1" x14ac:dyDescent="0.35">
      <c r="A107" s="16">
        <v>0</v>
      </c>
      <c r="B107" s="5">
        <v>9</v>
      </c>
      <c r="C107" s="5" t="s">
        <v>0</v>
      </c>
      <c r="D107" s="9">
        <v>8011</v>
      </c>
      <c r="E107" s="5">
        <v>8003</v>
      </c>
      <c r="F107" s="5">
        <v>1.3333333333339401</v>
      </c>
      <c r="G107" s="5">
        <v>11</v>
      </c>
      <c r="H107" s="5">
        <v>8001</v>
      </c>
      <c r="I107" s="5">
        <v>7998</v>
      </c>
      <c r="J107" s="5">
        <v>5.8000000000001819</v>
      </c>
      <c r="K107" s="5">
        <v>14.400000000000549</v>
      </c>
      <c r="L107" s="5">
        <f>AVERAGE(D107:D112)</f>
        <v>8001.166666666667</v>
      </c>
      <c r="M107" s="5">
        <f>AVERAGE(D107:D109)</f>
        <v>7999.333333333333</v>
      </c>
      <c r="N107" s="5">
        <f>(D110+D111+D112+D107+(D107+D108)/2+(D107+D109)/2)/6</f>
        <v>8004.083333333333</v>
      </c>
      <c r="O107" s="5">
        <f>(D110+D111+D112+MAX(D107:D109))/4</f>
        <v>8005</v>
      </c>
      <c r="P107" s="25">
        <f>L107-M107</f>
        <v>1.8333333333339397</v>
      </c>
      <c r="Q107" s="25">
        <f>L107-N107</f>
        <v>-2.9166666666660603</v>
      </c>
      <c r="R107" s="5">
        <f>L107-O107</f>
        <v>-3.8333333333330302</v>
      </c>
      <c r="S107" s="5">
        <f>MAX(D110:D112)-(SUM(D110:D112)-MIN(D110:D112)-MAX(D110:D112))</f>
        <v>1</v>
      </c>
      <c r="T107" s="5">
        <f>MAX(D110:D112)-MIN(D110:D112)</f>
        <v>2</v>
      </c>
      <c r="U107" s="12">
        <f t="shared" si="6"/>
        <v>4.3</v>
      </c>
      <c r="V107" s="12">
        <f t="shared" si="7"/>
        <v>11.5</v>
      </c>
      <c r="W107" s="5">
        <f>(SUM(D107:D109)+MAX(D110:D112)+(MAX(D110:D112)-U107)+(MAX(D110:D112)-V107))/6</f>
        <v>7999.0333333333328</v>
      </c>
      <c r="X107" s="5">
        <f>(SUM(D107:D109)+MAX(D110:D112))/4</f>
        <v>8000.5</v>
      </c>
      <c r="Y107" s="25">
        <f>W107-X107</f>
        <v>-1.4666666666671517</v>
      </c>
      <c r="Z107" s="5">
        <f>STDEV(D110:D112)</f>
        <v>1</v>
      </c>
    </row>
    <row r="108" spans="1:26" s="5" customFormat="1" x14ac:dyDescent="0.35">
      <c r="A108" s="16">
        <v>1</v>
      </c>
      <c r="B108" s="5">
        <v>9</v>
      </c>
      <c r="C108" s="5" t="s">
        <v>1</v>
      </c>
      <c r="D108" s="9">
        <v>7994</v>
      </c>
      <c r="E108" s="5">
        <v>8003</v>
      </c>
      <c r="F108" s="5">
        <v>1.3333333333339401</v>
      </c>
      <c r="G108" s="5">
        <v>11</v>
      </c>
      <c r="H108" s="5">
        <v>8001</v>
      </c>
      <c r="I108" s="5">
        <v>7998</v>
      </c>
      <c r="J108" s="5">
        <v>5.8000000000001819</v>
      </c>
      <c r="K108" s="5">
        <v>14.400000000000549</v>
      </c>
      <c r="P108" s="25"/>
      <c r="Q108" s="25"/>
      <c r="U108" s="12">
        <f t="shared" si="6"/>
        <v>4.3</v>
      </c>
      <c r="V108" s="12">
        <f t="shared" si="7"/>
        <v>11.5</v>
      </c>
      <c r="Y108" s="25"/>
    </row>
    <row r="109" spans="1:26" s="5" customFormat="1" x14ac:dyDescent="0.35">
      <c r="A109" s="16">
        <v>2</v>
      </c>
      <c r="B109" s="5">
        <v>9</v>
      </c>
      <c r="C109" s="5" t="s">
        <v>2</v>
      </c>
      <c r="D109" s="9">
        <v>7993</v>
      </c>
      <c r="E109" s="5">
        <v>8003</v>
      </c>
      <c r="F109" s="5">
        <v>1.3333333333339401</v>
      </c>
      <c r="G109" s="5">
        <v>11</v>
      </c>
      <c r="H109" s="5">
        <v>8001</v>
      </c>
      <c r="I109" s="5">
        <v>7998</v>
      </c>
      <c r="J109" s="5">
        <v>5.8000000000001819</v>
      </c>
      <c r="K109" s="5">
        <v>14.400000000000549</v>
      </c>
      <c r="P109" s="25"/>
      <c r="Q109" s="25"/>
      <c r="U109" s="12">
        <f t="shared" si="6"/>
        <v>4.3</v>
      </c>
      <c r="V109" s="12">
        <f t="shared" si="7"/>
        <v>11.5</v>
      </c>
      <c r="Y109" s="25"/>
    </row>
    <row r="110" spans="1:26" s="5" customFormat="1" x14ac:dyDescent="0.35">
      <c r="A110" s="16">
        <v>3</v>
      </c>
      <c r="B110" s="5">
        <v>9</v>
      </c>
      <c r="C110" s="5" t="s">
        <v>3</v>
      </c>
      <c r="D110" s="9">
        <v>8004</v>
      </c>
      <c r="E110" s="5">
        <v>8003</v>
      </c>
      <c r="F110" s="5">
        <v>1.3333333333339401</v>
      </c>
      <c r="G110" s="5">
        <v>11</v>
      </c>
      <c r="H110" s="5">
        <v>8001</v>
      </c>
      <c r="I110" s="5">
        <v>7998</v>
      </c>
      <c r="J110" s="5">
        <v>5.8000000000001819</v>
      </c>
      <c r="K110" s="5">
        <v>14.400000000000549</v>
      </c>
      <c r="M110" s="5">
        <f>AVERAGE(D107:D109)</f>
        <v>7999.333333333333</v>
      </c>
      <c r="P110" s="25">
        <f>L107-M110</f>
        <v>1.8333333333339397</v>
      </c>
      <c r="Q110" s="25"/>
      <c r="U110" s="12">
        <f t="shared" si="6"/>
        <v>4.3</v>
      </c>
      <c r="V110" s="12">
        <f t="shared" si="7"/>
        <v>11.5</v>
      </c>
      <c r="Y110" s="25"/>
      <c r="Z110" s="5">
        <f>STDEV(D107:D109)</f>
        <v>10.115993936995679</v>
      </c>
    </row>
    <row r="111" spans="1:26" s="5" customFormat="1" x14ac:dyDescent="0.35">
      <c r="A111" s="16">
        <v>4</v>
      </c>
      <c r="B111" s="5">
        <v>9</v>
      </c>
      <c r="C111" s="5" t="s">
        <v>4</v>
      </c>
      <c r="D111" s="9">
        <v>8003</v>
      </c>
      <c r="E111" s="5">
        <v>8003</v>
      </c>
      <c r="F111" s="5">
        <v>1.3333333333339401</v>
      </c>
      <c r="G111" s="5">
        <v>11</v>
      </c>
      <c r="H111" s="5">
        <v>8001</v>
      </c>
      <c r="I111" s="5">
        <v>7998</v>
      </c>
      <c r="J111" s="5">
        <v>5.8000000000001819</v>
      </c>
      <c r="K111" s="5">
        <v>14.400000000000549</v>
      </c>
      <c r="P111" s="25"/>
      <c r="Q111" s="25"/>
      <c r="U111" s="12">
        <f t="shared" si="6"/>
        <v>4.3</v>
      </c>
      <c r="V111" s="12">
        <f t="shared" si="7"/>
        <v>11.5</v>
      </c>
      <c r="Y111" s="25"/>
    </row>
    <row r="112" spans="1:26" s="5" customFormat="1" x14ac:dyDescent="0.35">
      <c r="A112" s="16">
        <v>5</v>
      </c>
      <c r="B112" s="5">
        <v>9</v>
      </c>
      <c r="C112" s="5" t="s">
        <v>5</v>
      </c>
      <c r="D112" s="9">
        <v>8002</v>
      </c>
      <c r="E112" s="5">
        <v>8003</v>
      </c>
      <c r="F112" s="5">
        <v>1.3333333333339401</v>
      </c>
      <c r="G112" s="5">
        <v>11</v>
      </c>
      <c r="H112" s="5">
        <v>8001</v>
      </c>
      <c r="I112" s="5">
        <v>7998</v>
      </c>
      <c r="J112" s="5">
        <v>5.8000000000001819</v>
      </c>
      <c r="K112" s="5">
        <v>14.400000000000549</v>
      </c>
      <c r="P112" s="25"/>
      <c r="Q112" s="25"/>
      <c r="U112" s="12">
        <f t="shared" si="6"/>
        <v>4.3</v>
      </c>
      <c r="V112" s="12">
        <f t="shared" si="7"/>
        <v>11.5</v>
      </c>
      <c r="Y112" s="25"/>
    </row>
    <row r="113" spans="1:25" s="5" customFormat="1" x14ac:dyDescent="0.35">
      <c r="A113" s="16">
        <v>6</v>
      </c>
      <c r="B113" s="5">
        <v>9</v>
      </c>
      <c r="C113" s="5" t="s">
        <v>6</v>
      </c>
      <c r="D113" s="9">
        <v>8008</v>
      </c>
      <c r="E113" s="5">
        <v>8003</v>
      </c>
      <c r="F113" s="5">
        <v>1.3333333333339401</v>
      </c>
      <c r="G113" s="5">
        <v>11</v>
      </c>
      <c r="H113" s="5">
        <v>8001</v>
      </c>
      <c r="I113" s="5">
        <v>7998</v>
      </c>
      <c r="J113" s="5">
        <v>5.8000000000001819</v>
      </c>
      <c r="K113" s="5">
        <v>14.400000000000549</v>
      </c>
      <c r="P113" s="25"/>
      <c r="Q113" s="25"/>
      <c r="U113" s="12">
        <f t="shared" si="6"/>
        <v>4.3</v>
      </c>
      <c r="V113" s="12">
        <f t="shared" si="7"/>
        <v>11.5</v>
      </c>
      <c r="Y113" s="25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sqref="A1:K7"/>
    </sheetView>
  </sheetViews>
  <sheetFormatPr defaultRowHeight="14.5" x14ac:dyDescent="0.35"/>
  <sheetData>
    <row r="1" spans="1:11" x14ac:dyDescent="0.35">
      <c r="A1" s="10">
        <v>0</v>
      </c>
      <c r="B1" s="30">
        <v>5</v>
      </c>
      <c r="C1" s="12" t="s">
        <v>0</v>
      </c>
      <c r="D1" s="11">
        <v>6644</v>
      </c>
      <c r="E1" s="12">
        <v>6635</v>
      </c>
      <c r="F1" s="12">
        <v>11</v>
      </c>
      <c r="G1" s="12">
        <v>-11</v>
      </c>
      <c r="H1" s="12">
        <v>6632</v>
      </c>
      <c r="I1" s="12">
        <v>6635</v>
      </c>
      <c r="J1" s="12">
        <v>7.7999999999992724</v>
      </c>
      <c r="K1" s="12">
        <v>17.39999999999964</v>
      </c>
    </row>
    <row r="2" spans="1:11" x14ac:dyDescent="0.35">
      <c r="A2" s="10">
        <v>1</v>
      </c>
      <c r="B2" s="12"/>
      <c r="C2" s="12" t="s">
        <v>1</v>
      </c>
      <c r="D2" s="11">
        <v>6643</v>
      </c>
      <c r="E2" s="12">
        <v>6635</v>
      </c>
      <c r="F2" s="12">
        <v>11</v>
      </c>
      <c r="G2" s="12">
        <v>-11</v>
      </c>
      <c r="H2" s="12">
        <v>6632</v>
      </c>
      <c r="I2" s="12">
        <v>6635</v>
      </c>
      <c r="J2" s="12">
        <v>7.7999999999992724</v>
      </c>
      <c r="K2" s="12">
        <v>17.39999999999964</v>
      </c>
    </row>
    <row r="3" spans="1:11" x14ac:dyDescent="0.35">
      <c r="A3" s="10">
        <v>2</v>
      </c>
      <c r="B3" s="12"/>
      <c r="C3" s="12" t="s">
        <v>2</v>
      </c>
      <c r="D3" s="11">
        <v>6641</v>
      </c>
      <c r="E3" s="12">
        <v>6635</v>
      </c>
      <c r="F3" s="12">
        <v>11</v>
      </c>
      <c r="G3" s="12">
        <v>-11</v>
      </c>
      <c r="H3" s="12">
        <v>6632</v>
      </c>
      <c r="I3" s="12">
        <v>6635</v>
      </c>
      <c r="J3" s="12">
        <v>7.7999999999992724</v>
      </c>
      <c r="K3" s="12">
        <v>17.39999999999964</v>
      </c>
    </row>
    <row r="4" spans="1:11" x14ac:dyDescent="0.35">
      <c r="A4" s="10">
        <v>3</v>
      </c>
      <c r="B4" s="12"/>
      <c r="C4" s="12" t="s">
        <v>3</v>
      </c>
      <c r="D4" s="11">
        <v>6639</v>
      </c>
      <c r="E4" s="12">
        <v>6635</v>
      </c>
      <c r="F4" s="12">
        <v>11</v>
      </c>
      <c r="G4" s="12">
        <v>-11</v>
      </c>
      <c r="H4" s="12">
        <v>6632</v>
      </c>
      <c r="I4" s="12">
        <v>6635</v>
      </c>
      <c r="J4" s="12">
        <v>7.7999999999992724</v>
      </c>
      <c r="K4" s="12">
        <v>17.39999999999964</v>
      </c>
    </row>
    <row r="5" spans="1:11" x14ac:dyDescent="0.35">
      <c r="A5" s="10">
        <v>4</v>
      </c>
      <c r="B5" s="12"/>
      <c r="C5" s="12" t="s">
        <v>4</v>
      </c>
      <c r="D5" s="11">
        <v>6625</v>
      </c>
      <c r="E5" s="12">
        <v>6635</v>
      </c>
      <c r="F5" s="12">
        <v>11</v>
      </c>
      <c r="G5" s="12">
        <v>-11</v>
      </c>
      <c r="H5" s="12">
        <v>6632</v>
      </c>
      <c r="I5" s="12">
        <v>6635</v>
      </c>
      <c r="J5" s="12">
        <v>7.7999999999992724</v>
      </c>
      <c r="K5" s="12">
        <v>17.39999999999964</v>
      </c>
    </row>
    <row r="6" spans="1:11" x14ac:dyDescent="0.35">
      <c r="A6" s="10">
        <v>5</v>
      </c>
      <c r="B6" s="12"/>
      <c r="C6" s="12" t="s">
        <v>5</v>
      </c>
      <c r="D6" s="11">
        <v>6631</v>
      </c>
      <c r="E6" s="12">
        <v>6635</v>
      </c>
      <c r="F6" s="12">
        <v>11</v>
      </c>
      <c r="G6" s="12">
        <v>-11</v>
      </c>
      <c r="H6" s="12">
        <v>6632</v>
      </c>
      <c r="I6" s="12">
        <v>6635</v>
      </c>
      <c r="J6" s="12">
        <v>7.7999999999992724</v>
      </c>
      <c r="K6" s="12">
        <v>17.39999999999964</v>
      </c>
    </row>
    <row r="7" spans="1:11" x14ac:dyDescent="0.35">
      <c r="A7" s="10">
        <v>6</v>
      </c>
      <c r="B7" s="11"/>
      <c r="C7" s="12" t="s">
        <v>32</v>
      </c>
      <c r="D7" s="11">
        <v>6626</v>
      </c>
      <c r="E7" s="12">
        <v>6635</v>
      </c>
      <c r="F7" s="12">
        <v>11</v>
      </c>
      <c r="G7" s="12">
        <v>-11</v>
      </c>
      <c r="H7" s="12">
        <v>6632</v>
      </c>
      <c r="I7" s="12">
        <v>6635</v>
      </c>
      <c r="J7" s="12">
        <v>7.7999999999992724</v>
      </c>
      <c r="K7" s="12">
        <v>17.39999999999964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 ten signals</vt:lpstr>
      <vt:lpstr>Some old signals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2022-06-22T10:22:58Z</dcterms:modified>
</cp:coreProperties>
</file>