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2perCent\ConstrictionLateral\DataAcquisition\"/>
    </mc:Choice>
  </mc:AlternateContent>
  <bookViews>
    <workbookView xWindow="0" yWindow="0" windowWidth="20490" windowHeight="7755"/>
  </bookViews>
  <sheets>
    <sheet name="summary" sheetId="1" r:id="rId1"/>
    <sheet name="calc" sheetId="3" r:id="rId2"/>
  </sheets>
  <definedNames>
    <definedName name="alpha">summary!#REF!</definedName>
    <definedName name="g">summary!#REF!</definedName>
    <definedName name="J">summary!#REF!</definedName>
    <definedName name="nu">summary!#REF!</definedName>
    <definedName name="rhof">summary!#REF!</definedName>
    <definedName name="rhos">summary!#REF!</definedName>
    <definedName name="s">summary!#REF!</definedName>
    <definedName name="w0">summary!#REF!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3" i="1" l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I65" i="1"/>
  <c r="S14" i="1"/>
  <c r="S13" i="1"/>
  <c r="S46" i="1"/>
  <c r="S52" i="1"/>
  <c r="S59" i="1"/>
  <c r="S66" i="1"/>
  <c r="S67" i="1"/>
  <c r="S73" i="1"/>
  <c r="S78" i="1"/>
  <c r="S88" i="1"/>
  <c r="S94" i="1"/>
  <c r="S98" i="1"/>
  <c r="S102" i="1"/>
  <c r="S108" i="1"/>
  <c r="S115" i="1"/>
  <c r="S17" i="1"/>
  <c r="S16" i="1"/>
  <c r="S15" i="1"/>
  <c r="S21" i="1"/>
  <c r="S19" i="1"/>
  <c r="S26" i="1"/>
  <c r="S24" i="1"/>
  <c r="S28" i="1"/>
  <c r="S49" i="1"/>
  <c r="S51" i="1"/>
  <c r="S60" i="1"/>
  <c r="S65" i="1"/>
  <c r="S74" i="1"/>
  <c r="S75" i="1"/>
  <c r="S83" i="1"/>
  <c r="S85" i="1"/>
  <c r="S90" i="1"/>
  <c r="S95" i="1"/>
  <c r="S105" i="1"/>
  <c r="S110" i="1"/>
  <c r="S114" i="1"/>
  <c r="S20" i="1"/>
  <c r="S25" i="1"/>
  <c r="S29" i="1"/>
  <c r="S18" i="1"/>
  <c r="S30" i="1"/>
  <c r="S36" i="1"/>
  <c r="S35" i="1"/>
  <c r="S45" i="1"/>
  <c r="S57" i="1"/>
  <c r="S69" i="1"/>
  <c r="S81" i="1"/>
  <c r="S91" i="1"/>
  <c r="S96" i="1"/>
  <c r="S101" i="1"/>
  <c r="S112" i="1"/>
  <c r="S118" i="1"/>
  <c r="S23" i="1"/>
  <c r="S22" i="1"/>
  <c r="S27" i="1"/>
  <c r="S34" i="1"/>
  <c r="S31" i="1"/>
  <c r="S40" i="1"/>
  <c r="S32" i="1"/>
  <c r="S33" i="1"/>
  <c r="S38" i="1"/>
  <c r="S43" i="1"/>
  <c r="S47" i="1"/>
  <c r="S54" i="1"/>
  <c r="S58" i="1"/>
  <c r="S62" i="1"/>
  <c r="S71" i="1"/>
  <c r="S77" i="1"/>
  <c r="S79" i="1"/>
  <c r="S80" i="1"/>
  <c r="S89" i="1"/>
  <c r="S99" i="1"/>
  <c r="S104" i="1"/>
  <c r="S111" i="1"/>
  <c r="S117" i="1"/>
  <c r="S41" i="1"/>
  <c r="S53" i="1"/>
  <c r="S55" i="1"/>
  <c r="S56" i="1"/>
  <c r="S63" i="1"/>
  <c r="S68" i="1"/>
  <c r="S76" i="1"/>
  <c r="S82" i="1"/>
  <c r="S86" i="1"/>
  <c r="S93" i="1"/>
  <c r="S97" i="1"/>
  <c r="S106" i="1"/>
  <c r="S109" i="1"/>
  <c r="S116" i="1"/>
  <c r="S39" i="1"/>
  <c r="S42" i="1"/>
  <c r="S44" i="1"/>
  <c r="S37" i="1"/>
  <c r="S48" i="1"/>
  <c r="S50" i="1"/>
  <c r="S61" i="1"/>
  <c r="S64" i="1"/>
  <c r="S70" i="1"/>
  <c r="S72" i="1"/>
  <c r="S84" i="1"/>
  <c r="S87" i="1"/>
  <c r="S92" i="1"/>
  <c r="S100" i="1"/>
  <c r="S103" i="1"/>
  <c r="S107" i="1"/>
  <c r="S113" i="1"/>
  <c r="I66" i="1"/>
  <c r="I67" i="1"/>
  <c r="I73" i="1"/>
  <c r="I78" i="1"/>
  <c r="I88" i="1"/>
  <c r="I94" i="1"/>
  <c r="I98" i="1"/>
  <c r="I102" i="1"/>
  <c r="I108" i="1"/>
  <c r="I115" i="1"/>
  <c r="I59" i="1"/>
  <c r="I52" i="1"/>
  <c r="I13" i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5" i="3"/>
</calcChain>
</file>

<file path=xl/sharedStrings.xml><?xml version="1.0" encoding="utf-8"?>
<sst xmlns="http://schemas.openxmlformats.org/spreadsheetml/2006/main" count="83" uniqueCount="50">
  <si>
    <t xml:space="preserve">Q </t>
  </si>
  <si>
    <t>Exp.</t>
  </si>
  <si>
    <t>File</t>
  </si>
  <si>
    <t>[N°]</t>
  </si>
  <si>
    <t>[kg/s]</t>
  </si>
  <si>
    <t>[m]</t>
  </si>
  <si>
    <t>h US 1</t>
  </si>
  <si>
    <t>h US 2</t>
  </si>
  <si>
    <t>h US 3</t>
  </si>
  <si>
    <t>h US 4</t>
  </si>
  <si>
    <t>h US 5</t>
  </si>
  <si>
    <t>h [m]</t>
  </si>
  <si>
    <t>-/-</t>
  </si>
  <si>
    <r>
      <t>Q</t>
    </r>
    <r>
      <rPr>
        <vertAlign val="subscript"/>
        <sz val="11"/>
        <color theme="1"/>
        <rFont val="Times New Roman"/>
        <family val="1"/>
      </rPr>
      <t>s</t>
    </r>
  </si>
  <si>
    <t>Measurements</t>
  </si>
  <si>
    <t>var</t>
  </si>
  <si>
    <t>no</t>
  </si>
  <si>
    <t>yes</t>
  </si>
  <si>
    <t>Var. Name</t>
  </si>
  <si>
    <r>
      <t>Q</t>
    </r>
    <r>
      <rPr>
        <vertAlign val="subscript"/>
        <sz val="11"/>
        <color theme="1" tint="4.9989318521683403E-2"/>
        <rFont val="Times New Roman"/>
        <family val="1"/>
      </rPr>
      <t>s</t>
    </r>
  </si>
  <si>
    <t>b</t>
  </si>
  <si>
    <t>R²</t>
  </si>
  <si>
    <t>Remark</t>
  </si>
  <si>
    <t>p1</t>
  </si>
  <si>
    <t>p2</t>
  </si>
  <si>
    <t>Interpolation values of US4 (Exp. 00510)</t>
  </si>
  <si>
    <t>w4 [m]:</t>
  </si>
  <si>
    <t>α4 [deg]:</t>
  </si>
  <si>
    <t>Q [m³/s]</t>
  </si>
  <si>
    <t>u [m/s]</t>
  </si>
  <si>
    <t>Fr [-]</t>
  </si>
  <si>
    <t>MATLAB (Non-constricted) Q-h: h = p1*Q+p2</t>
  </si>
  <si>
    <t>µ</t>
  </si>
  <si>
    <r>
      <t>ϑ</t>
    </r>
    <r>
      <rPr>
        <vertAlign val="subscript"/>
        <sz val="11"/>
        <color theme="1" tint="4.9989318521683403E-2"/>
        <rFont val="Times New Roman"/>
        <family val="1"/>
      </rPr>
      <t>rel</t>
    </r>
  </si>
  <si>
    <t>[-]</t>
  </si>
  <si>
    <t>MATLAB: fill_table.m</t>
  </si>
  <si>
    <t>[m³/s]</t>
  </si>
  <si>
    <r>
      <t>b/w</t>
    </r>
    <r>
      <rPr>
        <vertAlign val="subscript"/>
        <sz val="11"/>
        <color theme="1" tint="4.9989318521683403E-2"/>
        <rFont val="Times New Roman"/>
        <family val="1"/>
      </rPr>
      <t>nc,max</t>
    </r>
  </si>
  <si>
    <t xml:space="preserve">without Qb </t>
  </si>
  <si>
    <t>with Qb</t>
  </si>
  <si>
    <t>Fr</t>
  </si>
  <si>
    <t>τ*</t>
  </si>
  <si>
    <t>η</t>
  </si>
  <si>
    <t>τ*nc</t>
  </si>
  <si>
    <t>b* x h*</t>
  </si>
  <si>
    <t>hnc/h0</t>
  </si>
  <si>
    <t>ζ</t>
  </si>
  <si>
    <t>dEc</t>
  </si>
  <si>
    <t>α</t>
  </si>
  <si>
    <t>b/hnc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</si>
</sst>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"/>
    <numFmt numFmtId="165" formatCode="0.00000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vertAlign val="subscript"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b/>
      <sz val="12"/>
      <color rgb="FFFA7D00"/>
      <name val="Times New Roman"/>
      <family val="2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0" fontId="7" fillId="2" borderId="9" applyNumberFormat="0" applyAlignment="0" applyProtection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164" fontId="1" fillId="0" borderId="0" xfId="0" quotePrefix="1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66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4" fontId="1" fillId="0" borderId="7" xfId="0" quotePrefix="1" applyNumberFormat="1" applyFont="1" applyBorder="1" applyAlignment="1">
      <alignment horizontal="center"/>
    </xf>
    <xf numFmtId="166" fontId="1" fillId="0" borderId="7" xfId="0" applyNumberFormat="1" applyFont="1" applyBorder="1" applyAlignment="1">
      <alignment horizontal="center"/>
    </xf>
    <xf numFmtId="166" fontId="1" fillId="0" borderId="8" xfId="0" applyNumberFormat="1" applyFont="1" applyBorder="1" applyAlignment="1">
      <alignment horizontal="center"/>
    </xf>
    <xf numFmtId="0" fontId="1" fillId="0" borderId="0" xfId="0" applyFont="1" applyAlignment="1"/>
    <xf numFmtId="165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7" fillId="2" borderId="9" xfId="1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0" xfId="0" quotePrefix="1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2">
    <cellStyle name="Calculation" xfId="1" builtinId="22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4" formatCode="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summary!$R$2</c:f>
              <c:strCache>
                <c:ptCount val="1"/>
                <c:pt idx="0">
                  <c:v>without Qb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summary!$O$13:$O$118</c:f>
              <c:numCache>
                <c:formatCode>General</c:formatCode>
                <c:ptCount val="106"/>
                <c:pt idx="0">
                  <c:v>0.2463513947867296</c:v>
                </c:pt>
                <c:pt idx="1">
                  <c:v>0.31132173214906056</c:v>
                </c:pt>
                <c:pt idx="2">
                  <c:v>0.52364102982514216</c:v>
                </c:pt>
                <c:pt idx="3">
                  <c:v>0.57436147556159112</c:v>
                </c:pt>
                <c:pt idx="4">
                  <c:v>0.63559193168158046</c:v>
                </c:pt>
                <c:pt idx="5">
                  <c:v>0.66455469396349387</c:v>
                </c:pt>
                <c:pt idx="6">
                  <c:v>0.50699067434744993</c:v>
                </c:pt>
                <c:pt idx="7">
                  <c:v>0.67667939012230838</c:v>
                </c:pt>
                <c:pt idx="8">
                  <c:v>0.45074157021438871</c:v>
                </c:pt>
                <c:pt idx="9">
                  <c:v>0.71275012458450648</c:v>
                </c:pt>
                <c:pt idx="10">
                  <c:v>0.65922578274672539</c:v>
                </c:pt>
                <c:pt idx="11">
                  <c:v>0.54438211224503352</c:v>
                </c:pt>
                <c:pt idx="12">
                  <c:v>0.67308852253277296</c:v>
                </c:pt>
                <c:pt idx="13">
                  <c:v>0.50431983808912673</c:v>
                </c:pt>
                <c:pt idx="14">
                  <c:v>0.69430344937038202</c:v>
                </c:pt>
                <c:pt idx="15">
                  <c:v>0.47905154556193524</c:v>
                </c:pt>
                <c:pt idx="16">
                  <c:v>0.6666412078088102</c:v>
                </c:pt>
                <c:pt idx="17">
                  <c:v>0.65431298640014002</c:v>
                </c:pt>
                <c:pt idx="18">
                  <c:v>0.72032669561470397</c:v>
                </c:pt>
                <c:pt idx="19">
                  <c:v>0.83915001588581706</c:v>
                </c:pt>
                <c:pt idx="20">
                  <c:v>0.78343890958422568</c:v>
                </c:pt>
                <c:pt idx="21">
                  <c:v>0.71886973041753344</c:v>
                </c:pt>
                <c:pt idx="22">
                  <c:v>0.68638105135862049</c:v>
                </c:pt>
                <c:pt idx="23">
                  <c:v>0.68421535150258017</c:v>
                </c:pt>
                <c:pt idx="24">
                  <c:v>1.1133058413083208</c:v>
                </c:pt>
                <c:pt idx="25">
                  <c:v>0.72718029658232874</c:v>
                </c:pt>
                <c:pt idx="26">
                  <c:v>0.93812709596736532</c:v>
                </c:pt>
                <c:pt idx="27">
                  <c:v>0.68893151419506238</c:v>
                </c:pt>
                <c:pt idx="28">
                  <c:v>0.79792346766202327</c:v>
                </c:pt>
                <c:pt idx="29">
                  <c:v>1.0554668138118266</c:v>
                </c:pt>
                <c:pt idx="30">
                  <c:v>0.74145995231129147</c:v>
                </c:pt>
                <c:pt idx="31">
                  <c:v>1.0489059564121725</c:v>
                </c:pt>
                <c:pt idx="32">
                  <c:v>0.65743714357886984</c:v>
                </c:pt>
                <c:pt idx="33">
                  <c:v>0.31296592766903258</c:v>
                </c:pt>
                <c:pt idx="34">
                  <c:v>0.87144607348343506</c:v>
                </c:pt>
                <c:pt idx="35">
                  <c:v>1.2745951572485021</c:v>
                </c:pt>
                <c:pt idx="36">
                  <c:v>0.61503980033806116</c:v>
                </c:pt>
                <c:pt idx="37">
                  <c:v>1.0791080431470281</c:v>
                </c:pt>
                <c:pt idx="38">
                  <c:v>0.60265458092088442</c:v>
                </c:pt>
                <c:pt idx="39">
                  <c:v>0.32308344145633966</c:v>
                </c:pt>
                <c:pt idx="40">
                  <c:v>0.92692074279352543</c:v>
                </c:pt>
                <c:pt idx="41">
                  <c:v>0.8689007765358665</c:v>
                </c:pt>
                <c:pt idx="42">
                  <c:v>1.1319451760836352</c:v>
                </c:pt>
                <c:pt idx="43">
                  <c:v>0.96252239091489045</c:v>
                </c:pt>
                <c:pt idx="44">
                  <c:v>0.67159971218741576</c:v>
                </c:pt>
                <c:pt idx="45">
                  <c:v>0.90070249793941093</c:v>
                </c:pt>
                <c:pt idx="46">
                  <c:v>0.33643434017049634</c:v>
                </c:pt>
                <c:pt idx="47">
                  <c:v>0.61472809120522565</c:v>
                </c:pt>
                <c:pt idx="48">
                  <c:v>1.0995441904262822</c:v>
                </c:pt>
                <c:pt idx="49">
                  <c:v>0.77739678800841183</c:v>
                </c:pt>
                <c:pt idx="50">
                  <c:v>0.96127375850674357</c:v>
                </c:pt>
                <c:pt idx="51">
                  <c:v>1.091169839269083</c:v>
                </c:pt>
                <c:pt idx="52">
                  <c:v>0.62617921713539704</c:v>
                </c:pt>
                <c:pt idx="53">
                  <c:v>0.28319313513991945</c:v>
                </c:pt>
                <c:pt idx="54">
                  <c:v>0.30128338152703815</c:v>
                </c:pt>
                <c:pt idx="55">
                  <c:v>0.99083231483313394</c:v>
                </c:pt>
                <c:pt idx="56">
                  <c:v>0.70184198762472927</c:v>
                </c:pt>
                <c:pt idx="57">
                  <c:v>1.1098036126936304</c:v>
                </c:pt>
                <c:pt idx="58">
                  <c:v>0.90807613905802143</c:v>
                </c:pt>
                <c:pt idx="59">
                  <c:v>1.0735233769945305</c:v>
                </c:pt>
                <c:pt idx="60">
                  <c:v>0.27994267128515227</c:v>
                </c:pt>
                <c:pt idx="61">
                  <c:v>0.64506560747564501</c:v>
                </c:pt>
                <c:pt idx="62">
                  <c:v>0.5554880303117169</c:v>
                </c:pt>
                <c:pt idx="63">
                  <c:v>1.0290043693560091</c:v>
                </c:pt>
                <c:pt idx="64">
                  <c:v>1.1266780272846386</c:v>
                </c:pt>
                <c:pt idx="65">
                  <c:v>0.24046675922869995</c:v>
                </c:pt>
                <c:pt idx="66">
                  <c:v>0.765633001960352</c:v>
                </c:pt>
                <c:pt idx="67">
                  <c:v>0.8916002323817056</c:v>
                </c:pt>
                <c:pt idx="68">
                  <c:v>0.67858690128638111</c:v>
                </c:pt>
                <c:pt idx="69">
                  <c:v>0.97992947843598854</c:v>
                </c:pt>
                <c:pt idx="70">
                  <c:v>0.58020165448995431</c:v>
                </c:pt>
                <c:pt idx="71">
                  <c:v>1.1245533659096809</c:v>
                </c:pt>
                <c:pt idx="72">
                  <c:v>0.55859975738074052</c:v>
                </c:pt>
                <c:pt idx="73">
                  <c:v>0.95827246690874701</c:v>
                </c:pt>
                <c:pt idx="74">
                  <c:v>0.94885726879060073</c:v>
                </c:pt>
                <c:pt idx="75">
                  <c:v>0.24516149760522266</c:v>
                </c:pt>
                <c:pt idx="76">
                  <c:v>0.86741067614983847</c:v>
                </c:pt>
                <c:pt idx="77">
                  <c:v>0.54380893586217982</c:v>
                </c:pt>
                <c:pt idx="78">
                  <c:v>0.67203872471089032</c:v>
                </c:pt>
                <c:pt idx="79">
                  <c:v>1.128891685756658</c:v>
                </c:pt>
                <c:pt idx="80">
                  <c:v>0.97843012665358253</c:v>
                </c:pt>
                <c:pt idx="81">
                  <c:v>0.22958870867178324</c:v>
                </c:pt>
                <c:pt idx="82">
                  <c:v>0.52743699354927309</c:v>
                </c:pt>
                <c:pt idx="83">
                  <c:v>0.67729336411482421</c:v>
                </c:pt>
                <c:pt idx="84">
                  <c:v>1.025858962442906</c:v>
                </c:pt>
                <c:pt idx="85">
                  <c:v>0.22285551534029668</c:v>
                </c:pt>
                <c:pt idx="86">
                  <c:v>1.0511802019962233</c:v>
                </c:pt>
                <c:pt idx="87">
                  <c:v>1.0663267763326623</c:v>
                </c:pt>
                <c:pt idx="88">
                  <c:v>0.66865491613374106</c:v>
                </c:pt>
                <c:pt idx="89">
                  <c:v>0.20681027303372285</c:v>
                </c:pt>
                <c:pt idx="90">
                  <c:v>1.0504395436806027</c:v>
                </c:pt>
                <c:pt idx="91">
                  <c:v>1.0372097285108934</c:v>
                </c:pt>
                <c:pt idx="92">
                  <c:v>0.54645371493685824</c:v>
                </c:pt>
                <c:pt idx="93">
                  <c:v>1.1067351626538218</c:v>
                </c:pt>
                <c:pt idx="94">
                  <c:v>1.0596606591734288</c:v>
                </c:pt>
                <c:pt idx="95">
                  <c:v>0.19912796936751975</c:v>
                </c:pt>
                <c:pt idx="96">
                  <c:v>1.1030037918015667</c:v>
                </c:pt>
                <c:pt idx="97">
                  <c:v>0.52113604175640915</c:v>
                </c:pt>
                <c:pt idx="98">
                  <c:v>0.9669558368299046</c:v>
                </c:pt>
                <c:pt idx="99">
                  <c:v>0.68234966234129035</c:v>
                </c:pt>
                <c:pt idx="100">
                  <c:v>1.1639645286728972</c:v>
                </c:pt>
                <c:pt idx="101">
                  <c:v>0.55565432118973301</c:v>
                </c:pt>
                <c:pt idx="102">
                  <c:v>0.18709283297788529</c:v>
                </c:pt>
                <c:pt idx="103">
                  <c:v>1.105109239248232</c:v>
                </c:pt>
                <c:pt idx="104">
                  <c:v>0.88408829892032903</c:v>
                </c:pt>
                <c:pt idx="105">
                  <c:v>0.68724899913589477</c:v>
                </c:pt>
              </c:numCache>
            </c:numRef>
          </c:xVal>
          <c:yVal>
            <c:numRef>
              <c:f>summary!$W$13:$W$118</c:f>
              <c:numCache>
                <c:formatCode>General</c:formatCode>
                <c:ptCount val="106"/>
                <c:pt idx="0">
                  <c:v>0.66808820871646246</c:v>
                </c:pt>
                <c:pt idx="1">
                  <c:v>0.71810689555324481</c:v>
                </c:pt>
                <c:pt idx="2">
                  <c:v>0.70909575035669559</c:v>
                </c:pt>
                <c:pt idx="3">
                  <c:v>0.72648421691111131</c:v>
                </c:pt>
                <c:pt idx="4">
                  <c:v>0.70911151060116362</c:v>
                </c:pt>
                <c:pt idx="5">
                  <c:v>0.71711710018504082</c:v>
                </c:pt>
                <c:pt idx="6">
                  <c:v>0.72332638752608303</c:v>
                </c:pt>
                <c:pt idx="7">
                  <c:v>0.65814050308669392</c:v>
                </c:pt>
                <c:pt idx="8">
                  <c:v>0.63524403629332371</c:v>
                </c:pt>
                <c:pt idx="9">
                  <c:v>0.63006947543305336</c:v>
                </c:pt>
                <c:pt idx="10">
                  <c:v>0.59255679081153578</c:v>
                </c:pt>
                <c:pt idx="11">
                  <c:v>0.73875450203263116</c:v>
                </c:pt>
                <c:pt idx="12">
                  <c:v>0.68580474476027631</c:v>
                </c:pt>
                <c:pt idx="13">
                  <c:v>0.73990703802127056</c:v>
                </c:pt>
                <c:pt idx="14">
                  <c:v>0.64186477252137675</c:v>
                </c:pt>
                <c:pt idx="15">
                  <c:v>0.72211283936390669</c:v>
                </c:pt>
                <c:pt idx="16">
                  <c:v>0.69505460180520984</c:v>
                </c:pt>
                <c:pt idx="17">
                  <c:v>0.70495862956519495</c:v>
                </c:pt>
                <c:pt idx="18">
                  <c:v>0.67922164829541676</c:v>
                </c:pt>
                <c:pt idx="19">
                  <c:v>0.58827475564377474</c:v>
                </c:pt>
                <c:pt idx="20">
                  <c:v>0.61215439303949171</c:v>
                </c:pt>
                <c:pt idx="21">
                  <c:v>0.66454730496738912</c:v>
                </c:pt>
                <c:pt idx="22">
                  <c:v>0.75690962888771607</c:v>
                </c:pt>
                <c:pt idx="23">
                  <c:v>0.74410676765669159</c:v>
                </c:pt>
                <c:pt idx="25">
                  <c:v>0.62110940315185581</c:v>
                </c:pt>
                <c:pt idx="26">
                  <c:v>0.53828702679325158</c:v>
                </c:pt>
                <c:pt idx="27">
                  <c:v>0.68381024344450714</c:v>
                </c:pt>
                <c:pt idx="28">
                  <c:v>0.6022342940960238</c:v>
                </c:pt>
                <c:pt idx="30">
                  <c:v>0.65944121173799519</c:v>
                </c:pt>
                <c:pt idx="32">
                  <c:v>0.63714184328713541</c:v>
                </c:pt>
                <c:pt idx="33">
                  <c:v>0.72390964677379721</c:v>
                </c:pt>
                <c:pt idx="34">
                  <c:v>0.58640290229465797</c:v>
                </c:pt>
                <c:pt idx="36">
                  <c:v>0.70457648603597411</c:v>
                </c:pt>
                <c:pt idx="38">
                  <c:v>0.69917659006087407</c:v>
                </c:pt>
                <c:pt idx="39">
                  <c:v>0.74134173582090845</c:v>
                </c:pt>
                <c:pt idx="40">
                  <c:v>0.53915323592010189</c:v>
                </c:pt>
                <c:pt idx="41">
                  <c:v>0.59162226821197816</c:v>
                </c:pt>
                <c:pt idx="43">
                  <c:v>0.55682938086111111</c:v>
                </c:pt>
                <c:pt idx="44">
                  <c:v>0.66517369862091869</c:v>
                </c:pt>
                <c:pt idx="45">
                  <c:v>0.60928736084308888</c:v>
                </c:pt>
                <c:pt idx="46">
                  <c:v>0.78693254274118329</c:v>
                </c:pt>
                <c:pt idx="47">
                  <c:v>0.72911945261431688</c:v>
                </c:pt>
                <c:pt idx="49">
                  <c:v>0.59365088832323143</c:v>
                </c:pt>
                <c:pt idx="50">
                  <c:v>0.55973954575333884</c:v>
                </c:pt>
                <c:pt idx="52">
                  <c:v>0.74283379540561212</c:v>
                </c:pt>
                <c:pt idx="53">
                  <c:v>0.71668627144163433</c:v>
                </c:pt>
                <c:pt idx="54">
                  <c:v>0.74623236558030515</c:v>
                </c:pt>
                <c:pt idx="55">
                  <c:v>0.5670309468378405</c:v>
                </c:pt>
                <c:pt idx="56">
                  <c:v>0.68828600089112835</c:v>
                </c:pt>
                <c:pt idx="58">
                  <c:v>0.62147730918866073</c:v>
                </c:pt>
                <c:pt idx="60">
                  <c:v>0.7178974128486737</c:v>
                </c:pt>
                <c:pt idx="61">
                  <c:v>0.76077861420166315</c:v>
                </c:pt>
                <c:pt idx="62">
                  <c:v>0.71358610483505669</c:v>
                </c:pt>
                <c:pt idx="65">
                  <c:v>0.65873345001041472</c:v>
                </c:pt>
                <c:pt idx="66">
                  <c:v>0.61099342468758921</c:v>
                </c:pt>
                <c:pt idx="67">
                  <c:v>0.63057630758623473</c:v>
                </c:pt>
                <c:pt idx="68">
                  <c:v>0.69314801924186165</c:v>
                </c:pt>
                <c:pt idx="69">
                  <c:v>0.57882835754704742</c:v>
                </c:pt>
                <c:pt idx="70">
                  <c:v>0.73789021546770983</c:v>
                </c:pt>
                <c:pt idx="72">
                  <c:v>0.72613761571962543</c:v>
                </c:pt>
                <c:pt idx="73">
                  <c:v>0.57923331190700067</c:v>
                </c:pt>
                <c:pt idx="74">
                  <c:v>0.54473028507627907</c:v>
                </c:pt>
                <c:pt idx="75">
                  <c:v>0.67262779250567994</c:v>
                </c:pt>
                <c:pt idx="76">
                  <c:v>0.63973949708393218</c:v>
                </c:pt>
                <c:pt idx="77">
                  <c:v>0.72910775984703269</c:v>
                </c:pt>
                <c:pt idx="78">
                  <c:v>0.70533795723732207</c:v>
                </c:pt>
                <c:pt idx="80">
                  <c:v>0.59093362529694771</c:v>
                </c:pt>
                <c:pt idx="81">
                  <c:v>0.65743665646412985</c:v>
                </c:pt>
                <c:pt idx="82">
                  <c:v>0.72814708073832812</c:v>
                </c:pt>
                <c:pt idx="83">
                  <c:v>0.71587776055114249</c:v>
                </c:pt>
                <c:pt idx="85">
                  <c:v>0.65297596771918454</c:v>
                </c:pt>
                <c:pt idx="88">
                  <c:v>0.72340216051588924</c:v>
                </c:pt>
                <c:pt idx="89">
                  <c:v>0.63166097693868128</c:v>
                </c:pt>
                <c:pt idx="92">
                  <c:v>0.753632802906407</c:v>
                </c:pt>
                <c:pt idx="95">
                  <c:v>0.61957753013113159</c:v>
                </c:pt>
                <c:pt idx="97">
                  <c:v>0.74043087317260459</c:v>
                </c:pt>
                <c:pt idx="98">
                  <c:v>0.67132580781663276</c:v>
                </c:pt>
                <c:pt idx="99">
                  <c:v>0.73660165185948401</c:v>
                </c:pt>
                <c:pt idx="101">
                  <c:v>0.77923171492313548</c:v>
                </c:pt>
                <c:pt idx="102">
                  <c:v>0.60922450932232208</c:v>
                </c:pt>
                <c:pt idx="104">
                  <c:v>0.67943335003746752</c:v>
                </c:pt>
                <c:pt idx="105">
                  <c:v>0.75103974009883201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26624"/>
        <c:axId val="626632784"/>
        <c:extLst/>
      </c:scatterChart>
      <c:valAx>
        <c:axId val="62662662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or b*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6632784"/>
        <c:crosses val="autoZero"/>
        <c:crossBetween val="midCat"/>
        <c:majorUnit val="0.2"/>
        <c:minorUnit val="0.2"/>
      </c:valAx>
      <c:valAx>
        <c:axId val="626632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µ [-]</a:t>
                </a:r>
              </a:p>
            </c:rich>
          </c:tx>
          <c:layout>
            <c:manualLayout>
              <c:xMode val="edge"/>
              <c:yMode val="edge"/>
              <c:x val="3.8274410329581284E-4"/>
              <c:y val="0.36270097171697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6626624"/>
        <c:crosses val="autoZero"/>
        <c:crossBetween val="midCat"/>
        <c:majorUnit val="0.2"/>
        <c:minorUnit val="0.2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2041966566259754"/>
          <c:y val="0.90882551089153396"/>
          <c:w val="0.85982539024727167"/>
          <c:h val="5.763869736433758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summary!$R$2</c:f>
              <c:strCache>
                <c:ptCount val="1"/>
                <c:pt idx="0">
                  <c:v>without Qb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(summary!$L$15:$L$27,summary!$L$36:$L$46,summary!$L$47:$L$48,summary!$L$56:$L$64,summary!$L$75:$L$87,summary!$L$89:$L$101,summary!$L$106:$L$118)</c:f>
              <c:numCache>
                <c:formatCode>General</c:formatCode>
                <c:ptCount val="74"/>
                <c:pt idx="0">
                  <c:v>0.45044278911411584</c:v>
                </c:pt>
                <c:pt idx="1">
                  <c:v>0.45854940387358523</c:v>
                </c:pt>
                <c:pt idx="2">
                  <c:v>0.48471993779152461</c:v>
                </c:pt>
                <c:pt idx="3">
                  <c:v>0.49519221568533051</c:v>
                </c:pt>
                <c:pt idx="4">
                  <c:v>0.4353540185581346</c:v>
                </c:pt>
                <c:pt idx="5">
                  <c:v>0.53814321404478382</c:v>
                </c:pt>
                <c:pt idx="6">
                  <c:v>0.46274074072673549</c:v>
                </c:pt>
                <c:pt idx="7">
                  <c:v>0.57534424287455455</c:v>
                </c:pt>
                <c:pt idx="8">
                  <c:v>0.59191432902607999</c:v>
                </c:pt>
                <c:pt idx="9">
                  <c:v>0.44128595329145776</c:v>
                </c:pt>
                <c:pt idx="10">
                  <c:v>0.51877458516860198</c:v>
                </c:pt>
                <c:pt idx="11">
                  <c:v>0.42441533133624604</c:v>
                </c:pt>
                <c:pt idx="12">
                  <c:v>0.56130330757351132</c:v>
                </c:pt>
                <c:pt idx="13">
                  <c:v>0.4819775669161146</c:v>
                </c:pt>
                <c:pt idx="14">
                  <c:v>0.72211989054450032</c:v>
                </c:pt>
                <c:pt idx="15">
                  <c:v>0.58940727066618182</c:v>
                </c:pt>
                <c:pt idx="16">
                  <c:v>0.7140966921598576</c:v>
                </c:pt>
                <c:pt idx="17">
                  <c:v>0.52545971995151031</c:v>
                </c:pt>
                <c:pt idx="18">
                  <c:v>0.62295850843136402</c:v>
                </c:pt>
                <c:pt idx="19">
                  <c:v>0.67399508849149803</c:v>
                </c:pt>
                <c:pt idx="20">
                  <c:v>0.55743339340425579</c:v>
                </c:pt>
                <c:pt idx="21">
                  <c:v>0.65993698132458611</c:v>
                </c:pt>
                <c:pt idx="22">
                  <c:v>0.54996046171294677</c:v>
                </c:pt>
                <c:pt idx="23">
                  <c:v>0.32330262328084347</c:v>
                </c:pt>
                <c:pt idx="24">
                  <c:v>0.64643346529912327</c:v>
                </c:pt>
                <c:pt idx="25">
                  <c:v>0.75569899337899893</c:v>
                </c:pt>
                <c:pt idx="26">
                  <c:v>0.69286712831978592</c:v>
                </c:pt>
                <c:pt idx="27">
                  <c:v>0.53537345385325252</c:v>
                </c:pt>
                <c:pt idx="28">
                  <c:v>0.62968796762456436</c:v>
                </c:pt>
                <c:pt idx="29">
                  <c:v>0.31477256037204449</c:v>
                </c:pt>
                <c:pt idx="30">
                  <c:v>0.47174024635416123</c:v>
                </c:pt>
                <c:pt idx="31">
                  <c:v>0.73560717460024039</c:v>
                </c:pt>
                <c:pt idx="32">
                  <c:v>0.62853904043402686</c:v>
                </c:pt>
                <c:pt idx="33">
                  <c:v>0.68989589639413196</c:v>
                </c:pt>
                <c:pt idx="34">
                  <c:v>0.73268387161679638</c:v>
                </c:pt>
                <c:pt idx="35">
                  <c:v>0.46257439031166997</c:v>
                </c:pt>
                <c:pt idx="36">
                  <c:v>0.67839027275644281</c:v>
                </c:pt>
                <c:pt idx="37">
                  <c:v>0.61497580404580066</c:v>
                </c:pt>
                <c:pt idx="38">
                  <c:v>0.30580538150222364</c:v>
                </c:pt>
                <c:pt idx="39">
                  <c:v>0.61135572663368565</c:v>
                </c:pt>
                <c:pt idx="40">
                  <c:v>0.6110025051181589</c:v>
                </c:pt>
                <c:pt idx="41">
                  <c:v>0.51884794702857318</c:v>
                </c:pt>
                <c:pt idx="42">
                  <c:v>0.67090046258628588</c:v>
                </c:pt>
                <c:pt idx="43">
                  <c:v>0.45733949934448576</c:v>
                </c:pt>
                <c:pt idx="44">
                  <c:v>0.71303044338374211</c:v>
                </c:pt>
                <c:pt idx="45">
                  <c:v>0.45678048066250138</c:v>
                </c:pt>
                <c:pt idx="46">
                  <c:v>0.66992798826049171</c:v>
                </c:pt>
                <c:pt idx="47">
                  <c:v>0.71200859706666186</c:v>
                </c:pt>
                <c:pt idx="48">
                  <c:v>0.60096770992396231</c:v>
                </c:pt>
                <c:pt idx="49">
                  <c:v>0.45005622565330899</c:v>
                </c:pt>
                <c:pt idx="50">
                  <c:v>0.50921076707023871</c:v>
                </c:pt>
                <c:pt idx="51">
                  <c:v>0.70045578438404676</c:v>
                </c:pt>
                <c:pt idx="52">
                  <c:v>0.65840788050822985</c:v>
                </c:pt>
                <c:pt idx="53">
                  <c:v>0.29895425130413267</c:v>
                </c:pt>
                <c:pt idx="54">
                  <c:v>0.44454977400727869</c:v>
                </c:pt>
                <c:pt idx="55">
                  <c:v>0.50355997094769189</c:v>
                </c:pt>
                <c:pt idx="56">
                  <c:v>0.65082712183770686</c:v>
                </c:pt>
                <c:pt idx="57">
                  <c:v>0.29581781890335412</c:v>
                </c:pt>
                <c:pt idx="58">
                  <c:v>0.59075756741773722</c:v>
                </c:pt>
                <c:pt idx="59">
                  <c:v>0.69012617131175802</c:v>
                </c:pt>
                <c:pt idx="60">
                  <c:v>0.49634127552666457</c:v>
                </c:pt>
                <c:pt idx="61">
                  <c:v>0.64140419975804486</c:v>
                </c:pt>
                <c:pt idx="62">
                  <c:v>0.67977014384026002</c:v>
                </c:pt>
                <c:pt idx="63">
                  <c:v>0.29044799795253229</c:v>
                </c:pt>
                <c:pt idx="64">
                  <c:v>0.63851151076467716</c:v>
                </c:pt>
                <c:pt idx="65">
                  <c:v>0.43515298096900012</c:v>
                </c:pt>
                <c:pt idx="66">
                  <c:v>0.58002829018795055</c:v>
                </c:pt>
                <c:pt idx="67">
                  <c:v>0.49109601779940837</c:v>
                </c:pt>
                <c:pt idx="68">
                  <c:v>0.66573970120299031</c:v>
                </c:pt>
                <c:pt idx="69">
                  <c:v>0.42652560545608115</c:v>
                </c:pt>
                <c:pt idx="70">
                  <c:v>0.28429737925181259</c:v>
                </c:pt>
                <c:pt idx="71">
                  <c:v>0.6250988491144851</c:v>
                </c:pt>
                <c:pt idx="72">
                  <c:v>0.56815545207810558</c:v>
                </c:pt>
                <c:pt idx="73">
                  <c:v>0.48275512681950727</c:v>
                </c:pt>
              </c:numCache>
            </c:numRef>
          </c:xVal>
          <c:yVal>
            <c:numRef>
              <c:f>(summary!$P$15:$P$27,summary!$P$36:$P$48,summary!$P$56:$P$64,summary!$P$75:$P$87,summary!$P$89:$P$101,summary!$P$106:$P$118)</c:f>
              <c:numCache>
                <c:formatCode>General</c:formatCode>
                <c:ptCount val="74"/>
                <c:pt idx="0">
                  <c:v>0.66567783378699441</c:v>
                </c:pt>
                <c:pt idx="1">
                  <c:v>0.70410784150575367</c:v>
                </c:pt>
                <c:pt idx="2">
                  <c:v>0.7781769915395681</c:v>
                </c:pt>
                <c:pt idx="3">
                  <c:v>0.73869859113129521</c:v>
                </c:pt>
                <c:pt idx="4">
                  <c:v>0.64581825566473727</c:v>
                </c:pt>
                <c:pt idx="5">
                  <c:v>0.7861020662032695</c:v>
                </c:pt>
                <c:pt idx="6">
                  <c:v>0.62835509926701516</c:v>
                </c:pt>
                <c:pt idx="7">
                  <c:v>0.78813021225463209</c:v>
                </c:pt>
                <c:pt idx="8">
                  <c:v>0.77567493838383716</c:v>
                </c:pt>
                <c:pt idx="9">
                  <c:v>0.6720837926311074</c:v>
                </c:pt>
                <c:pt idx="10">
                  <c:v>0.76138286243677966</c:v>
                </c:pt>
                <c:pt idx="11">
                  <c:v>0.6395437858025943</c:v>
                </c:pt>
                <c:pt idx="12">
                  <c:v>0.76566398026633131</c:v>
                </c:pt>
                <c:pt idx="13">
                  <c:v>0.74283767626094621</c:v>
                </c:pt>
                <c:pt idx="14">
                  <c:v>0.99357122329521552</c:v>
                </c:pt>
                <c:pt idx="15">
                  <c:v>0.77640859416279828</c:v>
                </c:pt>
                <c:pt idx="16">
                  <c:v>0.9014615015807933</c:v>
                </c:pt>
                <c:pt idx="17">
                  <c:v>0.74366809527926681</c:v>
                </c:pt>
                <c:pt idx="18">
                  <c:v>0.80147522092946788</c:v>
                </c:pt>
                <c:pt idx="19">
                  <c:v>0.92830630223696919</c:v>
                </c:pt>
                <c:pt idx="20">
                  <c:v>0.76973577674211346</c:v>
                </c:pt>
                <c:pt idx="21">
                  <c:v>0.9186674992744559</c:v>
                </c:pt>
                <c:pt idx="22">
                  <c:v>0.7827460561767221</c:v>
                </c:pt>
                <c:pt idx="23">
                  <c:v>0.54040137661262311</c:v>
                </c:pt>
                <c:pt idx="24">
                  <c:v>0.90419675218595019</c:v>
                </c:pt>
                <c:pt idx="25">
                  <c:v>1.104053339323102</c:v>
                </c:pt>
                <c:pt idx="26">
                  <c:v>0.92445546426643399</c:v>
                </c:pt>
                <c:pt idx="27">
                  <c:v>0.76853874290251334</c:v>
                </c:pt>
                <c:pt idx="28">
                  <c:v>0.89291005279525104</c:v>
                </c:pt>
                <c:pt idx="29">
                  <c:v>0.54553234553734042</c:v>
                </c:pt>
                <c:pt idx="30">
                  <c:v>0.73401047062736924</c:v>
                </c:pt>
                <c:pt idx="31">
                  <c:v>0.98912620731091849</c:v>
                </c:pt>
                <c:pt idx="32">
                  <c:v>0.82632369401736294</c:v>
                </c:pt>
                <c:pt idx="33">
                  <c:v>0.91991485094318737</c:v>
                </c:pt>
                <c:pt idx="34">
                  <c:v>0.98127291340340228</c:v>
                </c:pt>
                <c:pt idx="35">
                  <c:v>0.68654221953233829</c:v>
                </c:pt>
                <c:pt idx="36">
                  <c:v>0.93869097879008523</c:v>
                </c:pt>
                <c:pt idx="37">
                  <c:v>0.98170698596180828</c:v>
                </c:pt>
                <c:pt idx="38">
                  <c:v>0.45547024351107995</c:v>
                </c:pt>
                <c:pt idx="39">
                  <c:v>0.80129581153058027</c:v>
                </c:pt>
                <c:pt idx="40">
                  <c:v>0.86554242477073207</c:v>
                </c:pt>
                <c:pt idx="41">
                  <c:v>0.75316160115119113</c:v>
                </c:pt>
                <c:pt idx="42">
                  <c:v>0.90734961663802893</c:v>
                </c:pt>
                <c:pt idx="43">
                  <c:v>0.69601311518421793</c:v>
                </c:pt>
                <c:pt idx="44">
                  <c:v>0.97375567708972799</c:v>
                </c:pt>
                <c:pt idx="45">
                  <c:v>0.68249266466952241</c:v>
                </c:pt>
                <c:pt idx="46">
                  <c:v>0.8960277234301629</c:v>
                </c:pt>
                <c:pt idx="47">
                  <c:v>0.890998090578484</c:v>
                </c:pt>
                <c:pt idx="48">
                  <c:v>0.84398541504355173</c:v>
                </c:pt>
                <c:pt idx="49">
                  <c:v>0.66760840511068154</c:v>
                </c:pt>
                <c:pt idx="50">
                  <c:v>0.7408049001306396</c:v>
                </c:pt>
                <c:pt idx="51">
                  <c:v>0.96376509975410485</c:v>
                </c:pt>
                <c:pt idx="52">
                  <c:v>0.89525133573323279</c:v>
                </c:pt>
                <c:pt idx="53">
                  <c:v>0.44073157048582118</c:v>
                </c:pt>
                <c:pt idx="54">
                  <c:v>0.65357772673518033</c:v>
                </c:pt>
                <c:pt idx="55">
                  <c:v>0.73930764441106023</c:v>
                </c:pt>
                <c:pt idx="56">
                  <c:v>0.9110992889684566</c:v>
                </c:pt>
                <c:pt idx="57">
                  <c:v>0.4328492687799857</c:v>
                </c:pt>
                <c:pt idx="58">
                  <c:v>0.92178682969730319</c:v>
                </c:pt>
                <c:pt idx="59">
                  <c:v>0.92780854437013238</c:v>
                </c:pt>
                <c:pt idx="60">
                  <c:v>0.72977314534854176</c:v>
                </c:pt>
                <c:pt idx="61">
                  <c:v>0.9401884916637554</c:v>
                </c:pt>
                <c:pt idx="62">
                  <c:v>0.91797119860062804</c:v>
                </c:pt>
                <c:pt idx="63">
                  <c:v>0.40846586509152116</c:v>
                </c:pt>
                <c:pt idx="64">
                  <c:v>0.93659239678967476</c:v>
                </c:pt>
                <c:pt idx="65">
                  <c:v>0.64405960768611881</c:v>
                </c:pt>
                <c:pt idx="66">
                  <c:v>0.875529752116467</c:v>
                </c:pt>
                <c:pt idx="67">
                  <c:v>0.73406006360716547</c:v>
                </c:pt>
                <c:pt idx="68">
                  <c:v>0.95491873440004549</c:v>
                </c:pt>
                <c:pt idx="69">
                  <c:v>0.66028798505835318</c:v>
                </c:pt>
                <c:pt idx="70">
                  <c:v>0.39504298536539112</c:v>
                </c:pt>
                <c:pt idx="71">
                  <c:v>0.92953040632528416</c:v>
                </c:pt>
                <c:pt idx="72">
                  <c:v>0.83033363728832188</c:v>
                </c:pt>
                <c:pt idx="73">
                  <c:v>0.73248620488867244</c:v>
                </c:pt>
              </c:numCache>
            </c:numRef>
          </c:yVal>
          <c:smooth val="0"/>
        </c:ser>
        <c:ser>
          <c:idx val="10"/>
          <c:order val="1"/>
          <c:tx>
            <c:strRef>
              <c:f>summary!$S$2</c:f>
              <c:strCache>
                <c:ptCount val="1"/>
                <c:pt idx="0">
                  <c:v>with Qb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2700">
                <a:solidFill>
                  <a:srgbClr val="C00000"/>
                </a:solidFill>
              </a:ln>
              <a:effectLst/>
            </c:spPr>
          </c:marker>
          <c:xVal>
            <c:numRef>
              <c:f>(summary!$L$13:$L$14,summary!$L$28:$L$35,summary!$L$49:$L$55,summary!$L$65:$L$74,summary!$L$88,summary!$L$102:$L$105)</c:f>
              <c:numCache>
                <c:formatCode>General</c:formatCode>
                <c:ptCount val="32"/>
                <c:pt idx="0">
                  <c:v>0.30409666058510293</c:v>
                </c:pt>
                <c:pt idx="1">
                  <c:v>0.32282101646606709</c:v>
                </c:pt>
                <c:pt idx="2">
                  <c:v>0.42346657149040323</c:v>
                </c:pt>
                <c:pt idx="3">
                  <c:v>0.5108420319318604</c:v>
                </c:pt>
                <c:pt idx="4">
                  <c:v>0.50069884311137614</c:v>
                </c:pt>
                <c:pt idx="5">
                  <c:v>0.53738806869525191</c:v>
                </c:pt>
                <c:pt idx="6">
                  <c:v>0.63847119232481808</c:v>
                </c:pt>
                <c:pt idx="7">
                  <c:v>0.60933437541869317</c:v>
                </c:pt>
                <c:pt idx="8">
                  <c:v>0.54895291842446425</c:v>
                </c:pt>
                <c:pt idx="9">
                  <c:v>0.47382764370279862</c:v>
                </c:pt>
                <c:pt idx="10">
                  <c:v>0.48436926517434487</c:v>
                </c:pt>
                <c:pt idx="11">
                  <c:v>0.75516280652390411</c:v>
                </c:pt>
                <c:pt idx="12">
                  <c:v>0.48398283680956067</c:v>
                </c:pt>
                <c:pt idx="13">
                  <c:v>0.32253482204782791</c:v>
                </c:pt>
                <c:pt idx="14">
                  <c:v>0.70908629735342721</c:v>
                </c:pt>
                <c:pt idx="15">
                  <c:v>0.64190632757233279</c:v>
                </c:pt>
                <c:pt idx="16">
                  <c:v>0.70589750017502384</c:v>
                </c:pt>
                <c:pt idx="17">
                  <c:v>0.46758170321085607</c:v>
                </c:pt>
                <c:pt idx="18">
                  <c:v>0.31102939491572851</c:v>
                </c:pt>
                <c:pt idx="19">
                  <c:v>0.31087000058580566</c:v>
                </c:pt>
                <c:pt idx="20">
                  <c:v>0.68308813053849926</c:v>
                </c:pt>
                <c:pt idx="21">
                  <c:v>0.52726357982637428</c:v>
                </c:pt>
                <c:pt idx="22">
                  <c:v>0.72557914770879828</c:v>
                </c:pt>
                <c:pt idx="23">
                  <c:v>0.61991899593834432</c:v>
                </c:pt>
                <c:pt idx="24">
                  <c:v>0.72351838762154619</c:v>
                </c:pt>
                <c:pt idx="25">
                  <c:v>0.30887379233950996</c:v>
                </c:pt>
                <c:pt idx="26">
                  <c:v>0.46295944643231307</c:v>
                </c:pt>
                <c:pt idx="27">
                  <c:v>0.30384201565818991</c:v>
                </c:pt>
                <c:pt idx="28">
                  <c:v>0.29185278641740747</c:v>
                </c:pt>
                <c:pt idx="29">
                  <c:v>0.68291795096665586</c:v>
                </c:pt>
                <c:pt idx="30">
                  <c:v>0.58343539484030493</c:v>
                </c:pt>
                <c:pt idx="31">
                  <c:v>0.43739658488095312</c:v>
                </c:pt>
              </c:numCache>
            </c:numRef>
          </c:xVal>
          <c:yVal>
            <c:numRef>
              <c:f>(summary!$P$13:$P$14,summary!$P$28:$P$35,summary!$P$49:$P$55,summary!$P$65:$P$74,summary!$P$88,summary!$P$102:$P$105)</c:f>
              <c:numCache>
                <c:formatCode>General</c:formatCode>
                <c:ptCount val="32"/>
                <c:pt idx="0">
                  <c:v>0.46585582217226257</c:v>
                </c:pt>
                <c:pt idx="1">
                  <c:v>0.54475762209225942</c:v>
                </c:pt>
                <c:pt idx="2">
                  <c:v>0.62353199423912498</c:v>
                </c:pt>
                <c:pt idx="3">
                  <c:v>0.75068946701770956</c:v>
                </c:pt>
                <c:pt idx="4">
                  <c:v>0.73637502231728336</c:v>
                </c:pt>
                <c:pt idx="5">
                  <c:v>0.76513423527111912</c:v>
                </c:pt>
                <c:pt idx="6">
                  <c:v>0.88549519652861386</c:v>
                </c:pt>
                <c:pt idx="7">
                  <c:v>0.8212093601703202</c:v>
                </c:pt>
                <c:pt idx="8">
                  <c:v>0.77061924012334126</c:v>
                </c:pt>
                <c:pt idx="9">
                  <c:v>0.74096947119087653</c:v>
                </c:pt>
                <c:pt idx="10">
                  <c:v>0.75491891208375728</c:v>
                </c:pt>
                <c:pt idx="11">
                  <c:v>1.0095157800961365</c:v>
                </c:pt>
                <c:pt idx="12">
                  <c:v>0.74645101088921084</c:v>
                </c:pt>
                <c:pt idx="13">
                  <c:v>0.54741732970042278</c:v>
                </c:pt>
                <c:pt idx="14">
                  <c:v>0.93047149090396586</c:v>
                </c:pt>
                <c:pt idx="15">
                  <c:v>0.89500694118541146</c:v>
                </c:pt>
                <c:pt idx="16">
                  <c:v>1.0277899207425347</c:v>
                </c:pt>
                <c:pt idx="17">
                  <c:v>0.73510770142491777</c:v>
                </c:pt>
                <c:pt idx="18">
                  <c:v>0.49754944868520246</c:v>
                </c:pt>
                <c:pt idx="19">
                  <c:v>0.51232655387902037</c:v>
                </c:pt>
                <c:pt idx="20">
                  <c:v>0.9259404871394078</c:v>
                </c:pt>
                <c:pt idx="21">
                  <c:v>0.77537559868032602</c:v>
                </c:pt>
                <c:pt idx="22">
                  <c:v>0.98103486430178299</c:v>
                </c:pt>
                <c:pt idx="23">
                  <c:v>0.88382724730306383</c:v>
                </c:pt>
                <c:pt idx="24">
                  <c:v>0.9617793762484379</c:v>
                </c:pt>
                <c:pt idx="25">
                  <c:v>0.4924761637838046</c:v>
                </c:pt>
                <c:pt idx="26">
                  <c:v>0.74023499399782999</c:v>
                </c:pt>
                <c:pt idx="27">
                  <c:v>0.45802418935194411</c:v>
                </c:pt>
                <c:pt idx="28">
                  <c:v>0.41623918078019606</c:v>
                </c:pt>
                <c:pt idx="29">
                  <c:v>0.91584187314864562</c:v>
                </c:pt>
                <c:pt idx="30">
                  <c:v>0.90974403697929573</c:v>
                </c:pt>
                <c:pt idx="31">
                  <c:v>0.66041150791641967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34464"/>
        <c:axId val="626635024"/>
        <c:extLst/>
      </c:scatterChart>
      <c:valAx>
        <c:axId val="6266344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b*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6635024"/>
        <c:crosses val="autoZero"/>
        <c:crossBetween val="midCat"/>
        <c:majorUnit val="0.2"/>
        <c:minorUnit val="0.2"/>
      </c:valAx>
      <c:valAx>
        <c:axId val="62663502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h* [-]</a:t>
                </a:r>
              </a:p>
            </c:rich>
          </c:tx>
          <c:layout>
            <c:manualLayout>
              <c:xMode val="edge"/>
              <c:yMode val="edge"/>
              <c:x val="3.8274410329581284E-4"/>
              <c:y val="0.36270097171697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6634464"/>
        <c:crosses val="autoZero"/>
        <c:crossBetween val="midCat"/>
        <c:majorUnit val="0.2"/>
        <c:minorUnit val="0.2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2041966566259754"/>
          <c:y val="0.90882551089153396"/>
          <c:w val="0.85982539024727167"/>
          <c:h val="5.763869736433758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10"/>
          <c:order val="0"/>
          <c:tx>
            <c:strRef>
              <c:f>summary!$S$2</c:f>
              <c:strCache>
                <c:ptCount val="1"/>
                <c:pt idx="0">
                  <c:v>with Qb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2700">
                <a:solidFill>
                  <a:srgbClr val="C00000"/>
                </a:solidFill>
              </a:ln>
              <a:effectLst/>
            </c:spPr>
          </c:marker>
          <c:xVal>
            <c:numRef>
              <c:f>(summary!$S$13:$S$14,summary!$S$28:$S$35,summary!$S$49:$S$55,summary!$S$65:$S$74,summary!$S$88,summary!$S$102:$S$105)</c:f>
              <c:numCache>
                <c:formatCode>General</c:formatCode>
                <c:ptCount val="32"/>
                <c:pt idx="0">
                  <c:v>0.14166519983671261</c:v>
                </c:pt>
                <c:pt idx="1">
                  <c:v>0.17585920929146084</c:v>
                </c:pt>
                <c:pt idx="2">
                  <c:v>0.26404495581501614</c:v>
                </c:pt>
                <c:pt idx="3">
                  <c:v>0.38348373268117203</c:v>
                </c:pt>
                <c:pt idx="4">
                  <c:v>0.36870212177037753</c:v>
                </c:pt>
                <c:pt idx="5">
                  <c:v>0.4111740089849652</c:v>
                </c:pt>
                <c:pt idx="6">
                  <c:v>0.56536317392552315</c:v>
                </c:pt>
                <c:pt idx="7">
                  <c:v>0.50039109256736669</c:v>
                </c:pt>
                <c:pt idx="8">
                  <c:v>0.42303368085975118</c:v>
                </c:pt>
                <c:pt idx="9">
                  <c:v>0.35109181859008176</c:v>
                </c:pt>
                <c:pt idx="10">
                  <c:v>0.36565951871222535</c:v>
                </c:pt>
                <c:pt idx="11">
                  <c:v>0.76234876972756682</c:v>
                </c:pt>
                <c:pt idx="12">
                  <c:v>0.36126947778952451</c:v>
                </c:pt>
                <c:pt idx="13">
                  <c:v>0.17656115102082301</c:v>
                </c:pt>
                <c:pt idx="14">
                  <c:v>0.65978458427801623</c:v>
                </c:pt>
                <c:pt idx="15">
                  <c:v>0.5745106187680743</c:v>
                </c:pt>
                <c:pt idx="16">
                  <c:v>0.72551433575724111</c:v>
                </c:pt>
                <c:pt idx="17">
                  <c:v>0.34372291107568048</c:v>
                </c:pt>
                <c:pt idx="18">
                  <c:v>0.15475250396521284</c:v>
                </c:pt>
                <c:pt idx="19">
                  <c:v>0.15926695610449487</c:v>
                </c:pt>
                <c:pt idx="20">
                  <c:v>0.63249895634996534</c:v>
                </c:pt>
                <c:pt idx="21">
                  <c:v>0.40882731387020682</c:v>
                </c:pt>
                <c:pt idx="22">
                  <c:v>0.71181844071270428</c:v>
                </c:pt>
                <c:pt idx="23">
                  <c:v>0.54790129973106605</c:v>
                </c:pt>
                <c:pt idx="24">
                  <c:v>0.69586506355092625</c:v>
                </c:pt>
                <c:pt idx="25">
                  <c:v>0.15211298034471735</c:v>
                </c:pt>
                <c:pt idx="26">
                  <c:v>0.34269878305106194</c:v>
                </c:pt>
                <c:pt idx="27">
                  <c:v>0.13916699291290313</c:v>
                </c:pt>
                <c:pt idx="28">
                  <c:v>0.12148056472679922</c:v>
                </c:pt>
                <c:pt idx="29">
                  <c:v>0.62544485542013706</c:v>
                </c:pt>
                <c:pt idx="30">
                  <c:v>0.53077687141862839</c:v>
                </c:pt>
                <c:pt idx="31">
                  <c:v>0.28886173817872252</c:v>
                </c:pt>
              </c:numCache>
            </c:numRef>
          </c:xVal>
          <c:yVal>
            <c:numRef>
              <c:f>(summary!$R$13:$R$14,summary!$R$28:$R$35,summary!$R$49:$R$55,summary!$R$65:$R$74,summary!$R$88,summary!$R$102:$R$105)</c:f>
              <c:numCache>
                <c:formatCode>General</c:formatCode>
                <c:ptCount val="32"/>
                <c:pt idx="0">
                  <c:v>8.2256284458787979E-2</c:v>
                </c:pt>
                <c:pt idx="1">
                  <c:v>0.13810822843497403</c:v>
                </c:pt>
                <c:pt idx="2">
                  <c:v>0.20898034070450694</c:v>
                </c:pt>
                <c:pt idx="3">
                  <c:v>0.39018028600175314</c:v>
                </c:pt>
                <c:pt idx="4">
                  <c:v>0.36524104321754752</c:v>
                </c:pt>
                <c:pt idx="5">
                  <c:v>0.40903276825546003</c:v>
                </c:pt>
                <c:pt idx="6">
                  <c:v>0.64273739074948755</c:v>
                </c:pt>
                <c:pt idx="7">
                  <c:v>0.51761370813196461</c:v>
                </c:pt>
                <c:pt idx="8">
                  <c:v>0.42153308812929424</c:v>
                </c:pt>
                <c:pt idx="9">
                  <c:v>0.36412138721750864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37824"/>
        <c:axId val="626638384"/>
        <c:extLst/>
      </c:scatterChart>
      <c:valAx>
        <c:axId val="62663782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6638384"/>
        <c:crosses val="autoZero"/>
        <c:crossBetween val="midCat"/>
        <c:majorUnit val="0.2"/>
        <c:minorUnit val="0.2"/>
      </c:valAx>
      <c:valAx>
        <c:axId val="626638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/>
                  <a:t>η</a:t>
                </a:r>
                <a:r>
                  <a:rPr lang="fr-CH"/>
                  <a:t> [-]</a:t>
                </a:r>
              </a:p>
            </c:rich>
          </c:tx>
          <c:layout>
            <c:manualLayout>
              <c:xMode val="edge"/>
              <c:yMode val="edge"/>
              <c:x val="3.8274410329581284E-4"/>
              <c:y val="0.36270097171697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6637824"/>
        <c:crosses val="autoZero"/>
        <c:crossBetween val="midCat"/>
        <c:majorUnit val="0.2"/>
        <c:minorUnit val="0.2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2041966566259754"/>
          <c:y val="0.90882551089153396"/>
          <c:w val="0.85982539024727167"/>
          <c:h val="5.763869736433758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summary!$M$12</c:f>
              <c:strCache>
                <c:ptCount val="1"/>
                <c:pt idx="0">
                  <c:v>α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summary!$L$13:$L$118</c:f>
              <c:numCache>
                <c:formatCode>General</c:formatCode>
                <c:ptCount val="106"/>
                <c:pt idx="0">
                  <c:v>0.30409666058510293</c:v>
                </c:pt>
                <c:pt idx="1">
                  <c:v>0.32282101646606709</c:v>
                </c:pt>
                <c:pt idx="2">
                  <c:v>0.45044278911411584</c:v>
                </c:pt>
                <c:pt idx="3">
                  <c:v>0.45854940387358523</c:v>
                </c:pt>
                <c:pt idx="4">
                  <c:v>0.48471993779152461</c:v>
                </c:pt>
                <c:pt idx="5">
                  <c:v>0.49519221568533051</c:v>
                </c:pt>
                <c:pt idx="6">
                  <c:v>0.4353540185581346</c:v>
                </c:pt>
                <c:pt idx="7">
                  <c:v>0.53814321404478382</c:v>
                </c:pt>
                <c:pt idx="8">
                  <c:v>0.46274074072673549</c:v>
                </c:pt>
                <c:pt idx="9">
                  <c:v>0.57534424287455455</c:v>
                </c:pt>
                <c:pt idx="10">
                  <c:v>0.59191432902607999</c:v>
                </c:pt>
                <c:pt idx="11">
                  <c:v>0.44128595329145776</c:v>
                </c:pt>
                <c:pt idx="12">
                  <c:v>0.51877458516860198</c:v>
                </c:pt>
                <c:pt idx="13">
                  <c:v>0.42441533133624604</c:v>
                </c:pt>
                <c:pt idx="14">
                  <c:v>0.56130330757351132</c:v>
                </c:pt>
                <c:pt idx="15">
                  <c:v>0.42346657149040323</c:v>
                </c:pt>
                <c:pt idx="16">
                  <c:v>0.5108420319318604</c:v>
                </c:pt>
                <c:pt idx="17">
                  <c:v>0.50069884311137614</c:v>
                </c:pt>
                <c:pt idx="18">
                  <c:v>0.53738806869525191</c:v>
                </c:pt>
                <c:pt idx="19">
                  <c:v>0.63847119232481808</c:v>
                </c:pt>
                <c:pt idx="20">
                  <c:v>0.60933437541869317</c:v>
                </c:pt>
                <c:pt idx="21">
                  <c:v>0.54895291842446425</c:v>
                </c:pt>
                <c:pt idx="22">
                  <c:v>0.47382764370279862</c:v>
                </c:pt>
                <c:pt idx="23">
                  <c:v>0.4819775669161146</c:v>
                </c:pt>
                <c:pt idx="24">
                  <c:v>0.72211989054450032</c:v>
                </c:pt>
                <c:pt idx="25">
                  <c:v>0.58940727066618182</c:v>
                </c:pt>
                <c:pt idx="26">
                  <c:v>0.7140966921598576</c:v>
                </c:pt>
                <c:pt idx="27">
                  <c:v>0.52545971995151031</c:v>
                </c:pt>
                <c:pt idx="28">
                  <c:v>0.62295850843136402</c:v>
                </c:pt>
                <c:pt idx="29">
                  <c:v>0.67399508849149803</c:v>
                </c:pt>
                <c:pt idx="30">
                  <c:v>0.55743339340425579</c:v>
                </c:pt>
                <c:pt idx="31">
                  <c:v>0.65993698132458611</c:v>
                </c:pt>
                <c:pt idx="32">
                  <c:v>0.54996046171294677</c:v>
                </c:pt>
                <c:pt idx="33">
                  <c:v>0.32330262328084347</c:v>
                </c:pt>
                <c:pt idx="34">
                  <c:v>0.64643346529912327</c:v>
                </c:pt>
                <c:pt idx="35">
                  <c:v>0.75569899337899893</c:v>
                </c:pt>
                <c:pt idx="36">
                  <c:v>0.48436926517434487</c:v>
                </c:pt>
                <c:pt idx="37">
                  <c:v>0.75516280652390411</c:v>
                </c:pt>
                <c:pt idx="38">
                  <c:v>0.48398283680956067</c:v>
                </c:pt>
                <c:pt idx="39">
                  <c:v>0.32253482204782791</c:v>
                </c:pt>
                <c:pt idx="40">
                  <c:v>0.70908629735342721</c:v>
                </c:pt>
                <c:pt idx="41">
                  <c:v>0.64190632757233279</c:v>
                </c:pt>
                <c:pt idx="42">
                  <c:v>0.70589750017502384</c:v>
                </c:pt>
                <c:pt idx="43">
                  <c:v>0.69286712831978592</c:v>
                </c:pt>
                <c:pt idx="44">
                  <c:v>0.53537345385325252</c:v>
                </c:pt>
                <c:pt idx="45">
                  <c:v>0.62968796762456436</c:v>
                </c:pt>
                <c:pt idx="46">
                  <c:v>0.31477256037204449</c:v>
                </c:pt>
                <c:pt idx="47">
                  <c:v>0.47174024635416123</c:v>
                </c:pt>
                <c:pt idx="48">
                  <c:v>0.73560717460024039</c:v>
                </c:pt>
                <c:pt idx="49">
                  <c:v>0.62853904043402686</c:v>
                </c:pt>
                <c:pt idx="50">
                  <c:v>0.68989589639413196</c:v>
                </c:pt>
                <c:pt idx="51">
                  <c:v>0.73268387161679638</c:v>
                </c:pt>
                <c:pt idx="52">
                  <c:v>0.46758170321085607</c:v>
                </c:pt>
                <c:pt idx="53">
                  <c:v>0.31102939491572851</c:v>
                </c:pt>
                <c:pt idx="54">
                  <c:v>0.31087000058580566</c:v>
                </c:pt>
                <c:pt idx="55">
                  <c:v>0.68308813053849926</c:v>
                </c:pt>
                <c:pt idx="56">
                  <c:v>0.52726357982637428</c:v>
                </c:pt>
                <c:pt idx="57">
                  <c:v>0.72557914770879828</c:v>
                </c:pt>
                <c:pt idx="58">
                  <c:v>0.61991899593834432</c:v>
                </c:pt>
                <c:pt idx="59">
                  <c:v>0.72351838762154619</c:v>
                </c:pt>
                <c:pt idx="60">
                  <c:v>0.30887379233950996</c:v>
                </c:pt>
                <c:pt idx="61">
                  <c:v>0.46295944643231307</c:v>
                </c:pt>
                <c:pt idx="62">
                  <c:v>0.46257439031166997</c:v>
                </c:pt>
                <c:pt idx="63">
                  <c:v>0.67839027275644281</c:v>
                </c:pt>
                <c:pt idx="64">
                  <c:v>0.61497580404580066</c:v>
                </c:pt>
                <c:pt idx="65">
                  <c:v>0.30580538150222364</c:v>
                </c:pt>
                <c:pt idx="66">
                  <c:v>0.61135572663368565</c:v>
                </c:pt>
                <c:pt idx="67">
                  <c:v>0.6110025051181589</c:v>
                </c:pt>
                <c:pt idx="68">
                  <c:v>0.51884794702857318</c:v>
                </c:pt>
                <c:pt idx="69">
                  <c:v>0.67090046258628588</c:v>
                </c:pt>
                <c:pt idx="70">
                  <c:v>0.45733949934448576</c:v>
                </c:pt>
                <c:pt idx="71">
                  <c:v>0.71303044338374211</c:v>
                </c:pt>
                <c:pt idx="72">
                  <c:v>0.45678048066250138</c:v>
                </c:pt>
                <c:pt idx="73">
                  <c:v>0.66992798826049171</c:v>
                </c:pt>
                <c:pt idx="74">
                  <c:v>0.71200859706666186</c:v>
                </c:pt>
                <c:pt idx="75">
                  <c:v>0.30384201565818991</c:v>
                </c:pt>
                <c:pt idx="76">
                  <c:v>0.60096770992396231</c:v>
                </c:pt>
                <c:pt idx="77">
                  <c:v>0.45005622565330899</c:v>
                </c:pt>
                <c:pt idx="78">
                  <c:v>0.50921076707023871</c:v>
                </c:pt>
                <c:pt idx="79">
                  <c:v>0.70045578438404676</c:v>
                </c:pt>
                <c:pt idx="80">
                  <c:v>0.65840788050822985</c:v>
                </c:pt>
                <c:pt idx="81">
                  <c:v>0.29895425130413267</c:v>
                </c:pt>
                <c:pt idx="82">
                  <c:v>0.44454977400727869</c:v>
                </c:pt>
                <c:pt idx="83">
                  <c:v>0.50355997094769189</c:v>
                </c:pt>
                <c:pt idx="84">
                  <c:v>0.65082712183770686</c:v>
                </c:pt>
                <c:pt idx="85">
                  <c:v>0.29581781890335412</c:v>
                </c:pt>
                <c:pt idx="86">
                  <c:v>0.59075756741773722</c:v>
                </c:pt>
                <c:pt idx="87">
                  <c:v>0.69012617131175802</c:v>
                </c:pt>
                <c:pt idx="88">
                  <c:v>0.49634127552666457</c:v>
                </c:pt>
                <c:pt idx="89">
                  <c:v>0.29185278641740747</c:v>
                </c:pt>
                <c:pt idx="90">
                  <c:v>0.68291795096665586</c:v>
                </c:pt>
                <c:pt idx="91">
                  <c:v>0.58343539484030493</c:v>
                </c:pt>
                <c:pt idx="92">
                  <c:v>0.43739658488095312</c:v>
                </c:pt>
                <c:pt idx="93">
                  <c:v>0.64140419975804486</c:v>
                </c:pt>
                <c:pt idx="94">
                  <c:v>0.67977014384026002</c:v>
                </c:pt>
                <c:pt idx="95">
                  <c:v>0.29044799795253229</c:v>
                </c:pt>
                <c:pt idx="96">
                  <c:v>0.63851151076467716</c:v>
                </c:pt>
                <c:pt idx="97">
                  <c:v>0.43515298096900012</c:v>
                </c:pt>
                <c:pt idx="98">
                  <c:v>0.58002829018795055</c:v>
                </c:pt>
                <c:pt idx="99">
                  <c:v>0.49109601779940837</c:v>
                </c:pt>
                <c:pt idx="100">
                  <c:v>0.66573970120299031</c:v>
                </c:pt>
                <c:pt idx="101">
                  <c:v>0.42652560545608115</c:v>
                </c:pt>
                <c:pt idx="102">
                  <c:v>0.28429737925181259</c:v>
                </c:pt>
                <c:pt idx="103">
                  <c:v>0.6250988491144851</c:v>
                </c:pt>
                <c:pt idx="104">
                  <c:v>0.56815545207810558</c:v>
                </c:pt>
                <c:pt idx="105">
                  <c:v>0.48275512681950727</c:v>
                </c:pt>
              </c:numCache>
            </c:numRef>
          </c:xVal>
          <c:yVal>
            <c:numRef>
              <c:f>summary!$M$13:$M$118</c:f>
              <c:numCache>
                <c:formatCode>General</c:formatCode>
                <c:ptCount val="106"/>
                <c:pt idx="0">
                  <c:v>1.1572559019866653</c:v>
                </c:pt>
                <c:pt idx="1">
                  <c:v>1.2440314021494363</c:v>
                </c:pt>
                <c:pt idx="2">
                  <c:v>1.2287640782708937</c:v>
                </c:pt>
                <c:pt idx="3">
                  <c:v>1.2590889897823978</c:v>
                </c:pt>
                <c:pt idx="4">
                  <c:v>1.2294734644245304</c:v>
                </c:pt>
                <c:pt idx="5">
                  <c:v>1.2429865963476716</c:v>
                </c:pt>
                <c:pt idx="6">
                  <c:v>1.2533223409611016</c:v>
                </c:pt>
                <c:pt idx="7">
                  <c:v>1.1411368484946538</c:v>
                </c:pt>
                <c:pt idx="8">
                  <c:v>1.1006778064323814</c:v>
                </c:pt>
                <c:pt idx="9">
                  <c:v>1.0924467763810508</c:v>
                </c:pt>
                <c:pt idx="10">
                  <c:v>1.0273603574003658</c:v>
                </c:pt>
                <c:pt idx="11">
                  <c:v>1.2801696055400356</c:v>
                </c:pt>
                <c:pt idx="12">
                  <c:v>1.1888990046190324</c:v>
                </c:pt>
                <c:pt idx="13">
                  <c:v>1.2820120371623973</c:v>
                </c:pt>
                <c:pt idx="14">
                  <c:v>1.1127303371235195</c:v>
                </c:pt>
                <c:pt idx="15">
                  <c:v>1.2511279409313869</c:v>
                </c:pt>
                <c:pt idx="16">
                  <c:v>1.2048507813025666</c:v>
                </c:pt>
                <c:pt idx="17">
                  <c:v>1.2219128793144236</c:v>
                </c:pt>
                <c:pt idx="18">
                  <c:v>1.1774294135300907</c:v>
                </c:pt>
                <c:pt idx="19">
                  <c:v>1.0207206849600272</c:v>
                </c:pt>
                <c:pt idx="20">
                  <c:v>1.0615842010529997</c:v>
                </c:pt>
                <c:pt idx="21">
                  <c:v>1.1520519608339601</c:v>
                </c:pt>
                <c:pt idx="22">
                  <c:v>1.3119143334674521</c:v>
                </c:pt>
                <c:pt idx="23">
                  <c:v>1.2897562385333285</c:v>
                </c:pt>
                <c:pt idx="25">
                  <c:v>1.0767857533353808</c:v>
                </c:pt>
                <c:pt idx="26">
                  <c:v>0.93402590883887537</c:v>
                </c:pt>
                <c:pt idx="27">
                  <c:v>1.1852380900659671</c:v>
                </c:pt>
                <c:pt idx="28">
                  <c:v>1.0441464802502121</c:v>
                </c:pt>
                <c:pt idx="30">
                  <c:v>1.1431243567182361</c:v>
                </c:pt>
                <c:pt idx="32">
                  <c:v>1.1047563084152952</c:v>
                </c:pt>
                <c:pt idx="33">
                  <c:v>1.254082777559522</c:v>
                </c:pt>
                <c:pt idx="34">
                  <c:v>1.0177029139233449</c:v>
                </c:pt>
                <c:pt idx="36">
                  <c:v>1.2214858032052769</c:v>
                </c:pt>
                <c:pt idx="38">
                  <c:v>1.212068867862734</c:v>
                </c:pt>
                <c:pt idx="39">
                  <c:v>1.2842975093848352</c:v>
                </c:pt>
                <c:pt idx="40">
                  <c:v>0.93592261746096261</c:v>
                </c:pt>
                <c:pt idx="41">
                  <c:v>1.0266704760773122</c:v>
                </c:pt>
                <c:pt idx="43">
                  <c:v>0.96651349577305357</c:v>
                </c:pt>
                <c:pt idx="44">
                  <c:v>1.1532490641368252</c:v>
                </c:pt>
                <c:pt idx="45">
                  <c:v>1.0572771881177372</c:v>
                </c:pt>
                <c:pt idx="46">
                  <c:v>1.3632712983214155</c:v>
                </c:pt>
                <c:pt idx="47">
                  <c:v>1.2638830546845461</c:v>
                </c:pt>
                <c:pt idx="49">
                  <c:v>1.0296179272886279</c:v>
                </c:pt>
                <c:pt idx="50">
                  <c:v>0.97151687381753093</c:v>
                </c:pt>
                <c:pt idx="52">
                  <c:v>1.2876561585341222</c:v>
                </c:pt>
                <c:pt idx="53">
                  <c:v>1.241486977569203</c:v>
                </c:pt>
                <c:pt idx="54">
                  <c:v>1.292693383885813</c:v>
                </c:pt>
                <c:pt idx="55">
                  <c:v>0.98420340808912554</c:v>
                </c:pt>
                <c:pt idx="56">
                  <c:v>1.1933521130234876</c:v>
                </c:pt>
                <c:pt idx="58">
                  <c:v>1.0783206337103064</c:v>
                </c:pt>
                <c:pt idx="60">
                  <c:v>1.2435764496058883</c:v>
                </c:pt>
                <c:pt idx="61">
                  <c:v>1.3187867641914894</c:v>
                </c:pt>
                <c:pt idx="62">
                  <c:v>1.2366840559284271</c:v>
                </c:pt>
                <c:pt idx="65">
                  <c:v>1.1410459541643112</c:v>
                </c:pt>
                <c:pt idx="66">
                  <c:v>1.0594893672940444</c:v>
                </c:pt>
                <c:pt idx="67">
                  <c:v>1.0939253780132054</c:v>
                </c:pt>
                <c:pt idx="68">
                  <c:v>1.2016190818589692</c:v>
                </c:pt>
                <c:pt idx="69">
                  <c:v>1.0044796081556917</c:v>
                </c:pt>
                <c:pt idx="70">
                  <c:v>1.2788445941798547</c:v>
                </c:pt>
                <c:pt idx="72">
                  <c:v>1.2584082118911093</c:v>
                </c:pt>
                <c:pt idx="73">
                  <c:v>1.00508654862008</c:v>
                </c:pt>
                <c:pt idx="74">
                  <c:v>0.94517741542925526</c:v>
                </c:pt>
                <c:pt idx="75">
                  <c:v>1.1651153948907993</c:v>
                </c:pt>
                <c:pt idx="76">
                  <c:v>1.1096188397484443</c:v>
                </c:pt>
                <c:pt idx="77">
                  <c:v>1.2634765053555028</c:v>
                </c:pt>
                <c:pt idx="78">
                  <c:v>1.2226550896038026</c:v>
                </c:pt>
                <c:pt idx="80">
                  <c:v>1.0253443507093618</c:v>
                </c:pt>
                <c:pt idx="81">
                  <c:v>1.138784205798862</c:v>
                </c:pt>
                <c:pt idx="82">
                  <c:v>1.2617441964347549</c:v>
                </c:pt>
                <c:pt idx="83">
                  <c:v>1.2409036699270704</c:v>
                </c:pt>
                <c:pt idx="85">
                  <c:v>1.1310503882767433</c:v>
                </c:pt>
                <c:pt idx="88">
                  <c:v>1.2538750890789132</c:v>
                </c:pt>
                <c:pt idx="89">
                  <c:v>1.0941174559683156</c:v>
                </c:pt>
                <c:pt idx="92">
                  <c:v>1.3059235258945072</c:v>
                </c:pt>
                <c:pt idx="95">
                  <c:v>1.0731825663757222</c:v>
                </c:pt>
                <c:pt idx="97">
                  <c:v>1.2829778616837282</c:v>
                </c:pt>
                <c:pt idx="98">
                  <c:v>1.1645870808950411</c:v>
                </c:pt>
                <c:pt idx="99">
                  <c:v>1.2767661700104971</c:v>
                </c:pt>
                <c:pt idx="101">
                  <c:v>1.3502623464994647</c:v>
                </c:pt>
                <c:pt idx="102">
                  <c:v>1.0552419042364161</c:v>
                </c:pt>
                <c:pt idx="104">
                  <c:v>1.1782556598188112</c:v>
                </c:pt>
                <c:pt idx="105">
                  <c:v>1.301762638047679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40624"/>
        <c:axId val="626641184"/>
        <c:extLst/>
      </c:scatterChart>
      <c:valAx>
        <c:axId val="6266406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b*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6641184"/>
        <c:crosses val="autoZero"/>
        <c:crossBetween val="midCat"/>
        <c:majorUnit val="0.2"/>
        <c:minorUnit val="0.2"/>
      </c:valAx>
      <c:valAx>
        <c:axId val="626641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α [-]</a:t>
                </a:r>
              </a:p>
            </c:rich>
          </c:tx>
          <c:layout>
            <c:manualLayout>
              <c:xMode val="edge"/>
              <c:yMode val="edge"/>
              <c:x val="3.8274410329581284E-4"/>
              <c:y val="0.36270097171697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6640624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2041966566259754"/>
          <c:y val="0.90882551089153396"/>
          <c:w val="0.85982539024727167"/>
          <c:h val="5.763869736433758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summary!$R$2</c:f>
              <c:strCache>
                <c:ptCount val="1"/>
                <c:pt idx="0">
                  <c:v>without Qb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summary!$O$13:$O$118</c:f>
              <c:numCache>
                <c:formatCode>General</c:formatCode>
                <c:ptCount val="106"/>
                <c:pt idx="0">
                  <c:v>0.2463513947867296</c:v>
                </c:pt>
                <c:pt idx="1">
                  <c:v>0.31132173214906056</c:v>
                </c:pt>
                <c:pt idx="2">
                  <c:v>0.52364102982514216</c:v>
                </c:pt>
                <c:pt idx="3">
                  <c:v>0.57436147556159112</c:v>
                </c:pt>
                <c:pt idx="4">
                  <c:v>0.63559193168158046</c:v>
                </c:pt>
                <c:pt idx="5">
                  <c:v>0.66455469396349387</c:v>
                </c:pt>
                <c:pt idx="6">
                  <c:v>0.50699067434744993</c:v>
                </c:pt>
                <c:pt idx="7">
                  <c:v>0.67667939012230838</c:v>
                </c:pt>
                <c:pt idx="8">
                  <c:v>0.45074157021438871</c:v>
                </c:pt>
                <c:pt idx="9">
                  <c:v>0.71275012458450648</c:v>
                </c:pt>
                <c:pt idx="10">
                  <c:v>0.65922578274672539</c:v>
                </c:pt>
                <c:pt idx="11">
                  <c:v>0.54438211224503352</c:v>
                </c:pt>
                <c:pt idx="12">
                  <c:v>0.67308852253277296</c:v>
                </c:pt>
                <c:pt idx="13">
                  <c:v>0.50431983808912673</c:v>
                </c:pt>
                <c:pt idx="14">
                  <c:v>0.69430344937038202</c:v>
                </c:pt>
                <c:pt idx="15">
                  <c:v>0.47905154556193524</c:v>
                </c:pt>
                <c:pt idx="16">
                  <c:v>0.6666412078088102</c:v>
                </c:pt>
                <c:pt idx="17">
                  <c:v>0.65431298640014002</c:v>
                </c:pt>
                <c:pt idx="18">
                  <c:v>0.72032669561470397</c:v>
                </c:pt>
                <c:pt idx="19">
                  <c:v>0.83915001588581706</c:v>
                </c:pt>
                <c:pt idx="20">
                  <c:v>0.78343890958422568</c:v>
                </c:pt>
                <c:pt idx="21">
                  <c:v>0.71886973041753344</c:v>
                </c:pt>
                <c:pt idx="22">
                  <c:v>0.68638105135862049</c:v>
                </c:pt>
                <c:pt idx="23">
                  <c:v>0.68421535150258017</c:v>
                </c:pt>
                <c:pt idx="24">
                  <c:v>1.1133058413083208</c:v>
                </c:pt>
                <c:pt idx="25">
                  <c:v>0.72718029658232874</c:v>
                </c:pt>
                <c:pt idx="26">
                  <c:v>0.93812709596736532</c:v>
                </c:pt>
                <c:pt idx="27">
                  <c:v>0.68893151419506238</c:v>
                </c:pt>
                <c:pt idx="28">
                  <c:v>0.79792346766202327</c:v>
                </c:pt>
                <c:pt idx="29">
                  <c:v>1.0554668138118266</c:v>
                </c:pt>
                <c:pt idx="30">
                  <c:v>0.74145995231129147</c:v>
                </c:pt>
                <c:pt idx="31">
                  <c:v>1.0489059564121725</c:v>
                </c:pt>
                <c:pt idx="32">
                  <c:v>0.65743714357886984</c:v>
                </c:pt>
                <c:pt idx="33">
                  <c:v>0.31296592766903258</c:v>
                </c:pt>
                <c:pt idx="34">
                  <c:v>0.87144607348343506</c:v>
                </c:pt>
                <c:pt idx="35">
                  <c:v>1.2745951572485021</c:v>
                </c:pt>
                <c:pt idx="36">
                  <c:v>0.61503980033806116</c:v>
                </c:pt>
                <c:pt idx="37">
                  <c:v>1.0791080431470281</c:v>
                </c:pt>
                <c:pt idx="38">
                  <c:v>0.60265458092088442</c:v>
                </c:pt>
                <c:pt idx="39">
                  <c:v>0.32308344145633966</c:v>
                </c:pt>
                <c:pt idx="40">
                  <c:v>0.92692074279352543</c:v>
                </c:pt>
                <c:pt idx="41">
                  <c:v>0.8689007765358665</c:v>
                </c:pt>
                <c:pt idx="42">
                  <c:v>1.1319451760836352</c:v>
                </c:pt>
                <c:pt idx="43">
                  <c:v>0.96252239091489045</c:v>
                </c:pt>
                <c:pt idx="44">
                  <c:v>0.67159971218741576</c:v>
                </c:pt>
                <c:pt idx="45">
                  <c:v>0.90070249793941093</c:v>
                </c:pt>
                <c:pt idx="46">
                  <c:v>0.33643434017049634</c:v>
                </c:pt>
                <c:pt idx="47">
                  <c:v>0.61472809120522565</c:v>
                </c:pt>
                <c:pt idx="48">
                  <c:v>1.0995441904262822</c:v>
                </c:pt>
                <c:pt idx="49">
                  <c:v>0.77739678800841183</c:v>
                </c:pt>
                <c:pt idx="50">
                  <c:v>0.96127375850674357</c:v>
                </c:pt>
                <c:pt idx="51">
                  <c:v>1.091169839269083</c:v>
                </c:pt>
                <c:pt idx="52">
                  <c:v>0.62617921713539704</c:v>
                </c:pt>
                <c:pt idx="53">
                  <c:v>0.28319313513991945</c:v>
                </c:pt>
                <c:pt idx="54">
                  <c:v>0.30128338152703815</c:v>
                </c:pt>
                <c:pt idx="55">
                  <c:v>0.99083231483313394</c:v>
                </c:pt>
                <c:pt idx="56">
                  <c:v>0.70184198762472927</c:v>
                </c:pt>
                <c:pt idx="57">
                  <c:v>1.1098036126936304</c:v>
                </c:pt>
                <c:pt idx="58">
                  <c:v>0.90807613905802143</c:v>
                </c:pt>
                <c:pt idx="59">
                  <c:v>1.0735233769945305</c:v>
                </c:pt>
                <c:pt idx="60">
                  <c:v>0.27994267128515227</c:v>
                </c:pt>
                <c:pt idx="61">
                  <c:v>0.64506560747564501</c:v>
                </c:pt>
                <c:pt idx="62">
                  <c:v>0.5554880303117169</c:v>
                </c:pt>
                <c:pt idx="63">
                  <c:v>1.0290043693560091</c:v>
                </c:pt>
                <c:pt idx="64">
                  <c:v>1.1266780272846386</c:v>
                </c:pt>
                <c:pt idx="65">
                  <c:v>0.24046675922869995</c:v>
                </c:pt>
                <c:pt idx="66">
                  <c:v>0.765633001960352</c:v>
                </c:pt>
                <c:pt idx="67">
                  <c:v>0.8916002323817056</c:v>
                </c:pt>
                <c:pt idx="68">
                  <c:v>0.67858690128638111</c:v>
                </c:pt>
                <c:pt idx="69">
                  <c:v>0.97992947843598854</c:v>
                </c:pt>
                <c:pt idx="70">
                  <c:v>0.58020165448995431</c:v>
                </c:pt>
                <c:pt idx="71">
                  <c:v>1.1245533659096809</c:v>
                </c:pt>
                <c:pt idx="72">
                  <c:v>0.55859975738074052</c:v>
                </c:pt>
                <c:pt idx="73">
                  <c:v>0.95827246690874701</c:v>
                </c:pt>
                <c:pt idx="74">
                  <c:v>0.94885726879060073</c:v>
                </c:pt>
                <c:pt idx="75">
                  <c:v>0.24516149760522266</c:v>
                </c:pt>
                <c:pt idx="76">
                  <c:v>0.86741067614983847</c:v>
                </c:pt>
                <c:pt idx="77">
                  <c:v>0.54380893586217982</c:v>
                </c:pt>
                <c:pt idx="78">
                  <c:v>0.67203872471089032</c:v>
                </c:pt>
                <c:pt idx="79">
                  <c:v>1.128891685756658</c:v>
                </c:pt>
                <c:pt idx="80">
                  <c:v>0.97843012665358253</c:v>
                </c:pt>
                <c:pt idx="81">
                  <c:v>0.22958870867178324</c:v>
                </c:pt>
                <c:pt idx="82">
                  <c:v>0.52743699354927309</c:v>
                </c:pt>
                <c:pt idx="83">
                  <c:v>0.67729336411482421</c:v>
                </c:pt>
                <c:pt idx="84">
                  <c:v>1.025858962442906</c:v>
                </c:pt>
                <c:pt idx="85">
                  <c:v>0.22285551534029668</c:v>
                </c:pt>
                <c:pt idx="86">
                  <c:v>1.0511802019962233</c:v>
                </c:pt>
                <c:pt idx="87">
                  <c:v>1.0663267763326623</c:v>
                </c:pt>
                <c:pt idx="88">
                  <c:v>0.66865491613374106</c:v>
                </c:pt>
                <c:pt idx="89">
                  <c:v>0.20681027303372285</c:v>
                </c:pt>
                <c:pt idx="90">
                  <c:v>1.0504395436806027</c:v>
                </c:pt>
                <c:pt idx="91">
                  <c:v>1.0372097285108934</c:v>
                </c:pt>
                <c:pt idx="92">
                  <c:v>0.54645371493685824</c:v>
                </c:pt>
                <c:pt idx="93">
                  <c:v>1.1067351626538218</c:v>
                </c:pt>
                <c:pt idx="94">
                  <c:v>1.0596606591734288</c:v>
                </c:pt>
                <c:pt idx="95">
                  <c:v>0.19912796936751975</c:v>
                </c:pt>
                <c:pt idx="96">
                  <c:v>1.1030037918015667</c:v>
                </c:pt>
                <c:pt idx="97">
                  <c:v>0.52113604175640915</c:v>
                </c:pt>
                <c:pt idx="98">
                  <c:v>0.9669558368299046</c:v>
                </c:pt>
                <c:pt idx="99">
                  <c:v>0.68234966234129035</c:v>
                </c:pt>
                <c:pt idx="100">
                  <c:v>1.1639645286728972</c:v>
                </c:pt>
                <c:pt idx="101">
                  <c:v>0.55565432118973301</c:v>
                </c:pt>
                <c:pt idx="102">
                  <c:v>0.18709283297788529</c:v>
                </c:pt>
                <c:pt idx="103">
                  <c:v>1.105109239248232</c:v>
                </c:pt>
                <c:pt idx="104">
                  <c:v>0.88408829892032903</c:v>
                </c:pt>
                <c:pt idx="105">
                  <c:v>0.68724899913589477</c:v>
                </c:pt>
              </c:numCache>
            </c:numRef>
          </c:xVal>
          <c:yVal>
            <c:numRef>
              <c:f>summary!$U$13:$U$118</c:f>
              <c:numCache>
                <c:formatCode>General</c:formatCode>
                <c:ptCount val="106"/>
                <c:pt idx="0">
                  <c:v>0.84389580620894811</c:v>
                </c:pt>
                <c:pt idx="1">
                  <c:v>1.3322141122980189</c:v>
                </c:pt>
                <c:pt idx="2">
                  <c:v>0.37774538989177081</c:v>
                </c:pt>
                <c:pt idx="3">
                  <c:v>0.3139885808799886</c:v>
                </c:pt>
                <c:pt idx="4">
                  <c:v>0.40388979664648333</c:v>
                </c:pt>
                <c:pt idx="5">
                  <c:v>0.16334860937501361</c:v>
                </c:pt>
                <c:pt idx="6">
                  <c:v>0.35194096379231832</c:v>
                </c:pt>
                <c:pt idx="7">
                  <c:v>0.29840537446587573</c:v>
                </c:pt>
                <c:pt idx="8">
                  <c:v>0.53525739440389186</c:v>
                </c:pt>
                <c:pt idx="9">
                  <c:v>0.20241220785448685</c:v>
                </c:pt>
                <c:pt idx="10">
                  <c:v>0.36816220669124167</c:v>
                </c:pt>
                <c:pt idx="11">
                  <c:v>0.2752758834737975</c:v>
                </c:pt>
                <c:pt idx="12">
                  <c:v>0.20601464276626402</c:v>
                </c:pt>
                <c:pt idx="13">
                  <c:v>0.28928007299886604</c:v>
                </c:pt>
                <c:pt idx="14">
                  <c:v>0.16108401063269581</c:v>
                </c:pt>
                <c:pt idx="15">
                  <c:v>0.36989907918421028</c:v>
                </c:pt>
                <c:pt idx="16">
                  <c:v>0.22064074988683177</c:v>
                </c:pt>
                <c:pt idx="17">
                  <c:v>0.215384085365603</c:v>
                </c:pt>
                <c:pt idx="18">
                  <c:v>9.4230921042225566E-2</c:v>
                </c:pt>
                <c:pt idx="19">
                  <c:v>0.17189282618912546</c:v>
                </c:pt>
                <c:pt idx="20">
                  <c:v>0.14130909845184317</c:v>
                </c:pt>
                <c:pt idx="21">
                  <c:v>0.10552141502372561</c:v>
                </c:pt>
                <c:pt idx="22">
                  <c:v>0.13677959303664955</c:v>
                </c:pt>
                <c:pt idx="23">
                  <c:v>0.15295124174576369</c:v>
                </c:pt>
                <c:pt idx="24">
                  <c:v>0.15735629496227618</c:v>
                </c:pt>
                <c:pt idx="25">
                  <c:v>0.13458775352528898</c:v>
                </c:pt>
                <c:pt idx="26">
                  <c:v>0.1858385906663669</c:v>
                </c:pt>
                <c:pt idx="27">
                  <c:v>0.13738415317831446</c:v>
                </c:pt>
                <c:pt idx="28">
                  <c:v>9.4396987838315113E-2</c:v>
                </c:pt>
                <c:pt idx="29">
                  <c:v>7.5690906214333081E-2</c:v>
                </c:pt>
                <c:pt idx="30">
                  <c:v>9.3390941351625914E-2</c:v>
                </c:pt>
                <c:pt idx="31">
                  <c:v>7.6531574843215433E-2</c:v>
                </c:pt>
                <c:pt idx="32">
                  <c:v>0.37346580151498832</c:v>
                </c:pt>
                <c:pt idx="34">
                  <c:v>0.20462563352712779</c:v>
                </c:pt>
                <c:pt idx="35">
                  <c:v>0.25385346533702358</c:v>
                </c:pt>
                <c:pt idx="36">
                  <c:v>0.46248193934121318</c:v>
                </c:pt>
                <c:pt idx="37">
                  <c:v>0.18211021230510416</c:v>
                </c:pt>
                <c:pt idx="38">
                  <c:v>0.40509694471690677</c:v>
                </c:pt>
                <c:pt idx="39">
                  <c:v>1.0581090060936416</c:v>
                </c:pt>
                <c:pt idx="40">
                  <c:v>0.19689263088117714</c:v>
                </c:pt>
                <c:pt idx="41">
                  <c:v>0.15692758729829753</c:v>
                </c:pt>
                <c:pt idx="42">
                  <c:v>0.15460030145398401</c:v>
                </c:pt>
                <c:pt idx="43">
                  <c:v>0.15185472407181616</c:v>
                </c:pt>
                <c:pt idx="44">
                  <c:v>0.26992729745702554</c:v>
                </c:pt>
                <c:pt idx="45">
                  <c:v>0.13539426527469545</c:v>
                </c:pt>
                <c:pt idx="47">
                  <c:v>0.29366493148692968</c:v>
                </c:pt>
                <c:pt idx="48">
                  <c:v>0.15627611048129916</c:v>
                </c:pt>
                <c:pt idx="49">
                  <c:v>0.17571036534483145</c:v>
                </c:pt>
                <c:pt idx="50">
                  <c:v>0.14568575219094343</c:v>
                </c:pt>
                <c:pt idx="51">
                  <c:v>0.15143411312089192</c:v>
                </c:pt>
                <c:pt idx="52">
                  <c:v>0.22399265031942375</c:v>
                </c:pt>
                <c:pt idx="53">
                  <c:v>0.87536524641015745</c:v>
                </c:pt>
                <c:pt idx="55">
                  <c:v>0.12304851880865565</c:v>
                </c:pt>
                <c:pt idx="56">
                  <c:v>0.1526063748114582</c:v>
                </c:pt>
                <c:pt idx="57">
                  <c:v>0.1527376997586623</c:v>
                </c:pt>
                <c:pt idx="58">
                  <c:v>0.10187530895932606</c:v>
                </c:pt>
                <c:pt idx="59">
                  <c:v>0.14233991692880446</c:v>
                </c:pt>
                <c:pt idx="60">
                  <c:v>0.8099859068442814</c:v>
                </c:pt>
                <c:pt idx="61">
                  <c:v>0.15184840755929555</c:v>
                </c:pt>
                <c:pt idx="62">
                  <c:v>0.33760168757457959</c:v>
                </c:pt>
                <c:pt idx="63">
                  <c:v>0.11500855902122598</c:v>
                </c:pt>
                <c:pt idx="64">
                  <c:v>3.7659896564369147E-2</c:v>
                </c:pt>
                <c:pt idx="65">
                  <c:v>0.92482973902827825</c:v>
                </c:pt>
                <c:pt idx="66">
                  <c:v>0.11008015370324646</c:v>
                </c:pt>
                <c:pt idx="67">
                  <c:v>9.7381137222032468E-2</c:v>
                </c:pt>
                <c:pt idx="68">
                  <c:v>0.16937421604137279</c:v>
                </c:pt>
                <c:pt idx="69">
                  <c:v>0.11857376591480324</c:v>
                </c:pt>
                <c:pt idx="70">
                  <c:v>0.25703524788898785</c:v>
                </c:pt>
                <c:pt idx="71">
                  <c:v>0.13836075268271075</c:v>
                </c:pt>
                <c:pt idx="72">
                  <c:v>0.28912109456827906</c:v>
                </c:pt>
                <c:pt idx="73">
                  <c:v>9.335464397911683E-2</c:v>
                </c:pt>
                <c:pt idx="74">
                  <c:v>0.13052257708426043</c:v>
                </c:pt>
                <c:pt idx="75">
                  <c:v>0.7045336933643439</c:v>
                </c:pt>
                <c:pt idx="76">
                  <c:v>8.4372123631749063E-2</c:v>
                </c:pt>
                <c:pt idx="77">
                  <c:v>0.30142106937973123</c:v>
                </c:pt>
                <c:pt idx="78">
                  <c:v>0.14776763885543903</c:v>
                </c:pt>
                <c:pt idx="79">
                  <c:v>0.12368295245629055</c:v>
                </c:pt>
                <c:pt idx="80">
                  <c:v>0.10660324589742053</c:v>
                </c:pt>
                <c:pt idx="81">
                  <c:v>0.75758434479668835</c:v>
                </c:pt>
                <c:pt idx="82">
                  <c:v>0.29515542701959946</c:v>
                </c:pt>
                <c:pt idx="83">
                  <c:v>0.2401134510775704</c:v>
                </c:pt>
                <c:pt idx="84">
                  <c:v>9.1315529376427521E-2</c:v>
                </c:pt>
                <c:pt idx="85">
                  <c:v>0.63912211969338306</c:v>
                </c:pt>
                <c:pt idx="86">
                  <c:v>4.4151993897680326E-2</c:v>
                </c:pt>
                <c:pt idx="87">
                  <c:v>9.8231378161736049E-2</c:v>
                </c:pt>
                <c:pt idx="88">
                  <c:v>0.14217660970424334</c:v>
                </c:pt>
                <c:pt idx="89">
                  <c:v>0.62100449405064739</c:v>
                </c:pt>
                <c:pt idx="90">
                  <c:v>9.5671018789999285E-2</c:v>
                </c:pt>
                <c:pt idx="91">
                  <c:v>1.8380688183012894E-3</c:v>
                </c:pt>
                <c:pt idx="92">
                  <c:v>0.23404973006971894</c:v>
                </c:pt>
                <c:pt idx="93">
                  <c:v>5.7984298673938853E-2</c:v>
                </c:pt>
                <c:pt idx="94">
                  <c:v>9.4555687690232551E-2</c:v>
                </c:pt>
                <c:pt idx="95">
                  <c:v>0.50518053270266439</c:v>
                </c:pt>
                <c:pt idx="96">
                  <c:v>5.6546756907822252E-2</c:v>
                </c:pt>
                <c:pt idx="97">
                  <c:v>0.27116343491887818</c:v>
                </c:pt>
                <c:pt idx="98">
                  <c:v>1.0204429429772044E-2</c:v>
                </c:pt>
                <c:pt idx="99">
                  <c:v>0.11515236828021654</c:v>
                </c:pt>
                <c:pt idx="100">
                  <c:v>9.6098376065137825E-2</c:v>
                </c:pt>
                <c:pt idx="101">
                  <c:v>0.17355002834275213</c:v>
                </c:pt>
                <c:pt idx="102">
                  <c:v>0.26902363583930655</c:v>
                </c:pt>
                <c:pt idx="103">
                  <c:v>7.8173460690321595E-3</c:v>
                </c:pt>
                <c:pt idx="104">
                  <c:v>1.0257039106165164E-3</c:v>
                </c:pt>
                <c:pt idx="105">
                  <c:v>9.5227800698610074E-2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43424"/>
        <c:axId val="626643984"/>
        <c:extLst/>
      </c:scatterChart>
      <c:valAx>
        <c:axId val="62664342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or b*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6643984"/>
        <c:crosses val="autoZero"/>
        <c:crossBetween val="midCat"/>
        <c:majorUnit val="0.2"/>
        <c:minorUnit val="0.2"/>
      </c:valAx>
      <c:valAx>
        <c:axId val="626643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/>
                  <a:t>ζ</a:t>
                </a:r>
                <a:r>
                  <a:rPr lang="fr-CH"/>
                  <a:t> [-]</a:t>
                </a:r>
              </a:p>
            </c:rich>
          </c:tx>
          <c:layout>
            <c:manualLayout>
              <c:xMode val="edge"/>
              <c:yMode val="edge"/>
              <c:x val="3.8274410329581284E-4"/>
              <c:y val="0.36270097171697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6643424"/>
        <c:crosses val="autoZero"/>
        <c:crossBetween val="midCat"/>
        <c:majorUnit val="0.2"/>
        <c:minorUnit val="0.2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2041966566259754"/>
          <c:y val="0.90882551089153396"/>
          <c:w val="0.85982539024727167"/>
          <c:h val="5.763869736433758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342900</xdr:colOff>
      <xdr:row>11</xdr:row>
      <xdr:rowOff>9526</xdr:rowOff>
    </xdr:from>
    <xdr:to>
      <xdr:col>48</xdr:col>
      <xdr:colOff>123825</xdr:colOff>
      <xdr:row>46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118783</xdr:colOff>
      <xdr:row>47</xdr:row>
      <xdr:rowOff>158564</xdr:rowOff>
    </xdr:from>
    <xdr:to>
      <xdr:col>37</xdr:col>
      <xdr:colOff>504826</xdr:colOff>
      <xdr:row>83</xdr:row>
      <xdr:rowOff>15688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549649</xdr:colOff>
      <xdr:row>84</xdr:row>
      <xdr:rowOff>6883</xdr:rowOff>
    </xdr:from>
    <xdr:to>
      <xdr:col>35</xdr:col>
      <xdr:colOff>330574</xdr:colOff>
      <xdr:row>119</xdr:row>
      <xdr:rowOff>54507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257736</xdr:colOff>
      <xdr:row>11</xdr:row>
      <xdr:rowOff>89647</xdr:rowOff>
    </xdr:from>
    <xdr:to>
      <xdr:col>38</xdr:col>
      <xdr:colOff>43143</xdr:colOff>
      <xdr:row>46</xdr:row>
      <xdr:rowOff>118221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48</xdr:row>
      <xdr:rowOff>0</xdr:rowOff>
    </xdr:from>
    <xdr:to>
      <xdr:col>48</xdr:col>
      <xdr:colOff>390525</xdr:colOff>
      <xdr:row>83</xdr:row>
      <xdr:rowOff>47624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2:X118" totalsRowShown="0" headerRowDxfId="24" dataDxfId="23">
  <sortState ref="B13:W118">
    <sortCondition ref="E13:E118"/>
    <sortCondition ref="D13:D118"/>
    <sortCondition ref="K13:K118"/>
  </sortState>
  <tableColumns count="23">
    <tableColumn id="1" name="Exp." dataDxfId="22"/>
    <tableColumn id="2" name="File" dataDxfId="21"/>
    <tableColumn id="3" name="Q " dataDxfId="20"/>
    <tableColumn id="4" name="Qs" dataDxfId="19"/>
    <tableColumn id="5" name="h US 1" dataDxfId="18"/>
    <tableColumn id="6" name="h US 2" dataDxfId="17"/>
    <tableColumn id="7" name="h US 3" dataDxfId="16"/>
    <tableColumn id="8" name="h US 4" dataDxfId="15"/>
    <tableColumn id="9" name="h US 5" dataDxfId="14"/>
    <tableColumn id="10" name="b" dataDxfId="13"/>
    <tableColumn id="11" name="b/wnc,max" dataDxfId="12"/>
    <tableColumn id="12" name="α" dataDxfId="11"/>
    <tableColumn id="13" name="ϑrel" dataDxfId="10"/>
    <tableColumn id="14" name="Fr" dataDxfId="9"/>
    <tableColumn id="15" name="hnc/h0" dataDxfId="8"/>
    <tableColumn id="16" name="τ*" dataDxfId="7"/>
    <tableColumn id="17" name="η" dataDxfId="6"/>
    <tableColumn id="18" name="b* x h*" dataDxfId="5">
      <calculatedColumnFormula>Table2[[#This Row],[b/wnc,max]]*Table2[[#This Row],[hnc/h0]]</calculatedColumnFormula>
    </tableColumn>
    <tableColumn id="19" name="τ*nc" dataDxfId="4"/>
    <tableColumn id="20" name="ζ" dataDxfId="3"/>
    <tableColumn id="21" name="dEc" dataDxfId="2"/>
    <tableColumn id="22" name="µ" dataDxfId="1"/>
    <tableColumn id="23" name="b/hnc" dataDxfId="0">
      <calculatedColumnFormula>IF(Table2[[#This Row],[Qs]]&gt;0,Table2[[#This Row],[b]]/(Table2[[#This Row],[Q ]]*$I$7+$I$8),Table2[[#This Row],[b]]/(Table2[[#This Row],[Q ]]*$I$4+$I$5))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19"/>
  <sheetViews>
    <sheetView tabSelected="1" topLeftCell="D1" zoomScale="85" zoomScaleNormal="85" workbookViewId="0">
      <selection activeCell="AD7" sqref="AD7"/>
    </sheetView>
  </sheetViews>
  <sheetFormatPr defaultRowHeight="15" x14ac:dyDescent="0.25"/>
  <cols>
    <col min="1" max="1" width="14" style="1" customWidth="1"/>
    <col min="2" max="2" width="9.85546875" style="3" customWidth="1"/>
    <col min="3" max="5" width="9.140625" style="2"/>
    <col min="6" max="6" width="10.140625" style="2" bestFit="1" customWidth="1"/>
    <col min="7" max="10" width="9.140625" style="2"/>
    <col min="11" max="11" width="9.42578125" style="2" bestFit="1" customWidth="1"/>
    <col min="12" max="12" width="10.85546875" style="2" customWidth="1"/>
    <col min="13" max="13" width="12.85546875" style="1" customWidth="1"/>
    <col min="14" max="16384" width="9.140625" style="1"/>
  </cols>
  <sheetData>
    <row r="1" spans="2:24" x14ac:dyDescent="0.25">
      <c r="B1" s="8"/>
    </row>
    <row r="2" spans="2:24" x14ac:dyDescent="0.25">
      <c r="B2" s="40" t="s">
        <v>31</v>
      </c>
      <c r="C2" s="41"/>
      <c r="D2" s="41"/>
      <c r="E2" s="41"/>
      <c r="F2" s="41"/>
      <c r="G2" s="41"/>
      <c r="H2" s="41"/>
      <c r="I2" s="41"/>
      <c r="J2" s="42"/>
      <c r="K2" s="26"/>
      <c r="L2" s="26"/>
      <c r="R2" s="1" t="s">
        <v>38</v>
      </c>
      <c r="S2" s="1" t="s">
        <v>39</v>
      </c>
    </row>
    <row r="3" spans="2:24" ht="16.5" x14ac:dyDescent="0.3">
      <c r="B3" s="15" t="s">
        <v>18</v>
      </c>
      <c r="C3" s="16" t="s">
        <v>22</v>
      </c>
      <c r="D3" s="16" t="s">
        <v>0</v>
      </c>
      <c r="E3" s="16" t="s">
        <v>13</v>
      </c>
      <c r="F3" s="16" t="s">
        <v>6</v>
      </c>
      <c r="G3" s="16" t="s">
        <v>7</v>
      </c>
      <c r="H3" s="16" t="s">
        <v>8</v>
      </c>
      <c r="I3" s="16" t="s">
        <v>9</v>
      </c>
      <c r="J3" s="17" t="s">
        <v>10</v>
      </c>
    </row>
    <row r="4" spans="2:24" x14ac:dyDescent="0.25">
      <c r="B4" s="18" t="s">
        <v>23</v>
      </c>
      <c r="C4" s="19" t="s">
        <v>12</v>
      </c>
      <c r="D4" s="43" t="s">
        <v>15</v>
      </c>
      <c r="E4" s="43" t="s">
        <v>16</v>
      </c>
      <c r="F4" s="20">
        <v>3.0870000000000002</v>
      </c>
      <c r="G4" s="20">
        <v>2.609</v>
      </c>
      <c r="H4" s="20">
        <v>2.3610000000000002</v>
      </c>
      <c r="I4" s="20">
        <v>2.375</v>
      </c>
      <c r="J4" s="21">
        <v>3.0192706668443399</v>
      </c>
      <c r="O4" s="26"/>
      <c r="P4" s="26"/>
      <c r="Q4" s="26"/>
      <c r="R4" s="26"/>
      <c r="S4" s="26"/>
    </row>
    <row r="5" spans="2:24" x14ac:dyDescent="0.25">
      <c r="B5" s="18" t="s">
        <v>24</v>
      </c>
      <c r="C5" s="19" t="s">
        <v>12</v>
      </c>
      <c r="D5" s="43"/>
      <c r="E5" s="43"/>
      <c r="F5" s="20">
        <v>1.9179999999999999E-2</v>
      </c>
      <c r="G5" s="20">
        <v>2.23E-2</v>
      </c>
      <c r="H5" s="20">
        <v>2.8616047063460569E-2</v>
      </c>
      <c r="I5" s="20">
        <v>3.2370000000000003E-2</v>
      </c>
      <c r="J5" s="21">
        <v>2.4905773033800434E-2</v>
      </c>
      <c r="L5" s="14"/>
    </row>
    <row r="6" spans="2:24" x14ac:dyDescent="0.25">
      <c r="B6" s="18" t="s">
        <v>21</v>
      </c>
      <c r="C6" s="19" t="s">
        <v>12</v>
      </c>
      <c r="D6" s="43"/>
      <c r="E6" s="43"/>
      <c r="F6" s="20">
        <v>0.99129999999999996</v>
      </c>
      <c r="G6" s="20">
        <v>0.98919999999999997</v>
      </c>
      <c r="H6" s="20">
        <v>0.98500683478948781</v>
      </c>
      <c r="I6" s="20">
        <v>0.99087694708191831</v>
      </c>
      <c r="J6" s="21">
        <v>0.99053262931534902</v>
      </c>
      <c r="K6" s="7"/>
      <c r="L6" s="7"/>
    </row>
    <row r="7" spans="2:24" x14ac:dyDescent="0.25">
      <c r="B7" s="18" t="s">
        <v>23</v>
      </c>
      <c r="C7" s="19" t="s">
        <v>12</v>
      </c>
      <c r="D7" s="44" t="s">
        <v>15</v>
      </c>
      <c r="E7" s="44" t="s">
        <v>17</v>
      </c>
      <c r="F7" s="20">
        <v>3.09281134464648</v>
      </c>
      <c r="G7" s="20">
        <v>2.6298665560360299</v>
      </c>
      <c r="H7" s="20">
        <v>2.4078861903550002</v>
      </c>
      <c r="I7" s="20">
        <v>2.4857961922222902</v>
      </c>
      <c r="J7" s="21">
        <v>3.01109500475342</v>
      </c>
      <c r="K7" s="7"/>
      <c r="L7" s="7"/>
    </row>
    <row r="8" spans="2:24" x14ac:dyDescent="0.25">
      <c r="B8" s="18" t="s">
        <v>24</v>
      </c>
      <c r="C8" s="19" t="s">
        <v>12</v>
      </c>
      <c r="D8" s="44"/>
      <c r="E8" s="44"/>
      <c r="F8" s="20">
        <v>1.9614499358065186E-2</v>
      </c>
      <c r="G8" s="20">
        <v>2.2255618974757727E-2</v>
      </c>
      <c r="H8" s="20">
        <v>2.8526623179723067E-2</v>
      </c>
      <c r="I8" s="20">
        <v>3.2102408966351914E-2</v>
      </c>
      <c r="J8" s="21">
        <v>2.5637339924671595E-2</v>
      </c>
      <c r="L8" s="4"/>
    </row>
    <row r="9" spans="2:24" x14ac:dyDescent="0.25">
      <c r="B9" s="22" t="s">
        <v>21</v>
      </c>
      <c r="C9" s="23" t="s">
        <v>12</v>
      </c>
      <c r="D9" s="45"/>
      <c r="E9" s="45"/>
      <c r="F9" s="24">
        <v>0.96169560156974332</v>
      </c>
      <c r="G9" s="24">
        <v>0.97847608280963083</v>
      </c>
      <c r="H9" s="24">
        <v>0.9804648095371592</v>
      </c>
      <c r="I9" s="24">
        <v>0.97429517753487749</v>
      </c>
      <c r="J9" s="25">
        <v>0.98732183949295171</v>
      </c>
      <c r="K9" s="7"/>
      <c r="L9" s="7"/>
    </row>
    <row r="10" spans="2:24" x14ac:dyDescent="0.25">
      <c r="B10" s="39" t="s">
        <v>14</v>
      </c>
      <c r="C10" s="39"/>
      <c r="D10" s="39"/>
      <c r="E10" s="39"/>
      <c r="F10" s="39"/>
      <c r="G10" s="39"/>
      <c r="H10" s="39"/>
      <c r="I10" s="39"/>
      <c r="J10" s="39"/>
      <c r="L10" s="31" t="s">
        <v>35</v>
      </c>
    </row>
    <row r="11" spans="2:24" x14ac:dyDescent="0.25">
      <c r="B11" s="5" t="s">
        <v>3</v>
      </c>
      <c r="C11" s="6" t="s">
        <v>3</v>
      </c>
      <c r="D11" s="6" t="s">
        <v>36</v>
      </c>
      <c r="E11" s="6" t="s">
        <v>4</v>
      </c>
      <c r="F11" s="6" t="s">
        <v>5</v>
      </c>
      <c r="G11" s="6" t="s">
        <v>5</v>
      </c>
      <c r="H11" s="6" t="s">
        <v>5</v>
      </c>
      <c r="I11" s="6" t="s">
        <v>5</v>
      </c>
      <c r="J11" s="6" t="s">
        <v>5</v>
      </c>
      <c r="K11" s="6" t="s">
        <v>5</v>
      </c>
      <c r="L11" s="6" t="s">
        <v>34</v>
      </c>
      <c r="M11" s="6" t="s">
        <v>34</v>
      </c>
      <c r="N11" s="6" t="s">
        <v>34</v>
      </c>
      <c r="O11" s="6" t="s">
        <v>34</v>
      </c>
      <c r="P11" s="6" t="s">
        <v>34</v>
      </c>
      <c r="Q11" s="6" t="s">
        <v>34</v>
      </c>
      <c r="R11" s="6" t="s">
        <v>34</v>
      </c>
      <c r="S11" s="6" t="s">
        <v>34</v>
      </c>
      <c r="T11" s="6" t="s">
        <v>34</v>
      </c>
      <c r="U11" s="6" t="s">
        <v>34</v>
      </c>
      <c r="V11" s="6" t="s">
        <v>5</v>
      </c>
      <c r="W11" s="6" t="s">
        <v>34</v>
      </c>
      <c r="X11" s="6" t="s">
        <v>34</v>
      </c>
    </row>
    <row r="12" spans="2:24" ht="16.5" x14ac:dyDescent="0.3">
      <c r="B12" s="9" t="s">
        <v>1</v>
      </c>
      <c r="C12" s="10" t="s">
        <v>2</v>
      </c>
      <c r="D12" s="10" t="s">
        <v>0</v>
      </c>
      <c r="E12" s="10" t="s">
        <v>19</v>
      </c>
      <c r="F12" s="10" t="s">
        <v>6</v>
      </c>
      <c r="G12" s="10" t="s">
        <v>7</v>
      </c>
      <c r="H12" s="10" t="s">
        <v>8</v>
      </c>
      <c r="I12" s="10" t="s">
        <v>9</v>
      </c>
      <c r="J12" s="10" t="s">
        <v>10</v>
      </c>
      <c r="K12" s="10" t="s">
        <v>20</v>
      </c>
      <c r="L12" s="10" t="s">
        <v>37</v>
      </c>
      <c r="M12" s="10" t="s">
        <v>48</v>
      </c>
      <c r="N12" s="10" t="s">
        <v>33</v>
      </c>
      <c r="O12" s="10" t="s">
        <v>40</v>
      </c>
      <c r="P12" s="10" t="s">
        <v>45</v>
      </c>
      <c r="Q12" s="32" t="s">
        <v>41</v>
      </c>
      <c r="R12" s="10" t="s">
        <v>42</v>
      </c>
      <c r="S12" s="10" t="s">
        <v>44</v>
      </c>
      <c r="T12" s="34" t="s">
        <v>43</v>
      </c>
      <c r="U12" s="10" t="s">
        <v>46</v>
      </c>
      <c r="V12" s="10" t="s">
        <v>47</v>
      </c>
      <c r="W12" s="10" t="s">
        <v>32</v>
      </c>
      <c r="X12" s="10" t="s">
        <v>49</v>
      </c>
    </row>
    <row r="13" spans="2:24" x14ac:dyDescent="0.25">
      <c r="B13" s="9">
        <v>1210</v>
      </c>
      <c r="C13" s="10">
        <v>7</v>
      </c>
      <c r="D13" s="10">
        <v>7.0320910973084867E-3</v>
      </c>
      <c r="E13" s="10">
        <v>6.2240663900411399E-4</v>
      </c>
      <c r="F13" s="11">
        <v>7.2613609631038481E-2</v>
      </c>
      <c r="G13" s="11">
        <v>9.2852500592478071E-2</v>
      </c>
      <c r="H13" s="11">
        <v>0.10156025766662644</v>
      </c>
      <c r="I13" s="11">
        <f>Table2[[#This Row],[h US 3]]+0.009746865/2</f>
        <v>0.10643369016662643</v>
      </c>
      <c r="J13" s="11">
        <v>3.483244191587314E-2</v>
      </c>
      <c r="K13" s="10">
        <v>0.1</v>
      </c>
      <c r="L13" s="30">
        <v>0.30409666058510293</v>
      </c>
      <c r="M13" s="36">
        <v>1.1572559019866653</v>
      </c>
      <c r="N13" s="10">
        <v>5.3530344495586364E-2</v>
      </c>
      <c r="O13" s="10">
        <v>0.2463513947867296</v>
      </c>
      <c r="P13" s="30">
        <v>0.46585582217226257</v>
      </c>
      <c r="Q13" s="10">
        <v>2.0766837964973895E-3</v>
      </c>
      <c r="R13" s="10">
        <v>8.2256284458787979E-2</v>
      </c>
      <c r="S13" s="33">
        <f>Table2[[#This Row],[b/wnc,max]]*Table2[[#This Row],[hnc/h0]]</f>
        <v>0.14166519983671261</v>
      </c>
      <c r="T13" s="35">
        <v>2.524650621118012E-2</v>
      </c>
      <c r="U13" s="10">
        <v>0.84389580620894811</v>
      </c>
      <c r="V13" s="10">
        <v>1.813396736917209E-2</v>
      </c>
      <c r="W13" s="38">
        <v>0.66808820871646246</v>
      </c>
      <c r="X13" s="10">
        <f>IF(Table2[[#This Row],[Qs]]&gt;0,Table2[[#This Row],[b]]/(Table2[[#This Row],[Q ]]*$I$7+$I$8),Table2[[#This Row],[b]]/(Table2[[#This Row],[Q ]]*$I$4+$I$5))</f>
        <v>2.0168302776640359</v>
      </c>
    </row>
    <row r="14" spans="2:24" x14ac:dyDescent="0.25">
      <c r="B14" s="9">
        <v>1210</v>
      </c>
      <c r="C14" s="10">
        <v>3</v>
      </c>
      <c r="D14" s="10">
        <v>5.3093126385809312E-3</v>
      </c>
      <c r="E14" s="10">
        <v>2.222222222222096E-4</v>
      </c>
      <c r="F14" s="11">
        <v>3.5803593929110783E-2</v>
      </c>
      <c r="G14" s="11">
        <v>6.7992988104922658E-2</v>
      </c>
      <c r="H14" s="11">
        <v>7.5011678417826078E-2</v>
      </c>
      <c r="I14" s="11">
        <v>8.3156758656572002E-2</v>
      </c>
      <c r="J14" s="11">
        <v>3.5103368082010547E-2</v>
      </c>
      <c r="K14" s="10">
        <v>0.1</v>
      </c>
      <c r="L14" s="30">
        <v>0.32282101646606709</v>
      </c>
      <c r="M14" s="30">
        <v>1.2440314021494363</v>
      </c>
      <c r="N14" s="10">
        <v>6.5227202819508792E-2</v>
      </c>
      <c r="O14" s="10">
        <v>0.31132173214906056</v>
      </c>
      <c r="P14" s="30">
        <v>0.54475762209225942</v>
      </c>
      <c r="Q14" s="10">
        <v>3.1048727881207742E-3</v>
      </c>
      <c r="R14" s="10">
        <v>0.13810822843497403</v>
      </c>
      <c r="S14" s="33">
        <f>Table2[[#This Row],[b/wnc,max]]*Table2[[#This Row],[hnc/h0]]</f>
        <v>0.17585920929146084</v>
      </c>
      <c r="T14" s="35">
        <v>2.2481446784922393E-2</v>
      </c>
      <c r="U14" s="10">
        <v>1.3322141122980189</v>
      </c>
      <c r="V14" s="10">
        <v>2.1375789111636311E-2</v>
      </c>
      <c r="W14" s="38">
        <v>0.71810689555324481</v>
      </c>
      <c r="X14" s="10">
        <f>IF(Table2[[#This Row],[Qs]]&gt;0,Table2[[#This Row],[b]]/(Table2[[#This Row],[Q ]]*$I$7+$I$8),Table2[[#This Row],[b]]/(Table2[[#This Row],[Q ]]*$I$4+$I$5))</f>
        <v>2.2074919664855477</v>
      </c>
    </row>
    <row r="15" spans="2:24" x14ac:dyDescent="0.25">
      <c r="B15" s="9">
        <v>1204</v>
      </c>
      <c r="C15" s="10">
        <v>2</v>
      </c>
      <c r="D15" s="10">
        <v>7.4080906148867448E-3</v>
      </c>
      <c r="E15" s="10">
        <v>3.4035656401944802E-3</v>
      </c>
      <c r="F15" s="11">
        <v>4.2137139114546765E-2</v>
      </c>
      <c r="G15" s="11">
        <v>4.7436094584768822E-2</v>
      </c>
      <c r="H15" s="11">
        <v>6.4126902101382638E-2</v>
      </c>
      <c r="I15" s="11">
        <v>7.5888680446343032E-2</v>
      </c>
      <c r="J15" s="11">
        <v>4.3975656715648966E-2</v>
      </c>
      <c r="K15" s="10">
        <v>0.15</v>
      </c>
      <c r="L15" s="30">
        <v>0.45044278911411584</v>
      </c>
      <c r="M15" s="30">
        <v>1.2287640782708937</v>
      </c>
      <c r="N15" s="10">
        <v>0.23810804958909182</v>
      </c>
      <c r="O15" s="10">
        <v>0.52364102982514216</v>
      </c>
      <c r="P15" s="30">
        <v>0.66567783378699441</v>
      </c>
      <c r="Q15" s="10">
        <v>6.8721714441717244E-3</v>
      </c>
      <c r="R15" s="10">
        <v>0.26584817469040922</v>
      </c>
      <c r="S15" s="33">
        <f>Table2[[#This Row],[b/wnc,max]]*Table2[[#This Row],[hnc/h0]]</f>
        <v>0.29984978010245655</v>
      </c>
      <c r="T15" s="35">
        <v>2.5849985436893225E-2</v>
      </c>
      <c r="U15" s="10">
        <v>0.37774538989177081</v>
      </c>
      <c r="V15" s="10">
        <v>8.5150666658005553E-3</v>
      </c>
      <c r="W15" s="38">
        <v>0.70909575035669559</v>
      </c>
      <c r="X15" s="10">
        <f>IF(Table2[[#This Row],[Qs]]&gt;0,Table2[[#This Row],[b]]/(Table2[[#This Row],[Q ]]*$I$7+$I$8),Table2[[#This Row],[b]]/(Table2[[#This Row],[Q ]]*$I$4+$I$5))</f>
        <v>2.9692732237970922</v>
      </c>
    </row>
    <row r="16" spans="2:24" x14ac:dyDescent="0.25">
      <c r="B16" s="9">
        <v>1210</v>
      </c>
      <c r="C16" s="10">
        <v>8</v>
      </c>
      <c r="D16" s="10">
        <v>6.8763485477178364E-3</v>
      </c>
      <c r="E16" s="10">
        <v>2.0746887966804979E-3</v>
      </c>
      <c r="F16" s="10">
        <v>4.0000341620390463E-2</v>
      </c>
      <c r="G16" s="10">
        <v>4.2127423064160098E-2</v>
      </c>
      <c r="H16" s="10">
        <v>5.4246017824591548E-2</v>
      </c>
      <c r="I16" s="11">
        <v>6.9869424969697891E-2</v>
      </c>
      <c r="J16" s="10">
        <v>4.2709400703113062E-2</v>
      </c>
      <c r="K16" s="10">
        <v>0.15</v>
      </c>
      <c r="L16" s="30">
        <v>0.45854940387358523</v>
      </c>
      <c r="M16" s="30">
        <v>1.2590889897823978</v>
      </c>
      <c r="N16" s="10">
        <v>0.19525004101232943</v>
      </c>
      <c r="O16" s="10">
        <v>0.57436147556159112</v>
      </c>
      <c r="P16" s="30">
        <v>0.70410784150575367</v>
      </c>
      <c r="Q16" s="10">
        <v>7.9770435381902333E-3</v>
      </c>
      <c r="R16" s="10">
        <v>0.31912591596975365</v>
      </c>
      <c r="S16" s="33">
        <f>Table2[[#This Row],[b/wnc,max]]*Table2[[#This Row],[hnc/h0]]</f>
        <v>0.32286823098518019</v>
      </c>
      <c r="T16" s="35">
        <v>2.4996539419087128E-2</v>
      </c>
      <c r="U16" s="10">
        <v>0.3139885808799886</v>
      </c>
      <c r="V16" s="10">
        <v>6.6055416590493909E-3</v>
      </c>
      <c r="W16" s="38">
        <v>0.72648421691111131</v>
      </c>
      <c r="X16" s="10">
        <f>IF(Table2[[#This Row],[Qs]]&gt;0,Table2[[#This Row],[b]]/(Table2[[#This Row],[Q ]]*$I$7+$I$8),Table2[[#This Row],[b]]/(Table2[[#This Row],[Q ]]*$I$4+$I$5))</f>
        <v>3.0490525474098775</v>
      </c>
    </row>
    <row r="17" spans="2:24" x14ac:dyDescent="0.25">
      <c r="B17" s="9">
        <v>1210</v>
      </c>
      <c r="C17" s="10">
        <v>2</v>
      </c>
      <c r="D17" s="10">
        <v>5.2811203319502089E-3</v>
      </c>
      <c r="E17" s="10">
        <v>8.3160083160078438E-4</v>
      </c>
      <c r="F17" s="11">
        <v>3.4975272052493837E-2</v>
      </c>
      <c r="G17" s="11">
        <v>3.5829699669946362E-2</v>
      </c>
      <c r="H17" s="11">
        <v>4.3933811995620388E-2</v>
      </c>
      <c r="I17" s="11">
        <v>5.8123278212963758E-2</v>
      </c>
      <c r="J17" s="11">
        <v>3.922088863924697E-2</v>
      </c>
      <c r="K17" s="10">
        <v>0.15</v>
      </c>
      <c r="L17" s="30">
        <v>0.48471993779152461</v>
      </c>
      <c r="M17" s="30">
        <v>1.2294734644245304</v>
      </c>
      <c r="N17" s="10">
        <v>0.25064517158125876</v>
      </c>
      <c r="O17" s="10">
        <v>0.63559193168158046</v>
      </c>
      <c r="P17" s="30">
        <v>0.7781769915395681</v>
      </c>
      <c r="Q17" s="10">
        <v>9.6163127788267203E-3</v>
      </c>
      <c r="R17" s="10">
        <v>0.42860705374039931</v>
      </c>
      <c r="S17" s="33">
        <f>Table2[[#This Row],[b/wnc,max]]*Table2[[#This Row],[hnc/h0]]</f>
        <v>0.37719790292985522</v>
      </c>
      <c r="T17" s="35">
        <v>2.2436198132780083E-2</v>
      </c>
      <c r="U17" s="10">
        <v>0.40388979664648333</v>
      </c>
      <c r="V17" s="10">
        <v>6.44140315419078E-3</v>
      </c>
      <c r="W17" s="38">
        <v>0.70911151060116362</v>
      </c>
      <c r="X17" s="10">
        <f>IF(Table2[[#This Row],[Qs]]&gt;0,Table2[[#This Row],[b]]/(Table2[[#This Row],[Q ]]*$I$7+$I$8),Table2[[#This Row],[b]]/(Table2[[#This Row],[Q ]]*$I$4+$I$5))</f>
        <v>3.3163684301278535</v>
      </c>
    </row>
    <row r="18" spans="2:24" x14ac:dyDescent="0.25">
      <c r="B18" s="9">
        <v>1204</v>
      </c>
      <c r="C18" s="10">
        <v>19</v>
      </c>
      <c r="D18" s="10">
        <v>8.337994350282556E-3</v>
      </c>
      <c r="E18" s="10">
        <v>6.3739376770538241E-3</v>
      </c>
      <c r="F18" s="11">
        <v>4.5041137174025359E-2</v>
      </c>
      <c r="G18" s="11">
        <v>4.4412558585027517E-2</v>
      </c>
      <c r="H18" s="11">
        <v>5.5566504280408172E-2</v>
      </c>
      <c r="I18" s="11">
        <v>7.1516264153352799E-2</v>
      </c>
      <c r="J18" s="11">
        <v>4.787227907937406E-2</v>
      </c>
      <c r="K18" s="10">
        <v>0.17</v>
      </c>
      <c r="L18" s="30">
        <v>0.49519221568533051</v>
      </c>
      <c r="M18" s="30">
        <v>1.2429865963476716</v>
      </c>
      <c r="N18" s="10">
        <v>0.28232164582893277</v>
      </c>
      <c r="O18" s="10">
        <v>0.66455469396349387</v>
      </c>
      <c r="P18" s="30">
        <v>0.73869859113129521</v>
      </c>
      <c r="Q18" s="10">
        <v>1.0049504523972989E-2</v>
      </c>
      <c r="R18" s="10">
        <v>0.36754179508768919</v>
      </c>
      <c r="S18" s="33">
        <f>Table2[[#This Row],[b/wnc,max]]*Table2[[#This Row],[hnc/h0]]</f>
        <v>0.3657977920659381</v>
      </c>
      <c r="T18" s="35">
        <v>2.7342480932203504E-2</v>
      </c>
      <c r="U18" s="10">
        <v>0.16334860937501361</v>
      </c>
      <c r="V18" s="10">
        <v>4.0729488332138172E-3</v>
      </c>
      <c r="W18" s="38">
        <v>0.71711710018504082</v>
      </c>
      <c r="X18" s="10">
        <f>IF(Table2[[#This Row],[Qs]]&gt;0,Table2[[#This Row],[b]]/(Table2[[#This Row],[Q ]]*$I$7+$I$8),Table2[[#This Row],[b]]/(Table2[[#This Row],[Q ]]*$I$4+$I$5))</f>
        <v>3.2179317651180712</v>
      </c>
    </row>
    <row r="19" spans="2:24" x14ac:dyDescent="0.25">
      <c r="B19" s="9">
        <v>1204</v>
      </c>
      <c r="C19" s="10">
        <v>15</v>
      </c>
      <c r="D19" s="10">
        <v>8.45054945054949E-3</v>
      </c>
      <c r="E19" s="10">
        <v>3.8532110091742495E-3</v>
      </c>
      <c r="F19" s="11">
        <v>4.5524434165255694E-2</v>
      </c>
      <c r="G19" s="11">
        <v>5.4651432103043893E-2</v>
      </c>
      <c r="H19" s="11">
        <v>7.2258181871945493E-2</v>
      </c>
      <c r="I19" s="11">
        <v>8.2234827131124441E-2</v>
      </c>
      <c r="J19" s="11">
        <v>4.6512737648248113E-2</v>
      </c>
      <c r="K19" s="10">
        <v>0.15</v>
      </c>
      <c r="L19" s="30">
        <v>0.4353540185581346</v>
      </c>
      <c r="M19" s="30">
        <v>1.2533223409611016</v>
      </c>
      <c r="N19" s="10">
        <v>0.16217939472241627</v>
      </c>
      <c r="O19" s="10">
        <v>0.50699067434744993</v>
      </c>
      <c r="P19" s="30">
        <v>0.64581825566473727</v>
      </c>
      <c r="Q19" s="10">
        <v>6.5483768521721556E-3</v>
      </c>
      <c r="R19" s="10">
        <v>0.23792266387221328</v>
      </c>
      <c r="S19" s="33">
        <f>Table2[[#This Row],[b/wnc,max]]*Table2[[#This Row],[hnc/h0]]</f>
        <v>0.28115957286184817</v>
      </c>
      <c r="T19" s="35">
        <v>2.7523131868131934E-2</v>
      </c>
      <c r="U19" s="10">
        <v>0.35194096379231832</v>
      </c>
      <c r="V19" s="10">
        <v>8.8700686361386991E-3</v>
      </c>
      <c r="W19" s="38">
        <v>0.72332638752608303</v>
      </c>
      <c r="X19" s="10">
        <f>IF(Table2[[#This Row],[Qs]]&gt;0,Table2[[#This Row],[b]]/(Table2[[#This Row],[Q ]]*$I$7+$I$8),Table2[[#This Row],[b]]/(Table2[[#This Row],[Q ]]*$I$4+$I$5))</f>
        <v>2.8243932048987848</v>
      </c>
    </row>
    <row r="20" spans="2:24" x14ac:dyDescent="0.25">
      <c r="B20" s="9">
        <v>1204</v>
      </c>
      <c r="C20" s="10">
        <v>31</v>
      </c>
      <c r="D20" s="10">
        <v>5.8631578947368418E-3</v>
      </c>
      <c r="E20" s="10">
        <v>1.6611295681063123E-3</v>
      </c>
      <c r="F20" s="11">
        <v>3.6494162604161169E-2</v>
      </c>
      <c r="G20" s="11">
        <v>3.796084420537825E-2</v>
      </c>
      <c r="H20" s="11">
        <v>4.3428233678134476E-2</v>
      </c>
      <c r="I20" s="11">
        <v>5.9377816879337804E-2</v>
      </c>
      <c r="J20" s="11">
        <v>4.1376473207415637E-2</v>
      </c>
      <c r="K20" s="10">
        <v>0.17</v>
      </c>
      <c r="L20" s="30">
        <v>0.53814321404478382</v>
      </c>
      <c r="M20" s="30">
        <v>1.1411368484946538</v>
      </c>
      <c r="N20" s="10">
        <v>0.3063839560818391</v>
      </c>
      <c r="O20" s="10">
        <v>0.67667939012230838</v>
      </c>
      <c r="P20" s="30">
        <v>0.7861020662032695</v>
      </c>
      <c r="Q20" s="10">
        <v>1.0475943576010342E-2</v>
      </c>
      <c r="R20" s="10">
        <v>0.44825752796320234</v>
      </c>
      <c r="S20" s="33">
        <f>Table2[[#This Row],[b/wnc,max]]*Table2[[#This Row],[hnc/h0]]</f>
        <v>0.4230354924738729</v>
      </c>
      <c r="T20" s="35">
        <v>2.3370368421052633E-2</v>
      </c>
      <c r="U20" s="10">
        <v>0.29840537446587573</v>
      </c>
      <c r="V20" s="10">
        <v>5.3417160417782578E-3</v>
      </c>
      <c r="W20" s="38">
        <v>0.65814050308669392</v>
      </c>
      <c r="X20" s="10">
        <f>IF(Table2[[#This Row],[Qs]]&gt;0,Table2[[#This Row],[b]]/(Table2[[#This Row],[Q ]]*$I$7+$I$8),Table2[[#This Row],[b]]/(Table2[[#This Row],[Q ]]*$I$4+$I$5))</f>
        <v>3.6420487743548282</v>
      </c>
    </row>
    <row r="21" spans="2:24" x14ac:dyDescent="0.25">
      <c r="B21" s="9">
        <v>1210</v>
      </c>
      <c r="C21" s="10">
        <v>6</v>
      </c>
      <c r="D21" s="10">
        <v>6.6087301587301533E-3</v>
      </c>
      <c r="E21" s="10">
        <v>1.5025041736227141E-3</v>
      </c>
      <c r="F21" s="10">
        <v>3.8974909713430136E-2</v>
      </c>
      <c r="G21" s="10">
        <v>4.14922059416361E-2</v>
      </c>
      <c r="H21" s="10">
        <v>5.1176542935079491E-2</v>
      </c>
      <c r="I21" s="11">
        <v>7.7233980096539798E-2</v>
      </c>
      <c r="J21" s="10">
        <v>4.0122620907050766E-2</v>
      </c>
      <c r="K21" s="10">
        <v>0.15</v>
      </c>
      <c r="L21" s="30">
        <v>0.46274074072673549</v>
      </c>
      <c r="M21" s="30">
        <v>1.1006778064323814</v>
      </c>
      <c r="N21" s="10">
        <v>0.16624182794180062</v>
      </c>
      <c r="O21" s="10">
        <v>0.45074157021438871</v>
      </c>
      <c r="P21" s="30">
        <v>0.62835509926701516</v>
      </c>
      <c r="Q21" s="10">
        <v>5.4468390729946279E-3</v>
      </c>
      <c r="R21" s="10">
        <v>0.22171353578164918</v>
      </c>
      <c r="S21" s="33">
        <f>Table2[[#This Row],[b/wnc,max]]*Table2[[#This Row],[hnc/h0]]</f>
        <v>0.29076550407424001</v>
      </c>
      <c r="T21" s="35">
        <v>2.4567011904761897E-2</v>
      </c>
      <c r="U21" s="10">
        <v>0.53525739440389186</v>
      </c>
      <c r="V21" s="10">
        <v>1.0835223204820995E-2</v>
      </c>
      <c r="W21" s="38">
        <v>0.63524403629332371</v>
      </c>
      <c r="X21" s="10">
        <f>IF(Table2[[#This Row],[Qs]]&gt;0,Table2[[#This Row],[b]]/(Table2[[#This Row],[Q ]]*$I$7+$I$8),Table2[[#This Row],[b]]/(Table2[[#This Row],[Q ]]*$I$4+$I$5))</f>
        <v>3.090848364483338</v>
      </c>
    </row>
    <row r="22" spans="2:24" x14ac:dyDescent="0.25">
      <c r="B22" s="9">
        <v>1205</v>
      </c>
      <c r="C22" s="10">
        <v>6</v>
      </c>
      <c r="D22" s="10">
        <v>6.6870588235294175E-3</v>
      </c>
      <c r="E22" s="10">
        <v>3.62E-3</v>
      </c>
      <c r="F22" s="11">
        <v>4.006380645938825E-2</v>
      </c>
      <c r="G22" s="11">
        <v>4.0392565745539774E-2</v>
      </c>
      <c r="H22" s="11">
        <v>4.6881600484876967E-2</v>
      </c>
      <c r="I22" s="11">
        <v>6.182363468551505E-2</v>
      </c>
      <c r="J22" s="11">
        <v>4.3900699865022645E-2</v>
      </c>
      <c r="K22" s="10">
        <v>0.187</v>
      </c>
      <c r="L22" s="30">
        <v>0.57534424287455455</v>
      </c>
      <c r="M22" s="30">
        <v>1.0924467763810508</v>
      </c>
      <c r="N22" s="10">
        <v>0.38162119605127726</v>
      </c>
      <c r="O22" s="10">
        <v>0.71275012458450648</v>
      </c>
      <c r="P22" s="30">
        <v>0.78813021225463209</v>
      </c>
      <c r="Q22" s="10">
        <v>1.1240352643380884E-2</v>
      </c>
      <c r="R22" s="10">
        <v>0.45520899921356928</v>
      </c>
      <c r="S22" s="33">
        <f>Table2[[#This Row],[b/wnc,max]]*Table2[[#This Row],[hnc/h0]]</f>
        <v>0.45344618025620326</v>
      </c>
      <c r="T22" s="35">
        <v>2.4692729411764716E-2</v>
      </c>
      <c r="U22" s="10">
        <v>0.20241220785448685</v>
      </c>
      <c r="V22" s="10">
        <v>4.1450235747008436E-3</v>
      </c>
      <c r="W22" s="38">
        <v>0.63006947543305336</v>
      </c>
      <c r="X22" s="10">
        <f>IF(Table2[[#This Row],[Qs]]&gt;0,Table2[[#This Row],[b]]/(Table2[[#This Row],[Q ]]*$I$7+$I$8),Table2[[#This Row],[b]]/(Table2[[#This Row],[Q ]]*$I$4+$I$5))</f>
        <v>3.8378597176647977</v>
      </c>
    </row>
    <row r="23" spans="2:24" x14ac:dyDescent="0.25">
      <c r="B23" s="9">
        <v>1205</v>
      </c>
      <c r="C23" s="10">
        <v>3</v>
      </c>
      <c r="D23" s="10">
        <v>5.8652406417112326E-3</v>
      </c>
      <c r="E23" s="10">
        <v>1.2499999999999796E-3</v>
      </c>
      <c r="F23" s="11">
        <v>3.9655748519410276E-2</v>
      </c>
      <c r="G23" s="11">
        <v>3.8863377795802942E-2</v>
      </c>
      <c r="H23" s="11">
        <v>4.4583489414947115E-2</v>
      </c>
      <c r="I23" s="11">
        <v>6.0182686728605848E-2</v>
      </c>
      <c r="J23" s="11">
        <v>4.2567024760310768E-2</v>
      </c>
      <c r="K23" s="10">
        <v>0.187</v>
      </c>
      <c r="L23" s="30">
        <v>0.59191432902607999</v>
      </c>
      <c r="M23" s="30">
        <v>1.0273603574003658</v>
      </c>
      <c r="N23" s="10">
        <v>0.2301894423130901</v>
      </c>
      <c r="O23" s="10">
        <v>0.65922578274672539</v>
      </c>
      <c r="P23" s="30">
        <v>0.77567493838383716</v>
      </c>
      <c r="Q23" s="10">
        <v>1.0052353780167207E-2</v>
      </c>
      <c r="R23" s="10">
        <v>0.43007093230826243</v>
      </c>
      <c r="S23" s="33">
        <f>Table2[[#This Row],[b/wnc,max]]*Table2[[#This Row],[hnc/h0]]</f>
        <v>0.45913311069581492</v>
      </c>
      <c r="T23" s="35">
        <v>2.3373711229946529E-2</v>
      </c>
      <c r="U23" s="10">
        <v>0.36816220669124167</v>
      </c>
      <c r="V23" s="10">
        <v>6.5929270352246168E-3</v>
      </c>
      <c r="W23" s="38">
        <v>0.59255679081153578</v>
      </c>
      <c r="X23" s="10">
        <f>IF(Table2[[#This Row],[Qs]]&gt;0,Table2[[#This Row],[b]]/(Table2[[#This Row],[Q ]]*$I$7+$I$8),Table2[[#This Row],[b]]/(Table2[[#This Row],[Q ]]*$I$4+$I$5))</f>
        <v>4.0058093386662721</v>
      </c>
    </row>
    <row r="24" spans="2:24" x14ac:dyDescent="0.25">
      <c r="B24" s="9">
        <v>1204</v>
      </c>
      <c r="C24" s="10">
        <v>14</v>
      </c>
      <c r="D24" s="10">
        <v>8.0322175732217456E-3</v>
      </c>
      <c r="E24" s="10">
        <v>5.0420168067226417E-3</v>
      </c>
      <c r="F24" s="11">
        <v>4.3890647112112983E-2</v>
      </c>
      <c r="G24" s="11">
        <v>4.9111263216571943E-2</v>
      </c>
      <c r="H24" s="11">
        <v>6.5559861009200318E-2</v>
      </c>
      <c r="I24" s="11">
        <v>7.7473769485090063E-2</v>
      </c>
      <c r="J24" s="11">
        <v>4.5198647524100077E-2</v>
      </c>
      <c r="K24" s="10">
        <v>0.15</v>
      </c>
      <c r="L24" s="30">
        <v>0.44128595329145776</v>
      </c>
      <c r="M24" s="30">
        <v>1.2801696055400356</v>
      </c>
      <c r="N24" s="10">
        <v>0.25764826330282931</v>
      </c>
      <c r="O24" s="10">
        <v>0.54438211224503352</v>
      </c>
      <c r="P24" s="30">
        <v>0.6720837926311074</v>
      </c>
      <c r="Q24" s="10">
        <v>7.3131064170013655E-3</v>
      </c>
      <c r="R24" s="10">
        <v>0.27235161684359055</v>
      </c>
      <c r="S24" s="33">
        <f>Table2[[#This Row],[b/wnc,max]]*Table2[[#This Row],[hnc/h0]]</f>
        <v>0.29658113712295664</v>
      </c>
      <c r="T24" s="35">
        <v>2.6851709205020901E-2</v>
      </c>
      <c r="U24" s="10">
        <v>0.2752758834737975</v>
      </c>
      <c r="V24" s="10">
        <v>6.6563701167606966E-3</v>
      </c>
      <c r="W24" s="38">
        <v>0.73875450203263116</v>
      </c>
      <c r="X24" s="10">
        <f>IF(Table2[[#This Row],[Qs]]&gt;0,Table2[[#This Row],[b]]/(Table2[[#This Row],[Q ]]*$I$7+$I$8),Table2[[#This Row],[b]]/(Table2[[#This Row],[Q ]]*$I$4+$I$5))</f>
        <v>2.8808002729507107</v>
      </c>
    </row>
    <row r="25" spans="2:24" x14ac:dyDescent="0.25">
      <c r="B25" s="9">
        <v>1204</v>
      </c>
      <c r="C25" s="10">
        <v>28</v>
      </c>
      <c r="D25" s="10">
        <v>6.9284463894967278E-3</v>
      </c>
      <c r="E25" s="10">
        <v>3.2894736842105261E-3</v>
      </c>
      <c r="F25" s="11">
        <v>4.0965916697251054E-2</v>
      </c>
      <c r="G25" s="11">
        <v>4.1464137923170254E-2</v>
      </c>
      <c r="H25" s="11">
        <v>5.0062381462082341E-2</v>
      </c>
      <c r="I25" s="11">
        <v>6.4783589246434861E-2</v>
      </c>
      <c r="J25" s="11">
        <v>4.3898731608163044E-2</v>
      </c>
      <c r="K25" s="10">
        <v>0.17</v>
      </c>
      <c r="L25" s="30">
        <v>0.51877458516860198</v>
      </c>
      <c r="M25" s="30">
        <v>1.1888990046190324</v>
      </c>
      <c r="N25" s="10">
        <v>0.30029117769066682</v>
      </c>
      <c r="O25" s="10">
        <v>0.67308852253277296</v>
      </c>
      <c r="P25" s="30">
        <v>0.76138286243677966</v>
      </c>
      <c r="Q25" s="10">
        <v>1.0248417020726269E-2</v>
      </c>
      <c r="R25" s="10">
        <v>0.40862651870040506</v>
      </c>
      <c r="S25" s="33">
        <f>Table2[[#This Row],[b/wnc,max]]*Table2[[#This Row],[hnc/h0]]</f>
        <v>0.39498607861512314</v>
      </c>
      <c r="T25" s="35">
        <v>2.508015645514225E-2</v>
      </c>
      <c r="U25" s="10">
        <v>0.20601464276626402</v>
      </c>
      <c r="V25" s="10">
        <v>4.365303995968961E-3</v>
      </c>
      <c r="W25" s="38">
        <v>0.68580474476027631</v>
      </c>
      <c r="X25" s="10">
        <f>IF(Table2[[#This Row],[Qs]]&gt;0,Table2[[#This Row],[b]]/(Table2[[#This Row],[Q ]]*$I$7+$I$8),Table2[[#This Row],[b]]/(Table2[[#This Row],[Q ]]*$I$4+$I$5))</f>
        <v>3.4465201208718401</v>
      </c>
    </row>
    <row r="26" spans="2:24" x14ac:dyDescent="0.25">
      <c r="B26" s="9">
        <v>1210</v>
      </c>
      <c r="C26" s="10">
        <v>14</v>
      </c>
      <c r="D26" s="10">
        <v>9.2526315789473422E-3</v>
      </c>
      <c r="E26" s="10">
        <v>4.4052863436123352E-3</v>
      </c>
      <c r="F26" s="10">
        <v>4.7394664878999404E-2</v>
      </c>
      <c r="G26" s="10">
        <v>5.6907307133102353E-2</v>
      </c>
      <c r="H26" s="10">
        <v>7.6198542542753614E-2</v>
      </c>
      <c r="I26" s="11">
        <v>8.6159175550715533E-2</v>
      </c>
      <c r="J26" s="10">
        <v>4.7827906106217143E-2</v>
      </c>
      <c r="K26" s="10">
        <v>0.15</v>
      </c>
      <c r="L26" s="30">
        <v>0.42441533133624604</v>
      </c>
      <c r="M26" s="30">
        <v>1.2820120371623973</v>
      </c>
      <c r="N26" s="10">
        <v>0.13171448456384341</v>
      </c>
      <c r="O26" s="10">
        <v>0.50431983808912673</v>
      </c>
      <c r="P26" s="30">
        <v>0.6395437858025943</v>
      </c>
      <c r="Q26" s="10">
        <v>6.5523060652510519E-3</v>
      </c>
      <c r="R26" s="10">
        <v>0.22742791864758644</v>
      </c>
      <c r="S26" s="33">
        <f>Table2[[#This Row],[b/wnc,max]]*Table2[[#This Row],[hnc/h0]]</f>
        <v>0.2714321877554452</v>
      </c>
      <c r="T26" s="35">
        <v>2.8810473684210483E-2</v>
      </c>
      <c r="U26" s="10">
        <v>0.28928007299886604</v>
      </c>
      <c r="V26" s="10">
        <v>7.8099122876434598E-3</v>
      </c>
      <c r="W26" s="38">
        <v>0.73990703802127056</v>
      </c>
      <c r="X26" s="10">
        <f>IF(Table2[[#This Row],[Qs]]&gt;0,Table2[[#This Row],[b]]/(Table2[[#This Row],[Q ]]*$I$7+$I$8),Table2[[#This Row],[b]]/(Table2[[#This Row],[Q ]]*$I$4+$I$5))</f>
        <v>2.7221963105899118</v>
      </c>
    </row>
    <row r="27" spans="2:24" x14ac:dyDescent="0.25">
      <c r="B27" s="9">
        <v>1205</v>
      </c>
      <c r="C27" s="10">
        <v>9</v>
      </c>
      <c r="D27" s="10">
        <v>7.4214175654853899E-3</v>
      </c>
      <c r="E27" s="10">
        <v>4.7000000000000002E-3</v>
      </c>
      <c r="F27" s="11">
        <v>4.1865250775087376E-2</v>
      </c>
      <c r="G27" s="11">
        <v>4.2416580074764572E-2</v>
      </c>
      <c r="H27" s="11">
        <v>5.0277345999457296E-2</v>
      </c>
      <c r="I27" s="11">
        <v>6.6021834374321006E-2</v>
      </c>
      <c r="J27" s="11">
        <v>4.5362598311994753E-2</v>
      </c>
      <c r="K27" s="10">
        <v>0.187</v>
      </c>
      <c r="L27" s="30">
        <v>0.56130330757351132</v>
      </c>
      <c r="M27" s="30">
        <v>1.1127303371235195</v>
      </c>
      <c r="N27" s="10">
        <v>0.32649138476722284</v>
      </c>
      <c r="O27" s="10">
        <v>0.69430344937038202</v>
      </c>
      <c r="P27" s="30">
        <v>0.76566398026633131</v>
      </c>
      <c r="Q27" s="10">
        <v>1.0742073229287245E-2</v>
      </c>
      <c r="R27" s="10">
        <v>0.41521075510350614</v>
      </c>
      <c r="S27" s="33">
        <f>Table2[[#This Row],[b/wnc,max]]*Table2[[#This Row],[hnc/h0]]</f>
        <v>0.42976972461339147</v>
      </c>
      <c r="T27" s="35">
        <v>2.5871375192604053E-2</v>
      </c>
      <c r="U27" s="10">
        <v>0.16108401063269581</v>
      </c>
      <c r="V27" s="10">
        <v>3.6369933908761386E-3</v>
      </c>
      <c r="W27" s="38">
        <v>0.64186477252137675</v>
      </c>
      <c r="X27" s="10">
        <f>IF(Table2[[#This Row],[Qs]]&gt;0,Table2[[#This Row],[b]]/(Table2[[#This Row],[Q ]]*$I$7+$I$8),Table2[[#This Row],[b]]/(Table2[[#This Row],[Q ]]*$I$4+$I$5))</f>
        <v>3.6992680628477843</v>
      </c>
    </row>
    <row r="28" spans="2:24" x14ac:dyDescent="0.25">
      <c r="B28" s="9">
        <v>1210</v>
      </c>
      <c r="C28" s="10">
        <v>16</v>
      </c>
      <c r="D28" s="10">
        <v>9.3241525423728502E-3</v>
      </c>
      <c r="E28" s="10">
        <v>6.382978723404255E-3</v>
      </c>
      <c r="F28" s="10">
        <v>4.8063591077293216E-2</v>
      </c>
      <c r="G28" s="10">
        <v>6.2043225299011344E-2</v>
      </c>
      <c r="H28" s="10">
        <v>7.9448090157468315E-2</v>
      </c>
      <c r="I28" s="11">
        <v>8.865680087408967E-2</v>
      </c>
      <c r="J28" s="10">
        <v>4.8391201206137054E-2</v>
      </c>
      <c r="K28" s="10">
        <v>0.15</v>
      </c>
      <c r="L28" s="30">
        <v>0.42346657149040323</v>
      </c>
      <c r="M28" s="30">
        <v>1.2511279409313869</v>
      </c>
      <c r="N28" s="10">
        <v>0.18542403327931684</v>
      </c>
      <c r="O28" s="10">
        <v>0.47905154556193524</v>
      </c>
      <c r="P28" s="30">
        <v>0.62353199423912498</v>
      </c>
      <c r="Q28" s="10">
        <v>6.0448116992477428E-3</v>
      </c>
      <c r="R28" s="10">
        <v>0.20898034070450694</v>
      </c>
      <c r="S28" s="33">
        <f>Table2[[#This Row],[b/wnc,max]]*Table2[[#This Row],[hnc/h0]]</f>
        <v>0.26404495581501614</v>
      </c>
      <c r="T28" s="35">
        <v>2.8925264830508425E-2</v>
      </c>
      <c r="U28" s="10">
        <v>0.36989907918421028</v>
      </c>
      <c r="V28" s="10">
        <v>1.0041807041815558E-2</v>
      </c>
      <c r="W28" s="38">
        <v>0.72211283936390669</v>
      </c>
      <c r="X28" s="10">
        <f>IF(Table2[[#This Row],[Qs]]&gt;0,Table2[[#This Row],[b]]/(Table2[[#This Row],[Q ]]*$I$7+$I$8),Table2[[#This Row],[b]]/(Table2[[#This Row],[Q ]]*$I$4+$I$5))</f>
        <v>2.7134414846328974</v>
      </c>
    </row>
    <row r="29" spans="2:24" x14ac:dyDescent="0.25">
      <c r="B29" s="9">
        <v>1204</v>
      </c>
      <c r="C29" s="10">
        <v>4</v>
      </c>
      <c r="D29" s="10">
        <v>7.3880597014925461E-3</v>
      </c>
      <c r="E29" s="10">
        <v>4.0598290598290723E-3</v>
      </c>
      <c r="F29" s="11">
        <v>4.1753046478635827E-2</v>
      </c>
      <c r="G29" s="11">
        <v>4.2048152354179767E-2</v>
      </c>
      <c r="H29" s="11">
        <v>5.2740507993982423E-2</v>
      </c>
      <c r="I29" s="11">
        <v>6.7228357207045314E-2</v>
      </c>
      <c r="J29" s="11">
        <v>4.5859053930372061E-2</v>
      </c>
      <c r="K29" s="10">
        <v>0.17</v>
      </c>
      <c r="L29" s="30">
        <v>0.5108420319318604</v>
      </c>
      <c r="M29" s="30">
        <v>1.2048507813025666</v>
      </c>
      <c r="N29" s="10">
        <v>0.28705814281930853</v>
      </c>
      <c r="O29" s="10">
        <v>0.6666412078088102</v>
      </c>
      <c r="P29" s="30">
        <v>0.75068946701770956</v>
      </c>
      <c r="Q29" s="10">
        <v>1.0073610564543327E-2</v>
      </c>
      <c r="R29" s="10">
        <v>0.39018028600175314</v>
      </c>
      <c r="S29" s="33">
        <f>Table2[[#This Row],[b/wnc,max]]*Table2[[#This Row],[hnc/h0]]</f>
        <v>0.38348373268117203</v>
      </c>
      <c r="T29" s="35">
        <v>2.5817835820895536E-2</v>
      </c>
      <c r="U29" s="10">
        <v>0.22064074988683177</v>
      </c>
      <c r="V29" s="10">
        <v>4.9615374275203024E-3</v>
      </c>
      <c r="W29" s="38">
        <v>0.69505460180520984</v>
      </c>
      <c r="X29" s="10">
        <f>IF(Table2[[#This Row],[Qs]]&gt;0,Table2[[#This Row],[b]]/(Table2[[#This Row],[Q ]]*$I$7+$I$8),Table2[[#This Row],[b]]/(Table2[[#This Row],[Q ]]*$I$4+$I$5))</f>
        <v>3.3684964975933829</v>
      </c>
    </row>
    <row r="30" spans="2:24" x14ac:dyDescent="0.25">
      <c r="B30" s="9">
        <v>1204</v>
      </c>
      <c r="C30" s="10">
        <v>9</v>
      </c>
      <c r="D30" s="10">
        <v>7.9969740634006237E-3</v>
      </c>
      <c r="E30" s="10">
        <v>5.3468208092485384E-3</v>
      </c>
      <c r="F30" s="11">
        <v>4.3813253730715415E-2</v>
      </c>
      <c r="G30" s="11">
        <v>4.3883434610470638E-2</v>
      </c>
      <c r="H30" s="11">
        <v>5.5083932127573579E-2</v>
      </c>
      <c r="I30" s="11">
        <v>7.0590738505598494E-2</v>
      </c>
      <c r="J30" s="11">
        <v>4.7629339072968804E-2</v>
      </c>
      <c r="K30" s="10">
        <v>0.17</v>
      </c>
      <c r="L30" s="30">
        <v>0.50069884311137614</v>
      </c>
      <c r="M30" s="30">
        <v>1.2219128793144236</v>
      </c>
      <c r="N30" s="10">
        <v>0.27788202026397768</v>
      </c>
      <c r="O30" s="10">
        <v>0.65431298640014002</v>
      </c>
      <c r="P30" s="30">
        <v>0.73637502231728336</v>
      </c>
      <c r="Q30" s="10">
        <v>9.7866861182646456E-3</v>
      </c>
      <c r="R30" s="10">
        <v>0.36524104321754752</v>
      </c>
      <c r="S30" s="33">
        <f>Table2[[#This Row],[b/wnc,max]]*Table2[[#This Row],[hnc/h0]]</f>
        <v>0.36870212177037753</v>
      </c>
      <c r="T30" s="35">
        <v>2.6795143371758E-2</v>
      </c>
      <c r="U30" s="10">
        <v>0.215384085365603</v>
      </c>
      <c r="V30" s="10">
        <v>5.1889920257808669E-3</v>
      </c>
      <c r="W30" s="38">
        <v>0.70495862956519495</v>
      </c>
      <c r="X30" s="10">
        <f>IF(Table2[[#This Row],[Qs]]&gt;0,Table2[[#This Row],[b]]/(Table2[[#This Row],[Q ]]*$I$7+$I$8),Table2[[#This Row],[b]]/(Table2[[#This Row],[Q ]]*$I$4+$I$5))</f>
        <v>3.270409585695921</v>
      </c>
    </row>
    <row r="31" spans="2:24" x14ac:dyDescent="0.25">
      <c r="B31" s="9">
        <v>1205</v>
      </c>
      <c r="C31" s="10">
        <v>19</v>
      </c>
      <c r="D31" s="10">
        <v>8.76055979643766E-3</v>
      </c>
      <c r="E31" s="10">
        <v>9.0399999999999994E-3</v>
      </c>
      <c r="F31" s="11">
        <v>4.6689490288708599E-2</v>
      </c>
      <c r="G31" s="11">
        <v>4.5796005991103513E-2</v>
      </c>
      <c r="H31" s="11">
        <v>5.6418750110201123E-2</v>
      </c>
      <c r="I31" s="11">
        <v>7.0418199403900164E-2</v>
      </c>
      <c r="J31" s="11">
        <v>4.9044755855938142E-2</v>
      </c>
      <c r="K31" s="10">
        <v>0.187</v>
      </c>
      <c r="L31" s="30">
        <v>0.53738806869525191</v>
      </c>
      <c r="M31" s="30">
        <v>1.1774294135300907</v>
      </c>
      <c r="N31" s="10">
        <v>0.33194488819176626</v>
      </c>
      <c r="O31" s="10">
        <v>0.72032669561470397</v>
      </c>
      <c r="P31" s="30">
        <v>0.76513423527111912</v>
      </c>
      <c r="Q31" s="10">
        <v>1.1461383864978261E-2</v>
      </c>
      <c r="R31" s="10">
        <v>0.40903276825546003</v>
      </c>
      <c r="S31" s="33">
        <f>Table2[[#This Row],[b/wnc,max]]*Table2[[#This Row],[hnc/h0]]</f>
        <v>0.4111740089849652</v>
      </c>
      <c r="T31" s="35">
        <v>2.8020698473282445E-2</v>
      </c>
      <c r="U31" s="10">
        <v>9.4230921042225566E-2</v>
      </c>
      <c r="V31" s="10">
        <v>2.4426926643085524E-3</v>
      </c>
      <c r="W31" s="38">
        <v>0.67922164829541676</v>
      </c>
      <c r="X31" s="10">
        <f>IF(Table2[[#This Row],[Qs]]&gt;0,Table2[[#This Row],[b]]/(Table2[[#This Row],[Q ]]*$I$7+$I$8),Table2[[#This Row],[b]]/(Table2[[#This Row],[Q ]]*$I$4+$I$5))</f>
        <v>3.4707158254738775</v>
      </c>
    </row>
    <row r="32" spans="2:24" x14ac:dyDescent="0.25">
      <c r="B32" s="9">
        <v>1210</v>
      </c>
      <c r="C32" s="10">
        <v>4</v>
      </c>
      <c r="D32" s="10">
        <v>5.6235537190082651E-3</v>
      </c>
      <c r="E32" s="10">
        <v>2.4896265560166919E-3</v>
      </c>
      <c r="F32" s="11">
        <v>3.5227121278267277E-2</v>
      </c>
      <c r="G32" s="11">
        <v>3.7581816480630088E-2</v>
      </c>
      <c r="H32" s="11">
        <v>4.0613285683701761E-2</v>
      </c>
      <c r="I32" s="11">
        <v>5.2040279347050175E-2</v>
      </c>
      <c r="J32" s="11">
        <v>4.0925850948092077E-2</v>
      </c>
      <c r="K32" s="10">
        <v>0.2</v>
      </c>
      <c r="L32" s="30">
        <v>0.63847119232481808</v>
      </c>
      <c r="M32" s="30">
        <v>1.0207206849600272</v>
      </c>
      <c r="N32" s="10">
        <v>0.55497529089972453</v>
      </c>
      <c r="O32" s="10">
        <v>0.83915001588581706</v>
      </c>
      <c r="P32" s="30">
        <v>0.88549519652861386</v>
      </c>
      <c r="Q32" s="10">
        <v>1.477383550663524E-2</v>
      </c>
      <c r="R32" s="10">
        <v>0.64273739074948755</v>
      </c>
      <c r="S32" s="33">
        <f>Table2[[#This Row],[b/wnc,max]]*Table2[[#This Row],[hnc/h0]]</f>
        <v>0.56536317392552315</v>
      </c>
      <c r="T32" s="35">
        <v>2.2985803719008265E-2</v>
      </c>
      <c r="U32" s="10">
        <v>0.17189282618912546</v>
      </c>
      <c r="V32" s="10">
        <v>2.9410180583198334E-3</v>
      </c>
      <c r="W32" s="38">
        <v>0.58827475564377474</v>
      </c>
      <c r="X32" s="10">
        <f>IF(Table2[[#This Row],[Qs]]&gt;0,Table2[[#This Row],[b]]/(Table2[[#This Row],[Q ]]*$I$7+$I$8),Table2[[#This Row],[b]]/(Table2[[#This Row],[Q ]]*$I$4+$I$5))</f>
        <v>4.3401442780460631</v>
      </c>
    </row>
    <row r="33" spans="2:24" x14ac:dyDescent="0.25">
      <c r="B33" s="9">
        <v>1210</v>
      </c>
      <c r="C33" s="10">
        <v>10</v>
      </c>
      <c r="D33" s="10">
        <v>6.9764705882352854E-3</v>
      </c>
      <c r="E33" s="10">
        <v>4.2194092827004216E-3</v>
      </c>
      <c r="F33" s="11">
        <v>4.0265314660950888E-2</v>
      </c>
      <c r="G33" s="11">
        <v>4.1376921802750932E-2</v>
      </c>
      <c r="H33" s="11">
        <v>4.4545094464170175E-2</v>
      </c>
      <c r="I33" s="11">
        <v>6.0209363638382203E-2</v>
      </c>
      <c r="J33" s="11">
        <v>4.5167800333182559E-2</v>
      </c>
      <c r="K33" s="10">
        <v>0.2</v>
      </c>
      <c r="L33" s="30">
        <v>0.60933437541869317</v>
      </c>
      <c r="M33" s="30">
        <v>1.0615842010529997</v>
      </c>
      <c r="N33" s="10">
        <v>0.37463134263868081</v>
      </c>
      <c r="O33" s="10">
        <v>0.78343890958422568</v>
      </c>
      <c r="P33" s="30">
        <v>0.8212093601703202</v>
      </c>
      <c r="Q33" s="10">
        <v>1.3021729846936564E-2</v>
      </c>
      <c r="R33" s="10">
        <v>0.51761370813196461</v>
      </c>
      <c r="S33" s="33">
        <f>Table2[[#This Row],[b/wnc,max]]*Table2[[#This Row],[hnc/h0]]</f>
        <v>0.50039109256736669</v>
      </c>
      <c r="T33" s="35">
        <v>2.5157235294117633E-2</v>
      </c>
      <c r="U33" s="10">
        <v>0.14130909845184317</v>
      </c>
      <c r="V33" s="10">
        <v>3.0138898915180248E-3</v>
      </c>
      <c r="W33" s="38">
        <v>0.61215439303949171</v>
      </c>
      <c r="X33" s="10">
        <f>IF(Table2[[#This Row],[Qs]]&gt;0,Table2[[#This Row],[b]]/(Table2[[#This Row],[Q ]]*$I$7+$I$8),Table2[[#This Row],[b]]/(Table2[[#This Row],[Q ]]*$I$4+$I$5))</f>
        <v>4.044939848842402</v>
      </c>
    </row>
    <row r="34" spans="2:24" x14ac:dyDescent="0.25">
      <c r="B34" s="9">
        <v>1205</v>
      </c>
      <c r="C34" s="10">
        <v>13</v>
      </c>
      <c r="D34" s="10">
        <v>8.098412698412721E-3</v>
      </c>
      <c r="E34" s="10">
        <v>4.7703180212014433E-3</v>
      </c>
      <c r="F34" s="11">
        <v>4.4087935087979715E-2</v>
      </c>
      <c r="G34" s="11">
        <v>4.395998157071946E-2</v>
      </c>
      <c r="H34" s="11">
        <v>5.328044968325317E-2</v>
      </c>
      <c r="I34" s="11">
        <v>6.7781090447145712E-2</v>
      </c>
      <c r="J34" s="11">
        <v>4.7087514767705077E-2</v>
      </c>
      <c r="K34" s="10">
        <v>0.187</v>
      </c>
      <c r="L34" s="30">
        <v>0.54895291842446425</v>
      </c>
      <c r="M34" s="30">
        <v>1.1520519608339601</v>
      </c>
      <c r="N34" s="10">
        <v>0.23620408738402365</v>
      </c>
      <c r="O34" s="10">
        <v>0.71886973041753344</v>
      </c>
      <c r="P34" s="30">
        <v>0.77061924012334126</v>
      </c>
      <c r="Q34" s="10">
        <v>1.1363668916785332E-2</v>
      </c>
      <c r="R34" s="10">
        <v>0.42153308812929424</v>
      </c>
      <c r="S34" s="33">
        <f>Table2[[#This Row],[b/wnc,max]]*Table2[[#This Row],[hnc/h0]]</f>
        <v>0.42303368085975118</v>
      </c>
      <c r="T34" s="35">
        <v>2.6957952380952416E-2</v>
      </c>
      <c r="U34" s="10">
        <v>0.10552141502372561</v>
      </c>
      <c r="V34" s="10">
        <v>2.5690834603982193E-3</v>
      </c>
      <c r="W34" s="38">
        <v>0.66454730496738912</v>
      </c>
      <c r="X34" s="10">
        <f>IF(Table2[[#This Row],[Qs]]&gt;0,Table2[[#This Row],[b]]/(Table2[[#This Row],[Q ]]*$I$7+$I$8),Table2[[#This Row],[b]]/(Table2[[#This Row],[Q ]]*$I$4+$I$5))</f>
        <v>3.5800839224109686</v>
      </c>
    </row>
    <row r="35" spans="2:24" x14ac:dyDescent="0.25">
      <c r="B35" s="9">
        <v>1204</v>
      </c>
      <c r="C35" s="10">
        <v>24</v>
      </c>
      <c r="D35" s="10">
        <v>9.7361158432709219E-3</v>
      </c>
      <c r="E35" s="10">
        <v>1.3993174061433428E-2</v>
      </c>
      <c r="F35" s="11">
        <v>4.9798877552893778E-2</v>
      </c>
      <c r="G35" s="11">
        <v>4.8635349218362593E-2</v>
      </c>
      <c r="H35" s="11">
        <v>6.075257751346929E-2</v>
      </c>
      <c r="I35" s="11">
        <v>7.5987487805804152E-2</v>
      </c>
      <c r="J35" s="11">
        <v>5.2349821743625444E-2</v>
      </c>
      <c r="K35" s="10">
        <v>0.17</v>
      </c>
      <c r="L35" s="30">
        <v>0.47382764370279862</v>
      </c>
      <c r="M35" s="30">
        <v>1.3119143334674521</v>
      </c>
      <c r="N35" s="10">
        <v>0.34594614516615896</v>
      </c>
      <c r="O35" s="10">
        <v>0.68638105135862049</v>
      </c>
      <c r="P35" s="30">
        <v>0.74096947119087653</v>
      </c>
      <c r="Q35" s="10">
        <v>1.0773065016730707E-2</v>
      </c>
      <c r="R35" s="10">
        <v>0.36412138721750864</v>
      </c>
      <c r="S35" s="33">
        <f>Table2[[#This Row],[b/wnc,max]]*Table2[[#This Row],[hnc/h0]]</f>
        <v>0.35109181859008176</v>
      </c>
      <c r="T35" s="35">
        <v>2.958646592844983E-2</v>
      </c>
      <c r="U35" s="10">
        <v>0.13677959303664955</v>
      </c>
      <c r="V35" s="10">
        <v>3.8267548761573185E-3</v>
      </c>
      <c r="W35" s="38">
        <v>0.75690962888771607</v>
      </c>
      <c r="X35" s="10">
        <f>IF(Table2[[#This Row],[Qs]]&gt;0,Table2[[#This Row],[b]]/(Table2[[#This Row],[Q ]]*$I$7+$I$8),Table2[[#This Row],[b]]/(Table2[[#This Row],[Q ]]*$I$4+$I$5))</f>
        <v>3.0193017572897141</v>
      </c>
    </row>
    <row r="36" spans="2:24" x14ac:dyDescent="0.25">
      <c r="B36" s="9">
        <v>1204</v>
      </c>
      <c r="C36" s="10">
        <v>23</v>
      </c>
      <c r="D36" s="10">
        <v>9.1881528662421229E-3</v>
      </c>
      <c r="E36" s="10">
        <v>8.9285714285714281E-3</v>
      </c>
      <c r="F36" s="10">
        <v>4.8162614629039487E-2</v>
      </c>
      <c r="G36" s="10">
        <v>4.7047652195476033E-2</v>
      </c>
      <c r="H36" s="10">
        <v>5.914925848563473E-2</v>
      </c>
      <c r="I36" s="11">
        <v>7.3962705622799635E-2</v>
      </c>
      <c r="J36" s="10">
        <v>5.1005375981315382E-2</v>
      </c>
      <c r="K36" s="10">
        <v>0.17</v>
      </c>
      <c r="L36" s="30">
        <v>0.4819775669161146</v>
      </c>
      <c r="M36" s="30">
        <v>1.2897562385333285</v>
      </c>
      <c r="N36" s="10">
        <v>0.27404404728693738</v>
      </c>
      <c r="O36" s="10">
        <v>0.68421535150258017</v>
      </c>
      <c r="P36" s="30">
        <v>0.74283767626094621</v>
      </c>
      <c r="Q36" s="10">
        <v>1.0622248067824967E-2</v>
      </c>
      <c r="R36" s="10">
        <v>0.37002311243061531</v>
      </c>
      <c r="S36" s="33">
        <f>Table2[[#This Row],[b/wnc,max]]*Table2[[#This Row],[hnc/h0]]</f>
        <v>0.35803109581787129</v>
      </c>
      <c r="T36" s="35">
        <v>2.8706985350318605E-2</v>
      </c>
      <c r="U36" s="10">
        <v>0.15295124174576369</v>
      </c>
      <c r="V36" s="10">
        <v>4.1084835289278698E-3</v>
      </c>
      <c r="W36" s="38">
        <v>0.74410676765669159</v>
      </c>
      <c r="X36" s="10">
        <f>IF(Table2[[#This Row],[Qs]]&gt;0,Table2[[#This Row],[b]]/(Table2[[#This Row],[Q ]]*$I$7+$I$8),Table2[[#This Row],[b]]/(Table2[[#This Row],[Q ]]*$I$4+$I$5))</f>
        <v>3.0941560208940424</v>
      </c>
    </row>
    <row r="37" spans="2:24" x14ac:dyDescent="0.25">
      <c r="B37" s="9">
        <v>1210</v>
      </c>
      <c r="C37" s="10">
        <v>5</v>
      </c>
      <c r="D37" s="10">
        <v>6.5988235294117603E-3</v>
      </c>
      <c r="E37" s="10">
        <v>5.5118110236220697E-3</v>
      </c>
      <c r="F37" s="10">
        <v>3.9807778657675097E-2</v>
      </c>
      <c r="G37" s="10">
        <v>4.0128811593071946E-2</v>
      </c>
      <c r="H37" s="10">
        <v>4.2879508108227514E-2</v>
      </c>
      <c r="I37" s="11">
        <v>4.8819589609328105E-2</v>
      </c>
      <c r="J37" s="10">
        <v>4.6317214325774729E-2</v>
      </c>
      <c r="K37" s="10">
        <v>0.23400000000000001</v>
      </c>
      <c r="L37" s="30">
        <v>0.72211989054450032</v>
      </c>
      <c r="M37" s="30"/>
      <c r="N37" s="10">
        <v>0.61362300967841554</v>
      </c>
      <c r="O37" s="10">
        <v>1.1133058413083208</v>
      </c>
      <c r="P37" s="30">
        <v>0.99357122329521552</v>
      </c>
      <c r="Q37" s="10">
        <v>2.270436816527948E-2</v>
      </c>
      <c r="R37" s="37">
        <v>0.92477963453853718</v>
      </c>
      <c r="S37" s="33">
        <f>Table2[[#This Row],[b/wnc,max]]*Table2[[#This Row],[hnc/h0]]</f>
        <v>0.71747754301410627</v>
      </c>
      <c r="T37" s="35">
        <v>2.4551111764705875E-2</v>
      </c>
      <c r="U37" s="10">
        <v>0.15735629496227618</v>
      </c>
      <c r="V37" s="10">
        <v>3.1806628060182221E-3</v>
      </c>
      <c r="W37" s="38"/>
      <c r="X37" s="10">
        <f>IF(Table2[[#This Row],[Qs]]&gt;0,Table2[[#This Row],[b]]/(Table2[[#This Row],[Q ]]*$I$7+$I$8),Table2[[#This Row],[b]]/(Table2[[#This Row],[Q ]]*$I$4+$I$5))</f>
        <v>4.8241713876436858</v>
      </c>
    </row>
    <row r="38" spans="2:24" x14ac:dyDescent="0.25">
      <c r="B38" s="9">
        <v>1210</v>
      </c>
      <c r="C38" s="10">
        <v>11</v>
      </c>
      <c r="D38" s="10">
        <v>7.9787735849056445E-3</v>
      </c>
      <c r="E38" s="10">
        <v>6.1320754716981665E-3</v>
      </c>
      <c r="F38" s="10">
        <v>4.3983658707433274E-2</v>
      </c>
      <c r="G38" s="10">
        <v>4.4053884490776414E-2</v>
      </c>
      <c r="H38" s="10">
        <v>5.040915585481013E-2</v>
      </c>
      <c r="I38" s="11">
        <v>6.689263147365955E-2</v>
      </c>
      <c r="J38" s="10">
        <v>4.7560925393308029E-2</v>
      </c>
      <c r="K38" s="10">
        <v>0.2</v>
      </c>
      <c r="L38" s="30">
        <v>0.58940727066618182</v>
      </c>
      <c r="M38" s="30">
        <v>1.0767857533353808</v>
      </c>
      <c r="N38" s="10">
        <v>0.32149892011120867</v>
      </c>
      <c r="O38" s="10">
        <v>0.72718029658232874</v>
      </c>
      <c r="P38" s="30">
        <v>0.77640859416279828</v>
      </c>
      <c r="Q38" s="10">
        <v>1.1565876469943927E-2</v>
      </c>
      <c r="R38" s="10">
        <v>0.43211185925295154</v>
      </c>
      <c r="S38" s="33">
        <f>Table2[[#This Row],[b/wnc,max]]*Table2[[#This Row],[hnc/h0]]</f>
        <v>0.45762087040726218</v>
      </c>
      <c r="T38" s="35">
        <v>2.6765931603773559E-2</v>
      </c>
      <c r="U38" s="10">
        <v>0.13458775352528898</v>
      </c>
      <c r="V38" s="10">
        <v>3.2362595215986965E-3</v>
      </c>
      <c r="W38" s="38">
        <v>0.62110940315185581</v>
      </c>
      <c r="X38" s="10">
        <f>IF(Table2[[#This Row],[Qs]]&gt;0,Table2[[#This Row],[b]]/(Table2[[#This Row],[Q ]]*$I$7+$I$8),Table2[[#This Row],[b]]/(Table2[[#This Row],[Q ]]*$I$4+$I$5))</f>
        <v>3.8508923720084511</v>
      </c>
    </row>
    <row r="39" spans="2:24" x14ac:dyDescent="0.25">
      <c r="B39" s="9">
        <v>1210</v>
      </c>
      <c r="C39" s="10">
        <v>9</v>
      </c>
      <c r="D39" s="10">
        <v>6.9276699029126188E-3</v>
      </c>
      <c r="E39" s="10">
        <v>3.9408866995074452E-3</v>
      </c>
      <c r="F39" s="11">
        <v>4.0320055431817707E-2</v>
      </c>
      <c r="G39" s="11">
        <v>4.1351198220696536E-2</v>
      </c>
      <c r="H39" s="11">
        <v>4.4120492473629085E-2</v>
      </c>
      <c r="I39" s="11">
        <v>5.4714687588424411E-2</v>
      </c>
      <c r="J39" s="11">
        <v>5.0108966312100919E-2</v>
      </c>
      <c r="K39" s="10">
        <v>0.23400000000000001</v>
      </c>
      <c r="L39" s="30">
        <v>0.7140966921598576</v>
      </c>
      <c r="M39" s="30">
        <v>0.93402590883887537</v>
      </c>
      <c r="N39" s="10">
        <v>0.3599201256094085</v>
      </c>
      <c r="O39" s="10">
        <v>0.93812709596736532</v>
      </c>
      <c r="P39" s="30">
        <v>0.9014615015807933</v>
      </c>
      <c r="Q39" s="10">
        <v>1.7304593389082093E-2</v>
      </c>
      <c r="R39" s="10">
        <v>0.69000579590980571</v>
      </c>
      <c r="S39" s="33">
        <f>Table2[[#This Row],[b/wnc,max]]*Table2[[#This Row],[hnc/h0]]</f>
        <v>0.64373067638830272</v>
      </c>
      <c r="T39" s="35">
        <v>2.5078910194174756E-2</v>
      </c>
      <c r="U39" s="10">
        <v>0.1858385906663669</v>
      </c>
      <c r="V39" s="10">
        <v>3.9373687043464745E-3</v>
      </c>
      <c r="W39" s="38">
        <v>0.53828702679325158</v>
      </c>
      <c r="X39" s="10">
        <f>IF(Table2[[#This Row],[Qs]]&gt;0,Table2[[#This Row],[b]]/(Table2[[#This Row],[Q ]]*$I$7+$I$8),Table2[[#This Row],[b]]/(Table2[[#This Row],[Q ]]*$I$4+$I$5))</f>
        <v>4.744219228640393</v>
      </c>
    </row>
    <row r="40" spans="2:24" x14ac:dyDescent="0.25">
      <c r="B40" s="9">
        <v>1205</v>
      </c>
      <c r="C40" s="10">
        <v>21</v>
      </c>
      <c r="D40" s="10">
        <v>9.4740540540540538E-3</v>
      </c>
      <c r="E40" s="10">
        <v>7.8590785907858458E-3</v>
      </c>
      <c r="F40" s="10">
        <v>4.9151992778943922E-2</v>
      </c>
      <c r="G40" s="10">
        <v>4.7744709027190087E-2</v>
      </c>
      <c r="H40" s="10">
        <v>6.1028549202353712E-2</v>
      </c>
      <c r="I40" s="11">
        <v>7.4835772587404717E-2</v>
      </c>
      <c r="J40" s="10">
        <v>5.1625767714430199E-2</v>
      </c>
      <c r="K40" s="10">
        <v>0.187</v>
      </c>
      <c r="L40" s="30">
        <v>0.52545971995151031</v>
      </c>
      <c r="M40" s="30">
        <v>1.1852380900659671</v>
      </c>
      <c r="N40" s="10">
        <v>0.21509450764670468</v>
      </c>
      <c r="O40" s="10">
        <v>0.68893151419506238</v>
      </c>
      <c r="P40" s="30">
        <v>0.74366809527926681</v>
      </c>
      <c r="Q40" s="10">
        <v>1.0786447957242254E-2</v>
      </c>
      <c r="R40" s="10">
        <v>0.36983134242210775</v>
      </c>
      <c r="S40" s="33">
        <f>Table2[[#This Row],[b/wnc,max]]*Table2[[#This Row],[hnc/h0]]</f>
        <v>0.3907676290823166</v>
      </c>
      <c r="T40" s="35">
        <v>2.9165856756756758E-2</v>
      </c>
      <c r="U40" s="10">
        <v>0.13738415317831446</v>
      </c>
      <c r="V40" s="10">
        <v>3.7719850108259081E-3</v>
      </c>
      <c r="W40" s="38">
        <v>0.68381024344450714</v>
      </c>
      <c r="X40" s="10">
        <f>IF(Table2[[#This Row],[Qs]]&gt;0,Table2[[#This Row],[b]]/(Table2[[#This Row],[Q ]]*$I$7+$I$8),Table2[[#This Row],[b]]/(Table2[[#This Row],[Q ]]*$I$4+$I$5))</f>
        <v>3.3601077947438012</v>
      </c>
    </row>
    <row r="41" spans="2:24" x14ac:dyDescent="0.25">
      <c r="B41" s="9">
        <v>1210</v>
      </c>
      <c r="C41" s="10">
        <v>13</v>
      </c>
      <c r="D41" s="10">
        <v>9.2278969957081281E-3</v>
      </c>
      <c r="E41" s="10">
        <v>8.1896551724139396E-3</v>
      </c>
      <c r="F41" s="11">
        <v>4.7911790163497087E-2</v>
      </c>
      <c r="G41" s="11">
        <v>4.6908788700324194E-2</v>
      </c>
      <c r="H41" s="11">
        <v>5.2945487563585442E-2</v>
      </c>
      <c r="I41" s="11">
        <v>6.8674712259565243E-2</v>
      </c>
      <c r="J41" s="11">
        <v>5.2222555790492772E-2</v>
      </c>
      <c r="K41" s="10">
        <v>0.22</v>
      </c>
      <c r="L41" s="30">
        <v>0.62295850843136402</v>
      </c>
      <c r="M41" s="30">
        <v>1.0441464802502121</v>
      </c>
      <c r="N41" s="10">
        <v>0.24733147153558999</v>
      </c>
      <c r="O41" s="10">
        <v>0.79792346766202327</v>
      </c>
      <c r="P41" s="30">
        <v>0.80147522092946788</v>
      </c>
      <c r="Q41" s="10">
        <v>1.3558559023065481E-2</v>
      </c>
      <c r="R41" s="10">
        <v>0.47126152057979404</v>
      </c>
      <c r="S41" s="33">
        <f>Table2[[#This Row],[b/wnc,max]]*Table2[[#This Row],[hnc/h0]]</f>
        <v>0.49928580817491924</v>
      </c>
      <c r="T41" s="35">
        <v>2.8770774678111545E-2</v>
      </c>
      <c r="U41" s="10">
        <v>9.4396987838315113E-2</v>
      </c>
      <c r="V41" s="10">
        <v>2.5435840011394338E-3</v>
      </c>
      <c r="W41" s="38">
        <v>0.6022342940960238</v>
      </c>
      <c r="X41" s="10">
        <f>IF(Table2[[#This Row],[Qs]]&gt;0,Table2[[#This Row],[b]]/(Table2[[#This Row],[Q ]]*$I$7+$I$8),Table2[[#This Row],[b]]/(Table2[[#This Row],[Q ]]*$I$4+$I$5))</f>
        <v>3.9970145803557657</v>
      </c>
    </row>
    <row r="42" spans="2:24" x14ac:dyDescent="0.25">
      <c r="B42" s="9">
        <v>1210</v>
      </c>
      <c r="C42" s="10">
        <v>12</v>
      </c>
      <c r="D42" s="10">
        <v>8.6886718749999755E-3</v>
      </c>
      <c r="E42" s="10">
        <v>1.6326530612244899E-2</v>
      </c>
      <c r="F42" s="10">
        <v>4.5867430575209762E-2</v>
      </c>
      <c r="G42" s="10">
        <v>4.5324212728285643E-2</v>
      </c>
      <c r="H42" s="10">
        <v>4.8359932344669364E-2</v>
      </c>
      <c r="I42" s="11">
        <v>5.7848014496176034E-2</v>
      </c>
      <c r="J42" s="10">
        <v>5.1853124856862616E-2</v>
      </c>
      <c r="K42" s="10">
        <v>0.23400000000000001</v>
      </c>
      <c r="L42" s="30">
        <v>0.67399508849149803</v>
      </c>
      <c r="M42" s="30"/>
      <c r="N42" s="10">
        <v>0.61846362429378166</v>
      </c>
      <c r="O42" s="10">
        <v>1.0554668138118266</v>
      </c>
      <c r="P42" s="30">
        <v>0.92830630223696919</v>
      </c>
      <c r="Q42" s="10">
        <v>2.0944773321597179E-2</v>
      </c>
      <c r="R42" s="37">
        <v>0.75056564672951154</v>
      </c>
      <c r="S42" s="33">
        <f>Table2[[#This Row],[b/wnc,max]]*Table2[[#This Row],[hnc/h0]]</f>
        <v>0.62567388832342141</v>
      </c>
      <c r="T42" s="35">
        <v>2.7905318359374959E-2</v>
      </c>
      <c r="U42" s="10">
        <v>7.5690906214333081E-2</v>
      </c>
      <c r="V42" s="10">
        <v>1.9496882153592875E-3</v>
      </c>
      <c r="W42" s="38"/>
      <c r="X42" s="10">
        <f>IF(Table2[[#This Row],[Qs]]&gt;0,Table2[[#This Row],[b]]/(Table2[[#This Row],[Q ]]*$I$7+$I$8),Table2[[#This Row],[b]]/(Table2[[#This Row],[Q ]]*$I$4+$I$5))</f>
        <v>4.3574870106283914</v>
      </c>
    </row>
    <row r="43" spans="2:24" x14ac:dyDescent="0.25">
      <c r="B43" s="9">
        <v>1210</v>
      </c>
      <c r="C43" s="10">
        <v>17</v>
      </c>
      <c r="D43" s="10">
        <v>9.7367491166077628E-3</v>
      </c>
      <c r="E43" s="10">
        <v>1.0638297872340425E-2</v>
      </c>
      <c r="F43" s="11">
        <v>4.9846004026114277E-2</v>
      </c>
      <c r="G43" s="11">
        <v>4.8180159423242844E-2</v>
      </c>
      <c r="H43" s="11">
        <v>5.704769766293568E-2</v>
      </c>
      <c r="I43" s="11">
        <v>7.3149754170649103E-2</v>
      </c>
      <c r="J43" s="11">
        <v>5.2572677622495019E-2</v>
      </c>
      <c r="K43" s="10">
        <v>0.2</v>
      </c>
      <c r="L43" s="30">
        <v>0.55743339340425579</v>
      </c>
      <c r="M43" s="30">
        <v>1.1431243567182361</v>
      </c>
      <c r="N43" s="10">
        <v>0.26294159637445053</v>
      </c>
      <c r="O43" s="10">
        <v>0.74145995231129147</v>
      </c>
      <c r="P43" s="30">
        <v>0.76973577674211346</v>
      </c>
      <c r="Q43" s="10">
        <v>1.2175250515376356E-2</v>
      </c>
      <c r="R43" s="10">
        <v>0.41150005190351679</v>
      </c>
      <c r="S43" s="33">
        <f>Table2[[#This Row],[b/wnc,max]]*Table2[[#This Row],[hnc/h0]]</f>
        <v>0.42907642605401697</v>
      </c>
      <c r="T43" s="35">
        <v>2.9587482332155458E-2</v>
      </c>
      <c r="U43" s="10">
        <v>9.3390941351625914E-2</v>
      </c>
      <c r="V43" s="10">
        <v>2.6129629634798063E-3</v>
      </c>
      <c r="W43" s="38">
        <v>0.65944121173799519</v>
      </c>
      <c r="X43" s="10">
        <f>IF(Table2[[#This Row],[Qs]]&gt;0,Table2[[#This Row],[b]]/(Table2[[#This Row],[Q ]]*$I$7+$I$8),Table2[[#This Row],[b]]/(Table2[[#This Row],[Q ]]*$I$4+$I$5))</f>
        <v>3.5520204051925317</v>
      </c>
    </row>
    <row r="44" spans="2:24" x14ac:dyDescent="0.25">
      <c r="B44" s="9">
        <v>1210</v>
      </c>
      <c r="C44" s="10">
        <v>15</v>
      </c>
      <c r="D44" s="10">
        <v>9.3566765578634963E-3</v>
      </c>
      <c r="E44" s="10">
        <v>1.8452380952380918E-2</v>
      </c>
      <c r="F44" s="11">
        <v>4.8900863513841084E-2</v>
      </c>
      <c r="G44" s="11">
        <v>4.7296952392808379E-2</v>
      </c>
      <c r="H44" s="11">
        <v>5.0473899897243539E-2</v>
      </c>
      <c r="I44" s="11">
        <v>6.0262499728647917E-2</v>
      </c>
      <c r="J44" s="11">
        <v>5.4226010484751536E-2</v>
      </c>
      <c r="K44" s="10">
        <v>0.23400000000000001</v>
      </c>
      <c r="L44" s="30">
        <v>0.65993698132458611</v>
      </c>
      <c r="M44" s="30"/>
      <c r="N44" s="10">
        <v>0.52910155253445212</v>
      </c>
      <c r="O44" s="10">
        <v>1.0489059564121725</v>
      </c>
      <c r="P44" s="30">
        <v>0.9186674992744559</v>
      </c>
      <c r="Q44" s="10">
        <v>2.0932466143730805E-2</v>
      </c>
      <c r="R44" s="37">
        <v>0.72237048725237674</v>
      </c>
      <c r="S44" s="33">
        <f>Table2[[#This Row],[b/wnc,max]]*Table2[[#This Row],[hnc/h0]]</f>
        <v>0.60626265631219078</v>
      </c>
      <c r="T44" s="35">
        <v>2.8977465875370912E-2</v>
      </c>
      <c r="U44" s="10">
        <v>7.6531574843215433E-2</v>
      </c>
      <c r="V44" s="10">
        <v>2.0828019795929888E-3</v>
      </c>
      <c r="W44" s="38"/>
      <c r="X44" s="10">
        <f>IF(Table2[[#This Row],[Qs]]&gt;0,Table2[[#This Row],[b]]/(Table2[[#This Row],[Q ]]*$I$7+$I$8),Table2[[#This Row],[b]]/(Table2[[#This Row],[Q ]]*$I$4+$I$5))</f>
        <v>4.2267869972808025</v>
      </c>
    </row>
    <row r="45" spans="2:24" x14ac:dyDescent="0.25">
      <c r="B45" s="12">
        <v>512</v>
      </c>
      <c r="C45" s="13">
        <v>7</v>
      </c>
      <c r="D45" s="13">
        <v>5.3823076923076914E-3</v>
      </c>
      <c r="E45" s="13"/>
      <c r="F45" s="27">
        <v>3.6286688984398671E-2</v>
      </c>
      <c r="G45" s="27">
        <v>3.6976920091717248E-2</v>
      </c>
      <c r="H45" s="27">
        <v>4.3124370811212842E-2</v>
      </c>
      <c r="I45" s="27">
        <v>5.7685350712308792E-2</v>
      </c>
      <c r="J45" s="27">
        <v>4.0124437313999062E-2</v>
      </c>
      <c r="K45" s="28">
        <v>0.17</v>
      </c>
      <c r="L45" s="30">
        <v>0.54996046171294677</v>
      </c>
      <c r="M45" s="30">
        <v>1.1047563084152952</v>
      </c>
      <c r="N45" s="10"/>
      <c r="O45" s="10">
        <v>0.65743714357886984</v>
      </c>
      <c r="P45" s="30">
        <v>0.7827460561767221</v>
      </c>
      <c r="Q45" s="10"/>
      <c r="R45" s="10"/>
      <c r="S45" s="33">
        <f>Table2[[#This Row],[b/wnc,max]]*Table2[[#This Row],[hnc/h0]]</f>
        <v>0.43047938245893824</v>
      </c>
      <c r="T45" s="35">
        <v>2.2598603846153843E-2</v>
      </c>
      <c r="U45" s="10">
        <v>0.37346580151498832</v>
      </c>
      <c r="V45" s="10">
        <v>6.2180374628344106E-3</v>
      </c>
      <c r="W45" s="38">
        <v>0.63714184328713541</v>
      </c>
      <c r="X45" s="10">
        <f>IF(Table2[[#This Row],[Qs]]&gt;0,Table2[[#This Row],[b]]/(Table2[[#This Row],[Q ]]*$I$7+$I$8),Table2[[#This Row],[b]]/(Table2[[#This Row],[Q ]]*$I$4+$I$5))</f>
        <v>3.764978459979003</v>
      </c>
    </row>
    <row r="46" spans="2:24" x14ac:dyDescent="0.25">
      <c r="B46" s="12">
        <v>512</v>
      </c>
      <c r="C46" s="13">
        <v>4</v>
      </c>
      <c r="D46" s="13">
        <v>5.4007042253521138E-3</v>
      </c>
      <c r="E46" s="13"/>
      <c r="F46" s="27">
        <v>3.3412563858777597E-2</v>
      </c>
      <c r="G46" s="27">
        <v>6.0351389080111097E-2</v>
      </c>
      <c r="H46" s="27">
        <v>6.5435174415444303E-2</v>
      </c>
      <c r="I46" s="27">
        <v>8.3635376390999994E-2</v>
      </c>
      <c r="J46" s="27">
        <v>2.6029712857333302E-2</v>
      </c>
      <c r="K46" s="28">
        <v>0.1</v>
      </c>
      <c r="L46" s="30">
        <v>0.32330262328084347</v>
      </c>
      <c r="M46" s="36">
        <v>1.254082777559522</v>
      </c>
      <c r="N46" s="10"/>
      <c r="O46" s="10">
        <v>0.31296592766903258</v>
      </c>
      <c r="P46" s="30">
        <v>0.54040137661262311</v>
      </c>
      <c r="Q46" s="10"/>
      <c r="R46" s="10"/>
      <c r="S46" s="33">
        <f>Table2[[#This Row],[b/wnc,max]]*Table2[[#This Row],[hnc/h0]]</f>
        <v>0.1747131826834401</v>
      </c>
      <c r="T46" s="35">
        <v>2.2628130281690143E-2</v>
      </c>
      <c r="U46" s="10"/>
      <c r="V46" s="10"/>
      <c r="W46" s="38">
        <v>0.72390964677379721</v>
      </c>
      <c r="X46" s="10">
        <f>IF(Table2[[#This Row],[Qs]]&gt;0,Table2[[#This Row],[b]]/(Table2[[#This Row],[Q ]]*$I$7+$I$8),Table2[[#This Row],[b]]/(Table2[[#This Row],[Q ]]*$I$4+$I$5))</f>
        <v>2.2125522608349812</v>
      </c>
    </row>
    <row r="47" spans="2:24" x14ac:dyDescent="0.25">
      <c r="B47" s="12">
        <v>512</v>
      </c>
      <c r="C47" s="13">
        <v>6</v>
      </c>
      <c r="D47" s="13">
        <v>5.4084745762711843E-3</v>
      </c>
      <c r="E47" s="13"/>
      <c r="F47" s="27">
        <v>3.7118528735900262E-2</v>
      </c>
      <c r="G47" s="27">
        <v>3.6752882654426611E-2</v>
      </c>
      <c r="H47" s="27">
        <v>4.3039127406967366E-2</v>
      </c>
      <c r="I47" s="27">
        <v>5.0005849953932889E-2</v>
      </c>
      <c r="J47" s="27">
        <v>4.1333291047854104E-2</v>
      </c>
      <c r="K47" s="28">
        <v>0.2</v>
      </c>
      <c r="L47" s="30">
        <v>0.64643346529912327</v>
      </c>
      <c r="M47" s="30">
        <v>1.0177029139233449</v>
      </c>
      <c r="N47" s="10"/>
      <c r="O47" s="10">
        <v>0.87144607348343506</v>
      </c>
      <c r="P47" s="30">
        <v>0.90419675218595019</v>
      </c>
      <c r="Q47" s="10"/>
      <c r="R47" s="10"/>
      <c r="S47" s="33">
        <f>Table2[[#This Row],[b/wnc,max]]*Table2[[#This Row],[hnc/h0]]</f>
        <v>0.5845030398277764</v>
      </c>
      <c r="T47" s="35">
        <v>2.264060169491525E-2</v>
      </c>
      <c r="U47" s="10">
        <v>0.20462563352712779</v>
      </c>
      <c r="V47" s="10">
        <v>3.4261330640501849E-3</v>
      </c>
      <c r="W47" s="38">
        <v>0.58640290229465797</v>
      </c>
      <c r="X47" s="10">
        <f>IF(Table2[[#This Row],[Qs]]&gt;0,Table2[[#This Row],[b]]/(Table2[[#This Row],[Q ]]*$I$7+$I$8),Table2[[#This Row],[b]]/(Table2[[#This Row],[Q ]]*$I$4+$I$5))</f>
        <v>4.4232984123919836</v>
      </c>
    </row>
    <row r="48" spans="2:24" x14ac:dyDescent="0.25">
      <c r="B48" s="12">
        <v>510</v>
      </c>
      <c r="C48" s="13">
        <v>3</v>
      </c>
      <c r="D48" s="13">
        <v>5.4327868852459054E-3</v>
      </c>
      <c r="E48" s="13"/>
      <c r="F48" s="27">
        <v>3.5152642955035673E-2</v>
      </c>
      <c r="G48" s="27">
        <v>3.5218672333098555E-2</v>
      </c>
      <c r="H48" s="27">
        <v>4.0640689404503175E-2</v>
      </c>
      <c r="I48" s="27">
        <v>4.1006052189666797E-2</v>
      </c>
      <c r="J48" s="27">
        <v>4.1516843873856409E-2</v>
      </c>
      <c r="K48" s="28">
        <v>0.23400000000000001</v>
      </c>
      <c r="L48" s="30">
        <v>0.75569899337899893</v>
      </c>
      <c r="M48" s="30"/>
      <c r="N48" s="10"/>
      <c r="O48" s="10">
        <v>1.2745951572485021</v>
      </c>
      <c r="P48" s="30">
        <v>1.104053339323102</v>
      </c>
      <c r="Q48" s="10"/>
      <c r="R48" s="10"/>
      <c r="S48" s="33">
        <f>Table2[[#This Row],[b/wnc,max]]*Table2[[#This Row],[hnc/h0]]</f>
        <v>0.83433199716319051</v>
      </c>
      <c r="T48" s="35">
        <v>2.2679622950819676E-2</v>
      </c>
      <c r="U48" s="10">
        <v>0.25385346533702358</v>
      </c>
      <c r="V48" s="10">
        <v>4.2724748241405701E-3</v>
      </c>
      <c r="W48" s="38"/>
      <c r="X48" s="10">
        <f>IF(Table2[[#This Row],[Qs]]&gt;0,Table2[[#This Row],[b]]/(Table2[[#This Row],[Q ]]*$I$7+$I$8),Table2[[#This Row],[b]]/(Table2[[#This Row],[Q ]]*$I$4+$I$5))</f>
        <v>5.1686585350398033</v>
      </c>
    </row>
    <row r="49" spans="2:24" x14ac:dyDescent="0.25">
      <c r="B49" s="12">
        <v>512</v>
      </c>
      <c r="C49" s="13">
        <v>3</v>
      </c>
      <c r="D49" s="13">
        <v>5.4359999999999973E-3</v>
      </c>
      <c r="E49" s="13"/>
      <c r="F49" s="27">
        <v>3.9488366634977554E-2</v>
      </c>
      <c r="G49" s="27">
        <v>3.7914275190243908E-2</v>
      </c>
      <c r="H49" s="27">
        <v>4.5766538784027276E-2</v>
      </c>
      <c r="I49" s="27">
        <v>5.9980614176183444E-2</v>
      </c>
      <c r="J49" s="27">
        <v>4.0890890464461628E-2</v>
      </c>
      <c r="K49" s="28">
        <v>0.15</v>
      </c>
      <c r="L49" s="30">
        <v>0.48436926517434487</v>
      </c>
      <c r="M49" s="30">
        <v>1.2214858032052769</v>
      </c>
      <c r="N49" s="10"/>
      <c r="O49" s="10">
        <v>0.61503980033806116</v>
      </c>
      <c r="P49" s="30">
        <v>0.75491891208375728</v>
      </c>
      <c r="Q49" s="10"/>
      <c r="R49" s="10"/>
      <c r="S49" s="33">
        <f>Table2[[#This Row],[b/wnc,max]]*Table2[[#This Row],[hnc/h0]]</f>
        <v>0.36565951871222535</v>
      </c>
      <c r="T49" s="35">
        <v>2.2684779999999995E-2</v>
      </c>
      <c r="U49" s="10">
        <v>0.46248193934121318</v>
      </c>
      <c r="V49" s="10">
        <v>7.7891070654257967E-3</v>
      </c>
      <c r="W49" s="38">
        <v>0.70457648603597411</v>
      </c>
      <c r="X49" s="10">
        <f>IF(Table2[[#This Row],[Qs]]&gt;0,Table2[[#This Row],[b]]/(Table2[[#This Row],[Q ]]*$I$7+$I$8),Table2[[#This Row],[b]]/(Table2[[#This Row],[Q ]]*$I$4+$I$5))</f>
        <v>3.3126842680624113</v>
      </c>
    </row>
    <row r="50" spans="2:24" x14ac:dyDescent="0.25">
      <c r="B50" s="12">
        <v>512</v>
      </c>
      <c r="C50" s="13">
        <v>2</v>
      </c>
      <c r="D50" s="13">
        <v>5.4535714285714292E-3</v>
      </c>
      <c r="E50" s="13"/>
      <c r="F50" s="27">
        <v>3.8815244717938999E-2</v>
      </c>
      <c r="G50" s="27">
        <v>3.6719036637194571E-2</v>
      </c>
      <c r="H50" s="27">
        <v>4.144858354757669E-2</v>
      </c>
      <c r="I50" s="27">
        <v>4.4895020995651097E-2</v>
      </c>
      <c r="J50" s="27">
        <v>4.1747334326690935E-2</v>
      </c>
      <c r="K50" s="28">
        <v>0.23400000000000001</v>
      </c>
      <c r="L50" s="30">
        <v>0.75516280652390411</v>
      </c>
      <c r="M50" s="30"/>
      <c r="N50" s="10"/>
      <c r="O50" s="10">
        <v>1.0791080431470281</v>
      </c>
      <c r="P50" s="30">
        <v>1.0095157800961365</v>
      </c>
      <c r="Q50" s="10"/>
      <c r="R50" s="10"/>
      <c r="S50" s="33">
        <f>Table2[[#This Row],[b/wnc,max]]*Table2[[#This Row],[hnc/h0]]</f>
        <v>0.76234876972756682</v>
      </c>
      <c r="T50" s="35">
        <v>2.2712982142857142E-2</v>
      </c>
      <c r="U50" s="10">
        <v>0.18211021230510416</v>
      </c>
      <c r="V50" s="10">
        <v>3.0785323693411108E-3</v>
      </c>
      <c r="W50" s="38"/>
      <c r="X50" s="10">
        <f>IF(Table2[[#This Row],[Qs]]&gt;0,Table2[[#This Row],[b]]/(Table2[[#This Row],[Q ]]*$I$7+$I$8),Table2[[#This Row],[b]]/(Table2[[#This Row],[Q ]]*$I$4+$I$5))</f>
        <v>5.1630290243080799</v>
      </c>
    </row>
    <row r="51" spans="2:24" x14ac:dyDescent="0.25">
      <c r="B51" s="12">
        <v>510</v>
      </c>
      <c r="C51" s="13">
        <v>4</v>
      </c>
      <c r="D51" s="13">
        <v>5.4593749999999972E-3</v>
      </c>
      <c r="E51" s="13"/>
      <c r="F51" s="27">
        <v>3.4279686923052236E-2</v>
      </c>
      <c r="G51" s="27">
        <v>3.5126871937568541E-2</v>
      </c>
      <c r="H51" s="27">
        <v>4.5093674229808409E-2</v>
      </c>
      <c r="I51" s="27">
        <v>6.0735419958763803E-2</v>
      </c>
      <c r="J51" s="27">
        <v>3.9150000759661872E-2</v>
      </c>
      <c r="K51" s="28">
        <v>0.15</v>
      </c>
      <c r="L51" s="30">
        <v>0.48398283680956067</v>
      </c>
      <c r="M51" s="36">
        <v>1.212068867862734</v>
      </c>
      <c r="N51" s="10"/>
      <c r="O51" s="10">
        <v>0.60265458092088442</v>
      </c>
      <c r="P51" s="30">
        <v>0.74645101088921084</v>
      </c>
      <c r="Q51" s="10"/>
      <c r="R51" s="10"/>
      <c r="S51" s="33">
        <f>Table2[[#This Row],[b/wnc,max]]*Table2[[#This Row],[hnc/h0]]</f>
        <v>0.36126947778952451</v>
      </c>
      <c r="T51" s="35">
        <v>2.2722296874999996E-2</v>
      </c>
      <c r="U51" s="10">
        <v>0.40509694471690677</v>
      </c>
      <c r="V51" s="10">
        <v>6.8564690719064153E-3</v>
      </c>
      <c r="W51" s="38">
        <v>0.69917659006087407</v>
      </c>
      <c r="X51" s="10">
        <f>IF(Table2[[#This Row],[Qs]]&gt;0,Table2[[#This Row],[b]]/(Table2[[#This Row],[Q ]]*$I$7+$I$8),Table2[[#This Row],[b]]/(Table2[[#This Row],[Q ]]*$I$4+$I$5))</f>
        <v>3.3086277638673725</v>
      </c>
    </row>
    <row r="52" spans="2:24" x14ac:dyDescent="0.25">
      <c r="B52" s="12">
        <v>510</v>
      </c>
      <c r="C52" s="13">
        <v>5</v>
      </c>
      <c r="D52" s="13">
        <v>5.4703125000000021E-3</v>
      </c>
      <c r="E52" s="13"/>
      <c r="F52" s="13">
        <v>3.874918594283501E-2</v>
      </c>
      <c r="G52" s="13">
        <v>7.1064881819363601E-2</v>
      </c>
      <c r="H52" s="13">
        <v>7.8015466119467955E-2</v>
      </c>
      <c r="I52" s="27">
        <f>H52+0.0097/2</f>
        <v>8.2865466119467962E-2</v>
      </c>
      <c r="J52" s="13">
        <v>3.4439457955850884E-2</v>
      </c>
      <c r="K52" s="28">
        <v>0.1</v>
      </c>
      <c r="L52" s="30">
        <v>0.32253482204782791</v>
      </c>
      <c r="M52" s="30">
        <v>1.2842975093848352</v>
      </c>
      <c r="N52" s="10"/>
      <c r="O52" s="10">
        <v>0.32308344145633966</v>
      </c>
      <c r="P52" s="30">
        <v>0.54741732970042278</v>
      </c>
      <c r="Q52" s="10"/>
      <c r="R52" s="10"/>
      <c r="S52" s="33">
        <f>Table2[[#This Row],[b/wnc,max]]*Table2[[#This Row],[hnc/h0]]</f>
        <v>0.17656115102082301</v>
      </c>
      <c r="T52" s="35">
        <v>2.2739851562500003E-2</v>
      </c>
      <c r="U52" s="10">
        <v>1.0581090060936416</v>
      </c>
      <c r="V52" s="10">
        <v>1.7950329605851169E-2</v>
      </c>
      <c r="W52" s="38">
        <v>0.74134173582090845</v>
      </c>
      <c r="X52" s="10">
        <f>IF(Table2[[#This Row],[Qs]]&gt;0,Table2[[#This Row],[b]]/(Table2[[#This Row],[Q ]]*$I$7+$I$8),Table2[[#This Row],[b]]/(Table2[[#This Row],[Q ]]*$I$4+$I$5))</f>
        <v>2.2044887179261958</v>
      </c>
    </row>
    <row r="53" spans="2:24" x14ac:dyDescent="0.25">
      <c r="B53" s="12">
        <v>512</v>
      </c>
      <c r="C53" s="13">
        <v>5</v>
      </c>
      <c r="D53" s="13">
        <v>5.4905797101449244E-3</v>
      </c>
      <c r="E53" s="13"/>
      <c r="F53" s="27">
        <v>3.7306997194143071E-2</v>
      </c>
      <c r="G53" s="27">
        <v>3.7183800033431871E-2</v>
      </c>
      <c r="H53" s="27">
        <v>4.2588799386887158E-2</v>
      </c>
      <c r="I53" s="27">
        <v>4.8803351048915679E-2</v>
      </c>
      <c r="J53" s="27">
        <v>4.2263613639469698E-2</v>
      </c>
      <c r="K53" s="28">
        <v>0.22</v>
      </c>
      <c r="L53" s="30">
        <v>0.70908629735342721</v>
      </c>
      <c r="M53" s="30">
        <v>0.93592261746096261</v>
      </c>
      <c r="N53" s="10"/>
      <c r="O53" s="10">
        <v>0.92692074279352543</v>
      </c>
      <c r="P53" s="30">
        <v>0.93047149090396586</v>
      </c>
      <c r="Q53" s="10"/>
      <c r="R53" s="10"/>
      <c r="S53" s="33">
        <f>Table2[[#This Row],[b/wnc,max]]*Table2[[#This Row],[hnc/h0]]</f>
        <v>0.65978458427801623</v>
      </c>
      <c r="T53" s="35">
        <v>2.2772380434782604E-2</v>
      </c>
      <c r="U53" s="10">
        <v>0.19689263088117714</v>
      </c>
      <c r="V53" s="10">
        <v>3.354417376041619E-3</v>
      </c>
      <c r="W53" s="38">
        <v>0.53915323592010189</v>
      </c>
      <c r="X53" s="10">
        <f>IF(Table2[[#This Row],[Qs]]&gt;0,Table2[[#This Row],[b]]/(Table2[[#This Row],[Q ]]*$I$7+$I$8),Table2[[#This Row],[b]]/(Table2[[#This Row],[Q ]]*$I$4+$I$5))</f>
        <v>4.8447343235304334</v>
      </c>
    </row>
    <row r="54" spans="2:24" x14ac:dyDescent="0.25">
      <c r="B54" s="12">
        <v>510</v>
      </c>
      <c r="C54" s="13">
        <v>7</v>
      </c>
      <c r="D54" s="13">
        <v>5.6147540983606569E-3</v>
      </c>
      <c r="E54" s="13"/>
      <c r="F54" s="13">
        <v>3.489188917244912E-2</v>
      </c>
      <c r="G54" s="13">
        <v>3.5606098704600908E-2</v>
      </c>
      <c r="H54" s="13">
        <v>4.0704323497290425E-2</v>
      </c>
      <c r="I54" s="27">
        <v>5.1066688849442356E-2</v>
      </c>
      <c r="J54" s="13">
        <v>4.0999447131509846E-2</v>
      </c>
      <c r="K54" s="28">
        <v>0.2</v>
      </c>
      <c r="L54" s="30">
        <v>0.64190632757233279</v>
      </c>
      <c r="M54" s="30">
        <v>1.0266704760773122</v>
      </c>
      <c r="N54" s="10"/>
      <c r="O54" s="10">
        <v>0.8689007765358665</v>
      </c>
      <c r="P54" s="30">
        <v>0.89500694118541146</v>
      </c>
      <c r="Q54" s="10"/>
      <c r="R54" s="10"/>
      <c r="S54" s="33">
        <f>Table2[[#This Row],[b/wnc,max]]*Table2[[#This Row],[hnc/h0]]</f>
        <v>0.5745106187680743</v>
      </c>
      <c r="T54" s="35">
        <v>2.2971680327868855E-2</v>
      </c>
      <c r="U54" s="10">
        <v>0.15692758729829753</v>
      </c>
      <c r="V54" s="10">
        <v>2.7426211119301585E-3</v>
      </c>
      <c r="W54" s="38">
        <v>0.59162226821197816</v>
      </c>
      <c r="X54" s="10">
        <f>IF(Table2[[#This Row],[Qs]]&gt;0,Table2[[#This Row],[b]]/(Table2[[#This Row],[Q ]]*$I$7+$I$8),Table2[[#This Row],[b]]/(Table2[[#This Row],[Q ]]*$I$4+$I$5))</f>
        <v>4.3758849285735426</v>
      </c>
    </row>
    <row r="55" spans="2:24" x14ac:dyDescent="0.25">
      <c r="B55" s="12">
        <v>510</v>
      </c>
      <c r="C55" s="13">
        <v>6</v>
      </c>
      <c r="D55" s="13">
        <v>5.6230769230769225E-3</v>
      </c>
      <c r="E55" s="13"/>
      <c r="F55" s="13">
        <v>3.4333875514839171E-2</v>
      </c>
      <c r="G55" s="13">
        <v>3.5068007731594568E-2</v>
      </c>
      <c r="H55" s="13">
        <v>4.0216967353015477E-2</v>
      </c>
      <c r="I55" s="27">
        <v>4.4488476457595003E-2</v>
      </c>
      <c r="J55" s="13">
        <v>4.1405834155636853E-2</v>
      </c>
      <c r="K55" s="28">
        <v>0.22</v>
      </c>
      <c r="L55" s="30">
        <v>0.70589750017502384</v>
      </c>
      <c r="M55" s="30"/>
      <c r="N55" s="10"/>
      <c r="O55" s="10">
        <v>1.1319451760836352</v>
      </c>
      <c r="P55" s="30">
        <v>1.0277899207425347</v>
      </c>
      <c r="Q55" s="10"/>
      <c r="R55" s="10"/>
      <c r="S55" s="33">
        <f>Table2[[#This Row],[b/wnc,max]]*Table2[[#This Row],[hnc/h0]]</f>
        <v>0.72551433575724111</v>
      </c>
      <c r="T55" s="35">
        <v>2.298503846153846E-2</v>
      </c>
      <c r="U55" s="10">
        <v>0.15460030145398401</v>
      </c>
      <c r="V55" s="10">
        <v>2.7064849600389558E-3</v>
      </c>
      <c r="W55" s="38"/>
      <c r="X55" s="10">
        <f>IF(Table2[[#This Row],[Qs]]&gt;0,Table2[[#This Row],[b]]/(Table2[[#This Row],[Q ]]*$I$7+$I$8),Table2[[#This Row],[b]]/(Table2[[#This Row],[Q ]]*$I$4+$I$5))</f>
        <v>4.8113925700995503</v>
      </c>
    </row>
    <row r="56" spans="2:24" x14ac:dyDescent="0.25">
      <c r="B56" s="12">
        <v>512</v>
      </c>
      <c r="C56" s="13">
        <v>10</v>
      </c>
      <c r="D56" s="13">
        <v>6.1771739130434778E-3</v>
      </c>
      <c r="E56" s="13"/>
      <c r="F56" s="27">
        <v>3.820821938340721E-2</v>
      </c>
      <c r="G56" s="27">
        <v>3.9016782096422037E-2</v>
      </c>
      <c r="H56" s="27">
        <v>4.3128544228884021E-2</v>
      </c>
      <c r="I56" s="27">
        <v>5.0884861263495985E-2</v>
      </c>
      <c r="J56" s="27">
        <v>4.4500098653436217E-2</v>
      </c>
      <c r="K56" s="28">
        <v>0.22</v>
      </c>
      <c r="L56" s="30">
        <v>0.69286712831978592</v>
      </c>
      <c r="M56" s="30">
        <v>0.96651349577305357</v>
      </c>
      <c r="N56" s="10"/>
      <c r="O56" s="10">
        <v>0.96252239091489045</v>
      </c>
      <c r="P56" s="30">
        <v>0.92445546426643399</v>
      </c>
      <c r="Q56" s="10"/>
      <c r="R56" s="10"/>
      <c r="S56" s="33">
        <f>Table2[[#This Row],[b/wnc,max]]*Table2[[#This Row],[hnc/h0]]</f>
        <v>0.64052480278581858</v>
      </c>
      <c r="T56" s="35">
        <v>2.3874364130434783E-2</v>
      </c>
      <c r="U56" s="10">
        <v>0.15185472407181616</v>
      </c>
      <c r="V56" s="10">
        <v>2.9482391598607202E-3</v>
      </c>
      <c r="W56" s="38">
        <v>0.55682938086111111</v>
      </c>
      <c r="X56" s="10">
        <f>IF(Table2[[#This Row],[Qs]]&gt;0,Table2[[#This Row],[b]]/(Table2[[#This Row],[Q ]]*$I$7+$I$8),Table2[[#This Row],[b]]/(Table2[[#This Row],[Q ]]*$I$4+$I$5))</f>
        <v>4.6767923997502168</v>
      </c>
    </row>
    <row r="57" spans="2:24" x14ac:dyDescent="0.25">
      <c r="B57" s="12">
        <v>512</v>
      </c>
      <c r="C57" s="13">
        <v>8</v>
      </c>
      <c r="D57" s="13">
        <v>6.1785123966942102E-3</v>
      </c>
      <c r="E57" s="13"/>
      <c r="F57" s="27">
        <v>3.8187527441114692E-2</v>
      </c>
      <c r="G57" s="27">
        <v>3.9195338296924738E-2</v>
      </c>
      <c r="H57" s="27">
        <v>4.6309426139134129E-2</v>
      </c>
      <c r="I57" s="27">
        <v>6.1212225638071875E-2</v>
      </c>
      <c r="J57" s="27">
        <v>4.2230347536885308E-2</v>
      </c>
      <c r="K57" s="28">
        <v>0.17</v>
      </c>
      <c r="L57" s="30">
        <v>0.53537345385325252</v>
      </c>
      <c r="M57" s="30">
        <v>1.1532490641368252</v>
      </c>
      <c r="N57" s="10"/>
      <c r="O57" s="10">
        <v>0.67159971218741576</v>
      </c>
      <c r="P57" s="30">
        <v>0.76853874290251334</v>
      </c>
      <c r="Q57" s="10"/>
      <c r="R57" s="10"/>
      <c r="S57" s="33">
        <f>Table2[[#This Row],[b/wnc,max]]*Table2[[#This Row],[hnc/h0]]</f>
        <v>0.41145524120775545</v>
      </c>
      <c r="T57" s="35">
        <v>2.3876512396694208E-2</v>
      </c>
      <c r="U57" s="10">
        <v>0.26992729745702554</v>
      </c>
      <c r="V57" s="10">
        <v>5.2418163663458806E-3</v>
      </c>
      <c r="W57" s="38">
        <v>0.66517369862091869</v>
      </c>
      <c r="X57" s="10">
        <f>IF(Table2[[#This Row],[Qs]]&gt;0,Table2[[#This Row],[b]]/(Table2[[#This Row],[Q ]]*$I$7+$I$8),Table2[[#This Row],[b]]/(Table2[[#This Row],[Q ]]*$I$4+$I$5))</f>
        <v>3.6136408353711675</v>
      </c>
    </row>
    <row r="58" spans="2:24" x14ac:dyDescent="0.25">
      <c r="B58" s="12">
        <v>512</v>
      </c>
      <c r="C58" s="13">
        <v>9</v>
      </c>
      <c r="D58" s="13">
        <v>6.1862903225806416E-3</v>
      </c>
      <c r="E58" s="13"/>
      <c r="F58" s="27">
        <v>3.8111327650794752E-2</v>
      </c>
      <c r="G58" s="27">
        <v>3.8935346184960161E-2</v>
      </c>
      <c r="H58" s="27">
        <v>4.3349258979825861E-2</v>
      </c>
      <c r="I58" s="27">
        <v>5.2706808898388212E-2</v>
      </c>
      <c r="J58" s="27">
        <v>4.3471558779391926E-2</v>
      </c>
      <c r="K58" s="28">
        <v>0.2</v>
      </c>
      <c r="L58" s="30">
        <v>0.62968796762456436</v>
      </c>
      <c r="M58" s="30">
        <v>1.0572771881177372</v>
      </c>
      <c r="N58" s="10"/>
      <c r="O58" s="10">
        <v>0.90070249793941093</v>
      </c>
      <c r="P58" s="30">
        <v>0.89291005279525104</v>
      </c>
      <c r="Q58" s="10"/>
      <c r="R58" s="10"/>
      <c r="S58" s="33">
        <f>Table2[[#This Row],[b/wnc,max]]*Table2[[#This Row],[hnc/h0]]</f>
        <v>0.56225471641618407</v>
      </c>
      <c r="T58" s="35">
        <v>2.3888995967741931E-2</v>
      </c>
      <c r="U58" s="10">
        <v>0.13539426527469545</v>
      </c>
      <c r="V58" s="10">
        <v>2.6328074636425211E-3</v>
      </c>
      <c r="W58" s="38">
        <v>0.60928736084308888</v>
      </c>
      <c r="X58" s="10">
        <f>IF(Table2[[#This Row],[Qs]]&gt;0,Table2[[#This Row],[b]]/(Table2[[#This Row],[Q ]]*$I$7+$I$8),Table2[[#This Row],[b]]/(Table2[[#This Row],[Q ]]*$I$4+$I$5))</f>
        <v>4.2496734562911236</v>
      </c>
    </row>
    <row r="59" spans="2:24" x14ac:dyDescent="0.25">
      <c r="B59" s="12">
        <v>512</v>
      </c>
      <c r="C59" s="13">
        <v>13</v>
      </c>
      <c r="D59" s="13">
        <v>6.1931034482758645E-3</v>
      </c>
      <c r="E59" s="13"/>
      <c r="F59" s="27">
        <v>4.6998287455806309E-2</v>
      </c>
      <c r="G59" s="27">
        <v>7.3902266825410873E-2</v>
      </c>
      <c r="H59" s="27">
        <v>8.1425063042520979E-2</v>
      </c>
      <c r="I59" s="27">
        <f>H59+0.009746865/2</f>
        <v>8.6298495542520975E-2</v>
      </c>
      <c r="J59" s="27">
        <v>2.9953364438795496E-2</v>
      </c>
      <c r="K59" s="28">
        <v>0.1</v>
      </c>
      <c r="L59" s="30">
        <v>0.31477256037204449</v>
      </c>
      <c r="M59" s="30">
        <v>1.3632712983214155</v>
      </c>
      <c r="N59" s="10"/>
      <c r="O59" s="10">
        <v>0.33643434017049634</v>
      </c>
      <c r="P59" s="30">
        <v>0.54553234553734042</v>
      </c>
      <c r="Q59" s="10"/>
      <c r="R59" s="10"/>
      <c r="S59" s="33">
        <f>Table2[[#This Row],[b/wnc,max]]*Table2[[#This Row],[hnc/h0]]</f>
        <v>0.17171861317055553</v>
      </c>
      <c r="T59" s="35">
        <v>2.3899931034482763E-2</v>
      </c>
      <c r="U59" s="10"/>
      <c r="V59" s="10"/>
      <c r="W59" s="38">
        <v>0.78693254274118329</v>
      </c>
      <c r="X59" s="10">
        <f>IF(Table2[[#This Row],[Qs]]&gt;0,Table2[[#This Row],[b]]/(Table2[[#This Row],[Q ]]*$I$7+$I$8),Table2[[#This Row],[b]]/(Table2[[#This Row],[Q ]]*$I$4+$I$5))</f>
        <v>2.124106410406656</v>
      </c>
    </row>
    <row r="60" spans="2:24" x14ac:dyDescent="0.25">
      <c r="B60" s="12">
        <v>512</v>
      </c>
      <c r="C60" s="13">
        <v>12</v>
      </c>
      <c r="D60" s="13">
        <v>6.2197530864197522E-3</v>
      </c>
      <c r="E60" s="13"/>
      <c r="F60" s="27">
        <v>3.8237636448726818E-2</v>
      </c>
      <c r="G60" s="27">
        <v>3.8973940152600951E-2</v>
      </c>
      <c r="H60" s="27">
        <v>4.9603311398619607E-2</v>
      </c>
      <c r="I60" s="27">
        <v>6.4225124118398536E-2</v>
      </c>
      <c r="J60" s="27">
        <v>4.1105385465142648E-2</v>
      </c>
      <c r="K60" s="28">
        <v>0.15</v>
      </c>
      <c r="L60" s="30">
        <v>0.47174024635416123</v>
      </c>
      <c r="M60" s="30">
        <v>1.2638830546845461</v>
      </c>
      <c r="N60" s="10"/>
      <c r="O60" s="10">
        <v>0.61472809120522565</v>
      </c>
      <c r="P60" s="30">
        <v>0.73401047062736924</v>
      </c>
      <c r="Q60" s="10"/>
      <c r="R60" s="10"/>
      <c r="S60" s="33">
        <f>Table2[[#This Row],[b/wnc,max]]*Table2[[#This Row],[hnc/h0]]</f>
        <v>0.34626228024028899</v>
      </c>
      <c r="T60" s="35">
        <v>2.3942703703703702E-2</v>
      </c>
      <c r="U60" s="10">
        <v>0.29366493148692968</v>
      </c>
      <c r="V60" s="10">
        <v>5.743399311824729E-3</v>
      </c>
      <c r="W60" s="38">
        <v>0.72911945261431688</v>
      </c>
      <c r="X60" s="10">
        <f>IF(Table2[[#This Row],[Qs]]&gt;0,Table2[[#This Row],[b]]/(Table2[[#This Row],[Q ]]*$I$7+$I$8),Table2[[#This Row],[b]]/(Table2[[#This Row],[Q ]]*$I$4+$I$5))</f>
        <v>3.1818818670706652</v>
      </c>
    </row>
    <row r="61" spans="2:24" x14ac:dyDescent="0.25">
      <c r="B61" s="12">
        <v>512</v>
      </c>
      <c r="C61" s="13">
        <v>11</v>
      </c>
      <c r="D61" s="13">
        <v>6.2323232323232289E-3</v>
      </c>
      <c r="E61" s="13"/>
      <c r="F61" s="27">
        <v>3.8030432184002087E-2</v>
      </c>
      <c r="G61" s="27">
        <v>3.8919918953902989E-2</v>
      </c>
      <c r="H61" s="27">
        <v>4.3241739250327066E-2</v>
      </c>
      <c r="I61" s="27">
        <v>4.7690342575201695E-2</v>
      </c>
      <c r="J61" s="27">
        <v>4.4767911597156061E-2</v>
      </c>
      <c r="K61" s="28">
        <v>0.23400000000000001</v>
      </c>
      <c r="L61" s="30">
        <v>0.73560717460024039</v>
      </c>
      <c r="M61" s="30"/>
      <c r="N61" s="10"/>
      <c r="O61" s="10">
        <v>1.0995441904262822</v>
      </c>
      <c r="P61" s="30">
        <v>0.98912620731091849</v>
      </c>
      <c r="Q61" s="10"/>
      <c r="R61" s="10"/>
      <c r="S61" s="33">
        <f>Table2[[#This Row],[b/wnc,max]]*Table2[[#This Row],[hnc/h0]]</f>
        <v>0.72760833468303643</v>
      </c>
      <c r="T61" s="35">
        <v>2.3962878787878783E-2</v>
      </c>
      <c r="U61" s="10">
        <v>0.15627611048129916</v>
      </c>
      <c r="V61" s="10">
        <v>3.0629661610607557E-3</v>
      </c>
      <c r="W61" s="38"/>
      <c r="X61" s="10">
        <f>IF(Table2[[#This Row],[Qs]]&gt;0,Table2[[#This Row],[b]]/(Table2[[#This Row],[Q ]]*$I$7+$I$8),Table2[[#This Row],[b]]/(Table2[[#This Row],[Q ]]*$I$4+$I$5))</f>
        <v>4.960594260605717</v>
      </c>
    </row>
    <row r="62" spans="2:24" x14ac:dyDescent="0.25">
      <c r="B62" s="12">
        <v>510</v>
      </c>
      <c r="C62" s="13">
        <v>8</v>
      </c>
      <c r="D62" s="13">
        <v>6.241176470588237E-3</v>
      </c>
      <c r="E62" s="13"/>
      <c r="F62" s="13">
        <v>3.6578879660872046E-2</v>
      </c>
      <c r="G62" s="13">
        <v>3.6870247431556709E-2</v>
      </c>
      <c r="H62" s="13">
        <v>4.1925870096909949E-2</v>
      </c>
      <c r="I62" s="27">
        <v>5.711175228221816E-2</v>
      </c>
      <c r="J62" s="13">
        <v>4.2938875525490784E-2</v>
      </c>
      <c r="K62" s="28">
        <v>0.2</v>
      </c>
      <c r="L62" s="30">
        <v>0.62853904043402686</v>
      </c>
      <c r="M62" s="30">
        <v>1.0296179272886279</v>
      </c>
      <c r="N62" s="10"/>
      <c r="O62" s="10">
        <v>0.77739678800841183</v>
      </c>
      <c r="P62" s="30">
        <v>0.82632369401736294</v>
      </c>
      <c r="Q62" s="10"/>
      <c r="R62" s="10"/>
      <c r="S62" s="33">
        <f>Table2[[#This Row],[b/wnc,max]]*Table2[[#This Row],[hnc/h0]]</f>
        <v>0.51937670172557371</v>
      </c>
      <c r="T62" s="35">
        <v>2.3977088235294118E-2</v>
      </c>
      <c r="U62" s="10">
        <v>0.17571036534483145</v>
      </c>
      <c r="V62" s="10">
        <v>3.4490700787922404E-3</v>
      </c>
      <c r="W62" s="38">
        <v>0.59365088832323143</v>
      </c>
      <c r="X62" s="10">
        <f>IF(Table2[[#This Row],[Qs]]&gt;0,Table2[[#This Row],[b]]/(Table2[[#This Row],[Q ]]*$I$7+$I$8),Table2[[#This Row],[b]]/(Table2[[#This Row],[Q ]]*$I$4+$I$5))</f>
        <v>4.2379351284312463</v>
      </c>
    </row>
    <row r="63" spans="2:24" x14ac:dyDescent="0.25">
      <c r="B63" s="12">
        <v>510</v>
      </c>
      <c r="C63" s="13">
        <v>9</v>
      </c>
      <c r="D63" s="13">
        <v>6.3064516129032284E-3</v>
      </c>
      <c r="E63" s="13"/>
      <c r="F63" s="13">
        <v>3.7136721886782395E-2</v>
      </c>
      <c r="G63" s="13">
        <v>3.7440307471632579E-2</v>
      </c>
      <c r="H63" s="13">
        <v>4.2362825648509198E-2</v>
      </c>
      <c r="I63" s="27">
        <v>5.1469788244096197E-2</v>
      </c>
      <c r="J63" s="13">
        <v>4.4891677307854871E-2</v>
      </c>
      <c r="K63" s="28">
        <v>0.22</v>
      </c>
      <c r="L63" s="30">
        <v>0.68989589639413196</v>
      </c>
      <c r="M63" s="30">
        <v>0.97151687381753093</v>
      </c>
      <c r="N63" s="10"/>
      <c r="O63" s="10">
        <v>0.96127375850674357</v>
      </c>
      <c r="P63" s="30">
        <v>0.91991485094318737</v>
      </c>
      <c r="Q63" s="10"/>
      <c r="R63" s="10"/>
      <c r="S63" s="33">
        <f>Table2[[#This Row],[b/wnc,max]]*Table2[[#This Row],[hnc/h0]]</f>
        <v>0.63464548069772453</v>
      </c>
      <c r="T63" s="35">
        <v>2.4081854838709681E-2</v>
      </c>
      <c r="U63" s="10">
        <v>0.14568575219094343</v>
      </c>
      <c r="V63" s="10">
        <v>2.8913739242212031E-3</v>
      </c>
      <c r="W63" s="38">
        <v>0.55973954575333884</v>
      </c>
      <c r="X63" s="10">
        <f>IF(Table2[[#This Row],[Qs]]&gt;0,Table2[[#This Row],[b]]/(Table2[[#This Row],[Q ]]*$I$7+$I$8),Table2[[#This Row],[b]]/(Table2[[#This Row],[Q ]]*$I$4+$I$5))</f>
        <v>4.6464649905554802</v>
      </c>
    </row>
    <row r="64" spans="2:24" x14ac:dyDescent="0.25">
      <c r="B64" s="12">
        <v>510</v>
      </c>
      <c r="C64" s="13">
        <v>10</v>
      </c>
      <c r="D64" s="13">
        <v>6.3523076923076944E-3</v>
      </c>
      <c r="E64" s="13"/>
      <c r="F64" s="13">
        <v>3.7752137590287581E-2</v>
      </c>
      <c r="G64" s="13">
        <v>3.8098147493524866E-2</v>
      </c>
      <c r="H64" s="13">
        <v>4.2695920284638589E-2</v>
      </c>
      <c r="I64" s="27">
        <v>4.8362417958357801E-2</v>
      </c>
      <c r="J64" s="13">
        <v>4.5232523165049908E-2</v>
      </c>
      <c r="K64" s="28">
        <v>0.23400000000000001</v>
      </c>
      <c r="L64" s="30">
        <v>0.73268387161679638</v>
      </c>
      <c r="M64" s="30"/>
      <c r="N64" s="10"/>
      <c r="O64" s="10">
        <v>1.091169839269083</v>
      </c>
      <c r="P64" s="30">
        <v>0.98127291340340228</v>
      </c>
      <c r="Q64" s="10"/>
      <c r="R64" s="10"/>
      <c r="S64" s="33">
        <f>Table2[[#This Row],[b/wnc,max]]*Table2[[#This Row],[hnc/h0]]</f>
        <v>0.71896283730509813</v>
      </c>
      <c r="T64" s="35">
        <v>2.4155453846153849E-2</v>
      </c>
      <c r="U64" s="10">
        <v>0.15143411312089192</v>
      </c>
      <c r="V64" s="10">
        <v>3.0284598661965033E-3</v>
      </c>
      <c r="W64" s="38"/>
      <c r="X64" s="10">
        <f>IF(Table2[[#This Row],[Qs]]&gt;0,Table2[[#This Row],[b]]/(Table2[[#This Row],[Q ]]*$I$7+$I$8),Table2[[#This Row],[b]]/(Table2[[#This Row],[Q ]]*$I$4+$I$5))</f>
        <v>4.9308074156620396</v>
      </c>
    </row>
    <row r="65" spans="2:24" x14ac:dyDescent="0.25">
      <c r="B65" s="12">
        <v>510</v>
      </c>
      <c r="C65" s="13">
        <v>11</v>
      </c>
      <c r="D65" s="13">
        <v>6.487096774193549E-3</v>
      </c>
      <c r="E65" s="13"/>
      <c r="F65" s="13">
        <v>3.8301887862937971E-2</v>
      </c>
      <c r="G65" s="13">
        <v>3.8343949690357489E-2</v>
      </c>
      <c r="H65" s="13">
        <v>4.9779605170541273E-2</v>
      </c>
      <c r="I65" s="27">
        <f>0.064993</f>
        <v>6.4992999999999995E-2</v>
      </c>
      <c r="J65" s="13">
        <v>4.1309450144718943E-2</v>
      </c>
      <c r="K65" s="28">
        <v>0.15</v>
      </c>
      <c r="L65" s="30">
        <v>0.46758170321085607</v>
      </c>
      <c r="M65" s="30">
        <v>1.2876561585341222</v>
      </c>
      <c r="N65" s="10"/>
      <c r="O65" s="10">
        <v>0.62617921713539704</v>
      </c>
      <c r="P65" s="30">
        <v>0.73510770142491777</v>
      </c>
      <c r="Q65" s="10"/>
      <c r="R65" s="10"/>
      <c r="S65" s="33">
        <f>Table2[[#This Row],[b/wnc,max]]*Table2[[#This Row],[hnc/h0]]</f>
        <v>0.34372291107568048</v>
      </c>
      <c r="T65" s="35">
        <v>2.4371790322580647E-2</v>
      </c>
      <c r="U65" s="10">
        <v>0.22399265031942375</v>
      </c>
      <c r="V65" s="10">
        <v>4.5786474022235131E-3</v>
      </c>
      <c r="W65" s="38">
        <v>0.74283379540561212</v>
      </c>
      <c r="X65" s="10">
        <f>IF(Table2[[#This Row],[Qs]]&gt;0,Table2[[#This Row],[b]]/(Table2[[#This Row],[Q ]]*$I$7+$I$8),Table2[[#This Row],[b]]/(Table2[[#This Row],[Q ]]*$I$4+$I$5))</f>
        <v>3.1395955323217981</v>
      </c>
    </row>
    <row r="66" spans="2:24" x14ac:dyDescent="0.25">
      <c r="B66" s="12">
        <v>510</v>
      </c>
      <c r="C66" s="13">
        <v>12</v>
      </c>
      <c r="D66" s="13">
        <v>6.5545454545454579E-3</v>
      </c>
      <c r="E66" s="13"/>
      <c r="F66" s="13">
        <v>5.7491387699848677E-2</v>
      </c>
      <c r="G66" s="13">
        <v>8.4406814280725495E-2</v>
      </c>
      <c r="H66" s="13">
        <v>9.1472861483887113E-2</v>
      </c>
      <c r="I66" s="27">
        <f>H66+0.009746865/2</f>
        <v>9.634629398388711E-2</v>
      </c>
      <c r="J66" s="13">
        <v>3.5443267362213066E-2</v>
      </c>
      <c r="K66" s="28">
        <v>0.1</v>
      </c>
      <c r="L66" s="30">
        <v>0.31102939491572851</v>
      </c>
      <c r="M66" s="36">
        <v>1.241486977569203</v>
      </c>
      <c r="N66" s="10"/>
      <c r="O66" s="10">
        <v>0.28319313513991945</v>
      </c>
      <c r="P66" s="30">
        <v>0.49754944868520246</v>
      </c>
      <c r="Q66" s="10"/>
      <c r="R66" s="10"/>
      <c r="S66" s="33">
        <f>Table2[[#This Row],[b/wnc,max]]*Table2[[#This Row],[hnc/h0]]</f>
        <v>0.15475250396521284</v>
      </c>
      <c r="T66" s="35">
        <v>2.4480045454545459E-2</v>
      </c>
      <c r="U66" s="10">
        <v>0.87536524641015745</v>
      </c>
      <c r="V66" s="10">
        <v>1.8085300295350881E-2</v>
      </c>
      <c r="W66" s="38">
        <v>0.71668627144163433</v>
      </c>
      <c r="X66" s="10">
        <f>IF(Table2[[#This Row],[Qs]]&gt;0,Table2[[#This Row],[b]]/(Table2[[#This Row],[Q ]]*$I$7+$I$8),Table2[[#This Row],[b]]/(Table2[[#This Row],[Q ]]*$I$4+$I$5))</f>
        <v>2.0860693238764854</v>
      </c>
    </row>
    <row r="67" spans="2:24" x14ac:dyDescent="0.25">
      <c r="B67" s="12">
        <v>512</v>
      </c>
      <c r="C67" s="13">
        <v>14</v>
      </c>
      <c r="D67" s="13">
        <v>6.570129870129871E-3</v>
      </c>
      <c r="E67" s="13"/>
      <c r="F67" s="27">
        <v>5.7463081698805041E-2</v>
      </c>
      <c r="G67" s="27">
        <v>8.1361934852466927E-2</v>
      </c>
      <c r="H67" s="27">
        <v>8.8766176999699936E-2</v>
      </c>
      <c r="I67" s="27">
        <f>H67+0.009746865/2</f>
        <v>9.3639609499699933E-2</v>
      </c>
      <c r="J67" s="27">
        <v>2.997873879521383E-2</v>
      </c>
      <c r="K67" s="28">
        <v>0.1</v>
      </c>
      <c r="L67" s="30">
        <v>0.31087000058580566</v>
      </c>
      <c r="M67" s="30">
        <v>1.292693383885813</v>
      </c>
      <c r="N67" s="10"/>
      <c r="O67" s="10">
        <v>0.30128338152703815</v>
      </c>
      <c r="P67" s="30">
        <v>0.51232655387902037</v>
      </c>
      <c r="Q67" s="10"/>
      <c r="R67" s="10"/>
      <c r="S67" s="33">
        <f>Table2[[#This Row],[b/wnc,max]]*Table2[[#This Row],[hnc/h0]]</f>
        <v>0.15926695610449487</v>
      </c>
      <c r="T67" s="35">
        <v>2.4505058441558442E-2</v>
      </c>
      <c r="U67" s="10"/>
      <c r="V67" s="10"/>
      <c r="W67" s="38">
        <v>0.74623236558030515</v>
      </c>
      <c r="X67" s="10">
        <f>IF(Table2[[#This Row],[Qs]]&gt;0,Table2[[#This Row],[b]]/(Table2[[#This Row],[Q ]]*$I$7+$I$8),Table2[[#This Row],[b]]/(Table2[[#This Row],[Q ]]*$I$4+$I$5))</f>
        <v>2.0844598778696009</v>
      </c>
    </row>
    <row r="68" spans="2:24" x14ac:dyDescent="0.25">
      <c r="B68" s="12">
        <v>512</v>
      </c>
      <c r="C68" s="13">
        <v>17</v>
      </c>
      <c r="D68" s="13">
        <v>6.6068965517241396E-3</v>
      </c>
      <c r="E68" s="13"/>
      <c r="F68" s="27">
        <v>3.8090476861971145E-2</v>
      </c>
      <c r="G68" s="27">
        <v>3.9877182743121506E-2</v>
      </c>
      <c r="H68" s="27">
        <v>4.3997986392525473E-2</v>
      </c>
      <c r="I68" s="27">
        <v>5.1905473383959295E-2</v>
      </c>
      <c r="J68" s="27">
        <v>4.5561421309531856E-2</v>
      </c>
      <c r="K68" s="28">
        <v>0.22</v>
      </c>
      <c r="L68" s="30">
        <v>0.68308813053849926</v>
      </c>
      <c r="M68" s="30">
        <v>0.98420340808912554</v>
      </c>
      <c r="N68" s="10"/>
      <c r="O68" s="10">
        <v>0.99083231483313394</v>
      </c>
      <c r="P68" s="30">
        <v>0.9259404871394078</v>
      </c>
      <c r="Q68" s="10"/>
      <c r="R68" s="10"/>
      <c r="S68" s="33">
        <f>Table2[[#This Row],[b/wnc,max]]*Table2[[#This Row],[hnc/h0]]</f>
        <v>0.63249895634996534</v>
      </c>
      <c r="T68" s="35">
        <v>2.4564068965517244E-2</v>
      </c>
      <c r="U68" s="10">
        <v>0.12304851880865565</v>
      </c>
      <c r="V68" s="10">
        <v>2.563029524681841E-3</v>
      </c>
      <c r="W68" s="38">
        <v>0.5670309468378405</v>
      </c>
      <c r="X68" s="10">
        <f>IF(Table2[[#This Row],[Qs]]&gt;0,Table2[[#This Row],[b]]/(Table2[[#This Row],[Q ]]*$I$7+$I$8),Table2[[#This Row],[b]]/(Table2[[#This Row],[Q ]]*$I$4+$I$5))</f>
        <v>4.5774799466199827</v>
      </c>
    </row>
    <row r="69" spans="2:24" x14ac:dyDescent="0.25">
      <c r="B69" s="12">
        <v>512</v>
      </c>
      <c r="C69" s="13">
        <v>19</v>
      </c>
      <c r="D69" s="13">
        <v>6.6402298850574736E-3</v>
      </c>
      <c r="E69" s="13"/>
      <c r="F69" s="27">
        <v>3.8271176032878197E-2</v>
      </c>
      <c r="G69" s="27">
        <v>3.9813922005109456E-2</v>
      </c>
      <c r="H69" s="27">
        <v>4.7281533254235127E-2</v>
      </c>
      <c r="I69" s="27">
        <v>6.2086743584587607E-2</v>
      </c>
      <c r="J69" s="27">
        <v>4.2471136774255354E-2</v>
      </c>
      <c r="K69" s="28">
        <v>0.17</v>
      </c>
      <c r="L69" s="30">
        <v>0.52726357982637428</v>
      </c>
      <c r="M69" s="30">
        <v>1.1933521130234876</v>
      </c>
      <c r="N69" s="10"/>
      <c r="O69" s="10">
        <v>0.70184198762472927</v>
      </c>
      <c r="P69" s="30">
        <v>0.77537559868032602</v>
      </c>
      <c r="Q69" s="10"/>
      <c r="R69" s="10"/>
      <c r="S69" s="33">
        <f>Table2[[#This Row],[b/wnc,max]]*Table2[[#This Row],[hnc/h0]]</f>
        <v>0.40882731387020682</v>
      </c>
      <c r="T69" s="35">
        <v>2.4617568965517245E-2</v>
      </c>
      <c r="U69" s="10">
        <v>0.1526063748114582</v>
      </c>
      <c r="V69" s="10">
        <v>3.1950651807651394E-3</v>
      </c>
      <c r="W69" s="38">
        <v>0.68828600089112835</v>
      </c>
      <c r="X69" s="10">
        <f>IF(Table2[[#This Row],[Qs]]&gt;0,Table2[[#This Row],[b]]/(Table2[[#This Row],[Q ]]*$I$7+$I$8),Table2[[#This Row],[b]]/(Table2[[#This Row],[Q ]]*$I$4+$I$5))</f>
        <v>3.5313267963595574</v>
      </c>
    </row>
    <row r="70" spans="2:24" x14ac:dyDescent="0.25">
      <c r="B70" s="12">
        <v>512</v>
      </c>
      <c r="C70" s="13">
        <v>16</v>
      </c>
      <c r="D70" s="13">
        <v>6.647945205479457E-3</v>
      </c>
      <c r="E70" s="13"/>
      <c r="F70" s="27">
        <v>3.8911574501800966E-2</v>
      </c>
      <c r="G70" s="27">
        <v>4.0253307985250779E-2</v>
      </c>
      <c r="H70" s="27">
        <v>4.452670988789343E-2</v>
      </c>
      <c r="I70" s="27">
        <v>4.9089865829884741E-2</v>
      </c>
      <c r="J70" s="27">
        <v>4.6584623702641194E-2</v>
      </c>
      <c r="K70" s="28">
        <v>0.23400000000000001</v>
      </c>
      <c r="L70" s="30">
        <v>0.72557914770879828</v>
      </c>
      <c r="M70" s="30"/>
      <c r="N70" s="10"/>
      <c r="O70" s="10">
        <v>1.1098036126936304</v>
      </c>
      <c r="P70" s="30">
        <v>0.98103486430178299</v>
      </c>
      <c r="Q70" s="10"/>
      <c r="R70" s="10"/>
      <c r="S70" s="33">
        <f>Table2[[#This Row],[b/wnc,max]]*Table2[[#This Row],[hnc/h0]]</f>
        <v>0.71181844071270428</v>
      </c>
      <c r="T70" s="35">
        <v>2.4629952054794527E-2</v>
      </c>
      <c r="U70" s="10">
        <v>0.1527376997586623</v>
      </c>
      <c r="V70" s="10">
        <v>3.2015972499536676E-3</v>
      </c>
      <c r="W70" s="38"/>
      <c r="X70" s="10">
        <f>IF(Table2[[#This Row],[Qs]]&gt;0,Table2[[#This Row],[b]]/(Table2[[#This Row],[Q ]]*$I$7+$I$8),Table2[[#This Row],[b]]/(Table2[[#This Row],[Q ]]*$I$4+$I$5))</f>
        <v>4.8589180075364133</v>
      </c>
    </row>
    <row r="71" spans="2:24" x14ac:dyDescent="0.25">
      <c r="B71" s="12">
        <v>512</v>
      </c>
      <c r="C71" s="13">
        <v>18</v>
      </c>
      <c r="D71" s="13">
        <v>6.6594594594594639E-3</v>
      </c>
      <c r="E71" s="13"/>
      <c r="F71" s="27">
        <v>3.8687540700749139E-2</v>
      </c>
      <c r="G71" s="27">
        <v>4.0244169952898062E-2</v>
      </c>
      <c r="H71" s="27">
        <v>4.4536077170916309E-2</v>
      </c>
      <c r="I71" s="27">
        <v>5.4519948738006266E-2</v>
      </c>
      <c r="J71" s="27">
        <v>4.4621110328379475E-2</v>
      </c>
      <c r="K71" s="28">
        <v>0.2</v>
      </c>
      <c r="L71" s="30">
        <v>0.61991899593834432</v>
      </c>
      <c r="M71" s="30">
        <v>1.0783206337103064</v>
      </c>
      <c r="N71" s="10"/>
      <c r="O71" s="10">
        <v>0.90807613905802143</v>
      </c>
      <c r="P71" s="30">
        <v>0.88382724730306383</v>
      </c>
      <c r="Q71" s="10"/>
      <c r="R71" s="10"/>
      <c r="S71" s="33">
        <f>Table2[[#This Row],[b/wnc,max]]*Table2[[#This Row],[hnc/h0]]</f>
        <v>0.54790129973106605</v>
      </c>
      <c r="T71" s="35">
        <v>2.4648432432432442E-2</v>
      </c>
      <c r="U71" s="10">
        <v>0.10187530895932606</v>
      </c>
      <c r="V71" s="10">
        <v>2.1392114232223827E-3</v>
      </c>
      <c r="W71" s="38">
        <v>0.62147730918866073</v>
      </c>
      <c r="X71" s="10">
        <f>IF(Table2[[#This Row],[Qs]]&gt;0,Table2[[#This Row],[b]]/(Table2[[#This Row],[Q ]]*$I$7+$I$8),Table2[[#This Row],[b]]/(Table2[[#This Row],[Q ]]*$I$4+$I$5))</f>
        <v>4.1505645328651788</v>
      </c>
    </row>
    <row r="72" spans="2:24" x14ac:dyDescent="0.25">
      <c r="B72" s="12">
        <v>510</v>
      </c>
      <c r="C72" s="13">
        <v>15</v>
      </c>
      <c r="D72" s="13">
        <v>6.7347826086956554E-3</v>
      </c>
      <c r="E72" s="13"/>
      <c r="F72" s="13">
        <v>3.9791545856329519E-2</v>
      </c>
      <c r="G72" s="13">
        <v>3.9462951798800071E-2</v>
      </c>
      <c r="H72" s="13">
        <v>4.4052197189123225E-2</v>
      </c>
      <c r="I72" s="27">
        <v>5.0287113541888799E-2</v>
      </c>
      <c r="J72" s="13">
        <v>4.6815828841957306E-2</v>
      </c>
      <c r="K72" s="28">
        <v>0.23400000000000001</v>
      </c>
      <c r="L72" s="30">
        <v>0.72351838762154619</v>
      </c>
      <c r="M72" s="30"/>
      <c r="N72" s="10"/>
      <c r="O72" s="10">
        <v>1.0735233769945305</v>
      </c>
      <c r="P72" s="30">
        <v>0.9617793762484379</v>
      </c>
      <c r="Q72" s="10"/>
      <c r="R72" s="10"/>
      <c r="S72" s="33">
        <f>Table2[[#This Row],[b/wnc,max]]*Table2[[#This Row],[hnc/h0]]</f>
        <v>0.69586506355092625</v>
      </c>
      <c r="T72" s="35">
        <v>2.4769326086956527E-2</v>
      </c>
      <c r="U72" s="10">
        <v>0.14233991692880446</v>
      </c>
      <c r="V72" s="10">
        <v>3.0231269856024392E-3</v>
      </c>
      <c r="W72" s="38"/>
      <c r="X72" s="10">
        <f>IF(Table2[[#This Row],[Qs]]&gt;0,Table2[[#This Row],[b]]/(Table2[[#This Row],[Q ]]*$I$7+$I$8),Table2[[#This Row],[b]]/(Table2[[#This Row],[Q ]]*$I$4+$I$5))</f>
        <v>4.8381985755990993</v>
      </c>
    </row>
    <row r="73" spans="2:24" x14ac:dyDescent="0.25">
      <c r="B73" s="12">
        <v>510</v>
      </c>
      <c r="C73" s="13">
        <v>13</v>
      </c>
      <c r="D73" s="13">
        <v>6.7666666666666708E-3</v>
      </c>
      <c r="E73" s="13"/>
      <c r="F73" s="13">
        <v>6.1051131566550489E-2</v>
      </c>
      <c r="G73" s="13">
        <v>8.6730783549225934E-2</v>
      </c>
      <c r="H73" s="13">
        <v>9.348835005035043E-2</v>
      </c>
      <c r="I73" s="27">
        <f>H73+0.009746865/2</f>
        <v>9.8361782550350427E-2</v>
      </c>
      <c r="J73" s="13">
        <v>3.5578725032111271E-2</v>
      </c>
      <c r="K73" s="28">
        <v>0.1</v>
      </c>
      <c r="L73" s="30">
        <v>0.30887379233950996</v>
      </c>
      <c r="M73" s="36">
        <v>1.2435764496058883</v>
      </c>
      <c r="N73" s="10"/>
      <c r="O73" s="10">
        <v>0.27994267128515227</v>
      </c>
      <c r="P73" s="30">
        <v>0.4924761637838046</v>
      </c>
      <c r="Q73" s="10"/>
      <c r="R73" s="10"/>
      <c r="S73" s="33">
        <f>Table2[[#This Row],[b/wnc,max]]*Table2[[#This Row],[hnc/h0]]</f>
        <v>0.15211298034471735</v>
      </c>
      <c r="T73" s="35">
        <v>2.4820500000000009E-2</v>
      </c>
      <c r="U73" s="10">
        <v>0.8099859068442814</v>
      </c>
      <c r="V73" s="10">
        <v>1.7285100814178778E-2</v>
      </c>
      <c r="W73" s="38">
        <v>0.7178974128486737</v>
      </c>
      <c r="X73" s="10">
        <f>IF(Table2[[#This Row],[Qs]]&gt;0,Table2[[#This Row],[b]]/(Table2[[#This Row],[Q ]]*$I$7+$I$8),Table2[[#This Row],[b]]/(Table2[[#This Row],[Q ]]*$I$4+$I$5))</f>
        <v>2.0643740645805013</v>
      </c>
    </row>
    <row r="74" spans="2:24" x14ac:dyDescent="0.25">
      <c r="B74" s="12">
        <v>512</v>
      </c>
      <c r="C74" s="13">
        <v>15</v>
      </c>
      <c r="D74" s="13">
        <v>6.7898876404494353E-3</v>
      </c>
      <c r="E74" s="13"/>
      <c r="F74" s="27">
        <v>3.905173714737678E-2</v>
      </c>
      <c r="G74" s="27">
        <v>3.9967680653976816E-2</v>
      </c>
      <c r="H74" s="27">
        <v>5.0921958542418592E-2</v>
      </c>
      <c r="I74" s="27">
        <v>6.5514307671611621E-2</v>
      </c>
      <c r="J74" s="27">
        <v>4.1737420143436961E-2</v>
      </c>
      <c r="K74" s="28">
        <v>0.15</v>
      </c>
      <c r="L74" s="30">
        <v>0.46295944643231307</v>
      </c>
      <c r="M74" s="30">
        <v>1.3187867641914894</v>
      </c>
      <c r="N74" s="10"/>
      <c r="O74" s="10">
        <v>0.64506560747564501</v>
      </c>
      <c r="P74" s="30">
        <v>0.74023499399782999</v>
      </c>
      <c r="Q74" s="10"/>
      <c r="R74" s="10"/>
      <c r="S74" s="33">
        <f>Table2[[#This Row],[b/wnc,max]]*Table2[[#This Row],[hnc/h0]]</f>
        <v>0.34269878305106194</v>
      </c>
      <c r="T74" s="35">
        <v>2.4857769662921345E-2</v>
      </c>
      <c r="U74" s="10">
        <v>0.15184840755929555</v>
      </c>
      <c r="V74" s="10">
        <v>3.2516064799972301E-3</v>
      </c>
      <c r="W74" s="38">
        <v>0.76077861420166315</v>
      </c>
      <c r="X74" s="10">
        <f>IF(Table2[[#This Row],[Qs]]&gt;0,Table2[[#This Row],[b]]/(Table2[[#This Row],[Q ]]*$I$7+$I$8),Table2[[#This Row],[b]]/(Table2[[#This Row],[Q ]]*$I$4+$I$5))</f>
        <v>3.0930396760533276</v>
      </c>
    </row>
    <row r="75" spans="2:24" x14ac:dyDescent="0.25">
      <c r="B75" s="12">
        <v>510</v>
      </c>
      <c r="C75" s="13">
        <v>14</v>
      </c>
      <c r="D75" s="13">
        <v>6.8153846153846138E-3</v>
      </c>
      <c r="E75" s="13"/>
      <c r="F75" s="13">
        <v>3.9488046091578188E-2</v>
      </c>
      <c r="G75" s="13">
        <v>3.9585025114185844E-2</v>
      </c>
      <c r="H75" s="13">
        <v>5.1051838231920069E-2</v>
      </c>
      <c r="I75" s="27">
        <v>7.0726223501031596E-2</v>
      </c>
      <c r="J75" s="13">
        <v>4.2383342729399386E-2</v>
      </c>
      <c r="K75" s="28">
        <v>0.15</v>
      </c>
      <c r="L75" s="30">
        <v>0.46257439031166997</v>
      </c>
      <c r="M75" s="36">
        <v>1.2366840559284271</v>
      </c>
      <c r="N75" s="10"/>
      <c r="O75" s="10">
        <v>0.5554880303117169</v>
      </c>
      <c r="P75" s="30">
        <v>0.68654221953233829</v>
      </c>
      <c r="Q75" s="10"/>
      <c r="R75" s="10"/>
      <c r="S75" s="33">
        <f>Table2[[#This Row],[b/wnc,max]]*Table2[[#This Row],[hnc/h0]]</f>
        <v>0.31757684862339208</v>
      </c>
      <c r="T75" s="35">
        <v>2.4898692307692306E-2</v>
      </c>
      <c r="U75" s="10">
        <v>0.33760168757457959</v>
      </c>
      <c r="V75" s="10">
        <v>7.2564116859548458E-3</v>
      </c>
      <c r="W75" s="38">
        <v>0.71358610483505669</v>
      </c>
      <c r="X75" s="10">
        <f>IF(Table2[[#This Row],[Qs]]&gt;0,Table2[[#This Row],[b]]/(Table2[[#This Row],[Q ]]*$I$7+$I$8),Table2[[#This Row],[b]]/(Table2[[#This Row],[Q ]]*$I$4+$I$5))</f>
        <v>3.0891823172035773</v>
      </c>
    </row>
    <row r="76" spans="2:24" x14ac:dyDescent="0.25">
      <c r="B76" s="12">
        <v>510</v>
      </c>
      <c r="C76" s="13">
        <v>16</v>
      </c>
      <c r="D76" s="13">
        <v>6.8177419354838731E-3</v>
      </c>
      <c r="E76" s="13"/>
      <c r="F76" s="27">
        <v>3.9455741904913917E-2</v>
      </c>
      <c r="G76" s="27">
        <v>3.9581653826213141E-2</v>
      </c>
      <c r="H76" s="27">
        <v>4.4046558750058855E-2</v>
      </c>
      <c r="I76" s="27">
        <v>5.1733891338092759E-2</v>
      </c>
      <c r="J76" s="27">
        <v>4.6224205774353523E-2</v>
      </c>
      <c r="K76" s="28">
        <v>0.22</v>
      </c>
      <c r="L76" s="30">
        <v>0.67839027275644281</v>
      </c>
      <c r="M76" s="30"/>
      <c r="N76" s="10"/>
      <c r="O76" s="10">
        <v>1.0290043693560091</v>
      </c>
      <c r="P76" s="30">
        <v>0.93869097879008523</v>
      </c>
      <c r="Q76" s="10"/>
      <c r="R76" s="10"/>
      <c r="S76" s="33">
        <f>Table2[[#This Row],[b/wnc,max]]*Table2[[#This Row],[hnc/h0]]</f>
        <v>0.63679882913541819</v>
      </c>
      <c r="T76" s="35">
        <v>2.4902475806451614E-2</v>
      </c>
      <c r="U76" s="10">
        <v>0.11500855902122598</v>
      </c>
      <c r="V76" s="10">
        <v>2.4728490052755934E-3</v>
      </c>
      <c r="W76" s="38"/>
      <c r="X76" s="10">
        <f>IF(Table2[[#This Row],[Qs]]&gt;0,Table2[[#This Row],[b]]/(Table2[[#This Row],[Q ]]*$I$7+$I$8),Table2[[#This Row],[b]]/(Table2[[#This Row],[Q ]]*$I$4+$I$5))</f>
        <v>4.5302783846103374</v>
      </c>
    </row>
    <row r="77" spans="2:24" x14ac:dyDescent="0.25">
      <c r="B77" s="12">
        <v>510</v>
      </c>
      <c r="C77" s="13">
        <v>17</v>
      </c>
      <c r="D77" s="13">
        <v>6.9046153846153875E-3</v>
      </c>
      <c r="E77" s="13"/>
      <c r="F77" s="27">
        <v>3.9672927094117176E-2</v>
      </c>
      <c r="G77" s="27">
        <v>3.9366806206059889E-2</v>
      </c>
      <c r="H77" s="27">
        <v>4.4293512383469957E-2</v>
      </c>
      <c r="I77" s="27">
        <v>4.9677207390636628E-2</v>
      </c>
      <c r="J77" s="27">
        <v>4.3967440892503658E-2</v>
      </c>
      <c r="K77" s="28">
        <v>0.2</v>
      </c>
      <c r="L77" s="30">
        <v>0.61497580404580066</v>
      </c>
      <c r="M77" s="30"/>
      <c r="N77" s="10"/>
      <c r="O77" s="10">
        <v>1.1266780272846386</v>
      </c>
      <c r="P77" s="30">
        <v>0.98170698596180828</v>
      </c>
      <c r="Q77" s="10"/>
      <c r="R77" s="10"/>
      <c r="S77" s="33">
        <f>Table2[[#This Row],[b/wnc,max]]*Table2[[#This Row],[hnc/h0]]</f>
        <v>0.6037260430292426</v>
      </c>
      <c r="T77" s="35">
        <v>2.5041907692307699E-2</v>
      </c>
      <c r="U77" s="10">
        <v>3.7659896564369147E-2</v>
      </c>
      <c r="V77" s="10">
        <v>8.2000689956596151E-4</v>
      </c>
      <c r="W77" s="38"/>
      <c r="X77" s="10">
        <f>IF(Table2[[#This Row],[Qs]]&gt;0,Table2[[#This Row],[b]]/(Table2[[#This Row],[Q ]]*$I$7+$I$8),Table2[[#This Row],[b]]/(Table2[[#This Row],[Q ]]*$I$4+$I$5))</f>
        <v>4.1010110569567333</v>
      </c>
    </row>
    <row r="78" spans="2:24" x14ac:dyDescent="0.25">
      <c r="B78" s="12">
        <v>510</v>
      </c>
      <c r="C78" s="13">
        <v>22</v>
      </c>
      <c r="D78" s="13">
        <v>7.0737704918032839E-3</v>
      </c>
      <c r="E78" s="13"/>
      <c r="F78" s="27">
        <v>7.418787371277441E-2</v>
      </c>
      <c r="G78" s="27">
        <v>9.3343567175918143E-2</v>
      </c>
      <c r="H78" s="27">
        <v>0.10308138039621649</v>
      </c>
      <c r="I78" s="27">
        <f>H78+0.009746865/2</f>
        <v>0.10795481289621649</v>
      </c>
      <c r="J78" s="27">
        <v>3.5297823965012104E-2</v>
      </c>
      <c r="K78" s="28">
        <v>0.1</v>
      </c>
      <c r="L78" s="30">
        <v>0.30580538150222364</v>
      </c>
      <c r="M78" s="36">
        <v>1.1410459541643112</v>
      </c>
      <c r="N78" s="10"/>
      <c r="O78" s="10">
        <v>0.24046675922869995</v>
      </c>
      <c r="P78" s="30">
        <v>0.45547024351107995</v>
      </c>
      <c r="Q78" s="10"/>
      <c r="R78" s="10"/>
      <c r="S78" s="33">
        <f>Table2[[#This Row],[b/wnc,max]]*Table2[[#This Row],[hnc/h0]]</f>
        <v>0.1392852515798165</v>
      </c>
      <c r="T78" s="35">
        <v>2.5313401639344271E-2</v>
      </c>
      <c r="U78" s="10">
        <v>0.92482973902827825</v>
      </c>
      <c r="V78" s="10">
        <v>2.0621350188371974E-2</v>
      </c>
      <c r="W78" s="38">
        <v>0.65873345001041472</v>
      </c>
      <c r="X78" s="10">
        <f>IF(Table2[[#This Row],[Qs]]&gt;0,Table2[[#This Row],[b]]/(Table2[[#This Row],[Q ]]*$I$7+$I$8),Table2[[#This Row],[b]]/(Table2[[#This Row],[Q ]]*$I$4+$I$5))</f>
        <v>2.0337519472758139</v>
      </c>
    </row>
    <row r="79" spans="2:24" x14ac:dyDescent="0.25">
      <c r="B79" s="12">
        <v>510</v>
      </c>
      <c r="C79" s="13">
        <v>18</v>
      </c>
      <c r="D79" s="13">
        <v>7.0866666666666699E-3</v>
      </c>
      <c r="E79" s="13"/>
      <c r="F79" s="27">
        <v>4.0582349029428838E-2</v>
      </c>
      <c r="G79" s="27">
        <v>3.981308900303903E-2</v>
      </c>
      <c r="H79" s="27">
        <v>4.5116616253147654E-2</v>
      </c>
      <c r="I79" s="27">
        <v>6.1401585563455388E-2</v>
      </c>
      <c r="J79" s="27">
        <v>4.4580897888666156E-2</v>
      </c>
      <c r="K79" s="28">
        <v>0.2</v>
      </c>
      <c r="L79" s="30">
        <v>0.61135572663368565</v>
      </c>
      <c r="M79" s="30">
        <v>1.0594893672940444</v>
      </c>
      <c r="N79" s="10"/>
      <c r="O79" s="10">
        <v>0.765633001960352</v>
      </c>
      <c r="P79" s="30">
        <v>0.80129581153058027</v>
      </c>
      <c r="Q79" s="10"/>
      <c r="R79" s="10"/>
      <c r="S79" s="33">
        <f>Table2[[#This Row],[b/wnc,max]]*Table2[[#This Row],[hnc/h0]]</f>
        <v>0.48987678310680671</v>
      </c>
      <c r="T79" s="35">
        <v>2.5334100000000005E-2</v>
      </c>
      <c r="U79" s="10">
        <v>0.11008015370324646</v>
      </c>
      <c r="V79" s="10">
        <v>2.4588565952237927E-3</v>
      </c>
      <c r="W79" s="38">
        <v>0.61099342468758921</v>
      </c>
      <c r="X79" s="10">
        <f>IF(Table2[[#This Row],[Qs]]&gt;0,Table2[[#This Row],[b]]/(Table2[[#This Row],[Q ]]*$I$7+$I$8),Table2[[#This Row],[b]]/(Table2[[#This Row],[Q ]]*$I$4+$I$5))</f>
        <v>4.0649717992581422</v>
      </c>
    </row>
    <row r="80" spans="2:24" x14ac:dyDescent="0.25">
      <c r="B80" s="12">
        <v>512</v>
      </c>
      <c r="C80" s="13">
        <v>21</v>
      </c>
      <c r="D80" s="13">
        <v>7.1045454545454554E-3</v>
      </c>
      <c r="E80" s="13"/>
      <c r="F80" s="27">
        <v>4.0422467263206863E-2</v>
      </c>
      <c r="G80" s="27">
        <v>4.1450507112800891E-2</v>
      </c>
      <c r="H80" s="27">
        <v>4.5719500895109122E-2</v>
      </c>
      <c r="I80" s="27">
        <v>5.6892988772432734E-2</v>
      </c>
      <c r="J80" s="27">
        <v>4.6155935163825747E-2</v>
      </c>
      <c r="K80" s="28">
        <v>0.2</v>
      </c>
      <c r="L80" s="30">
        <v>0.6110025051181589</v>
      </c>
      <c r="M80" s="30">
        <v>1.0939253780132054</v>
      </c>
      <c r="N80" s="10"/>
      <c r="O80" s="10">
        <v>0.8916002323817056</v>
      </c>
      <c r="P80" s="30">
        <v>0.86554242477073207</v>
      </c>
      <c r="Q80" s="10"/>
      <c r="R80" s="10"/>
      <c r="S80" s="33">
        <f>Table2[[#This Row],[b/wnc,max]]*Table2[[#This Row],[hnc/h0]]</f>
        <v>0.52884858982096283</v>
      </c>
      <c r="T80" s="35">
        <v>2.5362795454545457E-2</v>
      </c>
      <c r="U80" s="10">
        <v>9.7381137222032468E-2</v>
      </c>
      <c r="V80" s="10">
        <v>2.1805240465398081E-3</v>
      </c>
      <c r="W80" s="38">
        <v>0.63057630758623473</v>
      </c>
      <c r="X80" s="10">
        <f>IF(Table2[[#This Row],[Qs]]&gt;0,Table2[[#This Row],[b]]/(Table2[[#This Row],[Q ]]*$I$7+$I$8),Table2[[#This Row],[b]]/(Table2[[#This Row],[Q ]]*$I$4+$I$5))</f>
        <v>4.0614666048216064</v>
      </c>
    </row>
    <row r="81" spans="2:24" x14ac:dyDescent="0.25">
      <c r="B81" s="12">
        <v>512</v>
      </c>
      <c r="C81" s="13">
        <v>20</v>
      </c>
      <c r="D81" s="13">
        <v>7.1346153846153859E-3</v>
      </c>
      <c r="E81" s="13"/>
      <c r="F81" s="27">
        <v>4.029662915203485E-2</v>
      </c>
      <c r="G81" s="27">
        <v>4.1263081578059115E-2</v>
      </c>
      <c r="H81" s="27">
        <v>5.0654495655996015E-2</v>
      </c>
      <c r="I81" s="27">
        <v>6.5476932789835643E-2</v>
      </c>
      <c r="J81" s="27">
        <v>4.4184132508604944E-2</v>
      </c>
      <c r="K81" s="28">
        <v>0.17</v>
      </c>
      <c r="L81" s="30">
        <v>0.51884794702857318</v>
      </c>
      <c r="M81" s="30">
        <v>1.2016190818589692</v>
      </c>
      <c r="N81" s="10"/>
      <c r="O81" s="10">
        <v>0.67858690128638111</v>
      </c>
      <c r="P81" s="30">
        <v>0.75316160115119113</v>
      </c>
      <c r="Q81" s="10"/>
      <c r="R81" s="10"/>
      <c r="S81" s="33">
        <f>Table2[[#This Row],[b/wnc,max]]*Table2[[#This Row],[hnc/h0]]</f>
        <v>0.39077635053804854</v>
      </c>
      <c r="T81" s="35">
        <v>2.5411057692307695E-2</v>
      </c>
      <c r="U81" s="10">
        <v>0.16937421604137279</v>
      </c>
      <c r="V81" s="10">
        <v>3.8081030955104574E-3</v>
      </c>
      <c r="W81" s="38">
        <v>0.69314801924186165</v>
      </c>
      <c r="X81" s="10">
        <f>IF(Table2[[#This Row],[Qs]]&gt;0,Table2[[#This Row],[b]]/(Table2[[#This Row],[Q ]]*$I$7+$I$8),Table2[[#This Row],[b]]/(Table2[[#This Row],[Q ]]*$I$4+$I$5))</f>
        <v>3.4472471742517152</v>
      </c>
    </row>
    <row r="82" spans="2:24" x14ac:dyDescent="0.25">
      <c r="B82" s="12">
        <v>512</v>
      </c>
      <c r="C82" s="13">
        <v>22</v>
      </c>
      <c r="D82" s="13">
        <v>7.1600000000000006E-3</v>
      </c>
      <c r="E82" s="13"/>
      <c r="F82" s="27">
        <v>4.0858652383299505E-2</v>
      </c>
      <c r="G82" s="27">
        <v>4.1310873797020455E-2</v>
      </c>
      <c r="H82" s="27">
        <v>4.6012067448584722E-2</v>
      </c>
      <c r="I82" s="27">
        <v>5.441673098727641E-2</v>
      </c>
      <c r="J82" s="27">
        <v>4.7807614044150397E-2</v>
      </c>
      <c r="K82" s="28">
        <v>0.22</v>
      </c>
      <c r="L82" s="30">
        <v>0.67090046258628588</v>
      </c>
      <c r="M82" s="30">
        <v>1.0044796081556917</v>
      </c>
      <c r="N82" s="10"/>
      <c r="O82" s="10">
        <v>0.97992947843598854</v>
      </c>
      <c r="P82" s="30">
        <v>0.90734961663802893</v>
      </c>
      <c r="Q82" s="10"/>
      <c r="R82" s="10"/>
      <c r="S82" s="33">
        <f>Table2[[#This Row],[b/wnc,max]]*Table2[[#This Row],[hnc/h0]]</f>
        <v>0.60874127752994278</v>
      </c>
      <c r="T82" s="35">
        <v>2.54518E-2</v>
      </c>
      <c r="U82" s="10">
        <v>0.11857376591480324</v>
      </c>
      <c r="V82" s="10">
        <v>2.6750906941965334E-3</v>
      </c>
      <c r="W82" s="38">
        <v>0.57882835754704742</v>
      </c>
      <c r="X82" s="10">
        <f>IF(Table2[[#This Row],[Qs]]&gt;0,Table2[[#This Row],[b]]/(Table2[[#This Row],[Q ]]*$I$7+$I$8),Table2[[#This Row],[b]]/(Table2[[#This Row],[Q ]]*$I$4+$I$5))</f>
        <v>4.4556962025316453</v>
      </c>
    </row>
    <row r="83" spans="2:24" x14ac:dyDescent="0.25">
      <c r="B83" s="12">
        <v>512</v>
      </c>
      <c r="C83" s="13">
        <v>24</v>
      </c>
      <c r="D83" s="13">
        <v>7.1662790697674429E-3</v>
      </c>
      <c r="E83" s="13"/>
      <c r="F83" s="13">
        <v>4.0470581811825911E-2</v>
      </c>
      <c r="G83" s="13">
        <v>4.227512583573808E-2</v>
      </c>
      <c r="H83" s="13">
        <v>5.613589070267077E-2</v>
      </c>
      <c r="I83" s="27">
        <v>7.0961181209387644E-2</v>
      </c>
      <c r="J83" s="13">
        <v>4.3163279287818018E-2</v>
      </c>
      <c r="K83" s="28">
        <v>0.15</v>
      </c>
      <c r="L83" s="30">
        <v>0.45733949934448576</v>
      </c>
      <c r="M83" s="30">
        <v>1.2788445941798547</v>
      </c>
      <c r="N83" s="10"/>
      <c r="O83" s="10">
        <v>0.58020165448995431</v>
      </c>
      <c r="P83" s="30">
        <v>0.69601311518421793</v>
      </c>
      <c r="Q83" s="10"/>
      <c r="R83" s="10"/>
      <c r="S83" s="33">
        <f>Table2[[#This Row],[b/wnc,max]]*Table2[[#This Row],[hnc/h0]]</f>
        <v>0.31831428963554614</v>
      </c>
      <c r="T83" s="35">
        <v>2.5461877906976745E-2</v>
      </c>
      <c r="U83" s="10">
        <v>0.25703524788898785</v>
      </c>
      <c r="V83" s="10">
        <v>5.8037585286661343E-3</v>
      </c>
      <c r="W83" s="38">
        <v>0.73789021546770983</v>
      </c>
      <c r="X83" s="10">
        <f>IF(Table2[[#This Row],[Qs]]&gt;0,Table2[[#This Row],[b]]/(Table2[[#This Row],[Q ]]*$I$7+$I$8),Table2[[#This Row],[b]]/(Table2[[#This Row],[Q ]]*$I$4+$I$5))</f>
        <v>3.0370573974419259</v>
      </c>
    </row>
    <row r="84" spans="2:24" x14ac:dyDescent="0.25">
      <c r="B84" s="12">
        <v>512</v>
      </c>
      <c r="C84" s="13">
        <v>23</v>
      </c>
      <c r="D84" s="13">
        <v>7.1845070422535242E-3</v>
      </c>
      <c r="E84" s="13"/>
      <c r="F84" s="13">
        <v>4.0594442345582044E-2</v>
      </c>
      <c r="G84" s="13">
        <v>4.1467611192322125E-2</v>
      </c>
      <c r="H84" s="13">
        <v>4.5833109386894125E-2</v>
      </c>
      <c r="I84" s="27">
        <v>5.0765510680352142E-2</v>
      </c>
      <c r="J84" s="13">
        <v>4.8281252894498007E-2</v>
      </c>
      <c r="K84" s="28">
        <v>0.23400000000000001</v>
      </c>
      <c r="L84" s="30">
        <v>0.71303044338374211</v>
      </c>
      <c r="M84" s="30"/>
      <c r="N84" s="10"/>
      <c r="O84" s="10">
        <v>1.1245533659096809</v>
      </c>
      <c r="P84" s="30">
        <v>0.97375567708972799</v>
      </c>
      <c r="Q84" s="10"/>
      <c r="R84" s="10"/>
      <c r="S84" s="33">
        <f>Table2[[#This Row],[b/wnc,max]]*Table2[[#This Row],[hnc/h0]]</f>
        <v>0.69431744218272473</v>
      </c>
      <c r="T84" s="35">
        <v>2.5491133802816906E-2</v>
      </c>
      <c r="U84" s="10">
        <v>0.13836075268271075</v>
      </c>
      <c r="V84" s="10">
        <v>3.131778472985047E-3</v>
      </c>
      <c r="W84" s="38"/>
      <c r="X84" s="10">
        <f>IF(Table2[[#This Row],[Qs]]&gt;0,Table2[[#This Row],[b]]/(Table2[[#This Row],[Q ]]*$I$7+$I$8),Table2[[#This Row],[b]]/(Table2[[#This Row],[Q ]]*$I$4+$I$5))</f>
        <v>4.7336603739717056</v>
      </c>
    </row>
    <row r="85" spans="2:24" x14ac:dyDescent="0.25">
      <c r="B85" s="12">
        <v>510</v>
      </c>
      <c r="C85" s="13">
        <v>21</v>
      </c>
      <c r="D85" s="13">
        <v>7.2042253521126809E-3</v>
      </c>
      <c r="E85" s="13"/>
      <c r="F85" s="27">
        <v>4.1187471405596268E-2</v>
      </c>
      <c r="G85" s="27">
        <v>4.2267474936951703E-2</v>
      </c>
      <c r="H85" s="27">
        <v>5.5455932386382911E-2</v>
      </c>
      <c r="I85" s="27">
        <v>7.2498999289943897E-2</v>
      </c>
      <c r="J85" s="27">
        <v>4.3150661583109602E-2</v>
      </c>
      <c r="K85" s="28">
        <v>0.15</v>
      </c>
      <c r="L85" s="30">
        <v>0.45678048066250138</v>
      </c>
      <c r="M85" s="30">
        <v>1.2584082118911093</v>
      </c>
      <c r="N85" s="10"/>
      <c r="O85" s="10">
        <v>0.55859975738074052</v>
      </c>
      <c r="P85" s="30">
        <v>0.68249266466952241</v>
      </c>
      <c r="Q85" s="10"/>
      <c r="R85" s="10"/>
      <c r="S85" s="33">
        <f>Table2[[#This Row],[b/wnc,max]]*Table2[[#This Row],[hnc/h0]]</f>
        <v>0.31174932741637584</v>
      </c>
      <c r="T85" s="35">
        <v>2.5522781690140852E-2</v>
      </c>
      <c r="U85" s="10">
        <v>0.28912109456827906</v>
      </c>
      <c r="V85" s="10">
        <v>6.5614647234613147E-3</v>
      </c>
      <c r="W85" s="38">
        <v>0.72613761571962543</v>
      </c>
      <c r="X85" s="10">
        <f>IF(Table2[[#This Row],[Qs]]&gt;0,Table2[[#This Row],[b]]/(Table2[[#This Row],[Q ]]*$I$7+$I$8),Table2[[#This Row],[b]]/(Table2[[#This Row],[Q ]]*$I$4+$I$5))</f>
        <v>3.0315257327432521</v>
      </c>
    </row>
    <row r="86" spans="2:24" x14ac:dyDescent="0.25">
      <c r="B86" s="12">
        <v>510</v>
      </c>
      <c r="C86" s="13">
        <v>19</v>
      </c>
      <c r="D86" s="13">
        <v>7.2050000000000005E-3</v>
      </c>
      <c r="E86" s="13"/>
      <c r="F86" s="27">
        <v>4.0766788609022823E-2</v>
      </c>
      <c r="G86" s="27">
        <v>4.0550963450441888E-2</v>
      </c>
      <c r="H86" s="27">
        <v>4.4778688628925437E-2</v>
      </c>
      <c r="I86" s="27">
        <v>5.5223598228159802E-2</v>
      </c>
      <c r="J86" s="27">
        <v>4.6941357298575938E-2</v>
      </c>
      <c r="K86" s="28">
        <v>0.22</v>
      </c>
      <c r="L86" s="30">
        <v>0.66992798826049171</v>
      </c>
      <c r="M86" s="30">
        <v>1.00508654862008</v>
      </c>
      <c r="N86" s="10"/>
      <c r="O86" s="10">
        <v>0.95827246690874701</v>
      </c>
      <c r="P86" s="30">
        <v>0.8960277234301629</v>
      </c>
      <c r="Q86" s="10"/>
      <c r="R86" s="10"/>
      <c r="S86" s="33">
        <f>Table2[[#This Row],[b/wnc,max]]*Table2[[#This Row],[hnc/h0]]</f>
        <v>0.60027405018319724</v>
      </c>
      <c r="T86" s="35">
        <v>2.5524024999999999E-2</v>
      </c>
      <c r="U86" s="10">
        <v>9.335464397911683E-2</v>
      </c>
      <c r="V86" s="10">
        <v>2.1188574144036677E-3</v>
      </c>
      <c r="W86" s="38">
        <v>0.57923331190700067</v>
      </c>
      <c r="X86" s="10">
        <f>IF(Table2[[#This Row],[Qs]]&gt;0,Table2[[#This Row],[b]]/(Table2[[#This Row],[Q ]]*$I$7+$I$8),Table2[[#This Row],[b]]/(Table2[[#This Row],[Q ]]*$I$4+$I$5))</f>
        <v>4.4460724255093398</v>
      </c>
    </row>
    <row r="87" spans="2:24" x14ac:dyDescent="0.25">
      <c r="B87" s="12">
        <v>510</v>
      </c>
      <c r="C87" s="13">
        <v>20</v>
      </c>
      <c r="D87" s="13">
        <v>7.2290322580645184E-3</v>
      </c>
      <c r="E87" s="13"/>
      <c r="F87" s="27">
        <v>4.1090628330067845E-2</v>
      </c>
      <c r="G87" s="27">
        <v>4.0952013416589536E-2</v>
      </c>
      <c r="H87" s="27">
        <v>4.4853174074565835E-2</v>
      </c>
      <c r="I87" s="27">
        <v>5.5599391442847958E-2</v>
      </c>
      <c r="J87" s="27">
        <v>4.847155629031033E-2</v>
      </c>
      <c r="K87" s="28">
        <v>0.23400000000000001</v>
      </c>
      <c r="L87" s="30">
        <v>0.71200859706666186</v>
      </c>
      <c r="M87" s="30">
        <v>0.94517741542925526</v>
      </c>
      <c r="N87" s="10"/>
      <c r="O87" s="10">
        <v>0.94885726879060073</v>
      </c>
      <c r="P87" s="30">
        <v>0.890998090578484</v>
      </c>
      <c r="Q87" s="10"/>
      <c r="R87" s="10"/>
      <c r="S87" s="33">
        <f>Table2[[#This Row],[b/wnc,max]]*Table2[[#This Row],[hnc/h0]]</f>
        <v>0.63439830046186085</v>
      </c>
      <c r="T87" s="35">
        <v>2.5562596774193549E-2</v>
      </c>
      <c r="U87" s="10">
        <v>0.13052257708426043</v>
      </c>
      <c r="V87" s="10">
        <v>2.9719168190880472E-3</v>
      </c>
      <c r="W87" s="38">
        <v>0.54473028507627907</v>
      </c>
      <c r="X87" s="10">
        <f>IF(Table2[[#This Row],[Qs]]&gt;0,Table2[[#This Row],[b]]/(Table2[[#This Row],[Q ]]*$I$7+$I$8),Table2[[#This Row],[b]]/(Table2[[#This Row],[Q ]]*$I$4+$I$5))</f>
        <v>4.7235557552463598</v>
      </c>
    </row>
    <row r="88" spans="2:24" x14ac:dyDescent="0.25">
      <c r="B88" s="12">
        <v>512</v>
      </c>
      <c r="C88" s="13">
        <v>25</v>
      </c>
      <c r="D88" s="13">
        <v>7.2735294117647099E-3</v>
      </c>
      <c r="E88" s="13"/>
      <c r="F88" s="13">
        <v>7.2779861605711482E-2</v>
      </c>
      <c r="G88" s="13">
        <v>9.407591771428217E-2</v>
      </c>
      <c r="H88" s="13">
        <v>0.10351523671675709</v>
      </c>
      <c r="I88" s="27">
        <f>H88+0.009746865/2</f>
        <v>0.10838866921675709</v>
      </c>
      <c r="J88" s="13">
        <v>3.4876299303958629E-2</v>
      </c>
      <c r="K88" s="28">
        <v>0.1</v>
      </c>
      <c r="L88" s="30">
        <v>0.30384201565818991</v>
      </c>
      <c r="M88" s="36">
        <v>1.1651153948907993</v>
      </c>
      <c r="N88" s="10"/>
      <c r="O88" s="10">
        <v>0.24516149760522266</v>
      </c>
      <c r="P88" s="30">
        <v>0.45802418935194411</v>
      </c>
      <c r="Q88" s="10"/>
      <c r="R88" s="10"/>
      <c r="S88" s="33">
        <f>Table2[[#This Row],[b/wnc,max]]*Table2[[#This Row],[hnc/h0]]</f>
        <v>0.13916699291290313</v>
      </c>
      <c r="T88" s="35">
        <v>2.563401470588236E-2</v>
      </c>
      <c r="U88" s="10">
        <v>0.7045336933643439</v>
      </c>
      <c r="V88" s="10">
        <v>1.6136007611982514E-2</v>
      </c>
      <c r="W88" s="38">
        <v>0.67262779250567994</v>
      </c>
      <c r="X88" s="10">
        <f>IF(Table2[[#This Row],[Qs]]&gt;0,Table2[[#This Row],[b]]/(Table2[[#This Row],[Q ]]*$I$7+$I$8),Table2[[#This Row],[b]]/(Table2[[#This Row],[Q ]]*$I$4+$I$5))</f>
        <v>2.0143164580022423</v>
      </c>
    </row>
    <row r="89" spans="2:24" x14ac:dyDescent="0.25">
      <c r="B89" s="12">
        <v>512</v>
      </c>
      <c r="C89" s="13">
        <v>30</v>
      </c>
      <c r="D89" s="13">
        <v>7.6212500000000022E-3</v>
      </c>
      <c r="E89" s="13"/>
      <c r="F89" s="13">
        <v>4.2694176539674646E-2</v>
      </c>
      <c r="G89" s="13">
        <v>4.3069679135163005E-2</v>
      </c>
      <c r="H89" s="13">
        <v>4.7502374295651087E-2</v>
      </c>
      <c r="I89" s="27">
        <v>5.9800166982027302E-2</v>
      </c>
      <c r="J89" s="13">
        <v>4.7485880896938122E-2</v>
      </c>
      <c r="K89" s="28">
        <v>0.2</v>
      </c>
      <c r="L89" s="30">
        <v>0.60096770992396231</v>
      </c>
      <c r="M89" s="30">
        <v>1.1096188397484443</v>
      </c>
      <c r="N89" s="10"/>
      <c r="O89" s="10">
        <v>0.86741067614983847</v>
      </c>
      <c r="P89" s="30">
        <v>0.84398541504355173</v>
      </c>
      <c r="Q89" s="10"/>
      <c r="R89" s="10"/>
      <c r="S89" s="33">
        <f>Table2[[#This Row],[b/wnc,max]]*Table2[[#This Row],[hnc/h0]]</f>
        <v>0.50720798208794815</v>
      </c>
      <c r="T89" s="35">
        <v>2.6192106250000003E-2</v>
      </c>
      <c r="U89" s="10">
        <v>8.4372123631749063E-2</v>
      </c>
      <c r="V89" s="10">
        <v>2.0185853267876367E-3</v>
      </c>
      <c r="W89" s="38">
        <v>0.63973949708393218</v>
      </c>
      <c r="X89" s="10">
        <f>IF(Table2[[#This Row],[Qs]]&gt;0,Table2[[#This Row],[b]]/(Table2[[#This Row],[Q ]]*$I$7+$I$8),Table2[[#This Row],[b]]/(Table2[[#This Row],[Q ]]*$I$4+$I$5))</f>
        <v>3.9627133441275988</v>
      </c>
    </row>
    <row r="90" spans="2:24" x14ac:dyDescent="0.25">
      <c r="B90" s="12">
        <v>512</v>
      </c>
      <c r="C90" s="13">
        <v>27</v>
      </c>
      <c r="D90" s="13">
        <v>7.668055555555559E-3</v>
      </c>
      <c r="E90" s="13"/>
      <c r="F90" s="13">
        <v>4.2656074669592821E-2</v>
      </c>
      <c r="G90" s="13">
        <v>4.5638778837922278E-2</v>
      </c>
      <c r="H90" s="13">
        <v>6.2278271672075509E-2</v>
      </c>
      <c r="I90" s="27">
        <v>7.576542110199859E-2</v>
      </c>
      <c r="J90" s="13">
        <v>4.4555176984297166E-2</v>
      </c>
      <c r="K90" s="28">
        <v>0.15</v>
      </c>
      <c r="L90" s="30">
        <v>0.45005622565330899</v>
      </c>
      <c r="M90" s="30">
        <v>1.2634765053555028</v>
      </c>
      <c r="N90" s="10"/>
      <c r="O90" s="10">
        <v>0.54380893586217982</v>
      </c>
      <c r="P90" s="30">
        <v>0.66760840511068154</v>
      </c>
      <c r="Q90" s="10"/>
      <c r="R90" s="10"/>
      <c r="S90" s="33">
        <f>Table2[[#This Row],[b/wnc,max]]*Table2[[#This Row],[hnc/h0]]</f>
        <v>0.30046131901853862</v>
      </c>
      <c r="T90" s="35">
        <v>2.6267229166666673E-2</v>
      </c>
      <c r="U90" s="10">
        <v>0.30142106937973123</v>
      </c>
      <c r="V90" s="10">
        <v>7.2519329579907379E-3</v>
      </c>
      <c r="W90" s="38">
        <v>0.72910775984703269</v>
      </c>
      <c r="X90" s="10">
        <f>IF(Table2[[#This Row],[Qs]]&gt;0,Table2[[#This Row],[b]]/(Table2[[#This Row],[Q ]]*$I$7+$I$8),Table2[[#This Row],[b]]/(Table2[[#This Row],[Q ]]*$I$4+$I$5))</f>
        <v>2.965503370171017</v>
      </c>
    </row>
    <row r="91" spans="2:24" x14ac:dyDescent="0.25">
      <c r="B91" s="12">
        <v>512</v>
      </c>
      <c r="C91" s="13">
        <v>31</v>
      </c>
      <c r="D91" s="13">
        <v>7.720833333333333E-3</v>
      </c>
      <c r="E91" s="13"/>
      <c r="F91" s="13">
        <v>4.285635065238199E-2</v>
      </c>
      <c r="G91" s="13">
        <v>4.2946956920289957E-2</v>
      </c>
      <c r="H91" s="13">
        <v>5.4186518263007188E-2</v>
      </c>
      <c r="I91" s="27">
        <v>6.8448493196689955E-2</v>
      </c>
      <c r="J91" s="13">
        <v>4.5705296495563603E-2</v>
      </c>
      <c r="K91" s="28">
        <v>0.17</v>
      </c>
      <c r="L91" s="30">
        <v>0.50921076707023871</v>
      </c>
      <c r="M91" s="30">
        <v>1.2226550896038026</v>
      </c>
      <c r="N91" s="10"/>
      <c r="O91" s="10">
        <v>0.67203872471089032</v>
      </c>
      <c r="P91" s="30">
        <v>0.7408049001306396</v>
      </c>
      <c r="Q91" s="10"/>
      <c r="R91" s="10"/>
      <c r="S91" s="33">
        <f>Table2[[#This Row],[b/wnc,max]]*Table2[[#This Row],[hnc/h0]]</f>
        <v>0.37722583144491456</v>
      </c>
      <c r="T91" s="35">
        <v>2.6351937499999999E-2</v>
      </c>
      <c r="U91" s="10">
        <v>0.14776763885543903</v>
      </c>
      <c r="V91" s="10">
        <v>3.5774157363017423E-3</v>
      </c>
      <c r="W91" s="38">
        <v>0.70533795723732207</v>
      </c>
      <c r="X91" s="10">
        <f>IF(Table2[[#This Row],[Qs]]&gt;0,Table2[[#This Row],[b]]/(Table2[[#This Row],[Q ]]*$I$7+$I$8),Table2[[#This Row],[b]]/(Table2[[#This Row],[Q ]]*$I$4+$I$5))</f>
        <v>3.3525956938044774</v>
      </c>
    </row>
    <row r="92" spans="2:24" x14ac:dyDescent="0.25">
      <c r="B92" s="12">
        <v>512</v>
      </c>
      <c r="C92" s="13">
        <v>28</v>
      </c>
      <c r="D92" s="13">
        <v>7.7414634146341444E-3</v>
      </c>
      <c r="E92" s="13"/>
      <c r="F92" s="13">
        <v>4.2989830048835657E-2</v>
      </c>
      <c r="G92" s="13">
        <v>4.3070644162650593E-2</v>
      </c>
      <c r="H92" s="13">
        <v>4.7418290377281673E-2</v>
      </c>
      <c r="I92" s="27">
        <v>5.2664259810513973E-2</v>
      </c>
      <c r="J92" s="13">
        <v>4.995404068900202E-2</v>
      </c>
      <c r="K92" s="28">
        <v>0.23400000000000001</v>
      </c>
      <c r="L92" s="30">
        <v>0.70045578438404676</v>
      </c>
      <c r="M92" s="30"/>
      <c r="N92" s="10"/>
      <c r="O92" s="10">
        <v>1.128891685756658</v>
      </c>
      <c r="P92" s="30">
        <v>0.96376509975410485</v>
      </c>
      <c r="Q92" s="10"/>
      <c r="R92" s="10"/>
      <c r="S92" s="33">
        <f>Table2[[#This Row],[b/wnc,max]]*Table2[[#This Row],[hnc/h0]]</f>
        <v>0.67507483891023057</v>
      </c>
      <c r="T92" s="35">
        <v>2.6385048780487801E-2</v>
      </c>
      <c r="U92" s="10">
        <v>0.12368295245629055</v>
      </c>
      <c r="V92" s="10">
        <v>3.0015801430091174E-3</v>
      </c>
      <c r="W92" s="38"/>
      <c r="X92" s="10">
        <f>IF(Table2[[#This Row],[Qs]]&gt;0,Table2[[#This Row],[b]]/(Table2[[#This Row],[Q ]]*$I$7+$I$8),Table2[[#This Row],[b]]/(Table2[[#This Row],[Q ]]*$I$4+$I$5))</f>
        <v>4.6102945946530394</v>
      </c>
    </row>
    <row r="93" spans="2:24" x14ac:dyDescent="0.25">
      <c r="B93" s="12">
        <v>512</v>
      </c>
      <c r="C93" s="13">
        <v>29</v>
      </c>
      <c r="D93" s="13">
        <v>7.7481927710843406E-3</v>
      </c>
      <c r="E93" s="13"/>
      <c r="F93" s="13">
        <v>4.3113237859064554E-2</v>
      </c>
      <c r="G93" s="13">
        <v>4.3157897692077569E-2</v>
      </c>
      <c r="H93" s="13">
        <v>4.7514660674327462E-2</v>
      </c>
      <c r="I93" s="27">
        <v>5.6712518378698458E-2</v>
      </c>
      <c r="J93" s="13">
        <v>4.9753618456863435E-2</v>
      </c>
      <c r="K93" s="28">
        <v>0.22</v>
      </c>
      <c r="L93" s="30">
        <v>0.65840788050822985</v>
      </c>
      <c r="M93" s="30">
        <v>1.0253443507093618</v>
      </c>
      <c r="N93" s="10"/>
      <c r="O93" s="10">
        <v>0.97843012665358253</v>
      </c>
      <c r="P93" s="30">
        <v>0.89525133573323279</v>
      </c>
      <c r="Q93" s="10"/>
      <c r="R93" s="10"/>
      <c r="S93" s="33">
        <f>Table2[[#This Row],[b/wnc,max]]*Table2[[#This Row],[hnc/h0]]</f>
        <v>0.58944053448227951</v>
      </c>
      <c r="T93" s="35">
        <v>2.6395849397590366E-2</v>
      </c>
      <c r="U93" s="10">
        <v>0.10660324589742053</v>
      </c>
      <c r="V93" s="10">
        <v>2.5891184601518243E-3</v>
      </c>
      <c r="W93" s="38">
        <v>0.59093362529694771</v>
      </c>
      <c r="X93" s="10">
        <f>IF(Table2[[#This Row],[Qs]]&gt;0,Table2[[#This Row],[b]]/(Table2[[#This Row],[Q ]]*$I$7+$I$8),Table2[[#This Row],[b]]/(Table2[[#This Row],[Q ]]*$I$4+$I$5))</f>
        <v>4.333100581444671</v>
      </c>
    </row>
    <row r="94" spans="2:24" x14ac:dyDescent="0.25">
      <c r="B94" s="12">
        <v>512</v>
      </c>
      <c r="C94" s="13">
        <v>26</v>
      </c>
      <c r="D94" s="13">
        <v>7.7822222222222216E-3</v>
      </c>
      <c r="E94" s="13"/>
      <c r="F94" s="13">
        <v>7.9802091255072191E-2</v>
      </c>
      <c r="G94" s="13">
        <v>0.10294069509532196</v>
      </c>
      <c r="H94" s="13">
        <v>0.11050922030547622</v>
      </c>
      <c r="I94" s="27">
        <f>H94+0.009746865/2</f>
        <v>0.11538265280547622</v>
      </c>
      <c r="J94" s="13">
        <v>3.5897300958792046E-2</v>
      </c>
      <c r="K94" s="28">
        <v>0.1</v>
      </c>
      <c r="L94" s="30">
        <v>0.29895425130413267</v>
      </c>
      <c r="M94" s="36">
        <v>1.138784205798862</v>
      </c>
      <c r="N94" s="10"/>
      <c r="O94" s="10">
        <v>0.22958870867178324</v>
      </c>
      <c r="P94" s="30">
        <v>0.44073157048582118</v>
      </c>
      <c r="Q94" s="10"/>
      <c r="R94" s="10"/>
      <c r="S94" s="33">
        <f>Table2[[#This Row],[b/wnc,max]]*Table2[[#This Row],[hnc/h0]]</f>
        <v>0.13175857668068325</v>
      </c>
      <c r="T94" s="35">
        <v>2.6450466666666665E-2</v>
      </c>
      <c r="U94" s="10">
        <v>0.75758434479668835</v>
      </c>
      <c r="V94" s="10">
        <v>1.8472705808480622E-2</v>
      </c>
      <c r="W94" s="38">
        <v>0.65743665646412985</v>
      </c>
      <c r="X94" s="10">
        <f>IF(Table2[[#This Row],[Qs]]&gt;0,Table2[[#This Row],[b]]/(Table2[[#This Row],[Q ]]*$I$7+$I$8),Table2[[#This Row],[b]]/(Table2[[#This Row],[Q ]]*$I$4+$I$5))</f>
        <v>1.966460916589283</v>
      </c>
    </row>
    <row r="95" spans="2:24" x14ac:dyDescent="0.25">
      <c r="B95" s="12">
        <v>513</v>
      </c>
      <c r="C95" s="13">
        <v>6</v>
      </c>
      <c r="D95" s="13">
        <v>8.0583333333333323E-3</v>
      </c>
      <c r="E95" s="13"/>
      <c r="F95" s="13">
        <v>4.5334139011637034E-2</v>
      </c>
      <c r="G95" s="13">
        <v>4.8647950510448672E-2</v>
      </c>
      <c r="H95" s="13">
        <v>6.6692603756871097E-2</v>
      </c>
      <c r="I95" s="27">
        <v>7.8810123967913523E-2</v>
      </c>
      <c r="J95" s="13">
        <v>4.5197726009562983E-2</v>
      </c>
      <c r="K95" s="28">
        <v>0.15</v>
      </c>
      <c r="L95" s="30">
        <v>0.44454977400727869</v>
      </c>
      <c r="M95" s="30">
        <v>1.2617441964347549</v>
      </c>
      <c r="N95" s="10"/>
      <c r="O95" s="10">
        <v>0.52743699354927309</v>
      </c>
      <c r="P95" s="30">
        <v>0.65357772673518033</v>
      </c>
      <c r="Q95" s="10"/>
      <c r="R95" s="10"/>
      <c r="S95" s="33">
        <f>Table2[[#This Row],[b/wnc,max]]*Table2[[#This Row],[hnc/h0]]</f>
        <v>0.29054783071631535</v>
      </c>
      <c r="T95" s="35">
        <v>2.6893624999999997E-2</v>
      </c>
      <c r="U95" s="10">
        <v>0.29515542701959946</v>
      </c>
      <c r="V95" s="10">
        <v>7.4231836182468737E-3</v>
      </c>
      <c r="W95" s="38">
        <v>0.72814708073832812</v>
      </c>
      <c r="X95" s="10">
        <f>IF(Table2[[#This Row],[Qs]]&gt;0,Table2[[#This Row],[b]]/(Table2[[#This Row],[Q ]]*$I$7+$I$8),Table2[[#This Row],[b]]/(Table2[[#This Row],[Q ]]*$I$4+$I$5))</f>
        <v>2.9121383589291416</v>
      </c>
    </row>
    <row r="96" spans="2:24" x14ac:dyDescent="0.25">
      <c r="B96" s="12">
        <v>513</v>
      </c>
      <c r="C96" s="13">
        <v>2</v>
      </c>
      <c r="D96" s="13">
        <v>8.0749999999999919E-3</v>
      </c>
      <c r="E96" s="13"/>
      <c r="F96" s="13">
        <v>4.461501805888534E-2</v>
      </c>
      <c r="G96" s="13">
        <v>4.3673879505416693E-2</v>
      </c>
      <c r="H96" s="13">
        <v>4.7805359529699748E-2</v>
      </c>
      <c r="I96" s="27">
        <v>6.9724864053128693E-2</v>
      </c>
      <c r="J96" s="13">
        <v>4.9812511174596272E-2</v>
      </c>
      <c r="K96" s="28">
        <v>0.17</v>
      </c>
      <c r="L96" s="30">
        <v>0.50355997094769189</v>
      </c>
      <c r="M96" s="30">
        <v>1.2409036699270704</v>
      </c>
      <c r="N96" s="10"/>
      <c r="O96" s="10">
        <v>0.67729336411482421</v>
      </c>
      <c r="P96" s="30">
        <v>0.73930764441106023</v>
      </c>
      <c r="Q96" s="10"/>
      <c r="R96" s="10"/>
      <c r="S96" s="33">
        <f>Table2[[#This Row],[b/wnc,max]]*Table2[[#This Row],[hnc/h0]]</f>
        <v>0.37228573594104003</v>
      </c>
      <c r="T96" s="35">
        <v>2.6920374999999989E-2</v>
      </c>
      <c r="U96" s="10">
        <v>0.2401134510775704</v>
      </c>
      <c r="V96" s="10">
        <v>6.0497798368570645E-3</v>
      </c>
      <c r="W96" s="38">
        <v>0.71587776055114249</v>
      </c>
      <c r="X96" s="10">
        <f>IF(Table2[[#This Row],[Qs]]&gt;0,Table2[[#This Row],[b]]/(Table2[[#This Row],[Q ]]*$I$7+$I$8),Table2[[#This Row],[b]]/(Table2[[#This Row],[Q ]]*$I$4+$I$5))</f>
        <v>3.2978891084787287</v>
      </c>
    </row>
    <row r="97" spans="2:24" x14ac:dyDescent="0.25">
      <c r="B97" s="12">
        <v>513</v>
      </c>
      <c r="C97" s="13">
        <v>4</v>
      </c>
      <c r="D97" s="13">
        <v>8.116129032258064E-3</v>
      </c>
      <c r="E97" s="13"/>
      <c r="F97" s="13">
        <v>4.5118290333973174E-2</v>
      </c>
      <c r="G97" s="13">
        <v>4.3966009303742365E-2</v>
      </c>
      <c r="H97" s="13">
        <v>4.8486240354811326E-2</v>
      </c>
      <c r="I97" s="27">
        <v>5.6685157234713797E-2</v>
      </c>
      <c r="J97" s="13">
        <v>5.0595501913449636E-2</v>
      </c>
      <c r="K97" s="28">
        <v>0.22</v>
      </c>
      <c r="L97" s="30">
        <v>0.65082712183770686</v>
      </c>
      <c r="M97" s="30"/>
      <c r="N97" s="10"/>
      <c r="O97" s="10">
        <v>1.025858962442906</v>
      </c>
      <c r="P97" s="30">
        <v>0.9110992889684566</v>
      </c>
      <c r="Q97" s="10"/>
      <c r="R97" s="10"/>
      <c r="S97" s="33">
        <f>Table2[[#This Row],[b/wnc,max]]*Table2[[#This Row],[hnc/h0]]</f>
        <v>0.5929681279477218</v>
      </c>
      <c r="T97" s="35">
        <v>2.6986387096774193E-2</v>
      </c>
      <c r="U97" s="10">
        <v>9.1315529376427521E-2</v>
      </c>
      <c r="V97" s="10">
        <v>2.3109393010133025E-3</v>
      </c>
      <c r="W97" s="38"/>
      <c r="X97" s="10">
        <f>IF(Table2[[#This Row],[Qs]]&gt;0,Table2[[#This Row],[b]]/(Table2[[#This Row],[Q ]]*$I$7+$I$8),Table2[[#This Row],[b]]/(Table2[[#This Row],[Q ]]*$I$4+$I$5))</f>
        <v>4.2597843874529993</v>
      </c>
    </row>
    <row r="98" spans="2:24" x14ac:dyDescent="0.25">
      <c r="B98" s="12">
        <v>513</v>
      </c>
      <c r="C98" s="13">
        <v>7</v>
      </c>
      <c r="D98" s="13">
        <v>8.117499999999998E-3</v>
      </c>
      <c r="E98" s="13"/>
      <c r="F98" s="13">
        <v>8.6519743010333855E-2</v>
      </c>
      <c r="G98" s="13">
        <v>0.10784426368834067</v>
      </c>
      <c r="H98" s="13">
        <v>0.11445000460681619</v>
      </c>
      <c r="I98" s="27">
        <f>H98+0.009746865/2</f>
        <v>0.11932343710681619</v>
      </c>
      <c r="J98" s="13">
        <v>3.5832365428011853E-2</v>
      </c>
      <c r="K98" s="28">
        <v>0.1</v>
      </c>
      <c r="L98" s="30">
        <v>0.29581781890335412</v>
      </c>
      <c r="M98" s="36">
        <v>1.1310503882767433</v>
      </c>
      <c r="N98" s="10"/>
      <c r="O98" s="10">
        <v>0.22285551534029668</v>
      </c>
      <c r="P98" s="30">
        <v>0.4328492687799857</v>
      </c>
      <c r="Q98" s="10"/>
      <c r="R98" s="10"/>
      <c r="S98" s="33">
        <f>Table2[[#This Row],[b/wnc,max]]*Table2[[#This Row],[hnc/h0]]</f>
        <v>0.12804452660440707</v>
      </c>
      <c r="T98" s="35">
        <v>2.6988587499999998E-2</v>
      </c>
      <c r="U98" s="10">
        <v>0.63912211969338306</v>
      </c>
      <c r="V98" s="10">
        <v>1.6176756765853631E-2</v>
      </c>
      <c r="W98" s="38">
        <v>0.65297596771918454</v>
      </c>
      <c r="X98" s="10">
        <f>IF(Table2[[#This Row],[Qs]]&gt;0,Table2[[#This Row],[b]]/(Table2[[#This Row],[Q ]]*$I$7+$I$8),Table2[[#This Row],[b]]/(Table2[[#This Row],[Q ]]*$I$4+$I$5))</f>
        <v>1.9361435650453485</v>
      </c>
    </row>
    <row r="99" spans="2:24" x14ac:dyDescent="0.25">
      <c r="B99" s="12">
        <v>513</v>
      </c>
      <c r="C99" s="13">
        <v>3</v>
      </c>
      <c r="D99" s="13">
        <v>8.1649999999999969E-3</v>
      </c>
      <c r="E99" s="13"/>
      <c r="F99" s="13">
        <v>4.4731026102593677E-2</v>
      </c>
      <c r="G99" s="13">
        <v>4.3261792380223561E-2</v>
      </c>
      <c r="H99" s="13">
        <v>4.7930575097465629E-2</v>
      </c>
      <c r="I99" s="27">
        <v>5.6153845262681384E-2</v>
      </c>
      <c r="J99" s="13">
        <v>4.9003108417376214E-2</v>
      </c>
      <c r="K99" s="28">
        <v>0.2</v>
      </c>
      <c r="L99" s="30">
        <v>0.59075756741773722</v>
      </c>
      <c r="M99" s="30"/>
      <c r="N99" s="10"/>
      <c r="O99" s="10">
        <v>1.0511802019962233</v>
      </c>
      <c r="P99" s="30">
        <v>0.92178682969730319</v>
      </c>
      <c r="Q99" s="10"/>
      <c r="R99" s="10"/>
      <c r="S99" s="33">
        <f>Table2[[#This Row],[b/wnc,max]]*Table2[[#This Row],[hnc/h0]]</f>
        <v>0.54455254518968688</v>
      </c>
      <c r="T99" s="35">
        <v>2.7064824999999994E-2</v>
      </c>
      <c r="U99" s="10">
        <v>4.4151993897680326E-2</v>
      </c>
      <c r="V99" s="10">
        <v>1.1231887190017338E-3</v>
      </c>
      <c r="W99" s="38"/>
      <c r="X99" s="10">
        <f>IF(Table2[[#This Row],[Qs]]&gt;0,Table2[[#This Row],[b]]/(Table2[[#This Row],[Q ]]*$I$7+$I$8),Table2[[#This Row],[b]]/(Table2[[#This Row],[Q ]]*$I$4+$I$5))</f>
        <v>3.8638476678056972</v>
      </c>
    </row>
    <row r="100" spans="2:24" x14ac:dyDescent="0.25">
      <c r="B100" s="12">
        <v>513</v>
      </c>
      <c r="C100" s="13">
        <v>5</v>
      </c>
      <c r="D100" s="13">
        <v>8.2141666666666578E-3</v>
      </c>
      <c r="E100" s="13"/>
      <c r="F100" s="13">
        <v>4.5484011227834742E-2</v>
      </c>
      <c r="G100" s="13">
        <v>4.4369296894612477E-2</v>
      </c>
      <c r="H100" s="13">
        <v>4.8377247846326597E-2</v>
      </c>
      <c r="I100" s="27">
        <v>5.5915249054483029E-2</v>
      </c>
      <c r="J100" s="13">
        <v>5.1161508376713891E-2</v>
      </c>
      <c r="K100" s="28">
        <v>0.23400000000000001</v>
      </c>
      <c r="L100" s="30">
        <v>0.69012617131175802</v>
      </c>
      <c r="M100" s="30"/>
      <c r="N100" s="10"/>
      <c r="O100" s="10">
        <v>1.0663267763326623</v>
      </c>
      <c r="P100" s="30">
        <v>0.92780854437013238</v>
      </c>
      <c r="Q100" s="10"/>
      <c r="R100" s="10"/>
      <c r="S100" s="33">
        <f>Table2[[#This Row],[b/wnc,max]]*Table2[[#This Row],[hnc/h0]]</f>
        <v>0.64030495843649482</v>
      </c>
      <c r="T100" s="35">
        <v>2.7143737499999987E-2</v>
      </c>
      <c r="U100" s="10">
        <v>9.8231378161736049E-2</v>
      </c>
      <c r="V100" s="10">
        <v>2.511880707620138E-3</v>
      </c>
      <c r="W100" s="38"/>
      <c r="X100" s="10">
        <f>IF(Table2[[#This Row],[Qs]]&gt;0,Table2[[#This Row],[b]]/(Table2[[#This Row],[Q ]]*$I$7+$I$8),Table2[[#This Row],[b]]/(Table2[[#This Row],[Q ]]*$I$4+$I$5))</f>
        <v>4.510526368628712</v>
      </c>
    </row>
    <row r="101" spans="2:24" x14ac:dyDescent="0.25">
      <c r="B101" s="12">
        <v>513</v>
      </c>
      <c r="C101" s="13">
        <v>13</v>
      </c>
      <c r="D101" s="13">
        <v>8.5391666666666654E-3</v>
      </c>
      <c r="E101" s="13"/>
      <c r="F101" s="13">
        <v>4.559241326119326E-2</v>
      </c>
      <c r="G101" s="13">
        <v>4.5030791923363102E-2</v>
      </c>
      <c r="H101" s="13">
        <v>5.805971159671524E-2</v>
      </c>
      <c r="I101" s="27">
        <v>7.2146421348770362E-2</v>
      </c>
      <c r="J101" s="13">
        <v>4.8300920644277164E-2</v>
      </c>
      <c r="K101" s="28">
        <v>0.17</v>
      </c>
      <c r="L101" s="30">
        <v>0.49634127552666457</v>
      </c>
      <c r="M101" s="30">
        <v>1.2538750890789132</v>
      </c>
      <c r="N101" s="10"/>
      <c r="O101" s="10">
        <v>0.66865491613374106</v>
      </c>
      <c r="P101" s="30">
        <v>0.72977314534854176</v>
      </c>
      <c r="Q101" s="10"/>
      <c r="R101" s="10"/>
      <c r="S101" s="33">
        <f>Table2[[#This Row],[b/wnc,max]]*Table2[[#This Row],[hnc/h0]]</f>
        <v>0.36221653380740121</v>
      </c>
      <c r="T101" s="35">
        <v>2.7665362499999999E-2</v>
      </c>
      <c r="U101" s="10">
        <v>0.14217660970424334</v>
      </c>
      <c r="V101" s="10">
        <v>3.756637089421002E-3</v>
      </c>
      <c r="W101" s="38">
        <v>0.72340216051588924</v>
      </c>
      <c r="X101" s="10">
        <f>IF(Table2[[#This Row],[Qs]]&gt;0,Table2[[#This Row],[b]]/(Table2[[#This Row],[Q ]]*$I$7+$I$8),Table2[[#This Row],[b]]/(Table2[[#This Row],[Q ]]*$I$4+$I$5))</f>
        <v>3.2288379546736046</v>
      </c>
    </row>
    <row r="102" spans="2:24" x14ac:dyDescent="0.25">
      <c r="B102" s="12">
        <v>513</v>
      </c>
      <c r="C102" s="13">
        <v>8</v>
      </c>
      <c r="D102" s="13">
        <v>8.5516666666666588E-3</v>
      </c>
      <c r="E102" s="13"/>
      <c r="F102" s="13">
        <v>9.5443886143701182E-2</v>
      </c>
      <c r="G102" s="13">
        <v>0.11409532220155699</v>
      </c>
      <c r="H102" s="13">
        <v>0.12168891618276906</v>
      </c>
      <c r="I102" s="27">
        <f>H102+0.009746865/2</f>
        <v>0.12656234868276905</v>
      </c>
      <c r="J102" s="13">
        <v>3.6056073032631787E-2</v>
      </c>
      <c r="K102" s="28">
        <v>0.1</v>
      </c>
      <c r="L102" s="30">
        <v>0.29185278641740747</v>
      </c>
      <c r="M102" s="36">
        <v>1.0941174559683156</v>
      </c>
      <c r="N102" s="10"/>
      <c r="O102" s="10">
        <v>0.20681027303372285</v>
      </c>
      <c r="P102" s="30">
        <v>0.41623918078019606</v>
      </c>
      <c r="Q102" s="10"/>
      <c r="R102" s="10"/>
      <c r="S102" s="33">
        <f>Table2[[#This Row],[b/wnc,max]]*Table2[[#This Row],[hnc/h0]]</f>
        <v>0.12148056472679922</v>
      </c>
      <c r="T102" s="35">
        <v>2.7685424999999986E-2</v>
      </c>
      <c r="U102" s="10">
        <v>0.62100449405064739</v>
      </c>
      <c r="V102" s="10">
        <v>1.642827120990166E-2</v>
      </c>
      <c r="W102" s="38">
        <v>0.63166097693868128</v>
      </c>
      <c r="X102" s="10">
        <f>IF(Table2[[#This Row],[Qs]]&gt;0,Table2[[#This Row],[b]]/(Table2[[#This Row],[Q ]]*$I$7+$I$8),Table2[[#This Row],[b]]/(Table2[[#This Row],[Q ]]*$I$4+$I$5))</f>
        <v>1.8982460996974677</v>
      </c>
    </row>
    <row r="103" spans="2:24" x14ac:dyDescent="0.25">
      <c r="B103" s="12">
        <v>513</v>
      </c>
      <c r="C103" s="13">
        <v>10</v>
      </c>
      <c r="D103" s="13">
        <v>8.5525000000000011E-3</v>
      </c>
      <c r="E103" s="13"/>
      <c r="F103" s="13">
        <v>4.5629275922498436E-2</v>
      </c>
      <c r="G103" s="13">
        <v>4.5163559821234565E-2</v>
      </c>
      <c r="H103" s="13">
        <v>4.9502632633072127E-2</v>
      </c>
      <c r="I103" s="11">
        <v>5.7523235227146495E-2</v>
      </c>
      <c r="J103" s="13">
        <v>5.2401979550131005E-2</v>
      </c>
      <c r="K103" s="28">
        <v>0.23400000000000001</v>
      </c>
      <c r="L103" s="30">
        <v>0.68291795096665586</v>
      </c>
      <c r="M103" s="30"/>
      <c r="N103" s="10"/>
      <c r="O103" s="10">
        <v>1.0504395436806027</v>
      </c>
      <c r="P103" s="30">
        <v>0.91584187314864562</v>
      </c>
      <c r="Q103" s="10"/>
      <c r="R103" s="10"/>
      <c r="S103" s="33">
        <f>Table2[[#This Row],[b/wnc,max]]*Table2[[#This Row],[hnc/h0]]</f>
        <v>0.62544485542013706</v>
      </c>
      <c r="T103" s="35">
        <v>2.7686762500000003E-2</v>
      </c>
      <c r="U103" s="10">
        <v>9.5671018789999285E-2</v>
      </c>
      <c r="V103" s="10">
        <v>2.5311188306850804E-3</v>
      </c>
      <c r="W103" s="38"/>
      <c r="X103" s="10">
        <f>IF(Table2[[#This Row],[Qs]]&gt;0,Table2[[#This Row],[b]]/(Table2[[#This Row],[Q ]]*$I$7+$I$8),Table2[[#This Row],[b]]/(Table2[[#This Row],[Q ]]*$I$4+$I$5))</f>
        <v>4.4417289999584773</v>
      </c>
    </row>
    <row r="104" spans="2:24" x14ac:dyDescent="0.25">
      <c r="B104" s="12">
        <v>513</v>
      </c>
      <c r="C104" s="13">
        <v>12</v>
      </c>
      <c r="D104" s="13">
        <v>8.5666666666666669E-3</v>
      </c>
      <c r="E104" s="13"/>
      <c r="F104" s="13">
        <v>4.5597029510030758E-2</v>
      </c>
      <c r="G104" s="13">
        <v>4.5142551604644462E-2</v>
      </c>
      <c r="H104" s="13">
        <v>4.9901126944429622E-2</v>
      </c>
      <c r="I104" s="27">
        <v>5.7945786056889603E-2</v>
      </c>
      <c r="J104" s="13">
        <v>4.9139752157763339E-2</v>
      </c>
      <c r="K104" s="28">
        <v>0.2</v>
      </c>
      <c r="L104" s="30">
        <v>0.58343539484030493</v>
      </c>
      <c r="M104" s="30"/>
      <c r="N104" s="10"/>
      <c r="O104" s="10">
        <v>1.0372097285108934</v>
      </c>
      <c r="P104" s="30">
        <v>0.90974403697929573</v>
      </c>
      <c r="Q104" s="10"/>
      <c r="R104" s="10"/>
      <c r="S104" s="33">
        <f>Table2[[#This Row],[b/wnc,max]]*Table2[[#This Row],[hnc/h0]]</f>
        <v>0.53077687141862839</v>
      </c>
      <c r="T104" s="35">
        <v>2.7709499999999998E-2</v>
      </c>
      <c r="U104" s="10">
        <v>1.8380688183012894E-3</v>
      </c>
      <c r="V104" s="10">
        <v>4.8695422845138753E-5</v>
      </c>
      <c r="W104" s="38"/>
      <c r="X104" s="10">
        <f>IF(Table2[[#This Row],[Qs]]&gt;0,Table2[[#This Row],[b]]/(Table2[[#This Row],[Q ]]*$I$7+$I$8),Table2[[#This Row],[b]]/(Table2[[#This Row],[Q ]]*$I$4+$I$5))</f>
        <v>3.7939265559050885</v>
      </c>
    </row>
    <row r="105" spans="2:24" x14ac:dyDescent="0.25">
      <c r="B105" s="12">
        <v>513</v>
      </c>
      <c r="C105" s="13">
        <v>9</v>
      </c>
      <c r="D105" s="13">
        <v>8.5799999999999939E-3</v>
      </c>
      <c r="E105" s="13"/>
      <c r="F105" s="13">
        <v>4.5706304348622169E-2</v>
      </c>
      <c r="G105" s="13">
        <v>5.3944570934433486E-2</v>
      </c>
      <c r="H105" s="13">
        <v>7.3732214546211233E-2</v>
      </c>
      <c r="I105" s="27">
        <v>7.9870655443932098E-2</v>
      </c>
      <c r="J105" s="13">
        <v>4.6517076963977742E-2</v>
      </c>
      <c r="K105" s="28">
        <v>0.15</v>
      </c>
      <c r="L105" s="30">
        <v>0.43739658488095312</v>
      </c>
      <c r="M105" s="30">
        <v>1.3059235258945072</v>
      </c>
      <c r="N105" s="10"/>
      <c r="O105" s="10">
        <v>0.54645371493685824</v>
      </c>
      <c r="P105" s="30">
        <v>0.66041150791641967</v>
      </c>
      <c r="Q105" s="10"/>
      <c r="R105" s="10"/>
      <c r="S105" s="33">
        <f>Table2[[#This Row],[b/wnc,max]]*Table2[[#This Row],[hnc/h0]]</f>
        <v>0.28886173817872252</v>
      </c>
      <c r="T105" s="35">
        <v>2.7730899999999989E-2</v>
      </c>
      <c r="U105" s="10">
        <v>0.23404973006971894</v>
      </c>
      <c r="V105" s="10">
        <v>6.2085765727885218E-3</v>
      </c>
      <c r="W105" s="38">
        <v>0.753632802906407</v>
      </c>
      <c r="X105" s="10">
        <f>IF(Table2[[#This Row],[Qs]]&gt;0,Table2[[#This Row],[b]]/(Table2[[#This Row],[Q ]]*$I$7+$I$8),Table2[[#This Row],[b]]/(Table2[[#This Row],[Q ]]*$I$4+$I$5))</f>
        <v>2.8437366699843598</v>
      </c>
    </row>
    <row r="106" spans="2:24" x14ac:dyDescent="0.25">
      <c r="B106" s="12">
        <v>513</v>
      </c>
      <c r="C106" s="13">
        <v>11</v>
      </c>
      <c r="D106" s="13">
        <v>8.5855999999999953E-3</v>
      </c>
      <c r="E106" s="13"/>
      <c r="F106" s="13">
        <v>4.5797462932231796E-2</v>
      </c>
      <c r="G106" s="13">
        <v>4.5213542400301454E-2</v>
      </c>
      <c r="H106" s="13">
        <v>4.9533530534527824E-2</v>
      </c>
      <c r="I106" s="27">
        <v>5.6117257834792898E-2</v>
      </c>
      <c r="J106" s="13">
        <v>5.0673787818550871E-2</v>
      </c>
      <c r="K106" s="28">
        <v>0.22</v>
      </c>
      <c r="L106" s="30">
        <v>0.64140419975804486</v>
      </c>
      <c r="M106" s="30"/>
      <c r="N106" s="10"/>
      <c r="O106" s="10">
        <v>1.1067351626538218</v>
      </c>
      <c r="P106" s="30">
        <v>0.9401884916637554</v>
      </c>
      <c r="Q106" s="10"/>
      <c r="R106" s="10"/>
      <c r="S106" s="33">
        <f>Table2[[#This Row],[b/wnc,max]]*Table2[[#This Row],[hnc/h0]]</f>
        <v>0.6030408471173142</v>
      </c>
      <c r="T106" s="35">
        <v>2.773988799999999E-2</v>
      </c>
      <c r="U106" s="10">
        <v>5.7984298673938853E-2</v>
      </c>
      <c r="V106" s="10">
        <v>1.5389622204756946E-3</v>
      </c>
      <c r="W106" s="38"/>
      <c r="X106" s="10">
        <f>IF(Table2[[#This Row],[Qs]]&gt;0,Table2[[#This Row],[b]]/(Table2[[#This Row],[Q ]]*$I$7+$I$8),Table2[[#This Row],[b]]/(Table2[[#This Row],[Q ]]*$I$4+$I$5))</f>
        <v>4.1697623993570989</v>
      </c>
    </row>
    <row r="107" spans="2:24" x14ac:dyDescent="0.25">
      <c r="B107" s="12">
        <v>513</v>
      </c>
      <c r="C107" s="13">
        <v>17</v>
      </c>
      <c r="D107" s="13">
        <v>8.702499999999995E-3</v>
      </c>
      <c r="E107" s="13"/>
      <c r="F107" s="13">
        <v>4.6382512942175817E-2</v>
      </c>
      <c r="G107" s="13">
        <v>4.5701652842377843E-2</v>
      </c>
      <c r="H107" s="13">
        <v>4.9961350172415563E-2</v>
      </c>
      <c r="I107" s="13">
        <v>5.7777888435773098E-2</v>
      </c>
      <c r="J107" s="13">
        <v>5.2871479047197335E-2</v>
      </c>
      <c r="K107" s="28">
        <v>0.23400000000000001</v>
      </c>
      <c r="L107" s="30">
        <v>0.67977014384026002</v>
      </c>
      <c r="M107" s="30"/>
      <c r="N107" s="10"/>
      <c r="O107" s="10">
        <v>1.0596606591734288</v>
      </c>
      <c r="P107" s="30">
        <v>0.91797119860062804</v>
      </c>
      <c r="Q107" s="10"/>
      <c r="R107" s="10"/>
      <c r="S107" s="33">
        <f>Table2[[#This Row],[b/wnc,max]]*Table2[[#This Row],[hnc/h0]]</f>
        <v>0.62400941371396479</v>
      </c>
      <c r="T107" s="35">
        <v>2.7927512499999994E-2</v>
      </c>
      <c r="U107" s="10">
        <v>9.4555687690232551E-2</v>
      </c>
      <c r="V107" s="10">
        <v>2.5375524822595927E-3</v>
      </c>
      <c r="W107" s="38"/>
      <c r="X107" s="10">
        <f>IF(Table2[[#This Row],[Qs]]&gt;0,Table2[[#This Row],[b]]/(Table2[[#This Row],[Q ]]*$I$7+$I$8),Table2[[#This Row],[b]]/(Table2[[#This Row],[Q ]]*$I$4+$I$5))</f>
        <v>4.4118946754417498</v>
      </c>
    </row>
    <row r="108" spans="2:24" x14ac:dyDescent="0.25">
      <c r="B108" s="12">
        <v>513</v>
      </c>
      <c r="C108" s="13">
        <v>19</v>
      </c>
      <c r="D108" s="13">
        <v>8.7083333333333301E-3</v>
      </c>
      <c r="E108" s="13"/>
      <c r="F108" s="13">
        <v>0.10063210934003551</v>
      </c>
      <c r="G108" s="13">
        <v>0.12032430622885665</v>
      </c>
      <c r="H108" s="13">
        <v>0.1250083916636415</v>
      </c>
      <c r="I108" s="27">
        <f>H108+0.009746865/2</f>
        <v>0.1298818241636415</v>
      </c>
      <c r="J108" s="13">
        <v>3.5498746429632445E-2</v>
      </c>
      <c r="K108" s="28">
        <v>0.1</v>
      </c>
      <c r="L108" s="30">
        <v>0.29044799795253229</v>
      </c>
      <c r="M108" s="36">
        <v>1.0731825663757222</v>
      </c>
      <c r="N108" s="10"/>
      <c r="O108" s="10">
        <v>0.19912796936751975</v>
      </c>
      <c r="P108" s="30">
        <v>0.40846586509152116</v>
      </c>
      <c r="Q108" s="10"/>
      <c r="R108" s="10"/>
      <c r="S108" s="33">
        <f>Table2[[#This Row],[b/wnc,max]]*Table2[[#This Row],[hnc/h0]]</f>
        <v>0.11863809274778146</v>
      </c>
      <c r="T108" s="35">
        <v>2.7936874999999993E-2</v>
      </c>
      <c r="U108" s="37">
        <v>0.50518053270266439</v>
      </c>
      <c r="V108" s="10">
        <v>1.3564714219525237E-2</v>
      </c>
      <c r="W108" s="38">
        <v>0.61957753013113159</v>
      </c>
      <c r="X108" s="10">
        <f>IF(Table2[[#This Row],[Qs]]&gt;0,Table2[[#This Row],[b]]/(Table2[[#This Row],[Q ]]*$I$7+$I$8),Table2[[#This Row],[b]]/(Table2[[#This Row],[Q ]]*$I$4+$I$5))</f>
        <v>1.8849327118291312</v>
      </c>
    </row>
    <row r="109" spans="2:24" x14ac:dyDescent="0.25">
      <c r="B109" s="12">
        <v>513</v>
      </c>
      <c r="C109" s="13">
        <v>16</v>
      </c>
      <c r="D109" s="13">
        <v>8.7324999999999972E-3</v>
      </c>
      <c r="E109" s="13"/>
      <c r="F109" s="13">
        <v>4.6428185959048802E-2</v>
      </c>
      <c r="G109" s="13">
        <v>4.5579814854952709E-2</v>
      </c>
      <c r="H109" s="13">
        <v>4.9988568864876154E-2</v>
      </c>
      <c r="I109" s="27">
        <v>5.6705230238940897E-2</v>
      </c>
      <c r="J109" s="13">
        <v>5.1149594142939153E-2</v>
      </c>
      <c r="K109" s="28">
        <v>0.22</v>
      </c>
      <c r="L109" s="30">
        <v>0.63851151076467716</v>
      </c>
      <c r="M109" s="30"/>
      <c r="N109" s="10"/>
      <c r="O109" s="10">
        <v>1.1030037918015667</v>
      </c>
      <c r="P109" s="30">
        <v>0.93659239678967476</v>
      </c>
      <c r="Q109" s="10"/>
      <c r="R109" s="10"/>
      <c r="S109" s="33">
        <f>Table2[[#This Row],[b/wnc,max]]*Table2[[#This Row],[hnc/h0]]</f>
        <v>0.59802502624488518</v>
      </c>
      <c r="T109" s="35">
        <v>2.7975662499999998E-2</v>
      </c>
      <c r="U109" s="10">
        <v>5.6546756907822252E-2</v>
      </c>
      <c r="V109" s="10">
        <v>1.5217695003085785E-3</v>
      </c>
      <c r="W109" s="38"/>
      <c r="X109" s="10">
        <f>IF(Table2[[#This Row],[Qs]]&gt;0,Table2[[#This Row],[b]]/(Table2[[#This Row],[Q ]]*$I$7+$I$8),Table2[[#This Row],[b]]/(Table2[[#This Row],[Q ]]*$I$4+$I$5))</f>
        <v>4.1423704479526453</v>
      </c>
    </row>
    <row r="110" spans="2:24" x14ac:dyDescent="0.25">
      <c r="B110" s="12">
        <v>513</v>
      </c>
      <c r="C110" s="13">
        <v>18</v>
      </c>
      <c r="D110" s="13">
        <v>8.7471544715447148E-3</v>
      </c>
      <c r="E110" s="13"/>
      <c r="F110" s="13">
        <v>4.5844728450134112E-2</v>
      </c>
      <c r="G110" s="13">
        <v>5.3948175676863774E-2</v>
      </c>
      <c r="H110" s="13">
        <v>7.3889854750921483E-2</v>
      </c>
      <c r="I110" s="13">
        <v>8.2514865449873964E-2</v>
      </c>
      <c r="J110" s="13">
        <v>4.6802296030433739E-2</v>
      </c>
      <c r="K110" s="28">
        <v>0.15</v>
      </c>
      <c r="L110" s="30">
        <v>0.43515298096900012</v>
      </c>
      <c r="M110" s="30">
        <v>1.2829778616837282</v>
      </c>
      <c r="N110" s="10"/>
      <c r="O110" s="10">
        <v>0.52113604175640915</v>
      </c>
      <c r="P110" s="30">
        <v>0.64405960768611881</v>
      </c>
      <c r="Q110" s="10"/>
      <c r="R110" s="10"/>
      <c r="S110" s="33">
        <f>Table2[[#This Row],[b/wnc,max]]*Table2[[#This Row],[hnc/h0]]</f>
        <v>0.28026445820633933</v>
      </c>
      <c r="T110" s="35">
        <v>2.7999182926829267E-2</v>
      </c>
      <c r="U110" s="10">
        <v>0.27116343491887818</v>
      </c>
      <c r="V110" s="10">
        <v>7.307388739152286E-3</v>
      </c>
      <c r="W110" s="38">
        <v>0.74043087317260459</v>
      </c>
      <c r="X110" s="10">
        <f>IF(Table2[[#This Row],[Qs]]&gt;0,Table2[[#This Row],[b]]/(Table2[[#This Row],[Q ]]*$I$7+$I$8),Table2[[#This Row],[b]]/(Table2[[#This Row],[Q ]]*$I$4+$I$5))</f>
        <v>2.8224938224483105</v>
      </c>
    </row>
    <row r="111" spans="2:24" x14ac:dyDescent="0.25">
      <c r="B111" s="12">
        <v>513</v>
      </c>
      <c r="C111" s="13">
        <v>15</v>
      </c>
      <c r="D111" s="13">
        <v>8.7570247933884231E-3</v>
      </c>
      <c r="E111" s="13"/>
      <c r="F111" s="13">
        <v>4.6294369975701376E-2</v>
      </c>
      <c r="G111" s="13">
        <v>4.5034996299755339E-2</v>
      </c>
      <c r="H111" s="13">
        <v>5.0078358430382101E-2</v>
      </c>
      <c r="I111" s="27">
        <v>6.07265872527709E-2</v>
      </c>
      <c r="J111" s="13">
        <v>4.9929336987590979E-2</v>
      </c>
      <c r="K111" s="28">
        <v>0.2</v>
      </c>
      <c r="L111" s="30">
        <v>0.58002829018795055</v>
      </c>
      <c r="M111" s="30">
        <v>1.1645870808950411</v>
      </c>
      <c r="N111" s="10"/>
      <c r="O111" s="10">
        <v>0.9669558368299046</v>
      </c>
      <c r="P111" s="30">
        <v>0.875529752116467</v>
      </c>
      <c r="Q111" s="10"/>
      <c r="R111" s="10"/>
      <c r="S111" s="33">
        <f>Table2[[#This Row],[b/wnc,max]]*Table2[[#This Row],[hnc/h0]]</f>
        <v>0.50783202512879455</v>
      </c>
      <c r="T111" s="35">
        <v>2.8015024793388417E-2</v>
      </c>
      <c r="U111" s="10">
        <v>1.0204429429772044E-2</v>
      </c>
      <c r="V111" s="10">
        <v>2.7524284068502179E-4</v>
      </c>
      <c r="W111" s="38">
        <v>0.67132580781663276</v>
      </c>
      <c r="X111" s="10">
        <f>IF(Table2[[#This Row],[Qs]]&gt;0,Table2[[#This Row],[b]]/(Table2[[#This Row],[Q ]]*$I$7+$I$8),Table2[[#This Row],[b]]/(Table2[[#This Row],[Q ]]*$I$4+$I$5))</f>
        <v>3.7616658272866896</v>
      </c>
    </row>
    <row r="112" spans="2:24" x14ac:dyDescent="0.25">
      <c r="B112" s="12">
        <v>513</v>
      </c>
      <c r="C112" s="13">
        <v>14</v>
      </c>
      <c r="D112" s="13">
        <v>8.8849999999999953E-3</v>
      </c>
      <c r="E112" s="13"/>
      <c r="F112" s="13">
        <v>4.6471340859028161E-2</v>
      </c>
      <c r="G112" s="13">
        <v>4.5744250590359567E-2</v>
      </c>
      <c r="H112" s="13">
        <v>5.9288770567387003E-2</v>
      </c>
      <c r="I112" s="27">
        <v>7.2844005076695778E-2</v>
      </c>
      <c r="J112" s="13">
        <v>4.9140236103226334E-2</v>
      </c>
      <c r="K112" s="28">
        <v>0.17</v>
      </c>
      <c r="L112" s="30">
        <v>0.49109601779940837</v>
      </c>
      <c r="M112" s="30">
        <v>1.2767661700104971</v>
      </c>
      <c r="N112" s="10"/>
      <c r="O112" s="10">
        <v>0.68234966234129035</v>
      </c>
      <c r="P112" s="30">
        <v>0.73406006360716547</v>
      </c>
      <c r="Q112" s="10"/>
      <c r="R112" s="10"/>
      <c r="S112" s="33">
        <f>Table2[[#This Row],[b/wnc,max]]*Table2[[#This Row],[hnc/h0]]</f>
        <v>0.36049397406305939</v>
      </c>
      <c r="T112" s="35">
        <v>2.8220424999999993E-2</v>
      </c>
      <c r="U112" s="10">
        <v>0.11515236828021654</v>
      </c>
      <c r="V112" s="10">
        <v>3.1423736128257593E-3</v>
      </c>
      <c r="W112" s="38">
        <v>0.73660165185948401</v>
      </c>
      <c r="X112" s="10">
        <f>IF(Table2[[#This Row],[Qs]]&gt;0,Table2[[#This Row],[b]]/(Table2[[#This Row],[Q ]]*$I$7+$I$8),Table2[[#This Row],[b]]/(Table2[[#This Row],[Q ]]*$I$4+$I$5))</f>
        <v>3.179241423645609</v>
      </c>
    </row>
    <row r="113" spans="2:24" x14ac:dyDescent="0.25">
      <c r="B113" s="12">
        <v>513</v>
      </c>
      <c r="C113" s="13">
        <v>22</v>
      </c>
      <c r="D113" s="13">
        <v>9.3883333333333232E-3</v>
      </c>
      <c r="E113" s="13"/>
      <c r="F113" s="13">
        <v>4.8437874531596821E-2</v>
      </c>
      <c r="G113" s="13">
        <v>4.7202639528836299E-2</v>
      </c>
      <c r="H113" s="13">
        <v>5.1495986961287661E-2</v>
      </c>
      <c r="I113" s="13">
        <v>5.724810886762307E-2</v>
      </c>
      <c r="J113" s="13">
        <v>5.4445298337663983E-2</v>
      </c>
      <c r="K113" s="28">
        <v>0.23400000000000001</v>
      </c>
      <c r="L113" s="30">
        <v>0.66573970120299031</v>
      </c>
      <c r="M113" s="30"/>
      <c r="N113" s="10"/>
      <c r="O113" s="10">
        <v>1.1639645286728972</v>
      </c>
      <c r="P113" s="30">
        <v>0.95491873440004549</v>
      </c>
      <c r="Q113" s="10"/>
      <c r="R113" s="10"/>
      <c r="S113" s="33">
        <f>Table2[[#This Row],[b/wnc,max]]*Table2[[#This Row],[hnc/h0]]</f>
        <v>0.63572731291262397</v>
      </c>
      <c r="T113" s="35">
        <v>2.9028274999999985E-2</v>
      </c>
      <c r="U113" s="10">
        <v>9.6098376065137825E-2</v>
      </c>
      <c r="V113" s="10">
        <v>2.7367530905366075E-3</v>
      </c>
      <c r="W113" s="38"/>
      <c r="X113" s="10">
        <f>IF(Table2[[#This Row],[Qs]]&gt;0,Table2[[#This Row],[b]]/(Table2[[#This Row],[Q ]]*$I$7+$I$8),Table2[[#This Row],[b]]/(Table2[[#This Row],[Q ]]*$I$4+$I$5))</f>
        <v>4.2804388669336877</v>
      </c>
    </row>
    <row r="114" spans="2:24" x14ac:dyDescent="0.25">
      <c r="B114" s="12">
        <v>513</v>
      </c>
      <c r="C114" s="13">
        <v>21</v>
      </c>
      <c r="D114" s="13">
        <v>9.4062992125984232E-3</v>
      </c>
      <c r="E114" s="13"/>
      <c r="F114" s="13">
        <v>4.7838179263490703E-2</v>
      </c>
      <c r="G114" s="13">
        <v>5.4068495295378605E-2</v>
      </c>
      <c r="H114" s="13">
        <v>7.2858038056551791E-2</v>
      </c>
      <c r="I114" s="13">
        <v>8.2857725519700692E-2</v>
      </c>
      <c r="J114" s="13">
        <v>4.8254114512546735E-2</v>
      </c>
      <c r="K114" s="28">
        <v>0.15</v>
      </c>
      <c r="L114" s="30">
        <v>0.42652560545608115</v>
      </c>
      <c r="M114" s="30">
        <v>1.3502623464994647</v>
      </c>
      <c r="N114" s="10"/>
      <c r="O114" s="10">
        <v>0.55565432118973301</v>
      </c>
      <c r="P114" s="30">
        <v>0.66028798505835318</v>
      </c>
      <c r="Q114" s="10"/>
      <c r="R114" s="10"/>
      <c r="S114" s="33">
        <f>Table2[[#This Row],[b/wnc,max]]*Table2[[#This Row],[hnc/h0]]</f>
        <v>0.28162973260238994</v>
      </c>
      <c r="T114" s="35">
        <v>2.9057110236220471E-2</v>
      </c>
      <c r="U114" s="10">
        <v>0.17355002834275213</v>
      </c>
      <c r="V114" s="10">
        <v>4.9495758349380053E-3</v>
      </c>
      <c r="W114" s="38">
        <v>0.77923171492313548</v>
      </c>
      <c r="X114" s="10">
        <f>IF(Table2[[#This Row],[Qs]]&gt;0,Table2[[#This Row],[b]]/(Table2[[#This Row],[Q ]]*$I$7+$I$8),Table2[[#This Row],[b]]/(Table2[[#This Row],[Q ]]*$I$4+$I$5))</f>
        <v>2.7417310901511409</v>
      </c>
    </row>
    <row r="115" spans="2:24" x14ac:dyDescent="0.25">
      <c r="B115" s="12">
        <v>513</v>
      </c>
      <c r="C115" s="13">
        <v>20</v>
      </c>
      <c r="D115" s="13">
        <v>9.4124999999999921E-3</v>
      </c>
      <c r="E115" s="13"/>
      <c r="F115" s="13">
        <v>0.11245963814324399</v>
      </c>
      <c r="G115" s="13">
        <v>0.12807483455125998</v>
      </c>
      <c r="H115" s="13">
        <v>0.13365500497974139</v>
      </c>
      <c r="I115" s="27">
        <f>H115+0.009746865/2</f>
        <v>0.13852843747974139</v>
      </c>
      <c r="J115" s="13">
        <v>3.5510037510535455E-2</v>
      </c>
      <c r="K115" s="28">
        <v>0.1</v>
      </c>
      <c r="L115" s="30">
        <v>0.28429737925181259</v>
      </c>
      <c r="M115" s="36">
        <v>1.0552419042364161</v>
      </c>
      <c r="N115" s="10"/>
      <c r="O115" s="10">
        <v>0.18709283297788529</v>
      </c>
      <c r="P115" s="30">
        <v>0.39504298536539112</v>
      </c>
      <c r="Q115" s="10"/>
      <c r="R115" s="10"/>
      <c r="S115" s="33">
        <f>Table2[[#This Row],[b/wnc,max]]*Table2[[#This Row],[hnc/h0]]</f>
        <v>0.11230968543119285</v>
      </c>
      <c r="T115" s="35">
        <v>2.9067062499999987E-2</v>
      </c>
      <c r="U115" s="37">
        <v>0.26902363583930655</v>
      </c>
      <c r="V115" s="10">
        <v>7.6762379150859122E-3</v>
      </c>
      <c r="W115" s="38">
        <v>0.60922450932232208</v>
      </c>
      <c r="X115" s="10">
        <f>IF(Table2[[#This Row],[Qs]]&gt;0,Table2[[#This Row],[b]]/(Table2[[#This Row],[Q ]]*$I$7+$I$8),Table2[[#This Row],[b]]/(Table2[[#This Row],[Q ]]*$I$4+$I$5))</f>
        <v>1.8273288449568588</v>
      </c>
    </row>
    <row r="116" spans="2:24" x14ac:dyDescent="0.25">
      <c r="B116" s="12">
        <v>513</v>
      </c>
      <c r="C116" s="13">
        <v>23</v>
      </c>
      <c r="D116" s="13">
        <v>9.431404958677678E-3</v>
      </c>
      <c r="E116" s="13"/>
      <c r="F116" s="13">
        <v>4.8246473693394437E-2</v>
      </c>
      <c r="G116" s="13">
        <v>4.6948436915279571E-2</v>
      </c>
      <c r="H116" s="13">
        <v>5.1116514172322776E-2</v>
      </c>
      <c r="I116" s="13">
        <v>5.8921780723E-2</v>
      </c>
      <c r="J116" s="13">
        <v>5.1804805508711332E-2</v>
      </c>
      <c r="K116" s="28">
        <v>0.22</v>
      </c>
      <c r="L116" s="30">
        <v>0.6250988491144851</v>
      </c>
      <c r="M116" s="30"/>
      <c r="N116" s="10"/>
      <c r="O116" s="10">
        <v>1.105109239248232</v>
      </c>
      <c r="P116" s="30">
        <v>0.92953040632528416</v>
      </c>
      <c r="Q116" s="10"/>
      <c r="R116" s="10"/>
      <c r="S116" s="33">
        <f>Table2[[#This Row],[b/wnc,max]]*Table2[[#This Row],[hnc/h0]]</f>
        <v>0.58104838721085483</v>
      </c>
      <c r="T116" s="35">
        <v>2.9097404958677672E-2</v>
      </c>
      <c r="U116" s="10">
        <v>7.8173460690321595E-3</v>
      </c>
      <c r="V116" s="10">
        <v>2.2339325802421713E-4</v>
      </c>
      <c r="W116" s="38"/>
      <c r="X116" s="10">
        <f>IF(Table2[[#This Row],[Qs]]&gt;0,Table2[[#This Row],[b]]/(Table2[[#This Row],[Q ]]*$I$7+$I$8),Table2[[#This Row],[b]]/(Table2[[#This Row],[Q ]]*$I$4+$I$5))</f>
        <v>4.0168278226439247</v>
      </c>
    </row>
    <row r="117" spans="2:24" x14ac:dyDescent="0.25">
      <c r="B117" s="12">
        <v>513</v>
      </c>
      <c r="C117" s="13">
        <v>24</v>
      </c>
      <c r="D117" s="13">
        <v>9.4382113821138147E-3</v>
      </c>
      <c r="E117" s="13"/>
      <c r="F117" s="13">
        <v>4.8473133628995434E-2</v>
      </c>
      <c r="G117" s="13">
        <v>4.6932163468679747E-2</v>
      </c>
      <c r="H117" s="13">
        <v>5.2753839167283538E-2</v>
      </c>
      <c r="I117" s="13">
        <v>6.598040784116363E-2</v>
      </c>
      <c r="J117" s="13">
        <v>5.1301739088408772E-2</v>
      </c>
      <c r="K117" s="28">
        <v>0.2</v>
      </c>
      <c r="L117" s="30">
        <v>0.56815545207810558</v>
      </c>
      <c r="M117" s="30">
        <v>1.1782556598188112</v>
      </c>
      <c r="N117" s="10"/>
      <c r="O117" s="10">
        <v>0.88408829892032903</v>
      </c>
      <c r="P117" s="30">
        <v>0.83033363728832188</v>
      </c>
      <c r="Q117" s="10"/>
      <c r="R117" s="10"/>
      <c r="S117" s="33">
        <f>Table2[[#This Row],[b/wnc,max]]*Table2[[#This Row],[hnc/h0]]</f>
        <v>0.47175858306920426</v>
      </c>
      <c r="T117" s="35">
        <v>2.9108329268292675E-2</v>
      </c>
      <c r="U117" s="10">
        <v>1.0257039106165164E-3</v>
      </c>
      <c r="V117" s="10">
        <v>2.9326961539847402E-5</v>
      </c>
      <c r="W117" s="38">
        <v>0.67943335003746752</v>
      </c>
      <c r="X117" s="10">
        <f>IF(Table2[[#This Row],[Qs]]&gt;0,Table2[[#This Row],[b]]/(Table2[[#This Row],[Q ]]*$I$7+$I$8),Table2[[#This Row],[b]]/(Table2[[#This Row],[Q ]]*$I$4+$I$5))</f>
        <v>3.6505841862183779</v>
      </c>
    </row>
    <row r="118" spans="2:24" x14ac:dyDescent="0.25">
      <c r="B118" s="12">
        <v>513</v>
      </c>
      <c r="C118" s="13">
        <v>25</v>
      </c>
      <c r="D118" s="13">
        <v>9.4504132231404882E-3</v>
      </c>
      <c r="E118" s="13"/>
      <c r="F118" s="13">
        <v>4.8397141582463693E-2</v>
      </c>
      <c r="G118" s="13">
        <v>4.7082308592842813E-2</v>
      </c>
      <c r="H118" s="13">
        <v>6.1224928280690656E-2</v>
      </c>
      <c r="I118" s="13">
        <v>7.4833807161309926E-2</v>
      </c>
      <c r="J118" s="13">
        <v>5.0539921212779733E-2</v>
      </c>
      <c r="K118" s="28">
        <v>0.17</v>
      </c>
      <c r="L118" s="30">
        <v>0.48275512681950727</v>
      </c>
      <c r="M118" s="30">
        <v>1.301762638047679</v>
      </c>
      <c r="N118" s="10"/>
      <c r="O118" s="10">
        <v>0.68724899913589477</v>
      </c>
      <c r="P118" s="30">
        <v>0.73248620488867244</v>
      </c>
      <c r="Q118" s="10"/>
      <c r="R118" s="10"/>
      <c r="S118" s="33">
        <f>Table2[[#This Row],[b/wnc,max]]*Table2[[#This Row],[hnc/h0]]</f>
        <v>0.35361147073457067</v>
      </c>
      <c r="T118" s="35">
        <v>2.9127913223140484E-2</v>
      </c>
      <c r="U118" s="10">
        <v>9.5227800698610074E-2</v>
      </c>
      <c r="V118" s="10">
        <v>2.7253859664866237E-3</v>
      </c>
      <c r="W118" s="38">
        <v>0.75103974009883201</v>
      </c>
      <c r="X118" s="10">
        <f>IF(Table2[[#This Row],[Qs]]&gt;0,Table2[[#This Row],[b]]/(Table2[[#This Row],[Q ]]*$I$7+$I$8),Table2[[#This Row],[b]]/(Table2[[#This Row],[Q ]]*$I$4+$I$5))</f>
        <v>3.1013560705803518</v>
      </c>
    </row>
    <row r="119" spans="2:24" x14ac:dyDescent="0.25">
      <c r="B119" s="12"/>
      <c r="C119" s="13"/>
      <c r="D119" s="13"/>
      <c r="E119" s="13"/>
      <c r="F119" s="13"/>
      <c r="G119" s="13"/>
      <c r="H119" s="13"/>
      <c r="I119" s="13"/>
      <c r="J119" s="13"/>
      <c r="K119" s="28"/>
    </row>
  </sheetData>
  <mergeCells count="6">
    <mergeCell ref="B10:J10"/>
    <mergeCell ref="B2:J2"/>
    <mergeCell ref="D4:D6"/>
    <mergeCell ref="E4:E6"/>
    <mergeCell ref="D7:D9"/>
    <mergeCell ref="E7:E9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I11" sqref="I11"/>
    </sheetView>
  </sheetViews>
  <sheetFormatPr defaultRowHeight="15" x14ac:dyDescent="0.25"/>
  <cols>
    <col min="1" max="16384" width="9.140625" style="1"/>
  </cols>
  <sheetData>
    <row r="2" spans="2:5" x14ac:dyDescent="0.25">
      <c r="B2" s="1" t="s">
        <v>25</v>
      </c>
    </row>
    <row r="3" spans="2:5" x14ac:dyDescent="0.25">
      <c r="B3" s="1" t="s">
        <v>26</v>
      </c>
      <c r="C3" s="1">
        <v>0.14113116177289306</v>
      </c>
      <c r="D3" s="1" t="s">
        <v>27</v>
      </c>
      <c r="E3" s="1">
        <v>24.515256270419457</v>
      </c>
    </row>
    <row r="4" spans="2:5" ht="15.75" x14ac:dyDescent="0.25">
      <c r="B4" s="1" t="s">
        <v>28</v>
      </c>
      <c r="C4" s="1" t="s">
        <v>29</v>
      </c>
      <c r="D4" s="29" t="s">
        <v>11</v>
      </c>
      <c r="E4" s="1" t="s">
        <v>30</v>
      </c>
    </row>
    <row r="5" spans="2:5" ht="15.75" x14ac:dyDescent="0.25">
      <c r="B5" s="1">
        <v>5.4327868852459054E-3</v>
      </c>
      <c r="C5" s="1">
        <v>0.695071308326208</v>
      </c>
      <c r="D5" s="29">
        <f>(-$C$3+SQRT($C$3^2+4*B5/C5/TAN(RADIANS($E$3))))*TAN(RADIANS($E$3))/2</f>
        <v>3.5643321695341637E-2</v>
      </c>
      <c r="E5" s="1">
        <f>C5/SQRT(9.81*D5)</f>
        <v>1.1754543646117095</v>
      </c>
    </row>
    <row r="6" spans="2:5" ht="15.75" x14ac:dyDescent="0.25">
      <c r="B6" s="1">
        <v>5.4593749999999972E-3</v>
      </c>
      <c r="C6" s="1">
        <v>0.23448188714619067</v>
      </c>
      <c r="D6" s="29">
        <f t="shared" ref="D6:D24" si="0">(-$C$3+SQRT($C$3^2+4*B6/C6/TAN(RADIANS($E$3))))*TAN(RADIANS($E$3))/2</f>
        <v>7.5770871440290655E-2</v>
      </c>
      <c r="E6" s="1">
        <f t="shared" ref="E6:E24" si="1">C6/SQRT(9.81*D6)</f>
        <v>0.27197166247444732</v>
      </c>
    </row>
    <row r="7" spans="2:5" ht="15.75" x14ac:dyDescent="0.25">
      <c r="B7" s="1">
        <v>5.4703125000000021E-3</v>
      </c>
      <c r="C7" s="1">
        <v>0.25521838056728235</v>
      </c>
      <c r="D7" s="29">
        <f t="shared" si="0"/>
        <v>7.1792255143674197E-2</v>
      </c>
      <c r="E7" s="1">
        <f t="shared" si="1"/>
        <v>0.30411556407948942</v>
      </c>
    </row>
    <row r="8" spans="2:5" ht="15.75" x14ac:dyDescent="0.25">
      <c r="B8" s="1">
        <v>5.6230769230769225E-3</v>
      </c>
      <c r="C8" s="1">
        <v>0.63645083653966039</v>
      </c>
      <c r="D8" s="29">
        <f t="shared" si="0"/>
        <v>3.8986421173871091E-2</v>
      </c>
      <c r="E8" s="1">
        <f t="shared" si="1"/>
        <v>1.0291381384560476</v>
      </c>
    </row>
    <row r="9" spans="2:5" ht="15.75" x14ac:dyDescent="0.25">
      <c r="B9" s="1">
        <v>5.6147540983606569E-3</v>
      </c>
      <c r="C9" s="1">
        <v>0.695071308326208</v>
      </c>
      <c r="D9" s="29">
        <f t="shared" si="0"/>
        <v>3.6517834340471289E-2</v>
      </c>
      <c r="E9" s="1">
        <f t="shared" si="1"/>
        <v>1.1612944513200407</v>
      </c>
    </row>
    <row r="10" spans="2:5" ht="15.75" x14ac:dyDescent="0.25">
      <c r="B10" s="1">
        <v>6.241176470588237E-3</v>
      </c>
      <c r="C10" s="1">
        <v>0.6615738958767523</v>
      </c>
      <c r="D10" s="29">
        <f t="shared" si="0"/>
        <v>4.0879743622306015E-2</v>
      </c>
      <c r="E10" s="1">
        <f t="shared" si="1"/>
        <v>1.0446956232764371</v>
      </c>
    </row>
    <row r="11" spans="2:5" ht="15.75" x14ac:dyDescent="0.25">
      <c r="B11" s="1">
        <v>6.3064516129032284E-3</v>
      </c>
      <c r="C11" s="1">
        <v>0.86255837057348717</v>
      </c>
      <c r="D11" s="29">
        <f t="shared" si="0"/>
        <v>3.3924336215308361E-2</v>
      </c>
      <c r="E11" s="1">
        <f t="shared" si="1"/>
        <v>1.4951966351446211</v>
      </c>
    </row>
    <row r="12" spans="2:5" ht="15.75" x14ac:dyDescent="0.25">
      <c r="B12" s="1">
        <v>6.3523076923076944E-3</v>
      </c>
      <c r="C12" s="1">
        <v>0.6531995427643883</v>
      </c>
      <c r="D12" s="29">
        <f t="shared" si="0"/>
        <v>4.1782627913324842E-2</v>
      </c>
      <c r="E12" s="1">
        <f t="shared" si="1"/>
        <v>1.0202661843812884</v>
      </c>
    </row>
    <row r="13" spans="2:5" ht="15.75" x14ac:dyDescent="0.25">
      <c r="B13" s="1">
        <v>6.487096774193549E-3</v>
      </c>
      <c r="C13" s="1">
        <v>0.67832260210148021</v>
      </c>
      <c r="D13" s="29">
        <f t="shared" si="0"/>
        <v>4.1283136476748042E-2</v>
      </c>
      <c r="E13" s="1">
        <f t="shared" si="1"/>
        <v>1.0658974958614928</v>
      </c>
    </row>
    <row r="14" spans="2:5" ht="15.75" x14ac:dyDescent="0.25">
      <c r="B14" s="1">
        <v>6.5545454545454579E-3</v>
      </c>
      <c r="C14" s="1">
        <v>0.20337714701455312</v>
      </c>
      <c r="D14" s="29">
        <f t="shared" si="0"/>
        <v>9.3251508215296194E-2</v>
      </c>
      <c r="E14" s="1">
        <f t="shared" si="1"/>
        <v>0.21263743004929506</v>
      </c>
    </row>
    <row r="15" spans="2:5" ht="15.75" x14ac:dyDescent="0.25">
      <c r="B15" s="1">
        <v>6.7666666666666708E-3</v>
      </c>
      <c r="C15" s="1">
        <v>0.19938935981818934</v>
      </c>
      <c r="D15" s="29">
        <f t="shared" si="0"/>
        <v>9.6319723084755171E-2</v>
      </c>
      <c r="E15" s="1">
        <f t="shared" si="1"/>
        <v>0.20512087602410309</v>
      </c>
    </row>
    <row r="16" spans="2:5" ht="15.75" x14ac:dyDescent="0.25">
      <c r="B16" s="1">
        <v>6.8153846153846138E-3</v>
      </c>
      <c r="C16" s="1">
        <v>0.28712067813819264</v>
      </c>
      <c r="D16" s="29">
        <f t="shared" si="0"/>
        <v>7.6726223501031643E-2</v>
      </c>
      <c r="E16" s="1">
        <f t="shared" si="1"/>
        <v>0.33094670089507583</v>
      </c>
    </row>
    <row r="17" spans="2:5" ht="15.75" x14ac:dyDescent="0.25">
      <c r="B17" s="1">
        <v>6.7347826086956554E-3</v>
      </c>
      <c r="C17" s="1">
        <v>0.6615738958767523</v>
      </c>
      <c r="D17" s="29">
        <f t="shared" si="0"/>
        <v>4.3172382884927522E-2</v>
      </c>
      <c r="E17" s="1">
        <f t="shared" si="1"/>
        <v>1.0165783280424354</v>
      </c>
    </row>
    <row r="18" spans="2:5" ht="15.75" x14ac:dyDescent="0.25">
      <c r="B18" s="1">
        <v>6.8177419354838731E-3</v>
      </c>
      <c r="C18" s="1">
        <v>0.82906095812403124</v>
      </c>
      <c r="D18" s="29">
        <f t="shared" si="0"/>
        <v>3.6999076682035018E-2</v>
      </c>
      <c r="E18" s="1">
        <f t="shared" si="1"/>
        <v>1.3761206665383041</v>
      </c>
    </row>
    <row r="19" spans="2:5" ht="15.75" x14ac:dyDescent="0.25">
      <c r="B19" s="1">
        <v>6.9046153846153875E-3</v>
      </c>
      <c r="C19" s="1">
        <v>0.88768142991057897</v>
      </c>
      <c r="D19" s="29">
        <f t="shared" si="0"/>
        <v>3.5515785444773657E-2</v>
      </c>
      <c r="E19" s="1">
        <f t="shared" si="1"/>
        <v>1.5038756208618547</v>
      </c>
    </row>
    <row r="20" spans="2:5" ht="15.75" x14ac:dyDescent="0.25">
      <c r="B20" s="1">
        <v>7.0866666666666699E-3</v>
      </c>
      <c r="C20" s="1">
        <v>0.67832260210148021</v>
      </c>
      <c r="D20" s="29">
        <f t="shared" si="0"/>
        <v>4.3977249070125818E-2</v>
      </c>
      <c r="E20" s="1">
        <f t="shared" si="1"/>
        <v>1.0327322871557028</v>
      </c>
    </row>
    <row r="21" spans="2:5" ht="15.75" x14ac:dyDescent="0.25">
      <c r="B21" s="1">
        <v>7.2050000000000005E-3</v>
      </c>
      <c r="C21" s="1">
        <v>0.6615738958767523</v>
      </c>
      <c r="D21" s="29">
        <f t="shared" si="0"/>
        <v>4.5293316495864253E-2</v>
      </c>
      <c r="E21" s="1">
        <f t="shared" si="1"/>
        <v>0.99249149985012686</v>
      </c>
    </row>
    <row r="22" spans="2:5" ht="15.75" x14ac:dyDescent="0.25">
      <c r="B22" s="1">
        <v>7.2290322580645184E-3</v>
      </c>
      <c r="C22" s="1">
        <v>0.79556354567457543</v>
      </c>
      <c r="D22" s="29">
        <f t="shared" si="0"/>
        <v>3.9788131016417434E-2</v>
      </c>
      <c r="E22" s="1">
        <f t="shared" si="1"/>
        <v>1.2733963517900735</v>
      </c>
    </row>
    <row r="23" spans="2:5" ht="15.75" x14ac:dyDescent="0.25">
      <c r="B23" s="1">
        <v>7.2042253521126809E-3</v>
      </c>
      <c r="C23" s="1">
        <v>0.27116952935273753</v>
      </c>
      <c r="D23" s="29">
        <f t="shared" si="0"/>
        <v>8.249899928994392E-2</v>
      </c>
      <c r="E23" s="1">
        <f t="shared" si="1"/>
        <v>0.30142692515785019</v>
      </c>
    </row>
    <row r="24" spans="2:5" ht="15.75" x14ac:dyDescent="0.25">
      <c r="B24" s="1">
        <v>7.0737704918032839E-3</v>
      </c>
      <c r="C24" s="1">
        <v>0.19763473345178928</v>
      </c>
      <c r="D24" s="29">
        <f t="shared" si="0"/>
        <v>9.9570624724200932E-2</v>
      </c>
      <c r="E24" s="1">
        <f t="shared" si="1"/>
        <v>0.19996922002844297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Schwindt Sebastian</cp:lastModifiedBy>
  <cp:lastPrinted>2016-01-29T13:25:05Z</cp:lastPrinted>
  <dcterms:created xsi:type="dcterms:W3CDTF">2015-12-04T20:19:59Z</dcterms:created>
  <dcterms:modified xsi:type="dcterms:W3CDTF">2017-05-09T15:12:56Z</dcterms:modified>
</cp:coreProperties>
</file>