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perCent\ConstrictionLateral\DataAcquisition\"/>
    </mc:Choice>
  </mc:AlternateContent>
  <bookViews>
    <workbookView xWindow="0" yWindow="0" windowWidth="20490" windowHeight="7755"/>
  </bookViews>
  <sheets>
    <sheet name="summary" sheetId="1" r:id="rId1"/>
    <sheet name="calc" sheetId="3" r:id="rId2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3" i="1"/>
  <c r="I18" i="1" l="1"/>
  <c r="I19" i="1"/>
  <c r="I20" i="1"/>
  <c r="I21" i="1"/>
  <c r="I22" i="1"/>
  <c r="I23" i="1"/>
  <c r="I24" i="1"/>
  <c r="I25" i="1"/>
  <c r="I26" i="1"/>
  <c r="I27" i="1"/>
  <c r="I17" i="1"/>
  <c r="I16" i="1"/>
  <c r="I14" i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</calcChain>
</file>

<file path=xl/sharedStrings.xml><?xml version="1.0" encoding="utf-8"?>
<sst xmlns="http://schemas.openxmlformats.org/spreadsheetml/2006/main" count="75" uniqueCount="46">
  <si>
    <t xml:space="preserve">Q </t>
  </si>
  <si>
    <t>Exp.</t>
  </si>
  <si>
    <t>File</t>
  </si>
  <si>
    <t>[N°]</t>
  </si>
  <si>
    <t>[kg/s]</t>
  </si>
  <si>
    <t>[m]</t>
  </si>
  <si>
    <t>h US 1</t>
  </si>
  <si>
    <t>h US 2</t>
  </si>
  <si>
    <t>h US 3</t>
  </si>
  <si>
    <t>h US 4</t>
  </si>
  <si>
    <t>h US 5</t>
  </si>
  <si>
    <t>h [m]</t>
  </si>
  <si>
    <t>-/-</t>
  </si>
  <si>
    <r>
      <t>Q</t>
    </r>
    <r>
      <rPr>
        <vertAlign val="subscript"/>
        <sz val="11"/>
        <color theme="1"/>
        <rFont val="Times New Roman"/>
        <family val="1"/>
      </rPr>
      <t>s</t>
    </r>
  </si>
  <si>
    <t>Measurements</t>
  </si>
  <si>
    <t>var</t>
  </si>
  <si>
    <t>no</t>
  </si>
  <si>
    <t>yes</t>
  </si>
  <si>
    <t>Var. Name</t>
  </si>
  <si>
    <r>
      <t>Q</t>
    </r>
    <r>
      <rPr>
        <vertAlign val="subscript"/>
        <sz val="11"/>
        <color theme="1" tint="4.9989318521683403E-2"/>
        <rFont val="Times New Roman"/>
        <family val="1"/>
      </rPr>
      <t>s</t>
    </r>
  </si>
  <si>
    <t>b</t>
  </si>
  <si>
    <t>R²</t>
  </si>
  <si>
    <t>Remark</t>
  </si>
  <si>
    <t>p1</t>
  </si>
  <si>
    <t>p2</t>
  </si>
  <si>
    <t>Interpolation values of US4 (Exp. 00510)</t>
  </si>
  <si>
    <t>w4 [m]:</t>
  </si>
  <si>
    <t>α4 [deg]:</t>
  </si>
  <si>
    <t>Q [m³/s]</t>
  </si>
  <si>
    <t>u [m/s]</t>
  </si>
  <si>
    <t>Fr [-]</t>
  </si>
  <si>
    <t>MATLAB (Non-constricted) Q-h: h = p1*Q+p2</t>
  </si>
  <si>
    <t>µ</t>
  </si>
  <si>
    <r>
      <t>ϑ</t>
    </r>
    <r>
      <rPr>
        <vertAlign val="subscript"/>
        <sz val="11"/>
        <color theme="1" tint="4.9989318521683403E-2"/>
        <rFont val="Times New Roman"/>
        <family val="1"/>
      </rPr>
      <t>rel</t>
    </r>
  </si>
  <si>
    <t>[-]</t>
  </si>
  <si>
    <t>MATLAB: fill_table.m</t>
  </si>
  <si>
    <t>[m³/s]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</si>
  <si>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</si>
  <si>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 xml:space="preserve">without Qb </t>
  </si>
  <si>
    <t>with Qb</t>
  </si>
  <si>
    <t>Hnc/H0</t>
  </si>
  <si>
    <t>Fr</t>
  </si>
  <si>
    <t>τ*</t>
  </si>
  <si>
    <t>η</t>
  </si>
  <si>
    <t>b*/H*</t>
  </si>
  <si>
    <t>τ*nc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</si>
</sst>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"/>
    <numFmt numFmtId="165" formatCode="0.00000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2"/>
      <color rgb="FFFA7D00"/>
      <name val="Times New Roman"/>
      <family val="2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7" fillId="2" borderId="9" applyNumberFormat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164" fontId="1" fillId="0" borderId="0" xfId="0" quotePrefix="1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4" fontId="1" fillId="0" borderId="7" xfId="0" quotePrefix="1" applyNumberFormat="1" applyFont="1" applyBorder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2" borderId="9" xfId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0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(summary!$S$15:$S$27,summary!$S$36:$S$48,summary!$S$56:$S$64,summary!$S$75:$S$87,summary!$S$89:$S$101,summary!$S$106:$S$118)</c:f>
              <c:numCache>
                <c:formatCode>General</c:formatCode>
                <c:ptCount val="74"/>
                <c:pt idx="0">
                  <c:v>0.44873306856907719</c:v>
                </c:pt>
                <c:pt idx="1">
                  <c:v>0.44144760904714325</c:v>
                </c:pt>
                <c:pt idx="2">
                  <c:v>0.42122687894294242</c:v>
                </c:pt>
                <c:pt idx="3">
                  <c:v>0.44632186206599311</c:v>
                </c:pt>
                <c:pt idx="4">
                  <c:v>0.43437391921705309</c:v>
                </c:pt>
                <c:pt idx="5">
                  <c:v>0.44456831202210878</c:v>
                </c:pt>
                <c:pt idx="6">
                  <c:v>0.46880459859180251</c:v>
                </c:pt>
                <c:pt idx="7">
                  <c:v>0.46100591679971886</c:v>
                </c:pt>
                <c:pt idx="8">
                  <c:v>0.46458170248182312</c:v>
                </c:pt>
                <c:pt idx="9">
                  <c:v>0.4643440717248718</c:v>
                </c:pt>
                <c:pt idx="10">
                  <c:v>0.47161363152506902</c:v>
                </c:pt>
                <c:pt idx="11">
                  <c:v>0.47658955054045071</c:v>
                </c:pt>
                <c:pt idx="12">
                  <c:v>0.47687002227547909</c:v>
                </c:pt>
                <c:pt idx="13">
                  <c:v>0.52289569902194677</c:v>
                </c:pt>
                <c:pt idx="14">
                  <c:v>0.58235380278640425</c:v>
                </c:pt>
                <c:pt idx="15">
                  <c:v>0.50719100775142434</c:v>
                </c:pt>
                <c:pt idx="16">
                  <c:v>0.49932984800761243</c:v>
                </c:pt>
                <c:pt idx="17">
                  <c:v>0.48944514434435005</c:v>
                </c:pt>
                <c:pt idx="18">
                  <c:v>0.53994014742724727</c:v>
                </c:pt>
                <c:pt idx="19">
                  <c:v>0.49689506771053005</c:v>
                </c:pt>
                <c:pt idx="20">
                  <c:v>0.50196890595446886</c:v>
                </c:pt>
                <c:pt idx="21">
                  <c:v>0.49721372538835462</c:v>
                </c:pt>
                <c:pt idx="22">
                  <c:v>0.49474315705856364</c:v>
                </c:pt>
                <c:pt idx="23">
                  <c:v>0.47971315432882367</c:v>
                </c:pt>
                <c:pt idx="24">
                  <c:v>0.48416699149419073</c:v>
                </c:pt>
                <c:pt idx="25">
                  <c:v>0.46331963344438915</c:v>
                </c:pt>
                <c:pt idx="26">
                  <c:v>0.58321268803262349</c:v>
                </c:pt>
                <c:pt idx="27">
                  <c:v>0.56244050756567643</c:v>
                </c:pt>
                <c:pt idx="28">
                  <c:v>0.54662199181413063</c:v>
                </c:pt>
                <c:pt idx="29">
                  <c:v>0.54037030345823378</c:v>
                </c:pt>
                <c:pt idx="30">
                  <c:v>0.52956325305400731</c:v>
                </c:pt>
                <c:pt idx="31">
                  <c:v>0.4967618444192437</c:v>
                </c:pt>
                <c:pt idx="32">
                  <c:v>0.5143096583906327</c:v>
                </c:pt>
                <c:pt idx="33">
                  <c:v>0.50548497297645612</c:v>
                </c:pt>
                <c:pt idx="34">
                  <c:v>0.49474650604352777</c:v>
                </c:pt>
                <c:pt idx="35">
                  <c:v>0.65058283658565585</c:v>
                </c:pt>
                <c:pt idx="36">
                  <c:v>0.64570638127810631</c:v>
                </c:pt>
                <c:pt idx="37">
                  <c:v>0.62946841301133283</c:v>
                </c:pt>
                <c:pt idx="38">
                  <c:v>0.64005933019198025</c:v>
                </c:pt>
                <c:pt idx="39">
                  <c:v>0.61754289271038609</c:v>
                </c:pt>
                <c:pt idx="40">
                  <c:v>0.61257249700799765</c:v>
                </c:pt>
                <c:pt idx="41">
                  <c:v>0.62092820695757822</c:v>
                </c:pt>
                <c:pt idx="42">
                  <c:v>0.60785189802377848</c:v>
                </c:pt>
                <c:pt idx="43">
                  <c:v>0.59752042837672203</c:v>
                </c:pt>
                <c:pt idx="44">
                  <c:v>0.58124993635154409</c:v>
                </c:pt>
                <c:pt idx="45">
                  <c:v>0.57460218440319399</c:v>
                </c:pt>
                <c:pt idx="46">
                  <c:v>0.56878345186505441</c:v>
                </c:pt>
                <c:pt idx="47">
                  <c:v>0.55847200667072927</c:v>
                </c:pt>
                <c:pt idx="48">
                  <c:v>0.70983932037499464</c:v>
                </c:pt>
                <c:pt idx="49">
                  <c:v>0.70877917523769896</c:v>
                </c:pt>
                <c:pt idx="50">
                  <c:v>0.6900562058612405</c:v>
                </c:pt>
                <c:pt idx="51">
                  <c:v>0.68957528215413988</c:v>
                </c:pt>
                <c:pt idx="52">
                  <c:v>0.67812779726103478</c:v>
                </c:pt>
                <c:pt idx="53">
                  <c:v>0.67266852973028857</c:v>
                </c:pt>
                <c:pt idx="54">
                  <c:v>0.66381088532143939</c:v>
                </c:pt>
                <c:pt idx="55">
                  <c:v>0.6852756209967974</c:v>
                </c:pt>
                <c:pt idx="56">
                  <c:v>0.64909125483060715</c:v>
                </c:pt>
                <c:pt idx="57">
                  <c:v>0.66777065251570922</c:v>
                </c:pt>
                <c:pt idx="58">
                  <c:v>0.63629556481250382</c:v>
                </c:pt>
                <c:pt idx="59">
                  <c:v>0.62794953510354834</c:v>
                </c:pt>
                <c:pt idx="60">
                  <c:v>0.61282058519164384</c:v>
                </c:pt>
                <c:pt idx="61">
                  <c:v>0.77361496112159633</c:v>
                </c:pt>
                <c:pt idx="62">
                  <c:v>0.75587074044527836</c:v>
                </c:pt>
                <c:pt idx="63">
                  <c:v>0.73432353298052588</c:v>
                </c:pt>
                <c:pt idx="64">
                  <c:v>0.73047615017076462</c:v>
                </c:pt>
                <c:pt idx="65">
                  <c:v>0.72297285450962834</c:v>
                </c:pt>
                <c:pt idx="66">
                  <c:v>0.71889577217545997</c:v>
                </c:pt>
                <c:pt idx="67">
                  <c:v>0.7088309164153096</c:v>
                </c:pt>
                <c:pt idx="68">
                  <c:v>0.70489422295992821</c:v>
                </c:pt>
                <c:pt idx="69">
                  <c:v>0.69413001945185715</c:v>
                </c:pt>
                <c:pt idx="70">
                  <c:v>0.67922597648364402</c:v>
                </c:pt>
                <c:pt idx="71">
                  <c:v>0.67047497336036688</c:v>
                </c:pt>
                <c:pt idx="72">
                  <c:v>0.67030217850862472</c:v>
                </c:pt>
                <c:pt idx="73">
                  <c:v>0.65611599056730729</c:v>
                </c:pt>
              </c:numCache>
            </c:numRef>
          </c:xVal>
          <c:yVal>
            <c:numRef>
              <c:f>(summary!$M$15:$M$27,summary!$M$36:$M$48,summary!$M$56:$M$64,summary!$M$75:$M$87,summary!$M$89:$M$101,summary!$M$106:$M$118)</c:f>
              <c:numCache>
                <c:formatCode>General</c:formatCode>
                <c:ptCount val="74"/>
                <c:pt idx="0">
                  <c:v>1.0237589923202595</c:v>
                </c:pt>
                <c:pt idx="1">
                  <c:v>1.0484113756187912</c:v>
                </c:pt>
                <c:pt idx="2">
                  <c:v>1.1128857473734779</c:v>
                </c:pt>
                <c:pt idx="3">
                  <c:v>1.0135439811615665</c:v>
                </c:pt>
                <c:pt idx="4">
                  <c:v>1.055327937650651</c:v>
                </c:pt>
                <c:pt idx="5">
                  <c:v>1.0152568205684811</c:v>
                </c:pt>
                <c:pt idx="6">
                  <c:v>0.9315873058589077</c:v>
                </c:pt>
                <c:pt idx="7">
                  <c:v>0.95123671765166107</c:v>
                </c:pt>
                <c:pt idx="8">
                  <c:v>0.92975350111167754</c:v>
                </c:pt>
                <c:pt idx="9">
                  <c:v>0.92344524528203198</c:v>
                </c:pt>
                <c:pt idx="10">
                  <c:v>0.8933016110057278</c:v>
                </c:pt>
                <c:pt idx="11">
                  <c:v>0.87621318767136602</c:v>
                </c:pt>
                <c:pt idx="12">
                  <c:v>0.86157199231105286</c:v>
                </c:pt>
                <c:pt idx="13">
                  <c:v>1.0259165963350492</c:v>
                </c:pt>
                <c:pt idx="14">
                  <c:v>0.87001389467505219</c:v>
                </c:pt>
                <c:pt idx="15">
                  <c:v>1.0596669402105752</c:v>
                </c:pt>
                <c:pt idx="16">
                  <c:v>1.0789990448410458</c:v>
                </c:pt>
                <c:pt idx="17">
                  <c:v>1.104789960763787</c:v>
                </c:pt>
                <c:pt idx="18">
                  <c:v>0.95059241991534238</c:v>
                </c:pt>
                <c:pt idx="19">
                  <c:v>1.0700121026128966</c:v>
                </c:pt>
                <c:pt idx="20">
                  <c:v>1.0526007083694955</c:v>
                </c:pt>
                <c:pt idx="21">
                  <c:v>1.055918929760866</c:v>
                </c:pt>
                <c:pt idx="22">
                  <c:v>1.0536971341511752</c:v>
                </c:pt>
                <c:pt idx="23">
                  <c:v>1.0901111811543238</c:v>
                </c:pt>
                <c:pt idx="24">
                  <c:v>1.0704318162678557</c:v>
                </c:pt>
                <c:pt idx="25">
                  <c:v>1.1261726935115741</c:v>
                </c:pt>
                <c:pt idx="26">
                  <c:v>0.95435985870301587</c:v>
                </c:pt>
                <c:pt idx="27">
                  <c:v>0.99287597863693533</c:v>
                </c:pt>
                <c:pt idx="28">
                  <c:v>1.0260029298159918</c:v>
                </c:pt>
                <c:pt idx="29">
                  <c:v>1.0309739007148535</c:v>
                </c:pt>
                <c:pt idx="30">
                  <c:v>1.0469971234501683</c:v>
                </c:pt>
                <c:pt idx="31">
                  <c:v>1.144823458655486</c:v>
                </c:pt>
                <c:pt idx="32">
                  <c:v>1.071281816115758</c:v>
                </c:pt>
                <c:pt idx="33">
                  <c:v>1.0901145166488029</c:v>
                </c:pt>
                <c:pt idx="34">
                  <c:v>1.1100888162651026</c:v>
                </c:pt>
                <c:pt idx="35">
                  <c:v>0.92914319470771334</c:v>
                </c:pt>
                <c:pt idx="36">
                  <c:v>0.93542143943365041</c:v>
                </c:pt>
                <c:pt idx="37">
                  <c:v>0.95866833052619871</c:v>
                </c:pt>
                <c:pt idx="38">
                  <c:v>0.93179895807398283</c:v>
                </c:pt>
                <c:pt idx="39">
                  <c:v>0.97419817368707096</c:v>
                </c:pt>
                <c:pt idx="40">
                  <c:v>0.97925542117504738</c:v>
                </c:pt>
                <c:pt idx="41">
                  <c:v>0.95274016593933664</c:v>
                </c:pt>
                <c:pt idx="42">
                  <c:v>0.98514109142812578</c:v>
                </c:pt>
                <c:pt idx="43">
                  <c:v>0.99585079492504314</c:v>
                </c:pt>
                <c:pt idx="44">
                  <c:v>1.0227565151256353</c:v>
                </c:pt>
                <c:pt idx="45">
                  <c:v>1.0285649599707383</c:v>
                </c:pt>
                <c:pt idx="46">
                  <c:v>1.0391759864662293</c:v>
                </c:pt>
                <c:pt idx="47">
                  <c:v>1.0478482858003717</c:v>
                </c:pt>
                <c:pt idx="48">
                  <c:v>0.88909812196055493</c:v>
                </c:pt>
                <c:pt idx="49">
                  <c:v>0.88756277109118697</c:v>
                </c:pt>
                <c:pt idx="50">
                  <c:v>0.910498952403893</c:v>
                </c:pt>
                <c:pt idx="51">
                  <c:v>0.90744573459057354</c:v>
                </c:pt>
                <c:pt idx="52">
                  <c:v>0.92287409672208742</c:v>
                </c:pt>
                <c:pt idx="53">
                  <c:v>0.92816194214766345</c:v>
                </c:pt>
                <c:pt idx="54">
                  <c:v>0.93693353559798487</c:v>
                </c:pt>
                <c:pt idx="55">
                  <c:v>0.88808253027605633</c:v>
                </c:pt>
                <c:pt idx="56">
                  <c:v>0.95163395832718944</c:v>
                </c:pt>
                <c:pt idx="57">
                  <c:v>0.89710810093549986</c:v>
                </c:pt>
                <c:pt idx="58">
                  <c:v>0.95465931858604403</c:v>
                </c:pt>
                <c:pt idx="59">
                  <c:v>0.97045958011451527</c:v>
                </c:pt>
                <c:pt idx="60">
                  <c:v>0.98635596657544788</c:v>
                </c:pt>
                <c:pt idx="61">
                  <c:v>0.82845593643703941</c:v>
                </c:pt>
                <c:pt idx="62">
                  <c:v>0.86080128750238027</c:v>
                </c:pt>
                <c:pt idx="63">
                  <c:v>0.87803711201894541</c:v>
                </c:pt>
                <c:pt idx="64">
                  <c:v>0.8817173661863027</c:v>
                </c:pt>
                <c:pt idx="65">
                  <c:v>0.88686058120364764</c:v>
                </c:pt>
                <c:pt idx="66">
                  <c:v>0.8922476479511402</c:v>
                </c:pt>
                <c:pt idx="67">
                  <c:v>0.89762679539653634</c:v>
                </c:pt>
                <c:pt idx="68">
                  <c:v>0.90440603785422458</c:v>
                </c:pt>
                <c:pt idx="69">
                  <c:v>0.90969720102601526</c:v>
                </c:pt>
                <c:pt idx="70">
                  <c:v>0.92628329941728527</c:v>
                </c:pt>
                <c:pt idx="71">
                  <c:v>0.93455918058108811</c:v>
                </c:pt>
                <c:pt idx="72">
                  <c:v>0.92986769408245906</c:v>
                </c:pt>
                <c:pt idx="73">
                  <c:v>0.94002993528832746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(summary!$S$13:$S$14,summary!$S$28:$S$35,summary!$S$49:$S$55,summary!$S$65:$S$74,summary!$S$88,summary!$S$102:$S$105)</c:f>
              <c:numCache>
                <c:formatCode>General</c:formatCode>
                <c:ptCount val="32"/>
                <c:pt idx="0">
                  <c:v>0.44951352582720394</c:v>
                </c:pt>
                <c:pt idx="1">
                  <c:v>0.46260337652591349</c:v>
                </c:pt>
                <c:pt idx="2">
                  <c:v>0.51900384745297723</c:v>
                </c:pt>
                <c:pt idx="3">
                  <c:v>0.50186949716814688</c:v>
                </c:pt>
                <c:pt idx="4">
                  <c:v>0.50618633198092999</c:v>
                </c:pt>
                <c:pt idx="5">
                  <c:v>0.50158903549848033</c:v>
                </c:pt>
                <c:pt idx="6">
                  <c:v>0.49177115004978367</c:v>
                </c:pt>
                <c:pt idx="7">
                  <c:v>0.47853432360769238</c:v>
                </c:pt>
                <c:pt idx="8">
                  <c:v>0.48798574172334813</c:v>
                </c:pt>
                <c:pt idx="9">
                  <c:v>0.48583847668949703</c:v>
                </c:pt>
                <c:pt idx="10">
                  <c:v>0.56590118645398024</c:v>
                </c:pt>
                <c:pt idx="11">
                  <c:v>0.54335141863027114</c:v>
                </c:pt>
                <c:pt idx="12">
                  <c:v>0.53499350323945383</c:v>
                </c:pt>
                <c:pt idx="13">
                  <c:v>0.51305047277134996</c:v>
                </c:pt>
                <c:pt idx="14">
                  <c:v>0.5214717703261631</c:v>
                </c:pt>
                <c:pt idx="15">
                  <c:v>0.4975290423274254</c:v>
                </c:pt>
                <c:pt idx="16">
                  <c:v>0.48786488403451145</c:v>
                </c:pt>
                <c:pt idx="17">
                  <c:v>0.62650013715103325</c:v>
                </c:pt>
                <c:pt idx="18">
                  <c:v>0.59545902719058208</c:v>
                </c:pt>
                <c:pt idx="19">
                  <c:v>0.58208246310285183</c:v>
                </c:pt>
                <c:pt idx="20">
                  <c:v>0.56304132709908383</c:v>
                </c:pt>
                <c:pt idx="21">
                  <c:v>0.54935036005209115</c:v>
                </c:pt>
                <c:pt idx="22">
                  <c:v>0.54101489758465482</c:v>
                </c:pt>
                <c:pt idx="23">
                  <c:v>0.645302208307307</c:v>
                </c:pt>
                <c:pt idx="24">
                  <c:v>0.6183157861726386</c:v>
                </c:pt>
                <c:pt idx="25">
                  <c:v>0.60342907524355383</c:v>
                </c:pt>
                <c:pt idx="26">
                  <c:v>0.56459221654958236</c:v>
                </c:pt>
                <c:pt idx="27">
                  <c:v>0.62392068394424682</c:v>
                </c:pt>
                <c:pt idx="28">
                  <c:v>0.71034104472701309</c:v>
                </c:pt>
                <c:pt idx="29">
                  <c:v>0.66430679276291771</c:v>
                </c:pt>
                <c:pt idx="30">
                  <c:v>0.64871704452673684</c:v>
                </c:pt>
                <c:pt idx="31">
                  <c:v>0.72131502561784067</c:v>
                </c:pt>
              </c:numCache>
            </c:numRef>
          </c:xVal>
          <c:yVal>
            <c:numRef>
              <c:f>(summary!$M$13:$M$14,summary!$M$28:$M$35,summary!$M$49:$M$55,summary!$M$65:$M$74,summary!$M$88,summary!$M$102:$M$105)</c:f>
              <c:numCache>
                <c:formatCode>General</c:formatCode>
                <c:ptCount val="32"/>
                <c:pt idx="0">
                  <c:v>1.015552749260183</c:v>
                </c:pt>
                <c:pt idx="1">
                  <c:v>0.94481679616887382</c:v>
                </c:pt>
                <c:pt idx="2">
                  <c:v>1.0332301831599582</c:v>
                </c:pt>
                <c:pt idx="3">
                  <c:v>1.053925410553386</c:v>
                </c:pt>
                <c:pt idx="4">
                  <c:v>1.0270452978898217</c:v>
                </c:pt>
                <c:pt idx="5">
                  <c:v>1.0613793681674977</c:v>
                </c:pt>
                <c:pt idx="6">
                  <c:v>1.0458747560776582</c:v>
                </c:pt>
                <c:pt idx="7">
                  <c:v>1.0688048790722138</c:v>
                </c:pt>
                <c:pt idx="8">
                  <c:v>1.0693362181766806</c:v>
                </c:pt>
                <c:pt idx="9">
                  <c:v>1.0426375080890617</c:v>
                </c:pt>
                <c:pt idx="10">
                  <c:v>0.98386167368939048</c:v>
                </c:pt>
                <c:pt idx="11">
                  <c:v>1.0206911110806021</c:v>
                </c:pt>
                <c:pt idx="12">
                  <c:v>1.0327134049896585</c:v>
                </c:pt>
                <c:pt idx="13">
                  <c:v>1.0737319523816975</c:v>
                </c:pt>
                <c:pt idx="14">
                  <c:v>1.0568035197024817</c:v>
                </c:pt>
                <c:pt idx="15">
                  <c:v>1.1004524081703213</c:v>
                </c:pt>
                <c:pt idx="16">
                  <c:v>1.1180505593038592</c:v>
                </c:pt>
                <c:pt idx="17">
                  <c:v>0.90925362526454045</c:v>
                </c:pt>
                <c:pt idx="18">
                  <c:v>0.96326357871158896</c:v>
                </c:pt>
                <c:pt idx="19">
                  <c:v>0.9770913809640448</c:v>
                </c:pt>
                <c:pt idx="20">
                  <c:v>1.0090738329884275</c:v>
                </c:pt>
                <c:pt idx="21">
                  <c:v>1.0286525346914031</c:v>
                </c:pt>
                <c:pt idx="22">
                  <c:v>1.0323214821059121</c:v>
                </c:pt>
                <c:pt idx="23">
                  <c:v>0.92963360783324345</c:v>
                </c:pt>
                <c:pt idx="24">
                  <c:v>0.95564293247893994</c:v>
                </c:pt>
                <c:pt idx="25">
                  <c:v>0.9623381693936357</c:v>
                </c:pt>
                <c:pt idx="26">
                  <c:v>1.0135262346982268</c:v>
                </c:pt>
                <c:pt idx="27">
                  <c:v>0.95750362853895821</c:v>
                </c:pt>
                <c:pt idx="28">
                  <c:v>0.89667270242581543</c:v>
                </c:pt>
                <c:pt idx="29">
                  <c:v>0.93721742367087646</c:v>
                </c:pt>
                <c:pt idx="30">
                  <c:v>0.95164457462476348</c:v>
                </c:pt>
                <c:pt idx="31">
                  <c:v>0.88531220093978225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2256"/>
        <c:axId val="36112816"/>
        <c:extLst/>
      </c:scatterChart>
      <c:valAx>
        <c:axId val="3611225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b*/H*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6112816"/>
        <c:crosses val="autoZero"/>
        <c:crossBetween val="midCat"/>
        <c:majorUnit val="0.2"/>
        <c:minorUnit val="0.2"/>
      </c:valAx>
      <c:valAx>
        <c:axId val="36112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µ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6112256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9"/>
          <c:order val="0"/>
          <c:tx>
            <c:strRef>
              <c:f>summary!$R$2</c:f>
              <c:strCache>
                <c:ptCount val="1"/>
                <c:pt idx="0">
                  <c:v>without Qb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2700">
                <a:solidFill>
                  <a:srgbClr val="5B9BD5">
                    <a:lumMod val="75000"/>
                  </a:srgbClr>
                </a:solidFill>
              </a:ln>
              <a:effectLst/>
            </c:spPr>
          </c:marker>
          <c:xVal>
            <c:numRef>
              <c:f>(summary!$L$15:$L$27,summary!$L$36:$L$46,summary!$L$47:$L$48,summary!$L$56:$L$64,summary!$L$75:$L$87,summary!$L$89:$L$101,summary!$L$106:$L$118)</c:f>
              <c:numCache>
                <c:formatCode>General</c:formatCode>
                <c:ptCount val="74"/>
                <c:pt idx="0">
                  <c:v>0.32330262328084353</c:v>
                </c:pt>
                <c:pt idx="1">
                  <c:v>0.32253482204782791</c:v>
                </c:pt>
                <c:pt idx="2">
                  <c:v>0.31477256037204454</c:v>
                </c:pt>
                <c:pt idx="3">
                  <c:v>0.31102939491572851</c:v>
                </c:pt>
                <c:pt idx="4">
                  <c:v>0.31087000058580566</c:v>
                </c:pt>
                <c:pt idx="5">
                  <c:v>0.30887379233951001</c:v>
                </c:pt>
                <c:pt idx="6">
                  <c:v>0.30580538150222364</c:v>
                </c:pt>
                <c:pt idx="7">
                  <c:v>0.30384201565818997</c:v>
                </c:pt>
                <c:pt idx="8">
                  <c:v>0.29895425130413267</c:v>
                </c:pt>
                <c:pt idx="9">
                  <c:v>0.29581781890335412</c:v>
                </c:pt>
                <c:pt idx="10">
                  <c:v>0.29185278641740747</c:v>
                </c:pt>
                <c:pt idx="11">
                  <c:v>0.29044799795253234</c:v>
                </c:pt>
                <c:pt idx="12">
                  <c:v>0.28429737925181259</c:v>
                </c:pt>
                <c:pt idx="13">
                  <c:v>0.48436926517434498</c:v>
                </c:pt>
                <c:pt idx="14">
                  <c:v>0.48398283680956067</c:v>
                </c:pt>
                <c:pt idx="15">
                  <c:v>0.47174024635416129</c:v>
                </c:pt>
                <c:pt idx="16">
                  <c:v>0.46758170321085607</c:v>
                </c:pt>
                <c:pt idx="17">
                  <c:v>0.46295944643231307</c:v>
                </c:pt>
                <c:pt idx="18">
                  <c:v>0.46257439031167003</c:v>
                </c:pt>
                <c:pt idx="19">
                  <c:v>0.45733949934448581</c:v>
                </c:pt>
                <c:pt idx="20">
                  <c:v>0.45678048066250143</c:v>
                </c:pt>
                <c:pt idx="21">
                  <c:v>0.45005622565330899</c:v>
                </c:pt>
                <c:pt idx="22">
                  <c:v>0.44454977400727869</c:v>
                </c:pt>
                <c:pt idx="23">
                  <c:v>0.43739658488095312</c:v>
                </c:pt>
                <c:pt idx="24">
                  <c:v>0.43515298096900012</c:v>
                </c:pt>
                <c:pt idx="25">
                  <c:v>0.4265256054560812</c:v>
                </c:pt>
                <c:pt idx="26">
                  <c:v>0.54996046171294688</c:v>
                </c:pt>
                <c:pt idx="27">
                  <c:v>0.53537345385325252</c:v>
                </c:pt>
                <c:pt idx="28">
                  <c:v>0.5272635798263744</c:v>
                </c:pt>
                <c:pt idx="29">
                  <c:v>0.51884794702857318</c:v>
                </c:pt>
                <c:pt idx="30">
                  <c:v>0.50921076707023871</c:v>
                </c:pt>
                <c:pt idx="31">
                  <c:v>0.50355997094769189</c:v>
                </c:pt>
                <c:pt idx="32">
                  <c:v>0.49634127552666457</c:v>
                </c:pt>
                <c:pt idx="33">
                  <c:v>0.49109601779940842</c:v>
                </c:pt>
                <c:pt idx="34">
                  <c:v>0.48275512681950739</c:v>
                </c:pt>
                <c:pt idx="35">
                  <c:v>0.64643346529912338</c:v>
                </c:pt>
                <c:pt idx="36">
                  <c:v>0.6419063275723329</c:v>
                </c:pt>
                <c:pt idx="37">
                  <c:v>0.62968796762456447</c:v>
                </c:pt>
                <c:pt idx="38">
                  <c:v>0.62853904043402686</c:v>
                </c:pt>
                <c:pt idx="39">
                  <c:v>0.61991899593834432</c:v>
                </c:pt>
                <c:pt idx="40">
                  <c:v>0.61497580404580066</c:v>
                </c:pt>
                <c:pt idx="41">
                  <c:v>0.61135572663368576</c:v>
                </c:pt>
                <c:pt idx="42">
                  <c:v>0.6110025051181589</c:v>
                </c:pt>
                <c:pt idx="43">
                  <c:v>0.60096770992396231</c:v>
                </c:pt>
                <c:pt idx="44">
                  <c:v>0.59075756741773733</c:v>
                </c:pt>
                <c:pt idx="45">
                  <c:v>0.58343539484030504</c:v>
                </c:pt>
                <c:pt idx="46">
                  <c:v>0.58002829018795066</c:v>
                </c:pt>
                <c:pt idx="47">
                  <c:v>0.56815545207810569</c:v>
                </c:pt>
                <c:pt idx="48">
                  <c:v>0.70908629735342721</c:v>
                </c:pt>
                <c:pt idx="49">
                  <c:v>0.70589750017502384</c:v>
                </c:pt>
                <c:pt idx="50">
                  <c:v>0.69286712831978592</c:v>
                </c:pt>
                <c:pt idx="51">
                  <c:v>0.68989589639413196</c:v>
                </c:pt>
                <c:pt idx="52">
                  <c:v>0.68308813053849926</c:v>
                </c:pt>
                <c:pt idx="53">
                  <c:v>0.67839027275644292</c:v>
                </c:pt>
                <c:pt idx="54">
                  <c:v>0.67090046258628588</c:v>
                </c:pt>
                <c:pt idx="55">
                  <c:v>0.66992798826049182</c:v>
                </c:pt>
                <c:pt idx="56">
                  <c:v>0.65840788050822996</c:v>
                </c:pt>
                <c:pt idx="57">
                  <c:v>0.65082712183770686</c:v>
                </c:pt>
                <c:pt idx="58">
                  <c:v>0.64140419975804497</c:v>
                </c:pt>
                <c:pt idx="59">
                  <c:v>0.63851151076467716</c:v>
                </c:pt>
                <c:pt idx="60">
                  <c:v>0.62509884911448521</c:v>
                </c:pt>
                <c:pt idx="61">
                  <c:v>0.75569899337899893</c:v>
                </c:pt>
                <c:pt idx="62">
                  <c:v>0.75516280652390411</c:v>
                </c:pt>
                <c:pt idx="63">
                  <c:v>0.7356071746002405</c:v>
                </c:pt>
                <c:pt idx="64">
                  <c:v>0.73268387161679649</c:v>
                </c:pt>
                <c:pt idx="65">
                  <c:v>0.72557914770879828</c:v>
                </c:pt>
                <c:pt idx="66">
                  <c:v>0.7235183876215463</c:v>
                </c:pt>
                <c:pt idx="67">
                  <c:v>0.71303044338374211</c:v>
                </c:pt>
                <c:pt idx="68">
                  <c:v>0.71200859706666186</c:v>
                </c:pt>
                <c:pt idx="69">
                  <c:v>0.70045578438404676</c:v>
                </c:pt>
                <c:pt idx="70">
                  <c:v>0.69012617131175802</c:v>
                </c:pt>
                <c:pt idx="71">
                  <c:v>0.68291795096665597</c:v>
                </c:pt>
                <c:pt idx="72">
                  <c:v>0.67977014384026013</c:v>
                </c:pt>
                <c:pt idx="73">
                  <c:v>0.66573970120299031</c:v>
                </c:pt>
              </c:numCache>
            </c:numRef>
          </c:xVal>
          <c:yVal>
            <c:numRef>
              <c:f>(summary!$P$15:$P$27,summary!$P$36:$P$48,summary!$P$56:$P$64,summary!$P$75:$P$87,summary!$P$89:$P$101,summary!$P$106:$P$118)</c:f>
              <c:numCache>
                <c:formatCode>General</c:formatCode>
                <c:ptCount val="74"/>
                <c:pt idx="0">
                  <c:v>0.72047871201423364</c:v>
                </c:pt>
                <c:pt idx="1">
                  <c:v>0.73062989908137355</c:v>
                </c:pt>
                <c:pt idx="2">
                  <c:v>0.74727558023352603</c:v>
                </c:pt>
                <c:pt idx="3">
                  <c:v>0.69687241730887861</c:v>
                </c:pt>
                <c:pt idx="4">
                  <c:v>0.71567372448636002</c:v>
                </c:pt>
                <c:pt idx="5">
                  <c:v>0.6947723982723929</c:v>
                </c:pt>
                <c:pt idx="6">
                  <c:v>0.6523088348979581</c:v>
                </c:pt>
                <c:pt idx="7">
                  <c:v>0.65908485029313024</c:v>
                </c:pt>
                <c:pt idx="8">
                  <c:v>0.64349123029835498</c:v>
                </c:pt>
                <c:pt idx="9">
                  <c:v>0.63706599678229325</c:v>
                </c:pt>
                <c:pt idx="10">
                  <c:v>0.61883874194568056</c:v>
                </c:pt>
                <c:pt idx="11">
                  <c:v>0.60943005910046799</c:v>
                </c:pt>
                <c:pt idx="12">
                  <c:v>0.59617372862993512</c:v>
                </c:pt>
                <c:pt idx="13">
                  <c:v>0.92632099686483604</c:v>
                </c:pt>
                <c:pt idx="14">
                  <c:v>0.83108040935567806</c:v>
                </c:pt>
                <c:pt idx="15">
                  <c:v>0.9301037264946197</c:v>
                </c:pt>
                <c:pt idx="16">
                  <c:v>0.93641849185776627</c:v>
                </c:pt>
                <c:pt idx="17">
                  <c:v>0.94588627915081958</c:v>
                </c:pt>
                <c:pt idx="18">
                  <c:v>0.8567141978898658</c:v>
                </c:pt>
                <c:pt idx="19">
                  <c:v>0.92039452404247324</c:v>
                </c:pt>
                <c:pt idx="20">
                  <c:v>0.90997764053523622</c:v>
                </c:pt>
                <c:pt idx="21">
                  <c:v>0.90515648034813856</c:v>
                </c:pt>
                <c:pt idx="22">
                  <c:v>0.89854658455570413</c:v>
                </c:pt>
                <c:pt idx="23">
                  <c:v>0.9117877651133488</c:v>
                </c:pt>
                <c:pt idx="24">
                  <c:v>0.89876631123916939</c:v>
                </c:pt>
                <c:pt idx="25">
                  <c:v>0.92058608068305781</c:v>
                </c:pt>
                <c:pt idx="26">
                  <c:v>0.94298439145443191</c:v>
                </c:pt>
                <c:pt idx="27">
                  <c:v>0.9518757035662776</c:v>
                </c:pt>
                <c:pt idx="28">
                  <c:v>0.96458537658993648</c:v>
                </c:pt>
                <c:pt idx="29">
                  <c:v>0.96017109694607017</c:v>
                </c:pt>
                <c:pt idx="30">
                  <c:v>0.96156741264354129</c:v>
                </c:pt>
                <c:pt idx="31">
                  <c:v>1.0136848806018823</c:v>
                </c:pt>
                <c:pt idx="32">
                  <c:v>0.9650631043558574</c:v>
                </c:pt>
                <c:pt idx="33">
                  <c:v>0.97153435621968942</c:v>
                </c:pt>
                <c:pt idx="34">
                  <c:v>0.97576257926525833</c:v>
                </c:pt>
                <c:pt idx="35">
                  <c:v>0.99362207077532361</c:v>
                </c:pt>
                <c:pt idx="36">
                  <c:v>0.99411488903322953</c:v>
                </c:pt>
                <c:pt idx="37">
                  <c:v>1.0003487936943194</c:v>
                </c:pt>
                <c:pt idx="38">
                  <c:v>0.98200121580213828</c:v>
                </c:pt>
                <c:pt idx="39">
                  <c:v>1.0038476731835251</c:v>
                </c:pt>
                <c:pt idx="40">
                  <c:v>1.0039233022206213</c:v>
                </c:pt>
                <c:pt idx="41">
                  <c:v>0.98458359562888009</c:v>
                </c:pt>
                <c:pt idx="42">
                  <c:v>1.0051831821281196</c:v>
                </c:pt>
                <c:pt idx="43">
                  <c:v>1.0057693116143418</c:v>
                </c:pt>
                <c:pt idx="44">
                  <c:v>1.0163572165286965</c:v>
                </c:pt>
                <c:pt idx="45">
                  <c:v>1.0153727407881081</c:v>
                </c:pt>
                <c:pt idx="46">
                  <c:v>1.0197699815035479</c:v>
                </c:pt>
                <c:pt idx="47">
                  <c:v>1.0173391777774203</c:v>
                </c:pt>
                <c:pt idx="48">
                  <c:v>0.99893916411791672</c:v>
                </c:pt>
                <c:pt idx="49">
                  <c:v>0.99593431189381554</c:v>
                </c:pt>
                <c:pt idx="50">
                  <c:v>1.0040734688488704</c:v>
                </c:pt>
                <c:pt idx="51">
                  <c:v>1.0004649445075677</c:v>
                </c:pt>
                <c:pt idx="52">
                  <c:v>1.0073147470100758</c:v>
                </c:pt>
                <c:pt idx="53">
                  <c:v>1.008506036440338</c:v>
                </c:pt>
                <c:pt idx="54">
                  <c:v>1.010680116011375</c:v>
                </c:pt>
                <c:pt idx="55">
                  <c:v>0.97760370825102316</c:v>
                </c:pt>
                <c:pt idx="56">
                  <c:v>1.0143533372361551</c:v>
                </c:pt>
                <c:pt idx="57">
                  <c:v>0.97462672159345343</c:v>
                </c:pt>
                <c:pt idx="58">
                  <c:v>1.0080287137425616</c:v>
                </c:pt>
                <c:pt idx="59">
                  <c:v>1.0168197841875735</c:v>
                </c:pt>
                <c:pt idx="60">
                  <c:v>1.0200356584284807</c:v>
                </c:pt>
                <c:pt idx="61">
                  <c:v>0.97684123415009627</c:v>
                </c:pt>
                <c:pt idx="62">
                  <c:v>0.99906341933416132</c:v>
                </c:pt>
                <c:pt idx="63">
                  <c:v>1.001748060033572</c:v>
                </c:pt>
                <c:pt idx="64">
                  <c:v>1.0030223046235196</c:v>
                </c:pt>
                <c:pt idx="65">
                  <c:v>1.0036049668848739</c:v>
                </c:pt>
                <c:pt idx="66">
                  <c:v>1.0064301608452888</c:v>
                </c:pt>
                <c:pt idx="67">
                  <c:v>1.0059245821128546</c:v>
                </c:pt>
                <c:pt idx="68">
                  <c:v>1.0100928251005656</c:v>
                </c:pt>
                <c:pt idx="69">
                  <c:v>1.0091132277165955</c:v>
                </c:pt>
                <c:pt idx="70">
                  <c:v>1.0160479651920034</c:v>
                </c:pt>
                <c:pt idx="71">
                  <c:v>1.0185584519940034</c:v>
                </c:pt>
                <c:pt idx="72">
                  <c:v>1.0141249210209953</c:v>
                </c:pt>
                <c:pt idx="73">
                  <c:v>1.0146676971359316</c:v>
                </c:pt>
              </c:numCache>
            </c:numRef>
          </c:yVal>
          <c:smooth val="0"/>
        </c:ser>
        <c:ser>
          <c:idx val="10"/>
          <c:order val="1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(summary!$L$13:$L$14,summary!$L$28:$L$35,summary!$L$49:$L$55,summary!$L$65:$L$74,summary!$L$88,summary!$L$102:$L$105)</c:f>
              <c:numCache>
                <c:formatCode>General</c:formatCode>
                <c:ptCount val="32"/>
                <c:pt idx="0">
                  <c:v>0.32282101646606715</c:v>
                </c:pt>
                <c:pt idx="1">
                  <c:v>0.30409666058510293</c:v>
                </c:pt>
                <c:pt idx="2">
                  <c:v>0.48471993779152472</c:v>
                </c:pt>
                <c:pt idx="3">
                  <c:v>0.45854940387358523</c:v>
                </c:pt>
                <c:pt idx="4">
                  <c:v>0.45044278911411584</c:v>
                </c:pt>
                <c:pt idx="5">
                  <c:v>0.4627407407267356</c:v>
                </c:pt>
                <c:pt idx="6">
                  <c:v>0.43535401855813466</c:v>
                </c:pt>
                <c:pt idx="7">
                  <c:v>0.42441533133624604</c:v>
                </c:pt>
                <c:pt idx="8">
                  <c:v>0.44128595329145776</c:v>
                </c:pt>
                <c:pt idx="9">
                  <c:v>0.42346657149040329</c:v>
                </c:pt>
                <c:pt idx="10">
                  <c:v>0.53814321404478394</c:v>
                </c:pt>
                <c:pt idx="11">
                  <c:v>0.51877458516860198</c:v>
                </c:pt>
                <c:pt idx="12">
                  <c:v>0.5108420319318604</c:v>
                </c:pt>
                <c:pt idx="13">
                  <c:v>0.49519221568533051</c:v>
                </c:pt>
                <c:pt idx="14">
                  <c:v>0.50069884311137614</c:v>
                </c:pt>
                <c:pt idx="15">
                  <c:v>0.48197756691611471</c:v>
                </c:pt>
                <c:pt idx="16">
                  <c:v>0.47382764370279867</c:v>
                </c:pt>
                <c:pt idx="17">
                  <c:v>0.59191432902607999</c:v>
                </c:pt>
                <c:pt idx="18">
                  <c:v>0.57534424287455455</c:v>
                </c:pt>
                <c:pt idx="19">
                  <c:v>0.56130330757351143</c:v>
                </c:pt>
                <c:pt idx="20">
                  <c:v>0.54895291842446436</c:v>
                </c:pt>
                <c:pt idx="21">
                  <c:v>0.53738806869525191</c:v>
                </c:pt>
                <c:pt idx="22">
                  <c:v>0.52545971995151031</c:v>
                </c:pt>
                <c:pt idx="23">
                  <c:v>0.63847119232481808</c:v>
                </c:pt>
                <c:pt idx="24">
                  <c:v>0.60933437541869329</c:v>
                </c:pt>
                <c:pt idx="25">
                  <c:v>0.58940727066618182</c:v>
                </c:pt>
                <c:pt idx="26">
                  <c:v>0.55743339340425579</c:v>
                </c:pt>
                <c:pt idx="27">
                  <c:v>0.62295850843136402</c:v>
                </c:pt>
                <c:pt idx="28">
                  <c:v>0.71409669215985772</c:v>
                </c:pt>
                <c:pt idx="29">
                  <c:v>0.67399508849149814</c:v>
                </c:pt>
                <c:pt idx="30">
                  <c:v>0.65993698132458611</c:v>
                </c:pt>
                <c:pt idx="31">
                  <c:v>0.72211989054450043</c:v>
                </c:pt>
              </c:numCache>
            </c:numRef>
          </c:xVal>
          <c:yVal>
            <c:numRef>
              <c:f>(summary!$P$13:$P$14,summary!$P$28:$P$35,summary!$P$49:$P$55,summary!$P$65:$P$74,summary!$P$88,summary!$P$102:$P$105)</c:f>
              <c:numCache>
                <c:formatCode>General</c:formatCode>
                <c:ptCount val="32"/>
                <c:pt idx="0">
                  <c:v>0.71815640223952182</c:v>
                </c:pt>
                <c:pt idx="1">
                  <c:v>0.65735936228746583</c:v>
                </c:pt>
                <c:pt idx="2">
                  <c:v>0.93394286028956897</c:v>
                </c:pt>
                <c:pt idx="3">
                  <c:v>0.91368255385314312</c:v>
                </c:pt>
                <c:pt idx="4">
                  <c:v>0.88987544833803567</c:v>
                </c:pt>
                <c:pt idx="5">
                  <c:v>0.92254955347431555</c:v>
                </c:pt>
                <c:pt idx="6">
                  <c:v>0.88527767136006719</c:v>
                </c:pt>
                <c:pt idx="7">
                  <c:v>0.88690677010702024</c:v>
                </c:pt>
                <c:pt idx="8">
                  <c:v>0.90430091611495134</c:v>
                </c:pt>
                <c:pt idx="9">
                  <c:v>0.87162007911745509</c:v>
                </c:pt>
                <c:pt idx="10">
                  <c:v>0.95094908250125454</c:v>
                </c:pt>
                <c:pt idx="11">
                  <c:v>0.95476806976298212</c:v>
                </c:pt>
                <c:pt idx="12">
                  <c:v>0.95485651477755673</c:v>
                </c:pt>
                <c:pt idx="13">
                  <c:v>0.96519200734860577</c:v>
                </c:pt>
                <c:pt idx="14">
                  <c:v>0.96016480968510687</c:v>
                </c:pt>
                <c:pt idx="15">
                  <c:v>0.96874257764217875</c:v>
                </c:pt>
                <c:pt idx="16">
                  <c:v>0.97122719672785507</c:v>
                </c:pt>
                <c:pt idx="17">
                  <c:v>0.94479521060884375</c:v>
                </c:pt>
                <c:pt idx="18">
                  <c:v>0.96621970043693761</c:v>
                </c:pt>
                <c:pt idx="19">
                  <c:v>0.96430204164101607</c:v>
                </c:pt>
                <c:pt idx="20">
                  <c:v>0.97497802026858993</c:v>
                </c:pt>
                <c:pt idx="21">
                  <c:v>0.97822465911243794</c:v>
                </c:pt>
                <c:pt idx="22">
                  <c:v>0.97124815286493937</c:v>
                </c:pt>
                <c:pt idx="23">
                  <c:v>0.98941423739985734</c:v>
                </c:pt>
                <c:pt idx="24">
                  <c:v>0.98547439519611801</c:v>
                </c:pt>
                <c:pt idx="25">
                  <c:v>0.97676312734564108</c:v>
                </c:pt>
                <c:pt idx="26">
                  <c:v>0.98732036514942301</c:v>
                </c:pt>
                <c:pt idx="27">
                  <c:v>0.99845785604221327</c:v>
                </c:pt>
                <c:pt idx="28">
                  <c:v>1.0052871046389948</c:v>
                </c:pt>
                <c:pt idx="29">
                  <c:v>1.0145840684366418</c:v>
                </c:pt>
                <c:pt idx="30">
                  <c:v>1.0172955788544675</c:v>
                </c:pt>
                <c:pt idx="31">
                  <c:v>1.0011158299745251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91744"/>
        <c:axId val="314792304"/>
        <c:extLst/>
      </c:scatterChart>
      <c:valAx>
        <c:axId val="31479174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14792304"/>
        <c:crosses val="autoZero"/>
        <c:crossBetween val="midCat"/>
        <c:majorUnit val="0.2"/>
        <c:minorUnit val="0.2"/>
      </c:valAx>
      <c:valAx>
        <c:axId val="314792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H*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14791744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338120265984122"/>
          <c:y val="3.9606444903836427E-2"/>
          <c:w val="0.84346967813233875"/>
          <c:h val="0.76574092118083903"/>
        </c:manualLayout>
      </c:layout>
      <c:scatterChart>
        <c:scatterStyle val="lineMarker"/>
        <c:varyColors val="0"/>
        <c:ser>
          <c:idx val="10"/>
          <c:order val="0"/>
          <c:tx>
            <c:strRef>
              <c:f>summary!$S$2</c:f>
              <c:strCache>
                <c:ptCount val="1"/>
                <c:pt idx="0">
                  <c:v>with Qb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2700">
                <a:solidFill>
                  <a:srgbClr val="C00000"/>
                </a:solidFill>
              </a:ln>
              <a:effectLst/>
            </c:spPr>
          </c:marker>
          <c:xVal>
            <c:numRef>
              <c:f>(summary!$S$13:$S$14,summary!$S$28:$S$35,summary!$S$49:$S$55,summary!$S$65:$S$74,summary!$S$88,summary!$S$102:$S$105)</c:f>
              <c:numCache>
                <c:formatCode>General</c:formatCode>
                <c:ptCount val="32"/>
                <c:pt idx="0">
                  <c:v>0.44951352582720394</c:v>
                </c:pt>
                <c:pt idx="1">
                  <c:v>0.46260337652591349</c:v>
                </c:pt>
                <c:pt idx="2">
                  <c:v>0.51900384745297723</c:v>
                </c:pt>
                <c:pt idx="3">
                  <c:v>0.50186949716814688</c:v>
                </c:pt>
                <c:pt idx="4">
                  <c:v>0.50618633198092999</c:v>
                </c:pt>
                <c:pt idx="5">
                  <c:v>0.50158903549848033</c:v>
                </c:pt>
                <c:pt idx="6">
                  <c:v>0.49177115004978367</c:v>
                </c:pt>
                <c:pt idx="7">
                  <c:v>0.47853432360769238</c:v>
                </c:pt>
                <c:pt idx="8">
                  <c:v>0.48798574172334813</c:v>
                </c:pt>
                <c:pt idx="9">
                  <c:v>0.48583847668949703</c:v>
                </c:pt>
                <c:pt idx="10">
                  <c:v>0.56590118645398024</c:v>
                </c:pt>
                <c:pt idx="11">
                  <c:v>0.54335141863027114</c:v>
                </c:pt>
                <c:pt idx="12">
                  <c:v>0.53499350323945383</c:v>
                </c:pt>
                <c:pt idx="13">
                  <c:v>0.51305047277134996</c:v>
                </c:pt>
                <c:pt idx="14">
                  <c:v>0.5214717703261631</c:v>
                </c:pt>
                <c:pt idx="15">
                  <c:v>0.4975290423274254</c:v>
                </c:pt>
                <c:pt idx="16">
                  <c:v>0.48786488403451145</c:v>
                </c:pt>
                <c:pt idx="17">
                  <c:v>0.62650013715103325</c:v>
                </c:pt>
                <c:pt idx="18">
                  <c:v>0.59545902719058208</c:v>
                </c:pt>
                <c:pt idx="19">
                  <c:v>0.58208246310285183</c:v>
                </c:pt>
                <c:pt idx="20">
                  <c:v>0.56304132709908383</c:v>
                </c:pt>
                <c:pt idx="21">
                  <c:v>0.54935036005209115</c:v>
                </c:pt>
                <c:pt idx="22">
                  <c:v>0.54101489758465482</c:v>
                </c:pt>
                <c:pt idx="23">
                  <c:v>0.645302208307307</c:v>
                </c:pt>
                <c:pt idx="24">
                  <c:v>0.6183157861726386</c:v>
                </c:pt>
                <c:pt idx="25">
                  <c:v>0.60342907524355383</c:v>
                </c:pt>
                <c:pt idx="26">
                  <c:v>0.56459221654958236</c:v>
                </c:pt>
                <c:pt idx="27">
                  <c:v>0.62392068394424682</c:v>
                </c:pt>
                <c:pt idx="28">
                  <c:v>0.71034104472701309</c:v>
                </c:pt>
                <c:pt idx="29">
                  <c:v>0.66430679276291771</c:v>
                </c:pt>
                <c:pt idx="30">
                  <c:v>0.64871704452673684</c:v>
                </c:pt>
                <c:pt idx="31">
                  <c:v>0.72131502561784067</c:v>
                </c:pt>
              </c:numCache>
            </c:numRef>
          </c:xVal>
          <c:yVal>
            <c:numRef>
              <c:f>(summary!$R$13:$R$14,summary!$R$28:$R$35,summary!$R$49:$R$55,summary!$R$65:$R$74,summary!$R$88,summary!$R$102:$R$105)</c:f>
              <c:numCache>
                <c:formatCode>General</c:formatCode>
                <c:ptCount val="32"/>
                <c:pt idx="0">
                  <c:v>0.199388113942465</c:v>
                </c:pt>
                <c:pt idx="1">
                  <c:v>0.1154125516053196</c:v>
                </c:pt>
                <c:pt idx="2">
                  <c:v>0.619204339972662</c:v>
                </c:pt>
                <c:pt idx="3">
                  <c:v>0.44847334306114495</c:v>
                </c:pt>
                <c:pt idx="4">
                  <c:v>0.37175728648319428</c:v>
                </c:pt>
                <c:pt idx="5">
                  <c:v>0.48681653971539302</c:v>
                </c:pt>
                <c:pt idx="6">
                  <c:v>0.33084632456999336</c:v>
                </c:pt>
                <c:pt idx="7">
                  <c:v>0.31577605571993234</c:v>
                </c:pt>
                <c:pt idx="8">
                  <c:v>0.37935942027119518</c:v>
                </c:pt>
                <c:pt idx="9">
                  <c:v>0.29015136514835682</c:v>
                </c:pt>
                <c:pt idx="10">
                  <c:v>0.63935652646400853</c:v>
                </c:pt>
                <c:pt idx="11">
                  <c:v>0.57392490393252271</c:v>
                </c:pt>
                <c:pt idx="12">
                  <c:v>0.54570157143078879</c:v>
                </c:pt>
                <c:pt idx="13">
                  <c:v>0.53475996163489603</c:v>
                </c:pt>
                <c:pt idx="14">
                  <c:v>0.5324633322430129</c:v>
                </c:pt>
                <c:pt idx="15">
                  <c:v>0.51378298184043014</c:v>
                </c:pt>
                <c:pt idx="16">
                  <c:v>0.50556297745921264</c:v>
                </c:pt>
                <c:pt idx="17">
                  <c:v>0.6133932493917148</c:v>
                </c:pt>
                <c:pt idx="18">
                  <c:v>0.64110565134973607</c:v>
                </c:pt>
                <c:pt idx="19">
                  <c:v>0.58055618438443712</c:v>
                </c:pt>
                <c:pt idx="20">
                  <c:v>0.58696418093239777</c:v>
                </c:pt>
                <c:pt idx="21">
                  <c:v>0.56830562268209206</c:v>
                </c:pt>
                <c:pt idx="22">
                  <c:v>0.51345266903982811</c:v>
                </c:pt>
                <c:pt idx="23">
                  <c:v>0.92116762673750441</c:v>
                </c:pt>
                <c:pt idx="24">
                  <c:v>0.72663098722652653</c:v>
                </c:pt>
                <c:pt idx="25">
                  <c:v>0.6020430022042853</c:v>
                </c:pt>
                <c:pt idx="26">
                  <c:v>0.57134411603900803</c:v>
                </c:pt>
                <c:pt idx="27">
                  <c:v>0.65432974864275095</c:v>
                </c:pt>
                <c:pt idx="28">
                  <c:v>0.96912212661733199</c:v>
                </c:pt>
                <c:pt idx="29">
                  <c:v>1.0429804669854696</c:v>
                </c:pt>
                <c:pt idx="30">
                  <c:v>1.0029040761119024</c:v>
                </c:pt>
                <c:pt idx="31">
                  <c:v>1.3038471029209771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795104"/>
        <c:axId val="314795664"/>
        <c:extLst/>
      </c:scatterChart>
      <c:valAx>
        <c:axId val="3147951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b*/H* [-]</a:t>
                </a:r>
              </a:p>
            </c:rich>
          </c:tx>
          <c:layout>
            <c:manualLayout>
              <c:xMode val="edge"/>
              <c:yMode val="edge"/>
              <c:x val="0.42734618041165906"/>
              <c:y val="0.8545776092369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14795664"/>
        <c:crosses val="autoZero"/>
        <c:crossBetween val="midCat"/>
        <c:majorUnit val="0.2"/>
        <c:minorUnit val="0.2"/>
      </c:valAx>
      <c:valAx>
        <c:axId val="3147956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ϑ</a:t>
                </a:r>
                <a:r>
                  <a:rPr lang="fr-CH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</a:t>
                </a:r>
                <a:r>
                  <a:rPr lang="fr-CH"/>
                  <a:t> [-]</a:t>
                </a:r>
              </a:p>
            </c:rich>
          </c:tx>
          <c:layout>
            <c:manualLayout>
              <c:xMode val="edge"/>
              <c:yMode val="edge"/>
              <c:x val="3.8274410329581284E-4"/>
              <c:y val="0.36270097171697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#,##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14795104"/>
        <c:crosses val="autoZero"/>
        <c:crossBetween val="midCat"/>
        <c:majorUnit val="0.2"/>
        <c:minorUnit val="0.2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2041966566259754"/>
          <c:y val="0.90882551089153396"/>
          <c:w val="0.85982539024727167"/>
          <c:h val="5.763869736433758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209550</xdr:colOff>
      <xdr:row>11</xdr:row>
      <xdr:rowOff>200026</xdr:rowOff>
    </xdr:from>
    <xdr:to>
      <xdr:col>31</xdr:col>
      <xdr:colOff>600075</xdr:colOff>
      <xdr:row>47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504825</xdr:colOff>
      <xdr:row>47</xdr:row>
      <xdr:rowOff>142875</xdr:rowOff>
    </xdr:from>
    <xdr:to>
      <xdr:col>31</xdr:col>
      <xdr:colOff>285750</xdr:colOff>
      <xdr:row>82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142875</xdr:colOff>
      <xdr:row>80</xdr:row>
      <xdr:rowOff>19050</xdr:rowOff>
    </xdr:from>
    <xdr:to>
      <xdr:col>31</xdr:col>
      <xdr:colOff>533400</xdr:colOff>
      <xdr:row>115</xdr:row>
      <xdr:rowOff>66674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2:T118" totalsRowShown="0" headerRowDxfId="20" dataDxfId="19">
  <autoFilter ref="B12:T118"/>
  <sortState ref="B13:K118">
    <sortCondition ref="K13:K118"/>
    <sortCondition ref="E13:E118"/>
    <sortCondition ref="D13:D118"/>
  </sortState>
  <tableColumns count="19">
    <tableColumn id="1" name="Exp." dataDxfId="18"/>
    <tableColumn id="2" name="File" dataDxfId="17"/>
    <tableColumn id="3" name="Q " dataDxfId="16"/>
    <tableColumn id="4" name="Qs" dataDxfId="15"/>
    <tableColumn id="5" name="h US 1" dataDxfId="14"/>
    <tableColumn id="6" name="h US 2" dataDxfId="13"/>
    <tableColumn id="7" name="h US 3" dataDxfId="12"/>
    <tableColumn id="8" name="h US 4" dataDxfId="11"/>
    <tableColumn id="9" name="h US 5" dataDxfId="10"/>
    <tableColumn id="10" name="b" dataDxfId="9"/>
    <tableColumn id="11" name="b/wnc,max" dataDxfId="8"/>
    <tableColumn id="12" name="µ" dataDxfId="7"/>
    <tableColumn id="13" name="ϑrel" dataDxfId="6"/>
    <tableColumn id="14" name="Fr" dataDxfId="5"/>
    <tableColumn id="15" name="Hnc/H0" dataDxfId="4"/>
    <tableColumn id="16" name="τ*" dataDxfId="3"/>
    <tableColumn id="17" name="η" dataDxfId="2"/>
    <tableColumn id="18" name="b*/H*" dataDxfId="1">
      <calculatedColumnFormula>Table2[[#This Row],[b/wnc,max]]/Table2[[#This Row],[Hnc/H0]]</calculatedColumnFormula>
    </tableColumn>
    <tableColumn id="19" name="τ*nc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9"/>
  <sheetViews>
    <sheetView tabSelected="1" topLeftCell="C2" zoomScaleNormal="100" workbookViewId="0">
      <selection activeCell="AB7" sqref="AB7"/>
    </sheetView>
  </sheetViews>
  <sheetFormatPr defaultRowHeight="15" x14ac:dyDescent="0.25"/>
  <cols>
    <col min="1" max="1" width="14" style="1" customWidth="1"/>
    <col min="2" max="2" width="9.85546875" style="3" customWidth="1"/>
    <col min="3" max="5" width="9.140625" style="2"/>
    <col min="6" max="6" width="10.140625" style="2" bestFit="1" customWidth="1"/>
    <col min="7" max="10" width="9.140625" style="2"/>
    <col min="11" max="11" width="9.42578125" style="2" bestFit="1" customWidth="1"/>
    <col min="12" max="12" width="10.85546875" style="2" customWidth="1"/>
    <col min="13" max="13" width="12.85546875" style="1" customWidth="1"/>
    <col min="14" max="16384" width="9.140625" style="1"/>
  </cols>
  <sheetData>
    <row r="1" spans="2:20" x14ac:dyDescent="0.25">
      <c r="B1" s="8"/>
    </row>
    <row r="2" spans="2:20" x14ac:dyDescent="0.25">
      <c r="B2" s="38" t="s">
        <v>31</v>
      </c>
      <c r="C2" s="39"/>
      <c r="D2" s="39"/>
      <c r="E2" s="39"/>
      <c r="F2" s="39"/>
      <c r="G2" s="39"/>
      <c r="H2" s="39"/>
      <c r="I2" s="39"/>
      <c r="J2" s="40"/>
      <c r="K2" s="26"/>
      <c r="L2" s="26"/>
      <c r="R2" s="1" t="s">
        <v>38</v>
      </c>
      <c r="S2" s="1" t="s">
        <v>39</v>
      </c>
    </row>
    <row r="3" spans="2:20" ht="16.5" x14ac:dyDescent="0.3">
      <c r="B3" s="15" t="s">
        <v>18</v>
      </c>
      <c r="C3" s="16" t="s">
        <v>22</v>
      </c>
      <c r="D3" s="16" t="s">
        <v>0</v>
      </c>
      <c r="E3" s="16" t="s">
        <v>13</v>
      </c>
      <c r="F3" s="16" t="s">
        <v>6</v>
      </c>
      <c r="G3" s="16" t="s">
        <v>7</v>
      </c>
      <c r="H3" s="16" t="s">
        <v>8</v>
      </c>
      <c r="I3" s="16" t="s">
        <v>9</v>
      </c>
      <c r="J3" s="17" t="s">
        <v>10</v>
      </c>
    </row>
    <row r="4" spans="2:20" x14ac:dyDescent="0.25">
      <c r="B4" s="18" t="s">
        <v>23</v>
      </c>
      <c r="C4" s="19" t="s">
        <v>12</v>
      </c>
      <c r="D4" s="41" t="s">
        <v>15</v>
      </c>
      <c r="E4" s="41" t="s">
        <v>16</v>
      </c>
      <c r="F4" s="20">
        <v>3.0870000000000002</v>
      </c>
      <c r="G4" s="20">
        <v>2.609</v>
      </c>
      <c r="H4" s="20">
        <v>2.3610000000000002</v>
      </c>
      <c r="I4" s="20">
        <v>2.375</v>
      </c>
      <c r="J4" s="21">
        <v>3.0192706668443399</v>
      </c>
      <c r="O4" s="26"/>
      <c r="P4" s="26"/>
      <c r="Q4" s="26"/>
      <c r="R4" s="26"/>
      <c r="S4" s="26"/>
    </row>
    <row r="5" spans="2:20" x14ac:dyDescent="0.25">
      <c r="B5" s="18" t="s">
        <v>24</v>
      </c>
      <c r="C5" s="19" t="s">
        <v>12</v>
      </c>
      <c r="D5" s="41"/>
      <c r="E5" s="41"/>
      <c r="F5" s="20">
        <v>1.9179999999999999E-2</v>
      </c>
      <c r="G5" s="20">
        <v>2.23E-2</v>
      </c>
      <c r="H5" s="20">
        <v>2.8616047063460569E-2</v>
      </c>
      <c r="I5" s="20">
        <v>3.2370000000000003E-2</v>
      </c>
      <c r="J5" s="21">
        <v>2.4905773033800434E-2</v>
      </c>
      <c r="L5" s="14"/>
    </row>
    <row r="6" spans="2:20" x14ac:dyDescent="0.25">
      <c r="B6" s="18" t="s">
        <v>21</v>
      </c>
      <c r="C6" s="19" t="s">
        <v>12</v>
      </c>
      <c r="D6" s="41"/>
      <c r="E6" s="41"/>
      <c r="F6" s="20">
        <v>0.99129999999999996</v>
      </c>
      <c r="G6" s="20">
        <v>0.98919999999999997</v>
      </c>
      <c r="H6" s="20">
        <v>0.98500683478948781</v>
      </c>
      <c r="I6" s="20">
        <v>0.99087694708191831</v>
      </c>
      <c r="J6" s="21">
        <v>0.99053262931534902</v>
      </c>
      <c r="K6" s="7"/>
      <c r="L6" s="7"/>
    </row>
    <row r="7" spans="2:20" x14ac:dyDescent="0.25">
      <c r="B7" s="18" t="s">
        <v>23</v>
      </c>
      <c r="C7" s="19" t="s">
        <v>12</v>
      </c>
      <c r="D7" s="42" t="s">
        <v>15</v>
      </c>
      <c r="E7" s="42" t="s">
        <v>17</v>
      </c>
      <c r="F7" s="20">
        <v>3.09281134464648</v>
      </c>
      <c r="G7" s="20">
        <v>2.6298665560360299</v>
      </c>
      <c r="H7" s="20">
        <v>2.4078861903550002</v>
      </c>
      <c r="I7" s="20">
        <v>2.4857961922222902</v>
      </c>
      <c r="J7" s="21">
        <v>3.01109500475342</v>
      </c>
      <c r="K7" s="7"/>
      <c r="L7" s="7"/>
    </row>
    <row r="8" spans="2:20" x14ac:dyDescent="0.25">
      <c r="B8" s="18" t="s">
        <v>24</v>
      </c>
      <c r="C8" s="19" t="s">
        <v>12</v>
      </c>
      <c r="D8" s="42"/>
      <c r="E8" s="42"/>
      <c r="F8" s="20">
        <v>1.9614499358065186E-2</v>
      </c>
      <c r="G8" s="20">
        <v>2.2255618974757727E-2</v>
      </c>
      <c r="H8" s="20">
        <v>2.8526623179723067E-2</v>
      </c>
      <c r="I8" s="20">
        <v>3.2102408966351914E-2</v>
      </c>
      <c r="J8" s="21">
        <v>2.5637339924671595E-2</v>
      </c>
      <c r="L8" s="4"/>
    </row>
    <row r="9" spans="2:20" x14ac:dyDescent="0.25">
      <c r="B9" s="22" t="s">
        <v>21</v>
      </c>
      <c r="C9" s="23" t="s">
        <v>12</v>
      </c>
      <c r="D9" s="43"/>
      <c r="E9" s="43"/>
      <c r="F9" s="24">
        <v>0.96169560156974332</v>
      </c>
      <c r="G9" s="24">
        <v>0.97847608280963083</v>
      </c>
      <c r="H9" s="24">
        <v>0.9804648095371592</v>
      </c>
      <c r="I9" s="24">
        <v>0.97429517753487749</v>
      </c>
      <c r="J9" s="25">
        <v>0.98732183949295171</v>
      </c>
      <c r="K9" s="7"/>
      <c r="L9" s="7"/>
    </row>
    <row r="10" spans="2:20" x14ac:dyDescent="0.25">
      <c r="B10" s="37" t="s">
        <v>14</v>
      </c>
      <c r="C10" s="37"/>
      <c r="D10" s="37"/>
      <c r="E10" s="37"/>
      <c r="F10" s="37"/>
      <c r="G10" s="37"/>
      <c r="H10" s="37"/>
      <c r="I10" s="37"/>
      <c r="J10" s="37"/>
      <c r="L10" s="31" t="s">
        <v>35</v>
      </c>
    </row>
    <row r="11" spans="2:20" x14ac:dyDescent="0.25">
      <c r="B11" s="5" t="s">
        <v>3</v>
      </c>
      <c r="C11" s="6" t="s">
        <v>3</v>
      </c>
      <c r="D11" s="6" t="s">
        <v>36</v>
      </c>
      <c r="E11" s="6" t="s">
        <v>4</v>
      </c>
      <c r="F11" s="6" t="s">
        <v>5</v>
      </c>
      <c r="G11" s="6" t="s">
        <v>5</v>
      </c>
      <c r="H11" s="6" t="s">
        <v>5</v>
      </c>
      <c r="I11" s="6" t="s">
        <v>5</v>
      </c>
      <c r="J11" s="6" t="s">
        <v>5</v>
      </c>
      <c r="K11" s="6" t="s">
        <v>5</v>
      </c>
      <c r="L11" s="6" t="s">
        <v>34</v>
      </c>
      <c r="M11" s="6" t="s">
        <v>34</v>
      </c>
      <c r="N11" s="6" t="s">
        <v>34</v>
      </c>
      <c r="O11" s="6" t="s">
        <v>34</v>
      </c>
      <c r="P11" s="6" t="s">
        <v>34</v>
      </c>
      <c r="Q11" s="6" t="s">
        <v>34</v>
      </c>
      <c r="R11" s="6" t="s">
        <v>34</v>
      </c>
      <c r="S11" s="6" t="s">
        <v>34</v>
      </c>
      <c r="T11" s="6" t="s">
        <v>34</v>
      </c>
    </row>
    <row r="12" spans="2:20" ht="16.5" x14ac:dyDescent="0.3">
      <c r="B12" s="9" t="s">
        <v>1</v>
      </c>
      <c r="C12" s="10" t="s">
        <v>2</v>
      </c>
      <c r="D12" s="10" t="s">
        <v>0</v>
      </c>
      <c r="E12" s="10" t="s">
        <v>19</v>
      </c>
      <c r="F12" s="10" t="s">
        <v>6</v>
      </c>
      <c r="G12" s="10" t="s">
        <v>7</v>
      </c>
      <c r="H12" s="10" t="s">
        <v>8</v>
      </c>
      <c r="I12" s="10" t="s">
        <v>9</v>
      </c>
      <c r="J12" s="10" t="s">
        <v>10</v>
      </c>
      <c r="K12" s="10" t="s">
        <v>20</v>
      </c>
      <c r="L12" s="10" t="s">
        <v>37</v>
      </c>
      <c r="M12" s="30" t="s">
        <v>32</v>
      </c>
      <c r="N12" s="10" t="s">
        <v>33</v>
      </c>
      <c r="O12" s="10" t="s">
        <v>41</v>
      </c>
      <c r="P12" s="30" t="s">
        <v>40</v>
      </c>
      <c r="Q12" s="32" t="s">
        <v>42</v>
      </c>
      <c r="R12" s="10" t="s">
        <v>43</v>
      </c>
      <c r="S12" s="33" t="s">
        <v>44</v>
      </c>
      <c r="T12" s="34" t="s">
        <v>45</v>
      </c>
    </row>
    <row r="13" spans="2:20" x14ac:dyDescent="0.25">
      <c r="B13" s="9">
        <v>1210</v>
      </c>
      <c r="C13" s="10">
        <v>3</v>
      </c>
      <c r="D13" s="10">
        <v>5.3093126385809312E-3</v>
      </c>
      <c r="E13" s="10">
        <v>6.6666666666662881E-4</v>
      </c>
      <c r="F13" s="11">
        <v>3.5803593929110783E-2</v>
      </c>
      <c r="G13" s="11">
        <v>6.7992988104922658E-2</v>
      </c>
      <c r="H13" s="11">
        <v>7.5011678417826078E-2</v>
      </c>
      <c r="I13" s="11">
        <v>8.3156758656572002E-2</v>
      </c>
      <c r="J13" s="11">
        <v>3.5103368082010547E-2</v>
      </c>
      <c r="K13" s="10">
        <v>0.1</v>
      </c>
      <c r="L13" s="30">
        <v>0.32282101646606715</v>
      </c>
      <c r="M13" s="30">
        <v>1.015552749260183</v>
      </c>
      <c r="N13" s="10">
        <v>0.19568160845852642</v>
      </c>
      <c r="O13" s="10">
        <v>0.2411042842012337</v>
      </c>
      <c r="P13" s="30">
        <v>0.71815640223952182</v>
      </c>
      <c r="Q13" s="10">
        <v>1.922231554484874E-3</v>
      </c>
      <c r="R13" s="10">
        <v>0.199388113942465</v>
      </c>
      <c r="S13" s="33">
        <f>Table2[[#This Row],[b/wnc,max]]/Table2[[#This Row],[Hnc/H0]]</f>
        <v>0.44951352582720394</v>
      </c>
      <c r="T13" s="35">
        <v>9.6406526772180052E-3</v>
      </c>
    </row>
    <row r="14" spans="2:20" x14ac:dyDescent="0.25">
      <c r="B14" s="9">
        <v>1210</v>
      </c>
      <c r="C14" s="10">
        <v>7</v>
      </c>
      <c r="D14" s="10">
        <v>7.0320910973084867E-3</v>
      </c>
      <c r="E14" s="10">
        <v>6.2240663900411399E-4</v>
      </c>
      <c r="F14" s="11">
        <v>7.2613609631038481E-2</v>
      </c>
      <c r="G14" s="11">
        <v>9.2852500592478071E-2</v>
      </c>
      <c r="H14" s="11">
        <v>0.10156025766662644</v>
      </c>
      <c r="I14" s="11">
        <f>Table2[[#This Row],[h US 3]]+0.009746865/2</f>
        <v>0.10643369016662643</v>
      </c>
      <c r="J14" s="11">
        <v>3.483244191587314E-2</v>
      </c>
      <c r="K14" s="10">
        <v>0.1</v>
      </c>
      <c r="L14" s="30">
        <v>0.30409666058510293</v>
      </c>
      <c r="M14" s="36">
        <v>0.94481679616887382</v>
      </c>
      <c r="N14" s="10">
        <v>5.3530344495586357E-2</v>
      </c>
      <c r="O14" s="10">
        <v>0.18740285087256955</v>
      </c>
      <c r="P14" s="30">
        <v>0.65735936228746583</v>
      </c>
      <c r="Q14" s="10">
        <v>1.2857029592975176E-3</v>
      </c>
      <c r="R14" s="10">
        <v>0.1154125516053196</v>
      </c>
      <c r="S14" s="33">
        <f>Table2[[#This Row],[b/wnc,max]]/Table2[[#This Row],[Hnc/H0]]</f>
        <v>0.46260337652591349</v>
      </c>
      <c r="T14" s="35">
        <v>1.1140061816623565E-2</v>
      </c>
    </row>
    <row r="15" spans="2:20" x14ac:dyDescent="0.25">
      <c r="B15" s="12">
        <v>512</v>
      </c>
      <c r="C15" s="13">
        <v>4</v>
      </c>
      <c r="D15" s="13">
        <v>5.4007042253521138E-3</v>
      </c>
      <c r="E15" s="13"/>
      <c r="F15" s="27">
        <v>3.3412563858777597E-2</v>
      </c>
      <c r="G15" s="27">
        <v>6.0351389080111097E-2</v>
      </c>
      <c r="H15" s="27">
        <v>6.5435174415444303E-2</v>
      </c>
      <c r="I15" s="27">
        <v>8.3635376390999994E-2</v>
      </c>
      <c r="J15" s="27">
        <v>2.6029712857333302E-2</v>
      </c>
      <c r="K15" s="28">
        <v>0.1</v>
      </c>
      <c r="L15" s="30">
        <v>0.32330262328084353</v>
      </c>
      <c r="M15" s="36">
        <v>1.0237589923202595</v>
      </c>
      <c r="N15" s="10"/>
      <c r="O15" s="10">
        <v>0.24227153037797011</v>
      </c>
      <c r="P15" s="30">
        <v>0.72047871201423364</v>
      </c>
      <c r="Q15" s="10"/>
      <c r="R15" s="10"/>
      <c r="S15" s="33">
        <f>Table2[[#This Row],[b/wnc,max]]/Table2[[#This Row],[Hnc/H0]]</f>
        <v>0.44873306856907719</v>
      </c>
      <c r="T15" s="35">
        <v>9.7252434458427184E-3</v>
      </c>
    </row>
    <row r="16" spans="2:20" x14ac:dyDescent="0.25">
      <c r="B16" s="12">
        <v>510</v>
      </c>
      <c r="C16" s="13">
        <v>5</v>
      </c>
      <c r="D16" s="13">
        <v>5.4703125000000021E-3</v>
      </c>
      <c r="E16" s="13"/>
      <c r="F16" s="13">
        <v>3.874918594283501E-2</v>
      </c>
      <c r="G16" s="13">
        <v>7.1064881819363601E-2</v>
      </c>
      <c r="H16" s="13">
        <v>7.8015466119467955E-2</v>
      </c>
      <c r="I16" s="27">
        <f>H16+0.0097/2</f>
        <v>8.2865466119467962E-2</v>
      </c>
      <c r="J16" s="13">
        <v>3.4439457955850884E-2</v>
      </c>
      <c r="K16" s="28">
        <v>0.1</v>
      </c>
      <c r="L16" s="30">
        <v>0.32253482204782791</v>
      </c>
      <c r="M16" s="30">
        <v>1.0484113756187912</v>
      </c>
      <c r="N16" s="10"/>
      <c r="O16" s="10">
        <v>0.25028030354215419</v>
      </c>
      <c r="P16" s="30">
        <v>0.73062989908137355</v>
      </c>
      <c r="Q16" s="10"/>
      <c r="R16" s="10"/>
      <c r="S16" s="33">
        <f>Table2[[#This Row],[b/wnc,max]]/Table2[[#This Row],[Hnc/H0]]</f>
        <v>0.44144760904714325</v>
      </c>
      <c r="T16" s="35">
        <v>9.7892414750177688E-3</v>
      </c>
    </row>
    <row r="17" spans="2:20" x14ac:dyDescent="0.25">
      <c r="B17" s="12">
        <v>512</v>
      </c>
      <c r="C17" s="13">
        <v>13</v>
      </c>
      <c r="D17" s="13">
        <v>6.1931034482758645E-3</v>
      </c>
      <c r="E17" s="13"/>
      <c r="F17" s="27">
        <v>4.6998287455806309E-2</v>
      </c>
      <c r="G17" s="27">
        <v>7.3902266825410873E-2</v>
      </c>
      <c r="H17" s="27">
        <v>8.1425063042520979E-2</v>
      </c>
      <c r="I17" s="27">
        <f>H17+0.009746865/2</f>
        <v>8.6298495542520975E-2</v>
      </c>
      <c r="J17" s="27">
        <v>2.9953364438795496E-2</v>
      </c>
      <c r="K17" s="28">
        <v>0.1</v>
      </c>
      <c r="L17" s="30">
        <v>0.31477256037204454</v>
      </c>
      <c r="M17" s="30">
        <v>1.1128857473734779</v>
      </c>
      <c r="N17" s="10"/>
      <c r="O17" s="10">
        <v>0.25982120277327947</v>
      </c>
      <c r="P17" s="30">
        <v>0.74727558023352603</v>
      </c>
      <c r="Q17" s="10"/>
      <c r="R17" s="10"/>
      <c r="S17" s="33">
        <f>Table2[[#This Row],[b/wnc,max]]/Table2[[#This Row],[Hnc/H0]]</f>
        <v>0.42122687894294242</v>
      </c>
      <c r="T17" s="35">
        <v>1.0433378329657142E-2</v>
      </c>
    </row>
    <row r="18" spans="2:20" x14ac:dyDescent="0.25">
      <c r="B18" s="12">
        <v>510</v>
      </c>
      <c r="C18" s="13">
        <v>12</v>
      </c>
      <c r="D18" s="13">
        <v>6.5545454545454579E-3</v>
      </c>
      <c r="E18" s="13"/>
      <c r="F18" s="13">
        <v>5.7491387699848677E-2</v>
      </c>
      <c r="G18" s="13">
        <v>8.4406814280725495E-2</v>
      </c>
      <c r="H18" s="13">
        <v>9.1472861483887113E-2</v>
      </c>
      <c r="I18" s="27">
        <f t="shared" ref="I18:I27" si="0">H18+0.009746865/2</f>
        <v>9.634629398388711E-2</v>
      </c>
      <c r="J18" s="13">
        <v>3.5443267362213066E-2</v>
      </c>
      <c r="K18" s="28">
        <v>0.1</v>
      </c>
      <c r="L18" s="30">
        <v>0.31102939491572851</v>
      </c>
      <c r="M18" s="36">
        <v>1.0135439811615665</v>
      </c>
      <c r="N18" s="10"/>
      <c r="O18" s="10">
        <v>0.21693961636687739</v>
      </c>
      <c r="P18" s="30">
        <v>0.69687241730887861</v>
      </c>
      <c r="Q18" s="10"/>
      <c r="R18" s="10"/>
      <c r="S18" s="33">
        <f>Table2[[#This Row],[b/wnc,max]]/Table2[[#This Row],[Hnc/H0]]</f>
        <v>0.44632186206599311</v>
      </c>
      <c r="T18" s="35">
        <v>1.0742783442264691E-2</v>
      </c>
    </row>
    <row r="19" spans="2:20" x14ac:dyDescent="0.25">
      <c r="B19" s="12">
        <v>512</v>
      </c>
      <c r="C19" s="13">
        <v>14</v>
      </c>
      <c r="D19" s="13">
        <v>6.570129870129871E-3</v>
      </c>
      <c r="E19" s="13"/>
      <c r="F19" s="27">
        <v>5.7463081698805041E-2</v>
      </c>
      <c r="G19" s="27">
        <v>8.1361934852466927E-2</v>
      </c>
      <c r="H19" s="27">
        <v>8.8766176999699936E-2</v>
      </c>
      <c r="I19" s="27">
        <f t="shared" si="0"/>
        <v>9.3639609499699933E-2</v>
      </c>
      <c r="J19" s="27">
        <v>2.997873879521383E-2</v>
      </c>
      <c r="K19" s="28">
        <v>0.1</v>
      </c>
      <c r="L19" s="30">
        <v>0.31087000058580566</v>
      </c>
      <c r="M19" s="30">
        <v>1.055327937650651</v>
      </c>
      <c r="N19" s="10"/>
      <c r="O19" s="10">
        <v>0.23127336905561688</v>
      </c>
      <c r="P19" s="30">
        <v>0.71567372448636002</v>
      </c>
      <c r="Q19" s="10"/>
      <c r="R19" s="10"/>
      <c r="S19" s="33">
        <f>Table2[[#This Row],[b/wnc,max]]/Table2[[#This Row],[Hnc/H0]]</f>
        <v>0.43437391921705309</v>
      </c>
      <c r="T19" s="35">
        <v>1.0755949565735685E-2</v>
      </c>
    </row>
    <row r="20" spans="2:20" x14ac:dyDescent="0.25">
      <c r="B20" s="12">
        <v>510</v>
      </c>
      <c r="C20" s="13">
        <v>13</v>
      </c>
      <c r="D20" s="13">
        <v>6.7666666666666708E-3</v>
      </c>
      <c r="E20" s="13"/>
      <c r="F20" s="13">
        <v>6.1051131566550489E-2</v>
      </c>
      <c r="G20" s="13">
        <v>8.6730783549225934E-2</v>
      </c>
      <c r="H20" s="13">
        <v>9.348835005035043E-2</v>
      </c>
      <c r="I20" s="27">
        <f t="shared" si="0"/>
        <v>9.8361782550350427E-2</v>
      </c>
      <c r="J20" s="13">
        <v>3.5578725032111271E-2</v>
      </c>
      <c r="K20" s="28">
        <v>0.1</v>
      </c>
      <c r="L20" s="30">
        <v>0.30887379233951001</v>
      </c>
      <c r="M20" s="36">
        <v>1.0152568205684811</v>
      </c>
      <c r="N20" s="10"/>
      <c r="O20" s="10">
        <v>0.21413251126448041</v>
      </c>
      <c r="P20" s="30">
        <v>0.6947723982723929</v>
      </c>
      <c r="Q20" s="10"/>
      <c r="R20" s="10"/>
      <c r="S20" s="33">
        <f>Table2[[#This Row],[b/wnc,max]]/Table2[[#This Row],[Hnc/H0]]</f>
        <v>0.44456831202210878</v>
      </c>
      <c r="T20" s="35">
        <v>1.0920801887850502E-2</v>
      </c>
    </row>
    <row r="21" spans="2:20" x14ac:dyDescent="0.25">
      <c r="B21" s="12">
        <v>510</v>
      </c>
      <c r="C21" s="13">
        <v>22</v>
      </c>
      <c r="D21" s="13">
        <v>7.0737704918032839E-3</v>
      </c>
      <c r="E21" s="13"/>
      <c r="F21" s="27">
        <v>7.418787371277441E-2</v>
      </c>
      <c r="G21" s="27">
        <v>9.3343567175918143E-2</v>
      </c>
      <c r="H21" s="27">
        <v>0.10308138039621649</v>
      </c>
      <c r="I21" s="27">
        <f t="shared" si="0"/>
        <v>0.10795481289621649</v>
      </c>
      <c r="J21" s="27">
        <v>3.5297823965012104E-2</v>
      </c>
      <c r="K21" s="28">
        <v>0.1</v>
      </c>
      <c r="L21" s="30">
        <v>0.30580538150222364</v>
      </c>
      <c r="M21" s="36">
        <v>0.9315873058589077</v>
      </c>
      <c r="N21" s="10"/>
      <c r="O21" s="10">
        <v>0.18274911443647623</v>
      </c>
      <c r="P21" s="30">
        <v>0.6523088348979581</v>
      </c>
      <c r="Q21" s="10"/>
      <c r="R21" s="10"/>
      <c r="S21" s="33">
        <f>Table2[[#This Row],[b/wnc,max]]/Table2[[#This Row],[Hnc/H0]]</f>
        <v>0.46880459859180251</v>
      </c>
      <c r="T21" s="35">
        <v>1.11741520902645E-2</v>
      </c>
    </row>
    <row r="22" spans="2:20" x14ac:dyDescent="0.25">
      <c r="B22" s="12">
        <v>512</v>
      </c>
      <c r="C22" s="13">
        <v>25</v>
      </c>
      <c r="D22" s="13">
        <v>7.2735294117647099E-3</v>
      </c>
      <c r="E22" s="13"/>
      <c r="F22" s="13">
        <v>7.2779861605711482E-2</v>
      </c>
      <c r="G22" s="13">
        <v>9.407591771428217E-2</v>
      </c>
      <c r="H22" s="13">
        <v>0.10351523671675709</v>
      </c>
      <c r="I22" s="27">
        <f t="shared" si="0"/>
        <v>0.10838866921675709</v>
      </c>
      <c r="J22" s="13">
        <v>3.4876299303958629E-2</v>
      </c>
      <c r="K22" s="28">
        <v>0.1</v>
      </c>
      <c r="L22" s="30">
        <v>0.30384201565818997</v>
      </c>
      <c r="M22" s="36">
        <v>0.95123671765166107</v>
      </c>
      <c r="N22" s="10"/>
      <c r="O22" s="10">
        <v>0.18626619939901704</v>
      </c>
      <c r="P22" s="30">
        <v>0.65908485029313024</v>
      </c>
      <c r="Q22" s="10"/>
      <c r="R22" s="10"/>
      <c r="S22" s="33">
        <f>Table2[[#This Row],[b/wnc,max]]/Table2[[#This Row],[Hnc/H0]]</f>
        <v>0.46100591679971886</v>
      </c>
      <c r="T22" s="35">
        <v>1.1336301213684395E-2</v>
      </c>
    </row>
    <row r="23" spans="2:20" x14ac:dyDescent="0.25">
      <c r="B23" s="12">
        <v>512</v>
      </c>
      <c r="C23" s="13">
        <v>26</v>
      </c>
      <c r="D23" s="13">
        <v>7.7822222222222216E-3</v>
      </c>
      <c r="E23" s="13"/>
      <c r="F23" s="13">
        <v>7.9802091255072191E-2</v>
      </c>
      <c r="G23" s="13">
        <v>0.10294069509532196</v>
      </c>
      <c r="H23" s="13">
        <v>0.11050922030547622</v>
      </c>
      <c r="I23" s="27">
        <f t="shared" si="0"/>
        <v>0.11538265280547622</v>
      </c>
      <c r="J23" s="13">
        <v>3.5897300958792046E-2</v>
      </c>
      <c r="K23" s="28">
        <v>0.1</v>
      </c>
      <c r="L23" s="30">
        <v>0.29895425130413267</v>
      </c>
      <c r="M23" s="36">
        <v>0.92975350111167754</v>
      </c>
      <c r="N23" s="10"/>
      <c r="O23" s="10">
        <v>0.17370653375276257</v>
      </c>
      <c r="P23" s="30">
        <v>0.64349123029835498</v>
      </c>
      <c r="Q23" s="10"/>
      <c r="R23" s="10"/>
      <c r="S23" s="33">
        <f>Table2[[#This Row],[b/wnc,max]]/Table2[[#This Row],[Hnc/H0]]</f>
        <v>0.46458170248182312</v>
      </c>
      <c r="T23" s="35">
        <v>1.1740420975975266E-2</v>
      </c>
    </row>
    <row r="24" spans="2:20" x14ac:dyDescent="0.25">
      <c r="B24" s="12">
        <v>513</v>
      </c>
      <c r="C24" s="13">
        <v>7</v>
      </c>
      <c r="D24" s="13">
        <v>8.117499999999998E-3</v>
      </c>
      <c r="E24" s="13"/>
      <c r="F24" s="13">
        <v>8.6519743010333855E-2</v>
      </c>
      <c r="G24" s="13">
        <v>0.10784426368834067</v>
      </c>
      <c r="H24" s="13">
        <v>0.11445000460681619</v>
      </c>
      <c r="I24" s="27">
        <f t="shared" si="0"/>
        <v>0.11932343710681619</v>
      </c>
      <c r="J24" s="13">
        <v>3.5832365428011853E-2</v>
      </c>
      <c r="K24" s="28">
        <v>0.1</v>
      </c>
      <c r="L24" s="30">
        <v>0.29581781890335412</v>
      </c>
      <c r="M24" s="36">
        <v>0.92344524528203198</v>
      </c>
      <c r="N24" s="10"/>
      <c r="O24" s="10">
        <v>0.16824313871874208</v>
      </c>
      <c r="P24" s="30">
        <v>0.63706599678229325</v>
      </c>
      <c r="Q24" s="10"/>
      <c r="R24" s="10"/>
      <c r="S24" s="33">
        <f>Table2[[#This Row],[b/wnc,max]]/Table2[[#This Row],[Hnc/H0]]</f>
        <v>0.4643440717248718</v>
      </c>
      <c r="T24" s="35">
        <v>1.2000311780998843E-2</v>
      </c>
    </row>
    <row r="25" spans="2:20" x14ac:dyDescent="0.25">
      <c r="B25" s="12">
        <v>513</v>
      </c>
      <c r="C25" s="13">
        <v>8</v>
      </c>
      <c r="D25" s="13">
        <v>8.5516666666666588E-3</v>
      </c>
      <c r="E25" s="13"/>
      <c r="F25" s="13">
        <v>9.5443886143701182E-2</v>
      </c>
      <c r="G25" s="13">
        <v>0.11409532220155699</v>
      </c>
      <c r="H25" s="13">
        <v>0.12168891618276906</v>
      </c>
      <c r="I25" s="27">
        <f t="shared" si="0"/>
        <v>0.12656234868276905</v>
      </c>
      <c r="J25" s="13">
        <v>3.6056073032631787E-2</v>
      </c>
      <c r="K25" s="28">
        <v>0.1</v>
      </c>
      <c r="L25" s="30">
        <v>0.29185278641740747</v>
      </c>
      <c r="M25" s="36">
        <v>0.8933016110057278</v>
      </c>
      <c r="N25" s="10"/>
      <c r="O25" s="10">
        <v>0.15554553965261164</v>
      </c>
      <c r="P25" s="30">
        <v>0.61883874194568056</v>
      </c>
      <c r="Q25" s="10"/>
      <c r="R25" s="10"/>
      <c r="S25" s="33">
        <f>Table2[[#This Row],[b/wnc,max]]/Table2[[#This Row],[Hnc/H0]]</f>
        <v>0.47161363152506902</v>
      </c>
      <c r="T25" s="35">
        <v>1.2329798717204493E-2</v>
      </c>
    </row>
    <row r="26" spans="2:20" x14ac:dyDescent="0.25">
      <c r="B26" s="12">
        <v>513</v>
      </c>
      <c r="C26" s="13">
        <v>19</v>
      </c>
      <c r="D26" s="13">
        <v>8.7083333333333301E-3</v>
      </c>
      <c r="E26" s="13"/>
      <c r="F26" s="13">
        <v>0.10063210934003551</v>
      </c>
      <c r="G26" s="13">
        <v>0.12032430622885665</v>
      </c>
      <c r="H26" s="13">
        <v>0.1250083916636415</v>
      </c>
      <c r="I26" s="27">
        <f t="shared" si="0"/>
        <v>0.1298818241636415</v>
      </c>
      <c r="J26" s="13">
        <v>3.5498746429632445E-2</v>
      </c>
      <c r="K26" s="28">
        <v>0.1</v>
      </c>
      <c r="L26" s="30">
        <v>0.29044799795253234</v>
      </c>
      <c r="M26" s="36">
        <v>0.87621318767136602</v>
      </c>
      <c r="N26" s="10"/>
      <c r="O26" s="10">
        <v>0.14952651925925639</v>
      </c>
      <c r="P26" s="30">
        <v>0.60943005910046799</v>
      </c>
      <c r="Q26" s="10"/>
      <c r="R26" s="10"/>
      <c r="S26" s="33">
        <f>Table2[[#This Row],[b/wnc,max]]/Table2[[#This Row],[Hnc/H0]]</f>
        <v>0.47658955054045071</v>
      </c>
      <c r="T26" s="35">
        <v>1.2446839783982821E-2</v>
      </c>
    </row>
    <row r="27" spans="2:20" x14ac:dyDescent="0.25">
      <c r="B27" s="12">
        <v>513</v>
      </c>
      <c r="C27" s="13">
        <v>20</v>
      </c>
      <c r="D27" s="13">
        <v>9.4124999999999921E-3</v>
      </c>
      <c r="E27" s="13"/>
      <c r="F27" s="13">
        <v>0.11245963814324399</v>
      </c>
      <c r="G27" s="13">
        <v>0.12807483455125998</v>
      </c>
      <c r="H27" s="13">
        <v>0.13365500497974139</v>
      </c>
      <c r="I27" s="27">
        <f t="shared" si="0"/>
        <v>0.13852843747974139</v>
      </c>
      <c r="J27" s="13">
        <v>3.5510037510535455E-2</v>
      </c>
      <c r="K27" s="28">
        <v>0.1</v>
      </c>
      <c r="L27" s="30">
        <v>0.28429737925181259</v>
      </c>
      <c r="M27" s="36">
        <v>0.86157199231105286</v>
      </c>
      <c r="N27" s="10"/>
      <c r="O27" s="10">
        <v>0.13994111183407343</v>
      </c>
      <c r="P27" s="30">
        <v>0.59617372862993512</v>
      </c>
      <c r="Q27" s="10"/>
      <c r="R27" s="10"/>
      <c r="S27" s="33">
        <f>Table2[[#This Row],[b/wnc,max]]/Table2[[#This Row],[Hnc/H0]]</f>
        <v>0.47687002227547909</v>
      </c>
      <c r="T27" s="35">
        <v>1.296161036780848E-2</v>
      </c>
    </row>
    <row r="28" spans="2:20" x14ac:dyDescent="0.25">
      <c r="B28" s="9">
        <v>1210</v>
      </c>
      <c r="C28" s="10">
        <v>2</v>
      </c>
      <c r="D28" s="10">
        <v>5.2811203319502089E-3</v>
      </c>
      <c r="E28" s="10">
        <v>2.0790020790020791E-3</v>
      </c>
      <c r="F28" s="11">
        <v>3.4975272052493837E-2</v>
      </c>
      <c r="G28" s="11">
        <v>3.5829699669946362E-2</v>
      </c>
      <c r="H28" s="11">
        <v>4.3933811995620388E-2</v>
      </c>
      <c r="I28" s="11">
        <v>5.8123278212963758E-2</v>
      </c>
      <c r="J28" s="11">
        <v>3.922088863924697E-2</v>
      </c>
      <c r="K28" s="10">
        <v>0.15</v>
      </c>
      <c r="L28" s="30">
        <v>0.48471993779152472</v>
      </c>
      <c r="M28" s="30">
        <v>1.0332301831599582</v>
      </c>
      <c r="N28" s="10">
        <v>0.62661292895318266</v>
      </c>
      <c r="O28" s="10">
        <v>0.5067628698021287</v>
      </c>
      <c r="P28" s="30">
        <v>0.93394286028956897</v>
      </c>
      <c r="Q28" s="10">
        <v>5.9532946601033969E-3</v>
      </c>
      <c r="R28" s="10">
        <v>0.619204339972662</v>
      </c>
      <c r="S28" s="33">
        <f>Table2[[#This Row],[b/wnc,max]]/Table2[[#This Row],[Hnc/H0]]</f>
        <v>0.51900384745297723</v>
      </c>
      <c r="T28" s="35">
        <v>9.6144265726016004E-3</v>
      </c>
    </row>
    <row r="29" spans="2:20" x14ac:dyDescent="0.25">
      <c r="B29" s="9">
        <v>1210</v>
      </c>
      <c r="C29" s="10">
        <v>8</v>
      </c>
      <c r="D29" s="10">
        <v>6.8763485477178364E-3</v>
      </c>
      <c r="E29" s="10">
        <v>2.0746887966804979E-3</v>
      </c>
      <c r="F29" s="10">
        <v>4.0000341620390463E-2</v>
      </c>
      <c r="G29" s="10">
        <v>4.2127423064160098E-2</v>
      </c>
      <c r="H29" s="10">
        <v>5.4246017824591548E-2</v>
      </c>
      <c r="I29" s="11">
        <v>6.9869424969697891E-2</v>
      </c>
      <c r="J29" s="10">
        <v>4.2709400703113062E-2</v>
      </c>
      <c r="K29" s="10">
        <v>0.15</v>
      </c>
      <c r="L29" s="30">
        <v>0.45854940387358523</v>
      </c>
      <c r="M29" s="30">
        <v>1.053925410553386</v>
      </c>
      <c r="N29" s="10">
        <v>0.19525004101232946</v>
      </c>
      <c r="O29" s="10">
        <v>0.45096579888241234</v>
      </c>
      <c r="P29" s="30">
        <v>0.91368255385314312</v>
      </c>
      <c r="Q29" s="10">
        <v>4.9385288310441096E-3</v>
      </c>
      <c r="R29" s="10">
        <v>0.44847334306114495</v>
      </c>
      <c r="S29" s="33">
        <f>Table2[[#This Row],[b/wnc,max]]/Table2[[#This Row],[Hnc/H0]]</f>
        <v>0.50186949716814688</v>
      </c>
      <c r="T29" s="35">
        <v>1.1011867053981822E-2</v>
      </c>
    </row>
    <row r="30" spans="2:20" x14ac:dyDescent="0.25">
      <c r="B30" s="9">
        <v>1204</v>
      </c>
      <c r="C30" s="10">
        <v>3</v>
      </c>
      <c r="D30" s="10">
        <v>7.4080906148867448E-3</v>
      </c>
      <c r="E30" s="10">
        <v>1.56E-3</v>
      </c>
      <c r="F30" s="11">
        <v>4.2137139114546765E-2</v>
      </c>
      <c r="G30" s="11">
        <v>4.7436094584768822E-2</v>
      </c>
      <c r="H30" s="11">
        <v>6.4126902101382638E-2</v>
      </c>
      <c r="I30" s="11">
        <v>7.5888680446343032E-2</v>
      </c>
      <c r="J30" s="11">
        <v>4.3975656715648966E-2</v>
      </c>
      <c r="K30" s="10">
        <v>0.15</v>
      </c>
      <c r="L30" s="30">
        <v>0.45044278911411584</v>
      </c>
      <c r="M30" s="30">
        <v>1.0270452978898217</v>
      </c>
      <c r="N30" s="10">
        <v>0.10913512375737773</v>
      </c>
      <c r="O30" s="10">
        <v>0.40842845057372767</v>
      </c>
      <c r="P30" s="30">
        <v>0.88987544833803567</v>
      </c>
      <c r="Q30" s="10">
        <v>4.2545400690143153E-3</v>
      </c>
      <c r="R30" s="10">
        <v>0.37175728648319428</v>
      </c>
      <c r="S30" s="33">
        <f>Table2[[#This Row],[b/wnc,max]]/Table2[[#This Row],[Hnc/H0]]</f>
        <v>0.50618633198092999</v>
      </c>
      <c r="T30" s="35">
        <v>1.1444402635015056E-2</v>
      </c>
    </row>
    <row r="31" spans="2:20" x14ac:dyDescent="0.25">
      <c r="B31" s="9">
        <v>1210</v>
      </c>
      <c r="C31" s="10">
        <v>6</v>
      </c>
      <c r="D31" s="10">
        <v>6.6087301587301533E-3</v>
      </c>
      <c r="E31" s="10">
        <v>3.5856573705179509E-3</v>
      </c>
      <c r="F31" s="10">
        <v>3.8974909713430136E-2</v>
      </c>
      <c r="G31" s="10">
        <v>4.14922059416361E-2</v>
      </c>
      <c r="H31" s="10">
        <v>5.1176542935079491E-2</v>
      </c>
      <c r="I31" s="11">
        <v>6.7233980096539775E-2</v>
      </c>
      <c r="J31" s="10">
        <v>4.0122620907050766E-2</v>
      </c>
      <c r="K31" s="10">
        <v>0.15</v>
      </c>
      <c r="L31" s="30">
        <v>0.4627407407267356</v>
      </c>
      <c r="M31" s="30">
        <v>1.0613793681674977</v>
      </c>
      <c r="N31" s="10">
        <v>0.39672850572565166</v>
      </c>
      <c r="O31" s="10">
        <v>0.46960195032435209</v>
      </c>
      <c r="P31" s="30">
        <v>0.92254955347431555</v>
      </c>
      <c r="Q31" s="10">
        <v>5.2520201701171127E-3</v>
      </c>
      <c r="R31" s="10">
        <v>0.48681653971539302</v>
      </c>
      <c r="S31" s="33">
        <f>Table2[[#This Row],[b/wnc,max]]/Table2[[#This Row],[Hnc/H0]]</f>
        <v>0.50158903549848033</v>
      </c>
      <c r="T31" s="35">
        <v>1.0788499859079552E-2</v>
      </c>
    </row>
    <row r="32" spans="2:20" x14ac:dyDescent="0.25">
      <c r="B32" s="9">
        <v>1204</v>
      </c>
      <c r="C32" s="10">
        <v>15</v>
      </c>
      <c r="D32" s="10">
        <v>8.45054945054949E-3</v>
      </c>
      <c r="E32" s="10">
        <v>2.5799999999999998E-3</v>
      </c>
      <c r="F32" s="11">
        <v>4.5524434165255694E-2</v>
      </c>
      <c r="G32" s="11">
        <v>5.4651432103043893E-2</v>
      </c>
      <c r="H32" s="11">
        <v>7.2258181871945493E-2</v>
      </c>
      <c r="I32" s="11">
        <v>8.2234827131124441E-2</v>
      </c>
      <c r="J32" s="11">
        <v>4.6512737648248113E-2</v>
      </c>
      <c r="K32" s="10">
        <v>0.15</v>
      </c>
      <c r="L32" s="30">
        <v>0.43535401855813466</v>
      </c>
      <c r="M32" s="30">
        <v>1.0458747560776582</v>
      </c>
      <c r="N32" s="10">
        <v>0.1085906890091396</v>
      </c>
      <c r="O32" s="10">
        <v>0.39297605115705431</v>
      </c>
      <c r="P32" s="30">
        <v>0.88527767136006719</v>
      </c>
      <c r="Q32" s="10">
        <v>4.0541065856026046E-3</v>
      </c>
      <c r="R32" s="10">
        <v>0.33084632456999336</v>
      </c>
      <c r="S32" s="33">
        <f>Table2[[#This Row],[b/wnc,max]]/Table2[[#This Row],[Hnc/H0]]</f>
        <v>0.49177115004978367</v>
      </c>
      <c r="T32" s="35">
        <v>1.2253745272436672E-2</v>
      </c>
    </row>
    <row r="33" spans="2:20" x14ac:dyDescent="0.25">
      <c r="B33" s="9">
        <v>1210</v>
      </c>
      <c r="C33" s="10">
        <v>14</v>
      </c>
      <c r="D33" s="10">
        <v>9.2526315789473422E-3</v>
      </c>
      <c r="E33" s="10">
        <v>4.4052863436123352E-3</v>
      </c>
      <c r="F33" s="10">
        <v>4.7394664878999404E-2</v>
      </c>
      <c r="G33" s="10">
        <v>5.6907307133102353E-2</v>
      </c>
      <c r="H33" s="10">
        <v>7.6198542542753614E-2</v>
      </c>
      <c r="I33" s="11">
        <v>8.6159175550715533E-2</v>
      </c>
      <c r="J33" s="10">
        <v>4.7827906106217143E-2</v>
      </c>
      <c r="K33" s="10">
        <v>0.15</v>
      </c>
      <c r="L33" s="30">
        <v>0.42441533133624604</v>
      </c>
      <c r="M33" s="30">
        <v>1.0688048790722138</v>
      </c>
      <c r="N33" s="10">
        <v>0.13171448456384341</v>
      </c>
      <c r="O33" s="10">
        <v>0.38952304129831999</v>
      </c>
      <c r="P33" s="30">
        <v>0.88690677010702024</v>
      </c>
      <c r="Q33" s="10">
        <v>4.0565544524563393E-3</v>
      </c>
      <c r="R33" s="10">
        <v>0.31577605571993234</v>
      </c>
      <c r="S33" s="33">
        <f>Table2[[#This Row],[b/wnc,max]]/Table2[[#This Row],[Hnc/H0]]</f>
        <v>0.47853432360769238</v>
      </c>
      <c r="T33" s="35">
        <v>1.2846301608296017E-2</v>
      </c>
    </row>
    <row r="34" spans="2:20" x14ac:dyDescent="0.25">
      <c r="B34" s="9">
        <v>1204</v>
      </c>
      <c r="C34" s="10">
        <v>14</v>
      </c>
      <c r="D34" s="10">
        <v>8.0322175732217456E-3</v>
      </c>
      <c r="E34" s="10">
        <v>3.96E-3</v>
      </c>
      <c r="F34" s="11">
        <v>4.3890647112112983E-2</v>
      </c>
      <c r="G34" s="11">
        <v>4.9111263216571943E-2</v>
      </c>
      <c r="H34" s="11">
        <v>6.5559861009200318E-2</v>
      </c>
      <c r="I34" s="11">
        <v>7.7473769485090063E-2</v>
      </c>
      <c r="J34" s="11">
        <v>4.5198647524100077E-2</v>
      </c>
      <c r="K34" s="10">
        <v>0.15</v>
      </c>
      <c r="L34" s="30">
        <v>0.44128595329145776</v>
      </c>
      <c r="M34" s="30">
        <v>1.0693362181766806</v>
      </c>
      <c r="N34" s="10">
        <v>0.20235694599804402</v>
      </c>
      <c r="O34" s="10">
        <v>0.42391558557715187</v>
      </c>
      <c r="P34" s="30">
        <v>0.90430091611495134</v>
      </c>
      <c r="Q34" s="10">
        <v>4.5275292883911328E-3</v>
      </c>
      <c r="R34" s="10">
        <v>0.37935942027119518</v>
      </c>
      <c r="S34" s="33">
        <f>Table2[[#This Row],[b/wnc,max]]/Table2[[#This Row],[Hnc/H0]]</f>
        <v>0.48798574172334813</v>
      </c>
      <c r="T34" s="35">
        <v>1.1934669462417747E-2</v>
      </c>
    </row>
    <row r="35" spans="2:20" x14ac:dyDescent="0.25">
      <c r="B35" s="9">
        <v>1210</v>
      </c>
      <c r="C35" s="10">
        <v>16</v>
      </c>
      <c r="D35" s="10">
        <v>9.3241525423728502E-3</v>
      </c>
      <c r="E35" s="10">
        <v>6.382978723404255E-3</v>
      </c>
      <c r="F35" s="10">
        <v>4.8063591077293216E-2</v>
      </c>
      <c r="G35" s="10">
        <v>6.2043225299011344E-2</v>
      </c>
      <c r="H35" s="10">
        <v>7.9448090157468315E-2</v>
      </c>
      <c r="I35" s="11">
        <v>8.865680087408967E-2</v>
      </c>
      <c r="J35" s="10">
        <v>4.8391201206137054E-2</v>
      </c>
      <c r="K35" s="10">
        <v>0.15</v>
      </c>
      <c r="L35" s="30">
        <v>0.42346657149040329</v>
      </c>
      <c r="M35" s="30">
        <v>1.0426375080890617</v>
      </c>
      <c r="N35" s="10">
        <v>0.18542403327931686</v>
      </c>
      <c r="O35" s="10">
        <v>0.3692156410128557</v>
      </c>
      <c r="P35" s="30">
        <v>0.87162007911745509</v>
      </c>
      <c r="Q35" s="10">
        <v>3.7423715600946148E-3</v>
      </c>
      <c r="R35" s="10">
        <v>0.29015136514835682</v>
      </c>
      <c r="S35" s="33">
        <f>Table2[[#This Row],[b/wnc,max]]/Table2[[#This Row],[Hnc/H0]]</f>
        <v>0.48583847668949703</v>
      </c>
      <c r="T35" s="35">
        <v>1.2897997423452096E-2</v>
      </c>
    </row>
    <row r="36" spans="2:20" x14ac:dyDescent="0.25">
      <c r="B36" s="12">
        <v>512</v>
      </c>
      <c r="C36" s="13">
        <v>3</v>
      </c>
      <c r="D36" s="13">
        <v>5.4359999999999973E-3</v>
      </c>
      <c r="E36" s="13"/>
      <c r="F36" s="27">
        <v>3.9488366634977554E-2</v>
      </c>
      <c r="G36" s="27">
        <v>3.7914275190243908E-2</v>
      </c>
      <c r="H36" s="27">
        <v>4.5766538784027276E-2</v>
      </c>
      <c r="I36" s="27">
        <v>5.9980614176183444E-2</v>
      </c>
      <c r="J36" s="27">
        <v>4.0890890464461628E-2</v>
      </c>
      <c r="K36" s="28">
        <v>0.15</v>
      </c>
      <c r="L36" s="30">
        <v>0.48436926517434498</v>
      </c>
      <c r="M36" s="30">
        <v>1.0259165963350492</v>
      </c>
      <c r="N36" s="10"/>
      <c r="O36" s="10">
        <v>0.48906532843719452</v>
      </c>
      <c r="P36" s="30">
        <v>0.92632099686483604</v>
      </c>
      <c r="Q36" s="10"/>
      <c r="R36" s="10"/>
      <c r="S36" s="33">
        <f>Table2[[#This Row],[b/wnc,max]]/Table2[[#This Row],[Hnc/H0]]</f>
        <v>0.52289569902194677</v>
      </c>
      <c r="T36" s="35">
        <v>9.7577404607315787E-3</v>
      </c>
    </row>
    <row r="37" spans="2:20" x14ac:dyDescent="0.25">
      <c r="B37" s="12">
        <v>510</v>
      </c>
      <c r="C37" s="13">
        <v>4</v>
      </c>
      <c r="D37" s="13">
        <v>5.4593749999999972E-3</v>
      </c>
      <c r="E37" s="13"/>
      <c r="F37" s="27">
        <v>3.4279686923052236E-2</v>
      </c>
      <c r="G37" s="27">
        <v>3.5126871937568541E-2</v>
      </c>
      <c r="H37" s="27">
        <v>4.5093674229808409E-2</v>
      </c>
      <c r="I37" s="27">
        <v>7.0735419958763757E-2</v>
      </c>
      <c r="J37" s="27">
        <v>3.9150000759661872E-2</v>
      </c>
      <c r="K37" s="28">
        <v>0.15</v>
      </c>
      <c r="L37" s="30">
        <v>0.48398283680956067</v>
      </c>
      <c r="M37" s="30">
        <v>0.87001389467505219</v>
      </c>
      <c r="N37" s="10"/>
      <c r="O37" s="10">
        <v>0.34892995898767404</v>
      </c>
      <c r="P37" s="30">
        <v>0.83108040935567806</v>
      </c>
      <c r="Q37" s="10"/>
      <c r="R37" s="10"/>
      <c r="S37" s="33">
        <f>Table2[[#This Row],[b/wnc,max]]/Table2[[#This Row],[Hnc/H0]]</f>
        <v>0.58235380278640425</v>
      </c>
      <c r="T37" s="35">
        <v>9.7792098257569373E-3</v>
      </c>
    </row>
    <row r="38" spans="2:20" x14ac:dyDescent="0.25">
      <c r="B38" s="12">
        <v>512</v>
      </c>
      <c r="C38" s="13">
        <v>12</v>
      </c>
      <c r="D38" s="13">
        <v>6.2197530864197522E-3</v>
      </c>
      <c r="E38" s="13"/>
      <c r="F38" s="27">
        <v>3.8237636448726818E-2</v>
      </c>
      <c r="G38" s="27">
        <v>3.8973940152600951E-2</v>
      </c>
      <c r="H38" s="27">
        <v>4.9603311398619607E-2</v>
      </c>
      <c r="I38" s="27">
        <v>6.4225124118398536E-2</v>
      </c>
      <c r="J38" s="27">
        <v>4.1105385465142648E-2</v>
      </c>
      <c r="K38" s="28">
        <v>0.15</v>
      </c>
      <c r="L38" s="30">
        <v>0.47174024635416129</v>
      </c>
      <c r="M38" s="30">
        <v>1.0596669402105752</v>
      </c>
      <c r="N38" s="10"/>
      <c r="O38" s="10">
        <v>0.48601643972596026</v>
      </c>
      <c r="P38" s="30">
        <v>0.9301037264946197</v>
      </c>
      <c r="Q38" s="10"/>
      <c r="R38" s="10"/>
      <c r="S38" s="33">
        <f>Table2[[#This Row],[b/wnc,max]]/Table2[[#This Row],[Hnc/H0]]</f>
        <v>0.50719100775142434</v>
      </c>
      <c r="T38" s="35">
        <v>1.0456463454509556E-2</v>
      </c>
    </row>
    <row r="39" spans="2:20" x14ac:dyDescent="0.25">
      <c r="B39" s="12">
        <v>510</v>
      </c>
      <c r="C39" s="13">
        <v>11</v>
      </c>
      <c r="D39" s="13">
        <v>6.487096774193549E-3</v>
      </c>
      <c r="E39" s="13"/>
      <c r="F39" s="13">
        <v>3.8301887862937971E-2</v>
      </c>
      <c r="G39" s="13">
        <v>3.8343949690357489E-2</v>
      </c>
      <c r="H39" s="13">
        <v>4.9779605170541273E-2</v>
      </c>
      <c r="I39" s="27">
        <v>4.1283136476748042E-2</v>
      </c>
      <c r="J39" s="13">
        <v>4.1309450144718943E-2</v>
      </c>
      <c r="K39" s="28">
        <v>0.15</v>
      </c>
      <c r="L39" s="30">
        <v>0.46758170321085607</v>
      </c>
      <c r="M39" s="30">
        <v>1.0789990448410458</v>
      </c>
      <c r="N39" s="10"/>
      <c r="O39" s="10">
        <v>1.2349582495600144</v>
      </c>
      <c r="P39" s="30">
        <v>0.93641849185776627</v>
      </c>
      <c r="Q39" s="10"/>
      <c r="R39" s="10"/>
      <c r="S39" s="33">
        <f>Table2[[#This Row],[b/wnc,max]]/Table2[[#This Row],[Hnc/H0]]</f>
        <v>0.49932984800761243</v>
      </c>
      <c r="T39" s="35">
        <v>1.0685638259552085E-2</v>
      </c>
    </row>
    <row r="40" spans="2:20" x14ac:dyDescent="0.25">
      <c r="B40" s="12">
        <v>512</v>
      </c>
      <c r="C40" s="13">
        <v>15</v>
      </c>
      <c r="D40" s="13">
        <v>6.7898876404494353E-3</v>
      </c>
      <c r="E40" s="13"/>
      <c r="F40" s="27">
        <v>3.905173714737678E-2</v>
      </c>
      <c r="G40" s="27">
        <v>3.9967680653976816E-2</v>
      </c>
      <c r="H40" s="27">
        <v>5.0921958542418592E-2</v>
      </c>
      <c r="I40" s="27">
        <v>6.5514307671611621E-2</v>
      </c>
      <c r="J40" s="27">
        <v>4.1737420143436961E-2</v>
      </c>
      <c r="K40" s="28">
        <v>0.15</v>
      </c>
      <c r="L40" s="30">
        <v>0.46295944643231307</v>
      </c>
      <c r="M40" s="30">
        <v>1.104789960763787</v>
      </c>
      <c r="N40" s="10"/>
      <c r="O40" s="10">
        <v>0.50916081972394922</v>
      </c>
      <c r="P40" s="30">
        <v>0.94588627915081958</v>
      </c>
      <c r="Q40" s="10"/>
      <c r="R40" s="10"/>
      <c r="S40" s="33">
        <f>Table2[[#This Row],[b/wnc,max]]/Table2[[#This Row],[Hnc/H0]]</f>
        <v>0.48944514434435005</v>
      </c>
      <c r="T40" s="35">
        <v>1.094013646267023E-2</v>
      </c>
    </row>
    <row r="41" spans="2:20" x14ac:dyDescent="0.25">
      <c r="B41" s="12">
        <v>510</v>
      </c>
      <c r="C41" s="13">
        <v>14</v>
      </c>
      <c r="D41" s="13">
        <v>6.8153846153846138E-3</v>
      </c>
      <c r="E41" s="13"/>
      <c r="F41" s="13">
        <v>3.9488046091578188E-2</v>
      </c>
      <c r="G41" s="13">
        <v>3.9585025114185844E-2</v>
      </c>
      <c r="H41" s="13">
        <v>5.1051838231920069E-2</v>
      </c>
      <c r="I41" s="27">
        <v>7.6726223501031643E-2</v>
      </c>
      <c r="J41" s="13">
        <v>4.2383342729399386E-2</v>
      </c>
      <c r="K41" s="28">
        <v>0.15</v>
      </c>
      <c r="L41" s="30">
        <v>0.46257439031167003</v>
      </c>
      <c r="M41" s="30">
        <v>0.95059241991534238</v>
      </c>
      <c r="N41" s="10"/>
      <c r="O41" s="10">
        <v>0.36714314357570477</v>
      </c>
      <c r="P41" s="30">
        <v>0.8567141978898658</v>
      </c>
      <c r="Q41" s="10"/>
      <c r="R41" s="10"/>
      <c r="S41" s="33">
        <f>Table2[[#This Row],[b/wnc,max]]/Table2[[#This Row],[Hnc/H0]]</f>
        <v>0.53994014742724727</v>
      </c>
      <c r="T41" s="35">
        <v>1.0961331948551301E-2</v>
      </c>
    </row>
    <row r="42" spans="2:20" x14ac:dyDescent="0.25">
      <c r="B42" s="12">
        <v>512</v>
      </c>
      <c r="C42" s="13">
        <v>24</v>
      </c>
      <c r="D42" s="13">
        <v>7.1662790697674429E-3</v>
      </c>
      <c r="E42" s="13"/>
      <c r="F42" s="13">
        <v>4.0470581811825911E-2</v>
      </c>
      <c r="G42" s="13">
        <v>4.227512583573808E-2</v>
      </c>
      <c r="H42" s="13">
        <v>5.613589070267077E-2</v>
      </c>
      <c r="I42" s="27">
        <v>7.0961181209387644E-2</v>
      </c>
      <c r="J42" s="13">
        <v>4.3163279287818018E-2</v>
      </c>
      <c r="K42" s="28">
        <v>0.15</v>
      </c>
      <c r="L42" s="30">
        <v>0.45733949934448581</v>
      </c>
      <c r="M42" s="30">
        <v>1.0700121026128966</v>
      </c>
      <c r="N42" s="10"/>
      <c r="O42" s="10">
        <v>0.45497934632815468</v>
      </c>
      <c r="P42" s="30">
        <v>0.92039452404247324</v>
      </c>
      <c r="Q42" s="10"/>
      <c r="R42" s="10"/>
      <c r="S42" s="33">
        <f>Table2[[#This Row],[b/wnc,max]]/Table2[[#This Row],[Hnc/H0]]</f>
        <v>0.49689506771053005</v>
      </c>
      <c r="T42" s="35">
        <v>1.124949570151451E-2</v>
      </c>
    </row>
    <row r="43" spans="2:20" x14ac:dyDescent="0.25">
      <c r="B43" s="12">
        <v>510</v>
      </c>
      <c r="C43" s="13">
        <v>21</v>
      </c>
      <c r="D43" s="13">
        <v>7.2042253521126809E-3</v>
      </c>
      <c r="E43" s="13"/>
      <c r="F43" s="27">
        <v>4.1187471405596268E-2</v>
      </c>
      <c r="G43" s="27">
        <v>4.2267474936951703E-2</v>
      </c>
      <c r="H43" s="27">
        <v>5.5455932386382911E-2</v>
      </c>
      <c r="I43" s="27">
        <v>7.2498999289943897E-2</v>
      </c>
      <c r="J43" s="27">
        <v>4.3150661583109602E-2</v>
      </c>
      <c r="K43" s="28">
        <v>0.15</v>
      </c>
      <c r="L43" s="30">
        <v>0.45678048066250143</v>
      </c>
      <c r="M43" s="30">
        <v>1.0526007083694955</v>
      </c>
      <c r="N43" s="10"/>
      <c r="O43" s="10">
        <v>0.43728394257072795</v>
      </c>
      <c r="P43" s="30">
        <v>0.90997764053523622</v>
      </c>
      <c r="Q43" s="10"/>
      <c r="R43" s="10"/>
      <c r="S43" s="33">
        <f>Table2[[#This Row],[b/wnc,max]]/Table2[[#This Row],[Hnc/H0]]</f>
        <v>0.50196890595446886</v>
      </c>
      <c r="T43" s="35">
        <v>1.1280274646696408E-2</v>
      </c>
    </row>
    <row r="44" spans="2:20" x14ac:dyDescent="0.25">
      <c r="B44" s="12">
        <v>512</v>
      </c>
      <c r="C44" s="13">
        <v>27</v>
      </c>
      <c r="D44" s="13">
        <v>7.668055555555559E-3</v>
      </c>
      <c r="E44" s="13"/>
      <c r="F44" s="13">
        <v>4.2656074669592821E-2</v>
      </c>
      <c r="G44" s="13">
        <v>4.5638778837922278E-2</v>
      </c>
      <c r="H44" s="13">
        <v>6.2278271672075509E-2</v>
      </c>
      <c r="I44" s="27">
        <v>7.576542110199859E-2</v>
      </c>
      <c r="J44" s="13">
        <v>4.4555176984297166E-2</v>
      </c>
      <c r="K44" s="28">
        <v>0.15</v>
      </c>
      <c r="L44" s="30">
        <v>0.45005622565330899</v>
      </c>
      <c r="M44" s="30">
        <v>1.055918929760866</v>
      </c>
      <c r="N44" s="10"/>
      <c r="O44" s="10">
        <v>0.4242134709865053</v>
      </c>
      <c r="P44" s="30">
        <v>0.90515648034813856</v>
      </c>
      <c r="Q44" s="10"/>
      <c r="R44" s="10"/>
      <c r="S44" s="33">
        <f>Table2[[#This Row],[b/wnc,max]]/Table2[[#This Row],[Hnc/H0]]</f>
        <v>0.49721372538835462</v>
      </c>
      <c r="T44" s="35">
        <v>1.1650781646130275E-2</v>
      </c>
    </row>
    <row r="45" spans="2:20" x14ac:dyDescent="0.25">
      <c r="B45" s="12">
        <v>513</v>
      </c>
      <c r="C45" s="13">
        <v>6</v>
      </c>
      <c r="D45" s="13">
        <v>8.0583333333333323E-3</v>
      </c>
      <c r="E45" s="13"/>
      <c r="F45" s="13">
        <v>4.5334139011637034E-2</v>
      </c>
      <c r="G45" s="13">
        <v>4.8647950510448672E-2</v>
      </c>
      <c r="H45" s="13">
        <v>6.6692603756871097E-2</v>
      </c>
      <c r="I45" s="27">
        <v>7.8810123967913523E-2</v>
      </c>
      <c r="J45" s="13">
        <v>4.5197726009562983E-2</v>
      </c>
      <c r="K45" s="28">
        <v>0.15</v>
      </c>
      <c r="L45" s="30">
        <v>0.44454977400727869</v>
      </c>
      <c r="M45" s="30">
        <v>1.0536971341511752</v>
      </c>
      <c r="N45" s="10"/>
      <c r="O45" s="10">
        <v>0.41017138233803968</v>
      </c>
      <c r="P45" s="30">
        <v>0.89854658455570413</v>
      </c>
      <c r="Q45" s="10"/>
      <c r="R45" s="10"/>
      <c r="S45" s="33">
        <f>Table2[[#This Row],[b/wnc,max]]/Table2[[#This Row],[Hnc/H0]]</f>
        <v>0.49474315705856364</v>
      </c>
      <c r="T45" s="35">
        <v>1.1954803995284188E-2</v>
      </c>
    </row>
    <row r="46" spans="2:20" x14ac:dyDescent="0.25">
      <c r="B46" s="12">
        <v>513</v>
      </c>
      <c r="C46" s="13">
        <v>9</v>
      </c>
      <c r="D46" s="13">
        <v>8.5799999999999939E-3</v>
      </c>
      <c r="E46" s="13"/>
      <c r="F46" s="13">
        <v>4.5706304348622169E-2</v>
      </c>
      <c r="G46" s="13">
        <v>5.3944570934433486E-2</v>
      </c>
      <c r="H46" s="13">
        <v>7.3732214546211233E-2</v>
      </c>
      <c r="I46" s="27">
        <v>7.9870655443932098E-2</v>
      </c>
      <c r="J46" s="13">
        <v>4.6517076963977742E-2</v>
      </c>
      <c r="K46" s="28">
        <v>0.15</v>
      </c>
      <c r="L46" s="30">
        <v>0.43739658488095312</v>
      </c>
      <c r="M46" s="30">
        <v>1.0901111811543238</v>
      </c>
      <c r="N46" s="10"/>
      <c r="O46" s="10">
        <v>0.42451862562303411</v>
      </c>
      <c r="P46" s="30">
        <v>0.9117877651133488</v>
      </c>
      <c r="Q46" s="10"/>
      <c r="R46" s="10"/>
      <c r="S46" s="33">
        <f>Table2[[#This Row],[b/wnc,max]]/Table2[[#This Row],[Hnc/H0]]</f>
        <v>0.47971315432882367</v>
      </c>
      <c r="T46" s="35">
        <v>1.2351036583190384E-2</v>
      </c>
    </row>
    <row r="47" spans="2:20" x14ac:dyDescent="0.25">
      <c r="B47" s="12">
        <v>513</v>
      </c>
      <c r="C47" s="13">
        <v>18</v>
      </c>
      <c r="D47" s="13">
        <v>8.7471544715447148E-3</v>
      </c>
      <c r="E47" s="13"/>
      <c r="F47" s="13">
        <v>4.5844728450134112E-2</v>
      </c>
      <c r="G47" s="13">
        <v>5.3948175676863774E-2</v>
      </c>
      <c r="H47" s="13">
        <v>7.3889854750921483E-2</v>
      </c>
      <c r="I47" s="13">
        <v>8.2514865449873964E-2</v>
      </c>
      <c r="J47" s="13">
        <v>4.6802296030433739E-2</v>
      </c>
      <c r="K47" s="28">
        <v>0.15</v>
      </c>
      <c r="L47" s="30">
        <v>0.43515298096900012</v>
      </c>
      <c r="M47" s="30">
        <v>1.0704318162678557</v>
      </c>
      <c r="N47" s="10"/>
      <c r="O47" s="10">
        <v>0.40383507665155505</v>
      </c>
      <c r="P47" s="30">
        <v>0.89876631123916939</v>
      </c>
      <c r="Q47" s="10"/>
      <c r="R47" s="10"/>
      <c r="S47" s="33">
        <f>Table2[[#This Row],[b/wnc,max]]/Table2[[#This Row],[Hnc/H0]]</f>
        <v>0.48416699149419073</v>
      </c>
      <c r="T47" s="35">
        <v>1.2475695385873469E-2</v>
      </c>
    </row>
    <row r="48" spans="2:20" x14ac:dyDescent="0.25">
      <c r="B48" s="12">
        <v>513</v>
      </c>
      <c r="C48" s="13">
        <v>21</v>
      </c>
      <c r="D48" s="13">
        <v>9.4062992125984232E-3</v>
      </c>
      <c r="E48" s="13"/>
      <c r="F48" s="13">
        <v>4.7838179263490703E-2</v>
      </c>
      <c r="G48" s="13">
        <v>5.4068495295378605E-2</v>
      </c>
      <c r="H48" s="13">
        <v>7.2858038056551791E-2</v>
      </c>
      <c r="I48" s="13">
        <v>8.2857725519700692E-2</v>
      </c>
      <c r="J48" s="13">
        <v>4.8254114512546735E-2</v>
      </c>
      <c r="K48" s="28">
        <v>0.15</v>
      </c>
      <c r="L48" s="30">
        <v>0.4265256054560812</v>
      </c>
      <c r="M48" s="30">
        <v>1.1261726935115741</v>
      </c>
      <c r="N48" s="10"/>
      <c r="O48" s="10">
        <v>0.43044708580582447</v>
      </c>
      <c r="P48" s="30">
        <v>0.92058608068305781</v>
      </c>
      <c r="Q48" s="10"/>
      <c r="R48" s="10"/>
      <c r="S48" s="33">
        <f>Table2[[#This Row],[b/wnc,max]]/Table2[[#This Row],[Hnc/H0]]</f>
        <v>0.46331963344438915</v>
      </c>
      <c r="T48" s="35">
        <v>1.2957154378056992E-2</v>
      </c>
    </row>
    <row r="49" spans="2:20" x14ac:dyDescent="0.25">
      <c r="B49" s="9">
        <v>1204</v>
      </c>
      <c r="C49" s="10">
        <v>31</v>
      </c>
      <c r="D49" s="10">
        <v>5.8631578947368418E-3</v>
      </c>
      <c r="E49" s="10">
        <v>3.3222591362126247E-3</v>
      </c>
      <c r="F49" s="11">
        <v>3.6494162604161169E-2</v>
      </c>
      <c r="G49" s="11">
        <v>3.796084420537825E-2</v>
      </c>
      <c r="H49" s="11">
        <v>4.3428233678134476E-2</v>
      </c>
      <c r="I49" s="11">
        <v>5.9377816879337804E-2</v>
      </c>
      <c r="J49" s="11">
        <v>4.1376473207415637E-2</v>
      </c>
      <c r="K49" s="10">
        <v>0.17</v>
      </c>
      <c r="L49" s="30">
        <v>0.53814321404478394</v>
      </c>
      <c r="M49" s="30">
        <v>0.98386167368939048</v>
      </c>
      <c r="N49" s="10">
        <v>0.61276791216367832</v>
      </c>
      <c r="O49" s="10">
        <v>0.53854130813764323</v>
      </c>
      <c r="P49" s="30">
        <v>0.95094908250125454</v>
      </c>
      <c r="Q49" s="10">
        <v>6.4854893327690854E-3</v>
      </c>
      <c r="R49" s="10">
        <v>0.63935652646400853</v>
      </c>
      <c r="S49" s="33">
        <f>Table2[[#This Row],[b/wnc,max]]/Table2[[#This Row],[Hnc/H0]]</f>
        <v>0.56590118645398024</v>
      </c>
      <c r="T49" s="35">
        <v>1.0143775912693644E-2</v>
      </c>
    </row>
    <row r="50" spans="2:20" x14ac:dyDescent="0.25">
      <c r="B50" s="9">
        <v>1204</v>
      </c>
      <c r="C50" s="10">
        <v>28</v>
      </c>
      <c r="D50" s="10">
        <v>6.9284463894967278E-3</v>
      </c>
      <c r="E50" s="10">
        <v>4.3859649122807015E-3</v>
      </c>
      <c r="F50" s="11">
        <v>4.0965916697251054E-2</v>
      </c>
      <c r="G50" s="11">
        <v>4.1464137923170254E-2</v>
      </c>
      <c r="H50" s="11">
        <v>5.0062381462082341E-2</v>
      </c>
      <c r="I50" s="11">
        <v>6.4783589246434861E-2</v>
      </c>
      <c r="J50" s="11">
        <v>4.3898731608163044E-2</v>
      </c>
      <c r="K50" s="10">
        <v>0.17</v>
      </c>
      <c r="L50" s="30">
        <v>0.51877458516860198</v>
      </c>
      <c r="M50" s="30">
        <v>1.0206911110806021</v>
      </c>
      <c r="N50" s="10">
        <v>0.40038823692088904</v>
      </c>
      <c r="O50" s="10">
        <v>0.53177427304409375</v>
      </c>
      <c r="P50" s="30">
        <v>0.95476806976298212</v>
      </c>
      <c r="Q50" s="10">
        <v>6.3446787229495165E-3</v>
      </c>
      <c r="R50" s="10">
        <v>0.57392490393252271</v>
      </c>
      <c r="S50" s="33">
        <f>Table2[[#This Row],[b/wnc,max]]/Table2[[#This Row],[Hnc/H0]]</f>
        <v>0.54335141863027114</v>
      </c>
      <c r="T50" s="35">
        <v>1.1054893557460038E-2</v>
      </c>
    </row>
    <row r="51" spans="2:20" x14ac:dyDescent="0.25">
      <c r="B51" s="9">
        <v>1204</v>
      </c>
      <c r="C51" s="10">
        <v>4</v>
      </c>
      <c r="D51" s="10">
        <v>7.3880597014925461E-3</v>
      </c>
      <c r="E51" s="10">
        <v>7.478632478632479E-3</v>
      </c>
      <c r="F51" s="11">
        <v>4.1753046478635827E-2</v>
      </c>
      <c r="G51" s="11">
        <v>4.2048152354179767E-2</v>
      </c>
      <c r="H51" s="11">
        <v>5.2740507993982423E-2</v>
      </c>
      <c r="I51" s="11">
        <v>6.7228357207045314E-2</v>
      </c>
      <c r="J51" s="11">
        <v>4.5859053930372061E-2</v>
      </c>
      <c r="K51" s="10">
        <v>0.17</v>
      </c>
      <c r="L51" s="30">
        <v>0.5108420319318604</v>
      </c>
      <c r="M51" s="30">
        <v>1.0327134049896585</v>
      </c>
      <c r="N51" s="10">
        <v>0.52879131571977733</v>
      </c>
      <c r="O51" s="10">
        <v>0.5250707823157641</v>
      </c>
      <c r="P51" s="30">
        <v>0.95485651477755673</v>
      </c>
      <c r="Q51" s="10">
        <v>6.2364776897721758E-3</v>
      </c>
      <c r="R51" s="10">
        <v>0.54570157143078879</v>
      </c>
      <c r="S51" s="33">
        <f>Table2[[#This Row],[b/wnc,max]]/Table2[[#This Row],[Hnc/H0]]</f>
        <v>0.53499350323945383</v>
      </c>
      <c r="T51" s="35">
        <v>1.1428366741588441E-2</v>
      </c>
    </row>
    <row r="52" spans="2:20" x14ac:dyDescent="0.25">
      <c r="B52" s="9">
        <v>1204</v>
      </c>
      <c r="C52" s="10">
        <v>19</v>
      </c>
      <c r="D52" s="10">
        <v>8.337994350282556E-3</v>
      </c>
      <c r="E52" s="10">
        <v>2.1900000000000001E-3</v>
      </c>
      <c r="F52" s="11">
        <v>4.5041137174025359E-2</v>
      </c>
      <c r="G52" s="11">
        <v>4.4412558585027517E-2</v>
      </c>
      <c r="H52" s="11">
        <v>5.5566504280408172E-2</v>
      </c>
      <c r="I52" s="11">
        <v>7.051626415335277E-2</v>
      </c>
      <c r="J52" s="11">
        <v>4.787227907937406E-2</v>
      </c>
      <c r="K52" s="10">
        <v>0.17</v>
      </c>
      <c r="L52" s="30">
        <v>0.49519221568533051</v>
      </c>
      <c r="M52" s="30">
        <v>1.0737319523816975</v>
      </c>
      <c r="N52" s="10">
        <v>9.7001953218210257E-2</v>
      </c>
      <c r="O52" s="10">
        <v>0.53638590826472654</v>
      </c>
      <c r="P52" s="30">
        <v>0.96519200734860577</v>
      </c>
      <c r="Q52" s="10">
        <v>6.5072837373692767E-3</v>
      </c>
      <c r="R52" s="10">
        <v>0.53475996163489603</v>
      </c>
      <c r="S52" s="33">
        <f>Table2[[#This Row],[b/wnc,max]]/Table2[[#This Row],[Hnc/H0]]</f>
        <v>0.51305047277134996</v>
      </c>
      <c r="T52" s="35">
        <v>1.2168606859561568E-2</v>
      </c>
    </row>
    <row r="53" spans="2:20" x14ac:dyDescent="0.25">
      <c r="B53" s="9">
        <v>1204</v>
      </c>
      <c r="C53" s="10">
        <v>9</v>
      </c>
      <c r="D53" s="10">
        <v>7.9969740634006237E-3</v>
      </c>
      <c r="E53" s="10">
        <v>7.6099999999999996E-3</v>
      </c>
      <c r="F53" s="11">
        <v>4.3813253730715415E-2</v>
      </c>
      <c r="G53" s="11">
        <v>4.3883434610470638E-2</v>
      </c>
      <c r="H53" s="11">
        <v>5.5083932127573579E-2</v>
      </c>
      <c r="I53" s="11">
        <v>6.9590738505598451E-2</v>
      </c>
      <c r="J53" s="11">
        <v>4.7629339072968804E-2</v>
      </c>
      <c r="K53" s="10">
        <v>0.17</v>
      </c>
      <c r="L53" s="30">
        <v>0.50069884311137614</v>
      </c>
      <c r="M53" s="30">
        <v>1.0568035197024817</v>
      </c>
      <c r="N53" s="10">
        <v>0.39550272014933591</v>
      </c>
      <c r="O53" s="10">
        <v>0.5288575323452559</v>
      </c>
      <c r="P53" s="30">
        <v>0.96016480968510687</v>
      </c>
      <c r="Q53" s="10">
        <v>6.3402810520753914E-3</v>
      </c>
      <c r="R53" s="10">
        <v>0.5324633322430129</v>
      </c>
      <c r="S53" s="33">
        <f>Table2[[#This Row],[b/wnc,max]]/Table2[[#This Row],[Hnc/H0]]</f>
        <v>0.5214717703261631</v>
      </c>
      <c r="T53" s="35">
        <v>1.1907451026471297E-2</v>
      </c>
    </row>
    <row r="54" spans="2:20" x14ac:dyDescent="0.25">
      <c r="B54" s="9">
        <v>1204</v>
      </c>
      <c r="C54" s="10">
        <v>23</v>
      </c>
      <c r="D54" s="10">
        <v>9.1881528662421229E-3</v>
      </c>
      <c r="E54" s="10">
        <v>1.2200000000000001E-2</v>
      </c>
      <c r="F54" s="10">
        <v>4.8162614629039487E-2</v>
      </c>
      <c r="G54" s="10">
        <v>4.7047652195476033E-2</v>
      </c>
      <c r="H54" s="10">
        <v>5.914925848563473E-2</v>
      </c>
      <c r="I54" s="11">
        <v>7.3962705622799635E-2</v>
      </c>
      <c r="J54" s="10">
        <v>5.1005375981315382E-2</v>
      </c>
      <c r="K54" s="10">
        <v>0.17</v>
      </c>
      <c r="L54" s="30">
        <v>0.48197756691611471</v>
      </c>
      <c r="M54" s="30">
        <v>1.1004524081703213</v>
      </c>
      <c r="N54" s="10">
        <v>0.37445378621287123</v>
      </c>
      <c r="O54" s="10">
        <v>0.53476284624357351</v>
      </c>
      <c r="P54" s="30">
        <v>0.96874257764217875</v>
      </c>
      <c r="Q54" s="10">
        <v>6.5761868424187991E-3</v>
      </c>
      <c r="R54" s="10">
        <v>0.51378298184043014</v>
      </c>
      <c r="S54" s="33">
        <f>Table2[[#This Row],[b/wnc,max]]/Table2[[#This Row],[Hnc/H0]]</f>
        <v>0.4975290423274254</v>
      </c>
      <c r="T54" s="35">
        <v>1.2799541975606387E-2</v>
      </c>
    </row>
    <row r="55" spans="2:20" x14ac:dyDescent="0.25">
      <c r="B55" s="9">
        <v>1204</v>
      </c>
      <c r="C55" s="10">
        <v>24</v>
      </c>
      <c r="D55" s="10">
        <v>9.7361158432709219E-3</v>
      </c>
      <c r="E55" s="10">
        <v>1.102E-2</v>
      </c>
      <c r="F55" s="11">
        <v>4.9798877552893778E-2</v>
      </c>
      <c r="G55" s="11">
        <v>4.8635349218362593E-2</v>
      </c>
      <c r="H55" s="11">
        <v>6.075257751346929E-2</v>
      </c>
      <c r="I55" s="11">
        <v>7.5987487805804152E-2</v>
      </c>
      <c r="J55" s="11">
        <v>5.2349821743625444E-2</v>
      </c>
      <c r="K55" s="10">
        <v>0.17</v>
      </c>
      <c r="L55" s="30">
        <v>0.47382764370279867</v>
      </c>
      <c r="M55" s="30">
        <v>1.1180505593038592</v>
      </c>
      <c r="N55" s="10">
        <v>0.27244187080029397</v>
      </c>
      <c r="O55" s="10">
        <v>0.53530705130971434</v>
      </c>
      <c r="P55" s="30">
        <v>0.97122719672785507</v>
      </c>
      <c r="Q55" s="10">
        <v>6.6695719244553985E-3</v>
      </c>
      <c r="R55" s="10">
        <v>0.50556297745921264</v>
      </c>
      <c r="S55" s="33">
        <f>Table2[[#This Row],[b/wnc,max]]/Table2[[#This Row],[Hnc/H0]]</f>
        <v>0.48786488403451145</v>
      </c>
      <c r="T55" s="35">
        <v>1.3192366177551996E-2</v>
      </c>
    </row>
    <row r="56" spans="2:20" x14ac:dyDescent="0.25">
      <c r="B56" s="12">
        <v>512</v>
      </c>
      <c r="C56" s="13">
        <v>7</v>
      </c>
      <c r="D56" s="13">
        <v>5.3823076923076914E-3</v>
      </c>
      <c r="E56" s="13"/>
      <c r="F56" s="27">
        <v>3.6286688984398671E-2</v>
      </c>
      <c r="G56" s="27">
        <v>3.6976920091717248E-2</v>
      </c>
      <c r="H56" s="27">
        <v>4.3124370811212842E-2</v>
      </c>
      <c r="I56" s="27">
        <v>5.7685350712308792E-2</v>
      </c>
      <c r="J56" s="27">
        <v>4.0124437313999062E-2</v>
      </c>
      <c r="K56" s="28">
        <v>0.17</v>
      </c>
      <c r="L56" s="30">
        <v>0.54996046171294688</v>
      </c>
      <c r="M56" s="30">
        <v>0.95435985870301587</v>
      </c>
      <c r="N56" s="10"/>
      <c r="O56" s="10">
        <v>0.52451934660565536</v>
      </c>
      <c r="P56" s="30">
        <v>0.94298439145443191</v>
      </c>
      <c r="Q56" s="10"/>
      <c r="R56" s="10"/>
      <c r="S56" s="33">
        <f>Table2[[#This Row],[b/wnc,max]]/Table2[[#This Row],[Hnc/H0]]</f>
        <v>0.58321268803262349</v>
      </c>
      <c r="T56" s="35">
        <v>9.7082678538930479E-3</v>
      </c>
    </row>
    <row r="57" spans="2:20" x14ac:dyDescent="0.25">
      <c r="B57" s="12">
        <v>512</v>
      </c>
      <c r="C57" s="13">
        <v>8</v>
      </c>
      <c r="D57" s="13">
        <v>6.1785123966942102E-3</v>
      </c>
      <c r="E57" s="13"/>
      <c r="F57" s="27">
        <v>3.8187527441114692E-2</v>
      </c>
      <c r="G57" s="27">
        <v>3.9195338296924738E-2</v>
      </c>
      <c r="H57" s="27">
        <v>4.6309426139134129E-2</v>
      </c>
      <c r="I57" s="27">
        <v>6.1212225638071875E-2</v>
      </c>
      <c r="J57" s="27">
        <v>4.2230347536885308E-2</v>
      </c>
      <c r="K57" s="28">
        <v>0.17</v>
      </c>
      <c r="L57" s="30">
        <v>0.53537345385325252</v>
      </c>
      <c r="M57" s="30">
        <v>0.99287597863693533</v>
      </c>
      <c r="N57" s="10"/>
      <c r="O57" s="10">
        <v>0.53312319575286993</v>
      </c>
      <c r="P57" s="30">
        <v>0.9518757035662776</v>
      </c>
      <c r="Q57" s="10"/>
      <c r="R57" s="10"/>
      <c r="S57" s="33">
        <f>Table2[[#This Row],[b/wnc,max]]/Table2[[#This Row],[Hnc/H0]]</f>
        <v>0.56244050756567643</v>
      </c>
      <c r="T57" s="35">
        <v>1.0420720003063551E-2</v>
      </c>
    </row>
    <row r="58" spans="2:20" x14ac:dyDescent="0.25">
      <c r="B58" s="12">
        <v>512</v>
      </c>
      <c r="C58" s="13">
        <v>19</v>
      </c>
      <c r="D58" s="13">
        <v>6.6402298850574736E-3</v>
      </c>
      <c r="E58" s="13"/>
      <c r="F58" s="27">
        <v>3.8271176032878197E-2</v>
      </c>
      <c r="G58" s="27">
        <v>3.9813922005109456E-2</v>
      </c>
      <c r="H58" s="27">
        <v>4.7281533254235127E-2</v>
      </c>
      <c r="I58" s="27">
        <v>6.2086743584587607E-2</v>
      </c>
      <c r="J58" s="27">
        <v>4.2471136774255354E-2</v>
      </c>
      <c r="K58" s="28">
        <v>0.17</v>
      </c>
      <c r="L58" s="30">
        <v>0.5272635798263744</v>
      </c>
      <c r="M58" s="30">
        <v>1.0260029298159918</v>
      </c>
      <c r="N58" s="10"/>
      <c r="O58" s="10">
        <v>0.55646476221934238</v>
      </c>
      <c r="P58" s="30">
        <v>0.96458537658993648</v>
      </c>
      <c r="Q58" s="10"/>
      <c r="R58" s="10"/>
      <c r="S58" s="33">
        <f>Table2[[#This Row],[b/wnc,max]]/Table2[[#This Row],[Hnc/H0]]</f>
        <v>0.54662199181413063</v>
      </c>
      <c r="T58" s="35">
        <v>1.0814999288724319E-2</v>
      </c>
    </row>
    <row r="59" spans="2:20" x14ac:dyDescent="0.25">
      <c r="B59" s="12">
        <v>512</v>
      </c>
      <c r="C59" s="13">
        <v>20</v>
      </c>
      <c r="D59" s="13">
        <v>7.1346153846153859E-3</v>
      </c>
      <c r="E59" s="13"/>
      <c r="F59" s="27">
        <v>4.029662915203485E-2</v>
      </c>
      <c r="G59" s="27">
        <v>4.1263081578059115E-2</v>
      </c>
      <c r="H59" s="27">
        <v>5.0654495655996015E-2</v>
      </c>
      <c r="I59" s="27">
        <v>6.5476932789835643E-2</v>
      </c>
      <c r="J59" s="27">
        <v>4.4184132508604944E-2</v>
      </c>
      <c r="K59" s="28">
        <v>0.17</v>
      </c>
      <c r="L59" s="30">
        <v>0.51884794702857318</v>
      </c>
      <c r="M59" s="30">
        <v>1.0309739007148535</v>
      </c>
      <c r="N59" s="10"/>
      <c r="O59" s="10">
        <v>0.53564503930414442</v>
      </c>
      <c r="P59" s="30">
        <v>0.96017109694607017</v>
      </c>
      <c r="Q59" s="10"/>
      <c r="R59" s="10"/>
      <c r="S59" s="33">
        <f>Table2[[#This Row],[b/wnc,max]]/Table2[[#This Row],[Hnc/H0]]</f>
        <v>0.54037030345823378</v>
      </c>
      <c r="T59" s="35">
        <v>1.1223756639541995E-2</v>
      </c>
    </row>
    <row r="60" spans="2:20" x14ac:dyDescent="0.25">
      <c r="B60" s="12">
        <v>512</v>
      </c>
      <c r="C60" s="13">
        <v>31</v>
      </c>
      <c r="D60" s="13">
        <v>7.720833333333333E-3</v>
      </c>
      <c r="E60" s="13"/>
      <c r="F60" s="13">
        <v>4.285635065238199E-2</v>
      </c>
      <c r="G60" s="13">
        <v>4.2946956920289957E-2</v>
      </c>
      <c r="H60" s="13">
        <v>5.4186518263007188E-2</v>
      </c>
      <c r="I60" s="27">
        <v>6.8448493196689955E-2</v>
      </c>
      <c r="J60" s="13">
        <v>4.5705296495563603E-2</v>
      </c>
      <c r="K60" s="28">
        <v>0.17</v>
      </c>
      <c r="L60" s="30">
        <v>0.50921076707023871</v>
      </c>
      <c r="M60" s="30">
        <v>1.0469971234501683</v>
      </c>
      <c r="N60" s="10"/>
      <c r="O60" s="10">
        <v>0.5285422539102318</v>
      </c>
      <c r="P60" s="30">
        <v>0.96156741264354129</v>
      </c>
      <c r="Q60" s="10"/>
      <c r="R60" s="10"/>
      <c r="S60" s="33">
        <f>Table2[[#This Row],[b/wnc,max]]/Table2[[#This Row],[Hnc/H0]]</f>
        <v>0.52956325305400731</v>
      </c>
      <c r="T60" s="35">
        <v>1.1692294701260944E-2</v>
      </c>
    </row>
    <row r="61" spans="2:20" x14ac:dyDescent="0.25">
      <c r="B61" s="12">
        <v>513</v>
      </c>
      <c r="C61" s="13">
        <v>2</v>
      </c>
      <c r="D61" s="13">
        <v>8.0749999999999919E-3</v>
      </c>
      <c r="E61" s="13"/>
      <c r="F61" s="13">
        <v>4.461501805888534E-2</v>
      </c>
      <c r="G61" s="13">
        <v>4.3673879505416693E-2</v>
      </c>
      <c r="H61" s="13">
        <v>4.7805359529699748E-2</v>
      </c>
      <c r="I61" s="27">
        <v>5.9724864053128685E-2</v>
      </c>
      <c r="J61" s="13">
        <v>4.9812511174596272E-2</v>
      </c>
      <c r="K61" s="28">
        <v>0.17</v>
      </c>
      <c r="L61" s="30">
        <v>0.50355997094769189</v>
      </c>
      <c r="M61" s="30">
        <v>1.144823458655486</v>
      </c>
      <c r="N61" s="10"/>
      <c r="O61" s="10">
        <v>0.73288975348524432</v>
      </c>
      <c r="P61" s="30">
        <v>1.0136848806018823</v>
      </c>
      <c r="Q61" s="10"/>
      <c r="R61" s="10"/>
      <c r="S61" s="33">
        <f>Table2[[#This Row],[b/wnc,max]]/Table2[[#This Row],[Hnc/H0]]</f>
        <v>0.4967618444192437</v>
      </c>
      <c r="T61" s="35">
        <v>1.1967638224148485E-2</v>
      </c>
    </row>
    <row r="62" spans="2:20" x14ac:dyDescent="0.25">
      <c r="B62" s="12">
        <v>513</v>
      </c>
      <c r="C62" s="13">
        <v>13</v>
      </c>
      <c r="D62" s="13">
        <v>8.5391666666666654E-3</v>
      </c>
      <c r="E62" s="13"/>
      <c r="F62" s="13">
        <v>4.559241326119326E-2</v>
      </c>
      <c r="G62" s="13">
        <v>4.5030791923363102E-2</v>
      </c>
      <c r="H62" s="13">
        <v>5.805971159671524E-2</v>
      </c>
      <c r="I62" s="27">
        <v>7.2146421348770362E-2</v>
      </c>
      <c r="J62" s="13">
        <v>4.8300920644277164E-2</v>
      </c>
      <c r="K62" s="28">
        <v>0.17</v>
      </c>
      <c r="L62" s="30">
        <v>0.49634127552666457</v>
      </c>
      <c r="M62" s="30">
        <v>1.071281816115758</v>
      </c>
      <c r="N62" s="10"/>
      <c r="O62" s="10">
        <v>0.52364250230928255</v>
      </c>
      <c r="P62" s="30">
        <v>0.9650631043558574</v>
      </c>
      <c r="Q62" s="10"/>
      <c r="R62" s="10"/>
      <c r="S62" s="33">
        <f>Table2[[#This Row],[b/wnc,max]]/Table2[[#This Row],[Hnc/H0]]</f>
        <v>0.5143096583906327</v>
      </c>
      <c r="T62" s="35">
        <v>1.2320419028016758E-2</v>
      </c>
    </row>
    <row r="63" spans="2:20" x14ac:dyDescent="0.25">
      <c r="B63" s="12">
        <v>513</v>
      </c>
      <c r="C63" s="13">
        <v>14</v>
      </c>
      <c r="D63" s="13">
        <v>8.8849999999999953E-3</v>
      </c>
      <c r="E63" s="13"/>
      <c r="F63" s="13">
        <v>4.6471340859028161E-2</v>
      </c>
      <c r="G63" s="13">
        <v>4.5744250590359567E-2</v>
      </c>
      <c r="H63" s="13">
        <v>5.9288770567387003E-2</v>
      </c>
      <c r="I63" s="27">
        <v>7.2844005076695778E-2</v>
      </c>
      <c r="J63" s="13">
        <v>4.9140236103226334E-2</v>
      </c>
      <c r="K63" s="28">
        <v>0.17</v>
      </c>
      <c r="L63" s="30">
        <v>0.49109601779940842</v>
      </c>
      <c r="M63" s="30">
        <v>1.0901145166488029</v>
      </c>
      <c r="N63" s="10"/>
      <c r="O63" s="10">
        <v>0.53395471152698615</v>
      </c>
      <c r="P63" s="30">
        <v>0.97153435621968942</v>
      </c>
      <c r="Q63" s="10"/>
      <c r="R63" s="10"/>
      <c r="S63" s="33">
        <f>Table2[[#This Row],[b/wnc,max]]/Table2[[#This Row],[Hnc/H0]]</f>
        <v>0.50548497297645612</v>
      </c>
      <c r="T63" s="35">
        <v>1.2577693830227551E-2</v>
      </c>
    </row>
    <row r="64" spans="2:20" x14ac:dyDescent="0.25">
      <c r="B64" s="12">
        <v>513</v>
      </c>
      <c r="C64" s="13">
        <v>25</v>
      </c>
      <c r="D64" s="13">
        <v>9.4504132231404882E-3</v>
      </c>
      <c r="E64" s="13"/>
      <c r="F64" s="13">
        <v>4.8397141582463693E-2</v>
      </c>
      <c r="G64" s="13">
        <v>4.7082308592842813E-2</v>
      </c>
      <c r="H64" s="13">
        <v>6.1224928280690656E-2</v>
      </c>
      <c r="I64" s="13">
        <v>7.4833807161309926E-2</v>
      </c>
      <c r="J64" s="13">
        <v>5.0539921212779733E-2</v>
      </c>
      <c r="K64" s="28">
        <v>0.17</v>
      </c>
      <c r="L64" s="30">
        <v>0.48275512681950739</v>
      </c>
      <c r="M64" s="30">
        <v>1.1100888162651026</v>
      </c>
      <c r="N64" s="10"/>
      <c r="O64" s="10">
        <v>0.53663371639803781</v>
      </c>
      <c r="P64" s="30">
        <v>0.97576257926525833</v>
      </c>
      <c r="Q64" s="10"/>
      <c r="R64" s="10"/>
      <c r="S64" s="33">
        <f>Table2[[#This Row],[b/wnc,max]]/Table2[[#This Row],[Hnc/H0]]</f>
        <v>0.49474650604352777</v>
      </c>
      <c r="T64" s="35">
        <v>1.2988826829560429E-2</v>
      </c>
    </row>
    <row r="65" spans="2:20" x14ac:dyDescent="0.25">
      <c r="B65" s="9">
        <v>1205</v>
      </c>
      <c r="C65" s="10">
        <v>3</v>
      </c>
      <c r="D65" s="10">
        <v>5.8652406417112326E-3</v>
      </c>
      <c r="E65" s="10">
        <v>3.7499999999999899E-3</v>
      </c>
      <c r="F65" s="11">
        <v>3.9655748519410276E-2</v>
      </c>
      <c r="G65" s="11">
        <v>3.8863377795802942E-2</v>
      </c>
      <c r="H65" s="11">
        <v>4.4583489414947115E-2</v>
      </c>
      <c r="I65" s="11">
        <v>6.0182686728605848E-2</v>
      </c>
      <c r="J65" s="11">
        <v>4.2567024760310768E-2</v>
      </c>
      <c r="K65" s="10">
        <v>0.187</v>
      </c>
      <c r="L65" s="30">
        <v>0.59191432902607999</v>
      </c>
      <c r="M65" s="30">
        <v>0.90925362526454045</v>
      </c>
      <c r="N65" s="10">
        <v>0.69056832693927994</v>
      </c>
      <c r="O65" s="10">
        <v>0.5240515845103666</v>
      </c>
      <c r="P65" s="30">
        <v>0.94479521060884375</v>
      </c>
      <c r="Q65" s="10">
        <v>6.223258878759106E-3</v>
      </c>
      <c r="R65" s="10">
        <v>0.6133932493917148</v>
      </c>
      <c r="S65" s="33">
        <f>Table2[[#This Row],[b/wnc,max]]/Table2[[#This Row],[Hnc/H0]]</f>
        <v>0.62650013715103325</v>
      </c>
      <c r="T65" s="35">
        <v>1.0145626618699407E-2</v>
      </c>
    </row>
    <row r="66" spans="2:20" x14ac:dyDescent="0.25">
      <c r="B66" s="9">
        <v>1205</v>
      </c>
      <c r="C66" s="10">
        <v>6</v>
      </c>
      <c r="D66" s="10">
        <v>6.6870588235294175E-3</v>
      </c>
      <c r="E66" s="10">
        <v>3.62E-3</v>
      </c>
      <c r="F66" s="11">
        <v>4.006380645938825E-2</v>
      </c>
      <c r="G66" s="11">
        <v>4.0392565745539774E-2</v>
      </c>
      <c r="H66" s="11">
        <v>4.6881600484876967E-2</v>
      </c>
      <c r="I66" s="11">
        <v>6.182363468551505E-2</v>
      </c>
      <c r="J66" s="11">
        <v>4.3900699865022645E-2</v>
      </c>
      <c r="K66" s="10">
        <v>0.187</v>
      </c>
      <c r="L66" s="30">
        <v>0.57534424287455455</v>
      </c>
      <c r="M66" s="30">
        <v>0.96326357871158896</v>
      </c>
      <c r="N66" s="10">
        <v>0.38162119605127726</v>
      </c>
      <c r="O66" s="10">
        <v>0.56531527973957596</v>
      </c>
      <c r="P66" s="30">
        <v>0.96621970043693761</v>
      </c>
      <c r="Q66" s="10">
        <v>6.958746952515713E-3</v>
      </c>
      <c r="R66" s="10">
        <v>0.64110565134973607</v>
      </c>
      <c r="S66" s="33">
        <f>Table2[[#This Row],[b/wnc,max]]/Table2[[#This Row],[Hnc/H0]]</f>
        <v>0.59545902719058208</v>
      </c>
      <c r="T66" s="35">
        <v>1.0854290455660913E-2</v>
      </c>
    </row>
    <row r="67" spans="2:20" x14ac:dyDescent="0.25">
      <c r="B67" s="9">
        <v>1205</v>
      </c>
      <c r="C67" s="10">
        <v>9</v>
      </c>
      <c r="D67" s="10">
        <v>7.4214175654853899E-3</v>
      </c>
      <c r="E67" s="10">
        <v>4.7000000000000002E-3</v>
      </c>
      <c r="F67" s="11">
        <v>4.1865250775087376E-2</v>
      </c>
      <c r="G67" s="11">
        <v>4.2416580074764572E-2</v>
      </c>
      <c r="H67" s="11">
        <v>5.0277345999457296E-2</v>
      </c>
      <c r="I67" s="11">
        <v>6.6021834374321006E-2</v>
      </c>
      <c r="J67" s="11">
        <v>4.5362598311994753E-2</v>
      </c>
      <c r="K67" s="10">
        <v>0.187</v>
      </c>
      <c r="L67" s="30">
        <v>0.56130330757351143</v>
      </c>
      <c r="M67" s="30">
        <v>0.9770913809640448</v>
      </c>
      <c r="N67" s="10">
        <v>0.32649138476722284</v>
      </c>
      <c r="O67" s="10">
        <v>0.54767532444410572</v>
      </c>
      <c r="P67" s="30">
        <v>0.96430204164101607</v>
      </c>
      <c r="Q67" s="10">
        <v>6.6503064124654749E-3</v>
      </c>
      <c r="R67" s="10">
        <v>0.58055618438443712</v>
      </c>
      <c r="S67" s="33">
        <f>Table2[[#This Row],[b/wnc,max]]/Table2[[#This Row],[Hnc/H0]]</f>
        <v>0.58208246310285183</v>
      </c>
      <c r="T67" s="35">
        <v>1.145506083880027E-2</v>
      </c>
    </row>
    <row r="68" spans="2:20" x14ac:dyDescent="0.25">
      <c r="B68" s="9">
        <v>1205</v>
      </c>
      <c r="C68" s="10">
        <v>13</v>
      </c>
      <c r="D68" s="10">
        <v>8.098412698412721E-3</v>
      </c>
      <c r="E68" s="10">
        <v>1.0954063604240312E-2</v>
      </c>
      <c r="F68" s="11">
        <v>4.4087935087979715E-2</v>
      </c>
      <c r="G68" s="11">
        <v>4.395998157071946E-2</v>
      </c>
      <c r="H68" s="11">
        <v>5.328044968325317E-2</v>
      </c>
      <c r="I68" s="11">
        <v>6.7781090447145712E-2</v>
      </c>
      <c r="J68" s="11">
        <v>4.7087514767705077E-2</v>
      </c>
      <c r="K68" s="10">
        <v>0.187</v>
      </c>
      <c r="L68" s="30">
        <v>0.54895291842446436</v>
      </c>
      <c r="M68" s="30">
        <v>1.0090738329884275</v>
      </c>
      <c r="N68" s="10">
        <v>0.54239457102997846</v>
      </c>
      <c r="O68" s="10">
        <v>0.56582740725605285</v>
      </c>
      <c r="P68" s="30">
        <v>0.97497802026858993</v>
      </c>
      <c r="Q68" s="10">
        <v>7.0351455845917106E-3</v>
      </c>
      <c r="R68" s="10">
        <v>0.58696418093239777</v>
      </c>
      <c r="S68" s="33">
        <f>Table2[[#This Row],[b/wnc,max]]/Table2[[#This Row],[Hnc/H0]]</f>
        <v>0.56304132709908383</v>
      </c>
      <c r="T68" s="35">
        <v>1.1985647187902199E-2</v>
      </c>
    </row>
    <row r="69" spans="2:20" x14ac:dyDescent="0.25">
      <c r="B69" s="9">
        <v>1205</v>
      </c>
      <c r="C69" s="10">
        <v>19</v>
      </c>
      <c r="D69" s="10">
        <v>8.76055979643766E-3</v>
      </c>
      <c r="E69" s="10">
        <v>9.0399999999999994E-3</v>
      </c>
      <c r="F69" s="11">
        <v>4.6689490288708599E-2</v>
      </c>
      <c r="G69" s="11">
        <v>4.5796005991103513E-2</v>
      </c>
      <c r="H69" s="11">
        <v>5.6418750110201123E-2</v>
      </c>
      <c r="I69" s="11">
        <v>7.0418199403900164E-2</v>
      </c>
      <c r="J69" s="11">
        <v>4.9044755855938142E-2</v>
      </c>
      <c r="K69" s="10">
        <v>0.187</v>
      </c>
      <c r="L69" s="30">
        <v>0.53738806869525191</v>
      </c>
      <c r="M69" s="30">
        <v>1.0286525346914031</v>
      </c>
      <c r="N69" s="10">
        <v>0.33194488819176626</v>
      </c>
      <c r="O69" s="10">
        <v>0.56521304911232007</v>
      </c>
      <c r="P69" s="30">
        <v>0.97822465911243794</v>
      </c>
      <c r="Q69" s="10">
        <v>7.0956629101292254E-3</v>
      </c>
      <c r="R69" s="10">
        <v>0.56830562268209206</v>
      </c>
      <c r="S69" s="33">
        <f>Table2[[#This Row],[b/wnc,max]]/Table2[[#This Row],[Hnc/H0]]</f>
        <v>0.54935036005209115</v>
      </c>
      <c r="T69" s="35">
        <v>1.2485646150466668E-2</v>
      </c>
    </row>
    <row r="70" spans="2:20" x14ac:dyDescent="0.25">
      <c r="B70" s="9">
        <v>1205</v>
      </c>
      <c r="C70" s="10">
        <v>21</v>
      </c>
      <c r="D70" s="10">
        <v>9.4740540540540538E-3</v>
      </c>
      <c r="E70" s="10">
        <v>2.682E-2</v>
      </c>
      <c r="F70" s="10">
        <v>4.9151992778943922E-2</v>
      </c>
      <c r="G70" s="10">
        <v>4.7744709027190087E-2</v>
      </c>
      <c r="H70" s="10">
        <v>6.1028549202353712E-2</v>
      </c>
      <c r="I70" s="11">
        <v>7.4835772587404717E-2</v>
      </c>
      <c r="J70" s="10">
        <v>5.1625767714430199E-2</v>
      </c>
      <c r="K70" s="10">
        <v>0.187</v>
      </c>
      <c r="L70" s="30">
        <v>0.52545971995151031</v>
      </c>
      <c r="M70" s="30">
        <v>1.0323214821059121</v>
      </c>
      <c r="N70" s="10">
        <v>0.73403448361594537</v>
      </c>
      <c r="O70" s="10">
        <v>0.53794637505665077</v>
      </c>
      <c r="P70" s="30">
        <v>0.97124815286493937</v>
      </c>
      <c r="Q70" s="10">
        <v>6.6778487940449445E-3</v>
      </c>
      <c r="R70" s="10">
        <v>0.51345266903982811</v>
      </c>
      <c r="S70" s="33">
        <f>Table2[[#This Row],[b/wnc,max]]/Table2[[#This Row],[Hnc/H0]]</f>
        <v>0.54101489758465482</v>
      </c>
      <c r="T70" s="35">
        <v>1.3005772871981991E-2</v>
      </c>
    </row>
    <row r="71" spans="2:20" x14ac:dyDescent="0.25">
      <c r="B71" s="9">
        <v>1210</v>
      </c>
      <c r="C71" s="10">
        <v>4</v>
      </c>
      <c r="D71" s="10">
        <v>5.6235537190082651E-3</v>
      </c>
      <c r="E71" s="10">
        <v>1.0373443983402489E-2</v>
      </c>
      <c r="F71" s="11">
        <v>3.5227121278267277E-2</v>
      </c>
      <c r="G71" s="11">
        <v>3.7581816480630088E-2</v>
      </c>
      <c r="H71" s="11">
        <v>4.0613285683701761E-2</v>
      </c>
      <c r="I71" s="11">
        <v>5.2040279347050175E-2</v>
      </c>
      <c r="J71" s="11">
        <v>4.0925850948092077E-2</v>
      </c>
      <c r="K71" s="10">
        <v>0.2</v>
      </c>
      <c r="L71" s="30">
        <v>0.63847119232481808</v>
      </c>
      <c r="M71" s="30">
        <v>0.92963360783324345</v>
      </c>
      <c r="N71" s="10">
        <v>2.3123970454154312</v>
      </c>
      <c r="O71" s="10">
        <v>0.67548727406851694</v>
      </c>
      <c r="P71" s="30">
        <v>0.98941423739985734</v>
      </c>
      <c r="Q71" s="10">
        <v>9.1461409699099411E-3</v>
      </c>
      <c r="R71" s="10">
        <v>0.92116762673750441</v>
      </c>
      <c r="S71" s="33">
        <f>Table2[[#This Row],[b/wnc,max]]/Table2[[#This Row],[Hnc/H0]]</f>
        <v>0.645302208307307</v>
      </c>
      <c r="T71" s="35">
        <v>9.928856273752033E-3</v>
      </c>
    </row>
    <row r="72" spans="2:20" x14ac:dyDescent="0.25">
      <c r="B72" s="9">
        <v>1210</v>
      </c>
      <c r="C72" s="10">
        <v>10</v>
      </c>
      <c r="D72" s="10">
        <v>6.9764705882352854E-3</v>
      </c>
      <c r="E72" s="10">
        <v>1.0548523206751054E-2</v>
      </c>
      <c r="F72" s="11">
        <v>4.0265314660950888E-2</v>
      </c>
      <c r="G72" s="11">
        <v>4.1376921802750932E-2</v>
      </c>
      <c r="H72" s="11">
        <v>4.4545094464170175E-2</v>
      </c>
      <c r="I72" s="11">
        <v>6.0209363638382203E-2</v>
      </c>
      <c r="J72" s="11">
        <v>4.5167800333182559E-2</v>
      </c>
      <c r="K72" s="10">
        <v>0.2</v>
      </c>
      <c r="L72" s="30">
        <v>0.60933437541869329</v>
      </c>
      <c r="M72" s="30">
        <v>0.95564293247893994</v>
      </c>
      <c r="N72" s="10">
        <v>0.93657835659670208</v>
      </c>
      <c r="O72" s="10">
        <v>0.62277143735116947</v>
      </c>
      <c r="P72" s="30">
        <v>0.98547439519611801</v>
      </c>
      <c r="Q72" s="10">
        <v>8.0615546122134885E-3</v>
      </c>
      <c r="R72" s="10">
        <v>0.72663098722652653</v>
      </c>
      <c r="S72" s="33">
        <f>Table2[[#This Row],[b/wnc,max]]/Table2[[#This Row],[Hnc/H0]]</f>
        <v>0.6183157861726386</v>
      </c>
      <c r="T72" s="35">
        <v>1.1094427231879539E-2</v>
      </c>
    </row>
    <row r="73" spans="2:20" x14ac:dyDescent="0.25">
      <c r="B73" s="9">
        <v>1210</v>
      </c>
      <c r="C73" s="10">
        <v>11</v>
      </c>
      <c r="D73" s="10">
        <v>7.9787735849056445E-3</v>
      </c>
      <c r="E73" s="10">
        <v>1.8396226415094367E-2</v>
      </c>
      <c r="F73" s="10">
        <v>4.3983658707433274E-2</v>
      </c>
      <c r="G73" s="10">
        <v>4.4053884490776414E-2</v>
      </c>
      <c r="H73" s="10">
        <v>5.040915585481013E-2</v>
      </c>
      <c r="I73" s="11">
        <v>6.689263147365955E-2</v>
      </c>
      <c r="J73" s="10">
        <v>4.7560925393308029E-2</v>
      </c>
      <c r="K73" s="10">
        <v>0.2</v>
      </c>
      <c r="L73" s="30">
        <v>0.58940727066618182</v>
      </c>
      <c r="M73" s="30">
        <v>0.9623381693936357</v>
      </c>
      <c r="N73" s="10">
        <v>0.96449676033361909</v>
      </c>
      <c r="O73" s="10">
        <v>0.57298945900940379</v>
      </c>
      <c r="P73" s="30">
        <v>0.97676312734564108</v>
      </c>
      <c r="Q73" s="10">
        <v>7.1603224533175903E-3</v>
      </c>
      <c r="R73" s="10">
        <v>0.6020430022042853</v>
      </c>
      <c r="S73" s="33">
        <f>Table2[[#This Row],[b/wnc,max]]/Table2[[#This Row],[Hnc/H0]]</f>
        <v>0.60342907524355383</v>
      </c>
      <c r="T73" s="35">
        <v>1.1893373774134408E-2</v>
      </c>
    </row>
    <row r="74" spans="2:20" x14ac:dyDescent="0.25">
      <c r="B74" s="9">
        <v>1210</v>
      </c>
      <c r="C74" s="10">
        <v>17</v>
      </c>
      <c r="D74" s="10">
        <v>9.7367491166077628E-3</v>
      </c>
      <c r="E74" s="10">
        <v>4.2553191489361701E-2</v>
      </c>
      <c r="F74" s="11">
        <v>4.9846004026114277E-2</v>
      </c>
      <c r="G74" s="11">
        <v>4.8180159423242844E-2</v>
      </c>
      <c r="H74" s="11">
        <v>5.704769766293568E-2</v>
      </c>
      <c r="I74" s="11">
        <v>7.3149754170649103E-2</v>
      </c>
      <c r="J74" s="11">
        <v>5.2572677622495019E-2</v>
      </c>
      <c r="K74" s="10">
        <v>0.2</v>
      </c>
      <c r="L74" s="30">
        <v>0.55743339340425579</v>
      </c>
      <c r="M74" s="30">
        <v>1.0135262346982268</v>
      </c>
      <c r="N74" s="10">
        <v>1.0517663854978021</v>
      </c>
      <c r="O74" s="10">
        <v>0.58001534053409309</v>
      </c>
      <c r="P74" s="30">
        <v>0.98732036514942301</v>
      </c>
      <c r="Q74" s="10">
        <v>7.5376368417530964E-3</v>
      </c>
      <c r="R74" s="10">
        <v>0.57134411603900803</v>
      </c>
      <c r="S74" s="33">
        <f>Table2[[#This Row],[b/wnc,max]]/Table2[[#This Row],[Hnc/H0]]</f>
        <v>0.56459221654958236</v>
      </c>
      <c r="T74" s="35">
        <v>1.3192814330546936E-2</v>
      </c>
    </row>
    <row r="75" spans="2:20" x14ac:dyDescent="0.25">
      <c r="B75" s="12">
        <v>512</v>
      </c>
      <c r="C75" s="13">
        <v>6</v>
      </c>
      <c r="D75" s="13">
        <v>5.4084745762711843E-3</v>
      </c>
      <c r="E75" s="13"/>
      <c r="F75" s="27">
        <v>3.7118528735900262E-2</v>
      </c>
      <c r="G75" s="27">
        <v>3.6752882654426611E-2</v>
      </c>
      <c r="H75" s="27">
        <v>4.3039127406967366E-2</v>
      </c>
      <c r="I75" s="27">
        <v>5.0005849953932889E-2</v>
      </c>
      <c r="J75" s="27">
        <v>4.1333291047854104E-2</v>
      </c>
      <c r="K75" s="28">
        <v>0.2</v>
      </c>
      <c r="L75" s="30">
        <v>0.64643346529912338</v>
      </c>
      <c r="M75" s="30">
        <v>0.92914319470771334</v>
      </c>
      <c r="N75" s="10"/>
      <c r="O75" s="10">
        <v>0.70394279032932505</v>
      </c>
      <c r="P75" s="30">
        <v>0.99362207077532361</v>
      </c>
      <c r="Q75" s="10"/>
      <c r="R75" s="10"/>
      <c r="S75" s="33">
        <f>Table2[[#This Row],[b/wnc,max]]/Table2[[#This Row],[Hnc/H0]]</f>
        <v>0.65058283658565585</v>
      </c>
      <c r="T75" s="35">
        <v>9.7324058172515038E-3</v>
      </c>
    </row>
    <row r="76" spans="2:20" x14ac:dyDescent="0.25">
      <c r="B76" s="12">
        <v>510</v>
      </c>
      <c r="C76" s="13">
        <v>7</v>
      </c>
      <c r="D76" s="13">
        <v>5.6147540983606569E-3</v>
      </c>
      <c r="E76" s="13"/>
      <c r="F76" s="13">
        <v>3.489188917244912E-2</v>
      </c>
      <c r="G76" s="13">
        <v>3.5606098704600908E-2</v>
      </c>
      <c r="H76" s="13">
        <v>4.0704323497290425E-2</v>
      </c>
      <c r="I76" s="27">
        <v>5.1066688849442356E-2</v>
      </c>
      <c r="J76" s="13">
        <v>4.0999447131509846E-2</v>
      </c>
      <c r="K76" s="28">
        <v>0.2</v>
      </c>
      <c r="L76" s="30">
        <v>0.6419063275723329</v>
      </c>
      <c r="M76" s="30">
        <v>0.93542143943365041</v>
      </c>
      <c r="N76" s="10"/>
      <c r="O76" s="10">
        <v>0.70059326108477959</v>
      </c>
      <c r="P76" s="30">
        <v>0.99411488903322953</v>
      </c>
      <c r="Q76" s="10"/>
      <c r="R76" s="10"/>
      <c r="S76" s="33">
        <f>Table2[[#This Row],[b/wnc,max]]/Table2[[#This Row],[Hnc/H0]]</f>
        <v>0.64570638127810631</v>
      </c>
      <c r="T76" s="35">
        <v>9.9208857223285207E-3</v>
      </c>
    </row>
    <row r="77" spans="2:20" x14ac:dyDescent="0.25">
      <c r="B77" s="12">
        <v>512</v>
      </c>
      <c r="C77" s="13">
        <v>9</v>
      </c>
      <c r="D77" s="13">
        <v>6.1862903225806416E-3</v>
      </c>
      <c r="E77" s="13"/>
      <c r="F77" s="27">
        <v>3.8111327650794752E-2</v>
      </c>
      <c r="G77" s="27">
        <v>3.8935346184960161E-2</v>
      </c>
      <c r="H77" s="27">
        <v>4.3349258979825861E-2</v>
      </c>
      <c r="I77" s="27">
        <v>5.2706808898388212E-2</v>
      </c>
      <c r="J77" s="27">
        <v>4.3471558779391926E-2</v>
      </c>
      <c r="K77" s="28">
        <v>0.2</v>
      </c>
      <c r="L77" s="30">
        <v>0.62968796762456447</v>
      </c>
      <c r="M77" s="30">
        <v>0.95866833052619871</v>
      </c>
      <c r="N77" s="10"/>
      <c r="O77" s="10">
        <v>0.7242296969287827</v>
      </c>
      <c r="P77" s="30">
        <v>1.0003487936943194</v>
      </c>
      <c r="Q77" s="10"/>
      <c r="R77" s="10"/>
      <c r="S77" s="33">
        <f>Table2[[#This Row],[b/wnc,max]]/Table2[[#This Row],[Hnc/H0]]</f>
        <v>0.62946841301133283</v>
      </c>
      <c r="T77" s="35">
        <v>1.0427469336340924E-2</v>
      </c>
    </row>
    <row r="78" spans="2:20" x14ac:dyDescent="0.25">
      <c r="B78" s="12">
        <v>510</v>
      </c>
      <c r="C78" s="13">
        <v>8</v>
      </c>
      <c r="D78" s="13">
        <v>6.241176470588237E-3</v>
      </c>
      <c r="E78" s="13"/>
      <c r="F78" s="13">
        <v>3.6578879660872046E-2</v>
      </c>
      <c r="G78" s="13">
        <v>3.6870247431556709E-2</v>
      </c>
      <c r="H78" s="13">
        <v>4.1925870096909949E-2</v>
      </c>
      <c r="I78" s="27">
        <v>5.711175228221816E-2</v>
      </c>
      <c r="J78" s="13">
        <v>4.2938875525490784E-2</v>
      </c>
      <c r="K78" s="28">
        <v>0.2</v>
      </c>
      <c r="L78" s="30">
        <v>0.62853904043402686</v>
      </c>
      <c r="M78" s="30">
        <v>0.93179895807398283</v>
      </c>
      <c r="N78" s="10"/>
      <c r="O78" s="10">
        <v>0.62075736657313163</v>
      </c>
      <c r="P78" s="30">
        <v>0.98200121580213828</v>
      </c>
      <c r="Q78" s="10"/>
      <c r="R78" s="10"/>
      <c r="S78" s="33">
        <f>Table2[[#This Row],[b/wnc,max]]/Table2[[#This Row],[Hnc/H0]]</f>
        <v>0.64005933019198025</v>
      </c>
      <c r="T78" s="35">
        <v>1.047498917770062E-2</v>
      </c>
    </row>
    <row r="79" spans="2:20" x14ac:dyDescent="0.25">
      <c r="B79" s="12">
        <v>512</v>
      </c>
      <c r="C79" s="13">
        <v>18</v>
      </c>
      <c r="D79" s="13">
        <v>6.6594594594594639E-3</v>
      </c>
      <c r="E79" s="13"/>
      <c r="F79" s="27">
        <v>3.8687540700749139E-2</v>
      </c>
      <c r="G79" s="27">
        <v>4.0244169952898062E-2</v>
      </c>
      <c r="H79" s="27">
        <v>4.4536077170916309E-2</v>
      </c>
      <c r="I79" s="27">
        <v>5.4519948738006266E-2</v>
      </c>
      <c r="J79" s="27">
        <v>4.4621110328379475E-2</v>
      </c>
      <c r="K79" s="28">
        <v>0.2</v>
      </c>
      <c r="L79" s="30">
        <v>0.61991899593834432</v>
      </c>
      <c r="M79" s="30">
        <v>0.97419817368707096</v>
      </c>
      <c r="N79" s="10"/>
      <c r="O79" s="10">
        <v>0.72801505355578278</v>
      </c>
      <c r="P79" s="30">
        <v>1.0038476731835251</v>
      </c>
      <c r="Q79" s="10"/>
      <c r="R79" s="10"/>
      <c r="S79" s="33">
        <f>Table2[[#This Row],[b/wnc,max]]/Table2[[#This Row],[Hnc/H0]]</f>
        <v>0.61754289271038609</v>
      </c>
      <c r="T79" s="35">
        <v>1.083114860136797E-2</v>
      </c>
    </row>
    <row r="80" spans="2:20" x14ac:dyDescent="0.25">
      <c r="B80" s="12">
        <v>510</v>
      </c>
      <c r="C80" s="13">
        <v>17</v>
      </c>
      <c r="D80" s="13">
        <v>6.9046153846153875E-3</v>
      </c>
      <c r="E80" s="13"/>
      <c r="F80" s="27">
        <v>3.9672927094117176E-2</v>
      </c>
      <c r="G80" s="27">
        <v>3.9366806206059889E-2</v>
      </c>
      <c r="H80" s="27">
        <v>4.4293512383469957E-2</v>
      </c>
      <c r="I80" s="27">
        <v>4.9677207390636628E-2</v>
      </c>
      <c r="J80" s="27">
        <v>4.3967440892503658E-2</v>
      </c>
      <c r="K80" s="28">
        <v>0.2</v>
      </c>
      <c r="L80" s="30">
        <v>0.61497580404580066</v>
      </c>
      <c r="M80" s="30">
        <v>0.97925542117504738</v>
      </c>
      <c r="N80" s="10"/>
      <c r="O80" s="10">
        <v>0.9106444972454153</v>
      </c>
      <c r="P80" s="30">
        <v>1.0039233022206213</v>
      </c>
      <c r="Q80" s="10"/>
      <c r="R80" s="10"/>
      <c r="S80" s="33">
        <f>Table2[[#This Row],[b/wnc,max]]/Table2[[#This Row],[Hnc/H0]]</f>
        <v>0.61257249700799765</v>
      </c>
      <c r="T80" s="35">
        <v>1.103523012752777E-2</v>
      </c>
    </row>
    <row r="81" spans="2:20" x14ac:dyDescent="0.25">
      <c r="B81" s="12">
        <v>510</v>
      </c>
      <c r="C81" s="13">
        <v>18</v>
      </c>
      <c r="D81" s="13">
        <v>7.0866666666666699E-3</v>
      </c>
      <c r="E81" s="13"/>
      <c r="F81" s="27">
        <v>4.0582349029428838E-2</v>
      </c>
      <c r="G81" s="27">
        <v>3.981308900303903E-2</v>
      </c>
      <c r="H81" s="27">
        <v>4.5116616253147654E-2</v>
      </c>
      <c r="I81" s="27">
        <v>6.1401585563455388E-2</v>
      </c>
      <c r="J81" s="27">
        <v>4.4580897888666156E-2</v>
      </c>
      <c r="K81" s="28">
        <v>0.2</v>
      </c>
      <c r="L81" s="30">
        <v>0.61135572663368576</v>
      </c>
      <c r="M81" s="30">
        <v>0.95274016593933664</v>
      </c>
      <c r="N81" s="10"/>
      <c r="O81" s="10">
        <v>0.60760957289706918</v>
      </c>
      <c r="P81" s="30">
        <v>0.98458359562888009</v>
      </c>
      <c r="Q81" s="10"/>
      <c r="R81" s="10"/>
      <c r="S81" s="33">
        <f>Table2[[#This Row],[b/wnc,max]]/Table2[[#This Row],[Hnc/H0]]</f>
        <v>0.62092820695757822</v>
      </c>
      <c r="T81" s="35">
        <v>1.1184681805713718E-2</v>
      </c>
    </row>
    <row r="82" spans="2:20" x14ac:dyDescent="0.25">
      <c r="B82" s="12">
        <v>512</v>
      </c>
      <c r="C82" s="13">
        <v>21</v>
      </c>
      <c r="D82" s="13">
        <v>7.1045454545454554E-3</v>
      </c>
      <c r="E82" s="13"/>
      <c r="F82" s="27">
        <v>4.0422467263206863E-2</v>
      </c>
      <c r="G82" s="27">
        <v>4.1450507112800891E-2</v>
      </c>
      <c r="H82" s="27">
        <v>4.5719500895109122E-2</v>
      </c>
      <c r="I82" s="27">
        <v>5.6892988772432734E-2</v>
      </c>
      <c r="J82" s="27">
        <v>4.6155935163825747E-2</v>
      </c>
      <c r="K82" s="28">
        <v>0.2</v>
      </c>
      <c r="L82" s="30">
        <v>0.6110025051181589</v>
      </c>
      <c r="M82" s="30">
        <v>0.98514109142812578</v>
      </c>
      <c r="N82" s="10"/>
      <c r="O82" s="10">
        <v>0.71218421919258823</v>
      </c>
      <c r="P82" s="30">
        <v>1.0051831821281196</v>
      </c>
      <c r="Q82" s="10"/>
      <c r="R82" s="10"/>
      <c r="S82" s="33">
        <f>Table2[[#This Row],[b/wnc,max]]/Table2[[#This Row],[Hnc/H0]]</f>
        <v>0.60785189802377848</v>
      </c>
      <c r="T82" s="35">
        <v>1.1199265598949336E-2</v>
      </c>
    </row>
    <row r="83" spans="2:20" x14ac:dyDescent="0.25">
      <c r="B83" s="12">
        <v>512</v>
      </c>
      <c r="C83" s="13">
        <v>30</v>
      </c>
      <c r="D83" s="13">
        <v>7.6212500000000022E-3</v>
      </c>
      <c r="E83" s="13"/>
      <c r="F83" s="13">
        <v>4.2694176539674646E-2</v>
      </c>
      <c r="G83" s="13">
        <v>4.3069679135163005E-2</v>
      </c>
      <c r="H83" s="13">
        <v>4.7502374295651087E-2</v>
      </c>
      <c r="I83" s="27">
        <v>5.9800166982027302E-2</v>
      </c>
      <c r="J83" s="13">
        <v>4.7485880896938122E-2</v>
      </c>
      <c r="K83" s="28">
        <v>0.2</v>
      </c>
      <c r="L83" s="30">
        <v>0.60096770992396231</v>
      </c>
      <c r="M83" s="30">
        <v>0.99585079492504314</v>
      </c>
      <c r="N83" s="10"/>
      <c r="O83" s="10">
        <v>0.68992107279662906</v>
      </c>
      <c r="P83" s="30">
        <v>1.0057693116143418</v>
      </c>
      <c r="Q83" s="10"/>
      <c r="R83" s="10"/>
      <c r="S83" s="33">
        <f>Table2[[#This Row],[b/wnc,max]]/Table2[[#This Row],[Hnc/H0]]</f>
        <v>0.59752042837672203</v>
      </c>
      <c r="T83" s="35">
        <v>1.1613858657620093E-2</v>
      </c>
    </row>
    <row r="84" spans="2:20" x14ac:dyDescent="0.25">
      <c r="B84" s="12">
        <v>513</v>
      </c>
      <c r="C84" s="13">
        <v>3</v>
      </c>
      <c r="D84" s="13">
        <v>8.1649999999999969E-3</v>
      </c>
      <c r="E84" s="13"/>
      <c r="F84" s="13">
        <v>4.4731026102593677E-2</v>
      </c>
      <c r="G84" s="13">
        <v>4.3261792380223561E-2</v>
      </c>
      <c r="H84" s="13">
        <v>4.7930575097465629E-2</v>
      </c>
      <c r="I84" s="27">
        <v>5.6153845262681384E-2</v>
      </c>
      <c r="J84" s="13">
        <v>4.9003108417376214E-2</v>
      </c>
      <c r="K84" s="28">
        <v>0.2</v>
      </c>
      <c r="L84" s="30">
        <v>0.59075756741773733</v>
      </c>
      <c r="M84" s="30">
        <v>1.0227565151256353</v>
      </c>
      <c r="N84" s="10"/>
      <c r="O84" s="10">
        <v>0.84059660795799096</v>
      </c>
      <c r="P84" s="30">
        <v>1.0163572165286965</v>
      </c>
      <c r="Q84" s="10"/>
      <c r="R84" s="10"/>
      <c r="S84" s="33">
        <f>Table2[[#This Row],[b/wnc,max]]/Table2[[#This Row],[Hnc/H0]]</f>
        <v>0.58124993635154409</v>
      </c>
      <c r="T84" s="35">
        <v>1.2036738524363698E-2</v>
      </c>
    </row>
    <row r="85" spans="2:20" x14ac:dyDescent="0.25">
      <c r="B85" s="12">
        <v>513</v>
      </c>
      <c r="C85" s="13">
        <v>12</v>
      </c>
      <c r="D85" s="13">
        <v>8.5666666666666669E-3</v>
      </c>
      <c r="E85" s="13"/>
      <c r="F85" s="13">
        <v>4.5597029510030758E-2</v>
      </c>
      <c r="G85" s="13">
        <v>4.5142551604644462E-2</v>
      </c>
      <c r="H85" s="13">
        <v>4.9901126944429622E-2</v>
      </c>
      <c r="I85" s="27">
        <v>5.5945786056889629E-2</v>
      </c>
      <c r="J85" s="13">
        <v>4.9139752157763339E-2</v>
      </c>
      <c r="K85" s="28">
        <v>0.2</v>
      </c>
      <c r="L85" s="30">
        <v>0.58343539484030504</v>
      </c>
      <c r="M85" s="30">
        <v>1.0285649599707383</v>
      </c>
      <c r="N85" s="10"/>
      <c r="O85" s="10">
        <v>0.88863979712324837</v>
      </c>
      <c r="P85" s="30">
        <v>1.0153727407881081</v>
      </c>
      <c r="Q85" s="10"/>
      <c r="R85" s="10"/>
      <c r="S85" s="33">
        <f>Table2[[#This Row],[b/wnc,max]]/Table2[[#This Row],[Hnc/H0]]</f>
        <v>0.57460218440319399</v>
      </c>
      <c r="T85" s="35">
        <v>1.2341046222203521E-2</v>
      </c>
    </row>
    <row r="86" spans="2:20" x14ac:dyDescent="0.25">
      <c r="B86" s="12">
        <v>513</v>
      </c>
      <c r="C86" s="13">
        <v>15</v>
      </c>
      <c r="D86" s="13">
        <v>8.7570247933884231E-3</v>
      </c>
      <c r="E86" s="13"/>
      <c r="F86" s="13">
        <v>4.6294369975701376E-2</v>
      </c>
      <c r="G86" s="13">
        <v>4.5034996299755339E-2</v>
      </c>
      <c r="H86" s="13">
        <v>5.0078358430382101E-2</v>
      </c>
      <c r="I86" s="27">
        <v>6.07265872527709E-2</v>
      </c>
      <c r="J86" s="13">
        <v>4.9929336987590979E-2</v>
      </c>
      <c r="K86" s="28">
        <v>0.2</v>
      </c>
      <c r="L86" s="30">
        <v>0.58002829018795066</v>
      </c>
      <c r="M86" s="30">
        <v>1.0391759864662293</v>
      </c>
      <c r="N86" s="10"/>
      <c r="O86" s="10">
        <v>0.76809658600402986</v>
      </c>
      <c r="P86" s="30">
        <v>1.0197699815035479</v>
      </c>
      <c r="Q86" s="10"/>
      <c r="R86" s="10"/>
      <c r="S86" s="33">
        <f>Table2[[#This Row],[b/wnc,max]]/Table2[[#This Row],[Hnc/H0]]</f>
        <v>0.56878345186505441</v>
      </c>
      <c r="T86" s="35">
        <v>1.248302278394446E-2</v>
      </c>
    </row>
    <row r="87" spans="2:20" x14ac:dyDescent="0.25">
      <c r="B87" s="12">
        <v>513</v>
      </c>
      <c r="C87" s="13">
        <v>24</v>
      </c>
      <c r="D87" s="13">
        <v>9.4382113821138147E-3</v>
      </c>
      <c r="E87" s="13"/>
      <c r="F87" s="13">
        <v>4.8473133628995434E-2</v>
      </c>
      <c r="G87" s="13">
        <v>4.6932163468679747E-2</v>
      </c>
      <c r="H87" s="13">
        <v>5.2753839167283538E-2</v>
      </c>
      <c r="I87" s="13">
        <v>6.598040784116363E-2</v>
      </c>
      <c r="J87" s="13">
        <v>5.1301739088408772E-2</v>
      </c>
      <c r="K87" s="28">
        <v>0.2</v>
      </c>
      <c r="L87" s="30">
        <v>0.56815545207810569</v>
      </c>
      <c r="M87" s="30">
        <v>1.0478482858003717</v>
      </c>
      <c r="N87" s="10"/>
      <c r="O87" s="10">
        <v>0.69741618231263514</v>
      </c>
      <c r="P87" s="30">
        <v>1.0173391777774203</v>
      </c>
      <c r="Q87" s="10"/>
      <c r="R87" s="10"/>
      <c r="S87" s="33">
        <f>Table2[[#This Row],[b/wnc,max]]/Table2[[#This Row],[Hnc/H0]]</f>
        <v>0.55847200667072927</v>
      </c>
      <c r="T87" s="35">
        <v>1.2980072950645238E-2</v>
      </c>
    </row>
    <row r="88" spans="2:20" x14ac:dyDescent="0.25">
      <c r="B88" s="9">
        <v>1210</v>
      </c>
      <c r="C88" s="10">
        <v>13</v>
      </c>
      <c r="D88" s="10">
        <v>9.2278969957081281E-3</v>
      </c>
      <c r="E88" s="10">
        <v>3.3189655172413991E-2</v>
      </c>
      <c r="F88" s="11">
        <v>4.7911790163497087E-2</v>
      </c>
      <c r="G88" s="11">
        <v>4.6908788700324194E-2</v>
      </c>
      <c r="H88" s="11">
        <v>5.2945487563585442E-2</v>
      </c>
      <c r="I88" s="11">
        <v>6.8674712259565243E-2</v>
      </c>
      <c r="J88" s="11">
        <v>5.2222555790492772E-2</v>
      </c>
      <c r="K88" s="10">
        <v>0.22</v>
      </c>
      <c r="L88" s="30">
        <v>0.62295850843136402</v>
      </c>
      <c r="M88" s="30">
        <v>0.95750362853895821</v>
      </c>
      <c r="N88" s="10">
        <v>1.002343332012642</v>
      </c>
      <c r="O88" s="10">
        <v>0.62737841878442202</v>
      </c>
      <c r="P88" s="30">
        <v>0.99845785604221327</v>
      </c>
      <c r="Q88" s="10">
        <v>8.3939916857271018E-3</v>
      </c>
      <c r="R88" s="10">
        <v>0.65432974864275095</v>
      </c>
      <c r="S88" s="33">
        <f>Table2[[#This Row],[b/wnc,max]]/Table2[[#This Row],[Hnc/H0]]</f>
        <v>0.62392068394424682</v>
      </c>
      <c r="T88" s="35">
        <v>1.2828381566233862E-2</v>
      </c>
    </row>
    <row r="89" spans="2:20" x14ac:dyDescent="0.25">
      <c r="B89" s="12">
        <v>512</v>
      </c>
      <c r="C89" s="13">
        <v>5</v>
      </c>
      <c r="D89" s="13">
        <v>5.4905797101449244E-3</v>
      </c>
      <c r="E89" s="13"/>
      <c r="F89" s="27">
        <v>3.7306997194143071E-2</v>
      </c>
      <c r="G89" s="27">
        <v>3.7183800033431871E-2</v>
      </c>
      <c r="H89" s="27">
        <v>4.2588799386887158E-2</v>
      </c>
      <c r="I89" s="27">
        <v>4.8803351048915679E-2</v>
      </c>
      <c r="J89" s="27">
        <v>4.2263613639469698E-2</v>
      </c>
      <c r="K89" s="28">
        <v>0.22</v>
      </c>
      <c r="L89" s="30">
        <v>0.70908629735342721</v>
      </c>
      <c r="M89" s="30">
        <v>0.88909812196055493</v>
      </c>
      <c r="N89" s="10"/>
      <c r="O89" s="10">
        <v>0.75036356665210147</v>
      </c>
      <c r="P89" s="30">
        <v>0.99893916411791672</v>
      </c>
      <c r="Q89" s="10"/>
      <c r="R89" s="10"/>
      <c r="S89" s="33">
        <f>Table2[[#This Row],[b/wnc,max]]/Table2[[#This Row],[Hnc/H0]]</f>
        <v>0.70983932037499464</v>
      </c>
      <c r="T89" s="35">
        <v>9.8078063668449785E-3</v>
      </c>
    </row>
    <row r="90" spans="2:20" x14ac:dyDescent="0.25">
      <c r="B90" s="12">
        <v>510</v>
      </c>
      <c r="C90" s="13">
        <v>6</v>
      </c>
      <c r="D90" s="13">
        <v>5.6230769230769225E-3</v>
      </c>
      <c r="E90" s="13"/>
      <c r="F90" s="13">
        <v>3.4333875514839171E-2</v>
      </c>
      <c r="G90" s="13">
        <v>3.5068007731594568E-2</v>
      </c>
      <c r="H90" s="13">
        <v>4.0216967353015477E-2</v>
      </c>
      <c r="I90" s="27">
        <v>4.4488476457595003E-2</v>
      </c>
      <c r="J90" s="13">
        <v>4.1405834155636853E-2</v>
      </c>
      <c r="K90" s="28">
        <v>0.22</v>
      </c>
      <c r="L90" s="30">
        <v>0.70589750017502384</v>
      </c>
      <c r="M90" s="30">
        <v>0.88756277109118697</v>
      </c>
      <c r="N90" s="10"/>
      <c r="O90" s="10">
        <v>0.92390929715343351</v>
      </c>
      <c r="P90" s="30">
        <v>0.99593431189381554</v>
      </c>
      <c r="Q90" s="10"/>
      <c r="R90" s="10"/>
      <c r="S90" s="33">
        <f>Table2[[#This Row],[b/wnc,max]]/Table2[[#This Row],[Hnc/H0]]</f>
        <v>0.70877917523769896</v>
      </c>
      <c r="T90" s="35">
        <v>9.9284245434096332E-3</v>
      </c>
    </row>
    <row r="91" spans="2:20" x14ac:dyDescent="0.25">
      <c r="B91" s="12">
        <v>512</v>
      </c>
      <c r="C91" s="13">
        <v>10</v>
      </c>
      <c r="D91" s="13">
        <v>6.1771739130434778E-3</v>
      </c>
      <c r="E91" s="13"/>
      <c r="F91" s="27">
        <v>3.820821938340721E-2</v>
      </c>
      <c r="G91" s="27">
        <v>3.9016782096422037E-2</v>
      </c>
      <c r="H91" s="27">
        <v>4.3128544228884021E-2</v>
      </c>
      <c r="I91" s="27">
        <v>5.0884861263495985E-2</v>
      </c>
      <c r="J91" s="27">
        <v>4.4500098653436217E-2</v>
      </c>
      <c r="K91" s="28">
        <v>0.22</v>
      </c>
      <c r="L91" s="30">
        <v>0.69286712831978592</v>
      </c>
      <c r="M91" s="30">
        <v>0.910498952403893</v>
      </c>
      <c r="N91" s="10"/>
      <c r="O91" s="10">
        <v>0.77632313177648826</v>
      </c>
      <c r="P91" s="30">
        <v>1.0040734688488704</v>
      </c>
      <c r="Q91" s="10"/>
      <c r="R91" s="10"/>
      <c r="S91" s="33">
        <f>Table2[[#This Row],[b/wnc,max]]/Table2[[#This Row],[Hnc/H0]]</f>
        <v>0.6900562058612405</v>
      </c>
      <c r="T91" s="35">
        <v>1.0419558142666633E-2</v>
      </c>
    </row>
    <row r="92" spans="2:20" x14ac:dyDescent="0.25">
      <c r="B92" s="12">
        <v>510</v>
      </c>
      <c r="C92" s="13">
        <v>9</v>
      </c>
      <c r="D92" s="13">
        <v>6.3064516129032284E-3</v>
      </c>
      <c r="E92" s="13"/>
      <c r="F92" s="13">
        <v>3.7136721886782395E-2</v>
      </c>
      <c r="G92" s="13">
        <v>3.7440307471632579E-2</v>
      </c>
      <c r="H92" s="13">
        <v>4.2362825648509198E-2</v>
      </c>
      <c r="I92" s="27">
        <v>4.7469788244096242E-2</v>
      </c>
      <c r="J92" s="13">
        <v>4.4891677307854871E-2</v>
      </c>
      <c r="K92" s="28">
        <v>0.22</v>
      </c>
      <c r="L92" s="30">
        <v>0.68989589639413196</v>
      </c>
      <c r="M92" s="30">
        <v>0.90744573459057354</v>
      </c>
      <c r="N92" s="10"/>
      <c r="O92" s="10">
        <v>0.91092028592970131</v>
      </c>
      <c r="P92" s="30">
        <v>1.0004649445075677</v>
      </c>
      <c r="Q92" s="10"/>
      <c r="R92" s="10"/>
      <c r="S92" s="33">
        <f>Table2[[#This Row],[b/wnc,max]]/Table2[[#This Row],[Hnc/H0]]</f>
        <v>0.68957528215413988</v>
      </c>
      <c r="T92" s="35">
        <v>1.0531260099578825E-2</v>
      </c>
    </row>
    <row r="93" spans="2:20" x14ac:dyDescent="0.25">
      <c r="B93" s="12">
        <v>512</v>
      </c>
      <c r="C93" s="13">
        <v>17</v>
      </c>
      <c r="D93" s="13">
        <v>6.6068965517241396E-3</v>
      </c>
      <c r="E93" s="13"/>
      <c r="F93" s="27">
        <v>3.8090476861971145E-2</v>
      </c>
      <c r="G93" s="27">
        <v>3.9877182743121506E-2</v>
      </c>
      <c r="H93" s="27">
        <v>4.3997986392525473E-2</v>
      </c>
      <c r="I93" s="27">
        <v>5.1905473383959295E-2</v>
      </c>
      <c r="J93" s="27">
        <v>4.5561421309531856E-2</v>
      </c>
      <c r="K93" s="28">
        <v>0.22</v>
      </c>
      <c r="L93" s="30">
        <v>0.68308813053849926</v>
      </c>
      <c r="M93" s="30">
        <v>0.92287409672208742</v>
      </c>
      <c r="N93" s="10"/>
      <c r="O93" s="10">
        <v>0.79776728474134784</v>
      </c>
      <c r="P93" s="30">
        <v>1.0073147470100758</v>
      </c>
      <c r="Q93" s="10"/>
      <c r="R93" s="10"/>
      <c r="S93" s="33">
        <f>Table2[[#This Row],[b/wnc,max]]/Table2[[#This Row],[Hnc/H0]]</f>
        <v>0.67812779726103478</v>
      </c>
      <c r="T93" s="35">
        <v>1.0786955575837674E-2</v>
      </c>
    </row>
    <row r="94" spans="2:20" x14ac:dyDescent="0.25">
      <c r="B94" s="12">
        <v>510</v>
      </c>
      <c r="C94" s="13">
        <v>16</v>
      </c>
      <c r="D94" s="13">
        <v>6.8177419354838731E-3</v>
      </c>
      <c r="E94" s="13"/>
      <c r="F94" s="27">
        <v>3.9455741904913917E-2</v>
      </c>
      <c r="G94" s="27">
        <v>3.9581653826213141E-2</v>
      </c>
      <c r="H94" s="27">
        <v>4.4046558750058855E-2</v>
      </c>
      <c r="I94" s="27">
        <v>5.1733891338092759E-2</v>
      </c>
      <c r="J94" s="27">
        <v>4.6224205774353523E-2</v>
      </c>
      <c r="K94" s="28">
        <v>0.22</v>
      </c>
      <c r="L94" s="30">
        <v>0.67839027275644292</v>
      </c>
      <c r="M94" s="30">
        <v>0.92816194214766345</v>
      </c>
      <c r="N94" s="10"/>
      <c r="O94" s="10">
        <v>0.82874149312622081</v>
      </c>
      <c r="P94" s="30">
        <v>1.008506036440338</v>
      </c>
      <c r="Q94" s="10"/>
      <c r="R94" s="10"/>
      <c r="S94" s="33">
        <f>Table2[[#This Row],[b/wnc,max]]/Table2[[#This Row],[Hnc/H0]]</f>
        <v>0.67266852973028857</v>
      </c>
      <c r="T94" s="35">
        <v>1.0963289775490158E-2</v>
      </c>
    </row>
    <row r="95" spans="2:20" x14ac:dyDescent="0.25">
      <c r="B95" s="12">
        <v>512</v>
      </c>
      <c r="C95" s="13">
        <v>22</v>
      </c>
      <c r="D95" s="13">
        <v>7.1600000000000006E-3</v>
      </c>
      <c r="E95" s="13"/>
      <c r="F95" s="27">
        <v>4.0858652383299505E-2</v>
      </c>
      <c r="G95" s="27">
        <v>4.1310873797020455E-2</v>
      </c>
      <c r="H95" s="27">
        <v>4.6012067448584722E-2</v>
      </c>
      <c r="I95" s="27">
        <v>5.441673098727641E-2</v>
      </c>
      <c r="J95" s="27">
        <v>4.7807614044150397E-2</v>
      </c>
      <c r="K95" s="28">
        <v>0.22</v>
      </c>
      <c r="L95" s="30">
        <v>0.67090046258628588</v>
      </c>
      <c r="M95" s="30">
        <v>0.93693353559798487</v>
      </c>
      <c r="N95" s="10"/>
      <c r="O95" s="10">
        <v>0.78574971675940519</v>
      </c>
      <c r="P95" s="30">
        <v>1.010680116011375</v>
      </c>
      <c r="Q95" s="10"/>
      <c r="R95" s="10"/>
      <c r="S95" s="33">
        <f>Table2[[#This Row],[b/wnc,max]]/Table2[[#This Row],[Hnc/H0]]</f>
        <v>0.66381088532143939</v>
      </c>
      <c r="T95" s="35">
        <v>1.124439558002358E-2</v>
      </c>
    </row>
    <row r="96" spans="2:20" x14ac:dyDescent="0.25">
      <c r="B96" s="12">
        <v>510</v>
      </c>
      <c r="C96" s="13">
        <v>19</v>
      </c>
      <c r="D96" s="13">
        <v>7.2050000000000005E-3</v>
      </c>
      <c r="E96" s="13"/>
      <c r="F96" s="27">
        <v>4.0766788609022823E-2</v>
      </c>
      <c r="G96" s="27">
        <v>4.0550963450441888E-2</v>
      </c>
      <c r="H96" s="27">
        <v>4.4778688628925437E-2</v>
      </c>
      <c r="I96" s="27">
        <v>6.322359822815983E-2</v>
      </c>
      <c r="J96" s="27">
        <v>4.6941357298575938E-2</v>
      </c>
      <c r="K96" s="28">
        <v>0.22</v>
      </c>
      <c r="L96" s="30">
        <v>0.66992798826049182</v>
      </c>
      <c r="M96" s="30">
        <v>0.88808253027605633</v>
      </c>
      <c r="N96" s="10"/>
      <c r="O96" s="10">
        <v>0.58160243183353777</v>
      </c>
      <c r="P96" s="30">
        <v>0.97760370825102316</v>
      </c>
      <c r="Q96" s="10"/>
      <c r="R96" s="10"/>
      <c r="S96" s="33">
        <f>Table2[[#This Row],[b/wnc,max]]/Table2[[#This Row],[Hnc/H0]]</f>
        <v>0.6852756209967974</v>
      </c>
      <c r="T96" s="35">
        <v>1.128090221904525E-2</v>
      </c>
    </row>
    <row r="97" spans="2:20" x14ac:dyDescent="0.25">
      <c r="B97" s="12">
        <v>512</v>
      </c>
      <c r="C97" s="13">
        <v>29</v>
      </c>
      <c r="D97" s="13">
        <v>7.7481927710843406E-3</v>
      </c>
      <c r="E97" s="13"/>
      <c r="F97" s="13">
        <v>4.3113237859064554E-2</v>
      </c>
      <c r="G97" s="13">
        <v>4.3157897692077569E-2</v>
      </c>
      <c r="H97" s="13">
        <v>4.7514660674327462E-2</v>
      </c>
      <c r="I97" s="27">
        <v>5.6712518378698458E-2</v>
      </c>
      <c r="J97" s="13">
        <v>4.9753618456863435E-2</v>
      </c>
      <c r="K97" s="28">
        <v>0.22</v>
      </c>
      <c r="L97" s="30">
        <v>0.65840788050822996</v>
      </c>
      <c r="M97" s="30">
        <v>0.95163395832718944</v>
      </c>
      <c r="N97" s="10"/>
      <c r="O97" s="10">
        <v>0.781754686029135</v>
      </c>
      <c r="P97" s="30">
        <v>1.0143533372361551</v>
      </c>
      <c r="Q97" s="10"/>
      <c r="R97" s="10"/>
      <c r="S97" s="33">
        <f>Table2[[#This Row],[b/wnc,max]]/Table2[[#This Row],[Hnc/H0]]</f>
        <v>0.64909125483060715</v>
      </c>
      <c r="T97" s="35">
        <v>1.171376447880418E-2</v>
      </c>
    </row>
    <row r="98" spans="2:20" x14ac:dyDescent="0.25">
      <c r="B98" s="12">
        <v>513</v>
      </c>
      <c r="C98" s="13">
        <v>4</v>
      </c>
      <c r="D98" s="13">
        <v>8.116129032258064E-3</v>
      </c>
      <c r="E98" s="13"/>
      <c r="F98" s="13">
        <v>4.5118290333973174E-2</v>
      </c>
      <c r="G98" s="13">
        <v>4.3966009303742365E-2</v>
      </c>
      <c r="H98" s="13">
        <v>4.8486240354811326E-2</v>
      </c>
      <c r="I98" s="27">
        <v>4.8685157234713804E-2</v>
      </c>
      <c r="J98" s="13">
        <v>5.0595501913449636E-2</v>
      </c>
      <c r="K98" s="28">
        <v>0.22</v>
      </c>
      <c r="L98" s="30">
        <v>0.65082712183770686</v>
      </c>
      <c r="M98" s="30">
        <v>0.89710810093549986</v>
      </c>
      <c r="N98" s="10"/>
      <c r="O98" s="10">
        <v>1.1145766364351504</v>
      </c>
      <c r="P98" s="30">
        <v>0.97462672159345343</v>
      </c>
      <c r="Q98" s="10"/>
      <c r="R98" s="10"/>
      <c r="S98" s="33">
        <f>Table2[[#This Row],[b/wnc,max]]/Table2[[#This Row],[Hnc/H0]]</f>
        <v>0.66777065251570922</v>
      </c>
      <c r="T98" s="35">
        <v>1.19992589959031E-2</v>
      </c>
    </row>
    <row r="99" spans="2:20" x14ac:dyDescent="0.25">
      <c r="B99" s="12">
        <v>513</v>
      </c>
      <c r="C99" s="13">
        <v>11</v>
      </c>
      <c r="D99" s="13">
        <v>8.5855999999999953E-3</v>
      </c>
      <c r="E99" s="13"/>
      <c r="F99" s="13">
        <v>4.5797462932231796E-2</v>
      </c>
      <c r="G99" s="13">
        <v>4.5213542400301454E-2</v>
      </c>
      <c r="H99" s="13">
        <v>4.9533530534527824E-2</v>
      </c>
      <c r="I99" s="27">
        <v>5.4117257834792924E-2</v>
      </c>
      <c r="J99" s="13">
        <v>5.0673787818550871E-2</v>
      </c>
      <c r="K99" s="28">
        <v>0.22</v>
      </c>
      <c r="L99" s="30">
        <v>0.64140419975804497</v>
      </c>
      <c r="M99" s="30">
        <v>0.95465931858604403</v>
      </c>
      <c r="N99" s="10"/>
      <c r="O99" s="10">
        <v>0.95280150731387558</v>
      </c>
      <c r="P99" s="30">
        <v>1.0080287137425616</v>
      </c>
      <c r="Q99" s="10"/>
      <c r="R99" s="10"/>
      <c r="S99" s="33">
        <f>Table2[[#This Row],[b/wnc,max]]/Table2[[#This Row],[Hnc/H0]]</f>
        <v>0.63629556481250382</v>
      </c>
      <c r="T99" s="35">
        <v>1.2355230455949539E-2</v>
      </c>
    </row>
    <row r="100" spans="2:20" x14ac:dyDescent="0.25">
      <c r="B100" s="12">
        <v>513</v>
      </c>
      <c r="C100" s="13">
        <v>16</v>
      </c>
      <c r="D100" s="13">
        <v>8.7324999999999972E-3</v>
      </c>
      <c r="E100" s="13"/>
      <c r="F100" s="13">
        <v>4.6428185959048802E-2</v>
      </c>
      <c r="G100" s="13">
        <v>4.5579814854952709E-2</v>
      </c>
      <c r="H100" s="13">
        <v>4.9988568864876154E-2</v>
      </c>
      <c r="I100" s="27">
        <v>5.6705230238940897E-2</v>
      </c>
      <c r="J100" s="13">
        <v>5.1149594142939153E-2</v>
      </c>
      <c r="K100" s="28">
        <v>0.22</v>
      </c>
      <c r="L100" s="30">
        <v>0.63851151076467716</v>
      </c>
      <c r="M100" s="30">
        <v>0.97045958011451527</v>
      </c>
      <c r="N100" s="10"/>
      <c r="O100" s="10">
        <v>0.88129737679802522</v>
      </c>
      <c r="P100" s="30">
        <v>1.0168197841875735</v>
      </c>
      <c r="Q100" s="10"/>
      <c r="R100" s="10"/>
      <c r="S100" s="33">
        <f>Table2[[#This Row],[b/wnc,max]]/Table2[[#This Row],[Hnc/H0]]</f>
        <v>0.62794953510354834</v>
      </c>
      <c r="T100" s="35">
        <v>1.2464809543236491E-2</v>
      </c>
    </row>
    <row r="101" spans="2:20" x14ac:dyDescent="0.25">
      <c r="B101" s="12">
        <v>513</v>
      </c>
      <c r="C101" s="13">
        <v>23</v>
      </c>
      <c r="D101" s="13">
        <v>9.431404958677678E-3</v>
      </c>
      <c r="E101" s="13"/>
      <c r="F101" s="13">
        <v>4.8246473693394437E-2</v>
      </c>
      <c r="G101" s="13">
        <v>4.6948436915279571E-2</v>
      </c>
      <c r="H101" s="13">
        <v>5.1116514172322776E-2</v>
      </c>
      <c r="I101" s="13">
        <v>5.8921780723E-2</v>
      </c>
      <c r="J101" s="13">
        <v>5.1804805508711332E-2</v>
      </c>
      <c r="K101" s="28">
        <v>0.22</v>
      </c>
      <c r="L101" s="30">
        <v>0.62509884911448521</v>
      </c>
      <c r="M101" s="30">
        <v>0.98635596657544788</v>
      </c>
      <c r="N101" s="10"/>
      <c r="O101" s="10">
        <v>0.88008813189370461</v>
      </c>
      <c r="P101" s="30">
        <v>1.0200356584284807</v>
      </c>
      <c r="Q101" s="10"/>
      <c r="R101" s="10"/>
      <c r="S101" s="33">
        <f>Table2[[#This Row],[b/wnc,max]]/Table2[[#This Row],[Hnc/H0]]</f>
        <v>0.61282058519164384</v>
      </c>
      <c r="T101" s="35">
        <v>1.2975187659458126E-2</v>
      </c>
    </row>
    <row r="102" spans="2:20" x14ac:dyDescent="0.25">
      <c r="B102" s="9">
        <v>1210</v>
      </c>
      <c r="C102" s="10">
        <v>9</v>
      </c>
      <c r="D102" s="10">
        <v>6.9276699029126188E-3</v>
      </c>
      <c r="E102" s="10">
        <v>2.4630541871921183E-2</v>
      </c>
      <c r="F102" s="11">
        <v>4.0320055431817707E-2</v>
      </c>
      <c r="G102" s="11">
        <v>4.1351198220696536E-2</v>
      </c>
      <c r="H102" s="11">
        <v>4.4120492473629085E-2</v>
      </c>
      <c r="I102" s="11">
        <v>5.4714687588424411E-2</v>
      </c>
      <c r="J102" s="11">
        <v>5.0108966312100919E-2</v>
      </c>
      <c r="K102" s="10">
        <v>0.23400000000000001</v>
      </c>
      <c r="L102" s="30">
        <v>0.71409669215985772</v>
      </c>
      <c r="M102" s="30">
        <v>0.89667270242581543</v>
      </c>
      <c r="N102" s="10">
        <v>2.2495007850587716</v>
      </c>
      <c r="O102" s="10">
        <v>0.75187503969517644</v>
      </c>
      <c r="P102" s="30">
        <v>1.0052871046389948</v>
      </c>
      <c r="Q102" s="10">
        <v>1.071292150716489E-2</v>
      </c>
      <c r="R102" s="10">
        <v>0.96912212661733199</v>
      </c>
      <c r="S102" s="33">
        <f>Table2[[#This Row],[b/wnc,max]]/Table2[[#This Row],[Hnc/H0]]</f>
        <v>0.71034104472701309</v>
      </c>
      <c r="T102" s="35">
        <v>1.1054253342205445E-2</v>
      </c>
    </row>
    <row r="103" spans="2:20" x14ac:dyDescent="0.25">
      <c r="B103" s="9">
        <v>1210</v>
      </c>
      <c r="C103" s="10">
        <v>12</v>
      </c>
      <c r="D103" s="10">
        <v>8.6886718749999755E-3</v>
      </c>
      <c r="E103" s="10">
        <v>3.8367346938775415E-2</v>
      </c>
      <c r="F103" s="10">
        <v>4.5867430575209762E-2</v>
      </c>
      <c r="G103" s="10">
        <v>4.5324212728285643E-2</v>
      </c>
      <c r="H103" s="10">
        <v>4.8359932344669364E-2</v>
      </c>
      <c r="I103" s="11">
        <v>5.7848014496176034E-2</v>
      </c>
      <c r="J103" s="10">
        <v>5.1853124856862616E-2</v>
      </c>
      <c r="K103" s="10">
        <v>0.23400000000000001</v>
      </c>
      <c r="L103" s="30">
        <v>0.67399508849149814</v>
      </c>
      <c r="M103" s="30">
        <v>0.93721742367087646</v>
      </c>
      <c r="N103" s="10">
        <v>1.453389517090383</v>
      </c>
      <c r="O103" s="10">
        <v>0.8418742533260698</v>
      </c>
      <c r="P103" s="30">
        <v>1.0145840684366418</v>
      </c>
      <c r="Q103" s="10">
        <v>1.2966545376372037E-2</v>
      </c>
      <c r="R103" s="10">
        <v>1.0429804669854696</v>
      </c>
      <c r="S103" s="33">
        <f>Table2[[#This Row],[b/wnc,max]]/Table2[[#This Row],[Hnc/H0]]</f>
        <v>0.66430679276291771</v>
      </c>
      <c r="T103" s="35">
        <v>1.2432203465755493E-2</v>
      </c>
    </row>
    <row r="104" spans="2:20" x14ac:dyDescent="0.25">
      <c r="B104" s="9">
        <v>1210</v>
      </c>
      <c r="C104" s="10">
        <v>15</v>
      </c>
      <c r="D104" s="10">
        <v>9.3566765578634963E-3</v>
      </c>
      <c r="E104" s="10">
        <v>4.6726190476190442E-2</v>
      </c>
      <c r="F104" s="11">
        <v>4.8900863513841084E-2</v>
      </c>
      <c r="G104" s="11">
        <v>4.7296952392808379E-2</v>
      </c>
      <c r="H104" s="11">
        <v>5.0473899897243539E-2</v>
      </c>
      <c r="I104" s="11">
        <v>6.0262499728647917E-2</v>
      </c>
      <c r="J104" s="11">
        <v>5.4226010484751536E-2</v>
      </c>
      <c r="K104" s="10">
        <v>0.23400000000000001</v>
      </c>
      <c r="L104" s="30">
        <v>0.65993698132458611</v>
      </c>
      <c r="M104" s="30">
        <v>0.95164457462476348</v>
      </c>
      <c r="N104" s="10">
        <v>1.3398216733533723</v>
      </c>
      <c r="O104" s="10">
        <v>0.83373426506013748</v>
      </c>
      <c r="P104" s="30">
        <v>1.0172955788544675</v>
      </c>
      <c r="Q104" s="10">
        <v>1.2958971948460674E-2</v>
      </c>
      <c r="R104" s="10">
        <v>1.0029040761119024</v>
      </c>
      <c r="S104" s="33">
        <f>Table2[[#This Row],[b/wnc,max]]/Table2[[#This Row],[Hnc/H0]]</f>
        <v>0.64871704452673684</v>
      </c>
      <c r="T104" s="35">
        <v>1.2921447082656721E-2</v>
      </c>
    </row>
    <row r="105" spans="2:20" x14ac:dyDescent="0.25">
      <c r="B105" s="9">
        <v>1210</v>
      </c>
      <c r="C105" s="10">
        <v>5</v>
      </c>
      <c r="D105" s="10">
        <v>6.5988235294117603E-3</v>
      </c>
      <c r="E105" s="10">
        <v>1.535433070866144E-2</v>
      </c>
      <c r="F105" s="10">
        <v>3.9807778657675097E-2</v>
      </c>
      <c r="G105" s="10">
        <v>4.0128811593071946E-2</v>
      </c>
      <c r="H105" s="10">
        <v>4.2879508108227514E-2</v>
      </c>
      <c r="I105" s="11">
        <v>4.8819589609328105E-2</v>
      </c>
      <c r="J105" s="10">
        <v>4.6317214325774729E-2</v>
      </c>
      <c r="K105" s="10">
        <v>0.23400000000000001</v>
      </c>
      <c r="L105" s="30">
        <v>0.72211989054450043</v>
      </c>
      <c r="M105" s="30">
        <v>0.88531220093978225</v>
      </c>
      <c r="N105" s="10">
        <v>1.7093783841041534</v>
      </c>
      <c r="O105" s="10">
        <v>0.90122008072829662</v>
      </c>
      <c r="P105" s="30">
        <v>1.0011158299745251</v>
      </c>
      <c r="Q105" s="10">
        <v>1.4055672693608131E-2</v>
      </c>
      <c r="R105" s="10">
        <v>1.3038471029209771</v>
      </c>
      <c r="S105" s="33">
        <f>Table2[[#This Row],[b/wnc,max]]/Table2[[#This Row],[Hnc/H0]]</f>
        <v>0.72131502561784067</v>
      </c>
      <c r="T105" s="35">
        <v>1.0780154100982813E-2</v>
      </c>
    </row>
    <row r="106" spans="2:20" x14ac:dyDescent="0.25">
      <c r="B106" s="12">
        <v>510</v>
      </c>
      <c r="C106" s="13">
        <v>3</v>
      </c>
      <c r="D106" s="13">
        <v>5.4327868852459054E-3</v>
      </c>
      <c r="E106" s="13"/>
      <c r="F106" s="27">
        <v>3.5152642955035673E-2</v>
      </c>
      <c r="G106" s="27">
        <v>3.5218672333098555E-2</v>
      </c>
      <c r="H106" s="27">
        <v>4.0640689404503175E-2</v>
      </c>
      <c r="I106" s="27">
        <v>4.1006052189666797E-2</v>
      </c>
      <c r="J106" s="27">
        <v>4.1516843873856409E-2</v>
      </c>
      <c r="K106" s="28">
        <v>0.23400000000000001</v>
      </c>
      <c r="L106" s="30">
        <v>0.75569899337899893</v>
      </c>
      <c r="M106" s="30">
        <v>0.82845593643703941</v>
      </c>
      <c r="N106" s="10"/>
      <c r="O106" s="10">
        <v>1.0479824800975699</v>
      </c>
      <c r="P106" s="30">
        <v>0.97684123415009627</v>
      </c>
      <c r="Q106" s="10"/>
      <c r="R106" s="10"/>
      <c r="S106" s="33">
        <f>Table2[[#This Row],[b/wnc,max]]/Table2[[#This Row],[Hnc/H0]]</f>
        <v>0.77361496112159633</v>
      </c>
      <c r="T106" s="35">
        <v>9.7547860556458817E-3</v>
      </c>
    </row>
    <row r="107" spans="2:20" x14ac:dyDescent="0.25">
      <c r="B107" s="12">
        <v>512</v>
      </c>
      <c r="C107" s="13">
        <v>2</v>
      </c>
      <c r="D107" s="13">
        <v>5.4535714285714292E-3</v>
      </c>
      <c r="E107" s="13"/>
      <c r="F107" s="27">
        <v>3.8815244717938999E-2</v>
      </c>
      <c r="G107" s="27">
        <v>3.6719036637194571E-2</v>
      </c>
      <c r="H107" s="27">
        <v>4.144858354757669E-2</v>
      </c>
      <c r="I107" s="27">
        <v>4.4895020995651097E-2</v>
      </c>
      <c r="J107" s="27">
        <v>4.1747334326690935E-2</v>
      </c>
      <c r="K107" s="28">
        <v>0.23400000000000001</v>
      </c>
      <c r="L107" s="30">
        <v>0.75516280652390411</v>
      </c>
      <c r="M107" s="30">
        <v>0.86080128750238027</v>
      </c>
      <c r="N107" s="10"/>
      <c r="O107" s="10">
        <v>0.88006705460016388</v>
      </c>
      <c r="P107" s="30">
        <v>0.99906341933416132</v>
      </c>
      <c r="Q107" s="10"/>
      <c r="R107" s="10"/>
      <c r="S107" s="33">
        <f>Table2[[#This Row],[b/wnc,max]]/Table2[[#This Row],[Hnc/H0]]</f>
        <v>0.75587074044527836</v>
      </c>
      <c r="T107" s="35">
        <v>9.7738832454085222E-3</v>
      </c>
    </row>
    <row r="108" spans="2:20" x14ac:dyDescent="0.25">
      <c r="B108" s="12">
        <v>512</v>
      </c>
      <c r="C108" s="13">
        <v>11</v>
      </c>
      <c r="D108" s="13">
        <v>6.2323232323232289E-3</v>
      </c>
      <c r="E108" s="13"/>
      <c r="F108" s="27">
        <v>3.8030432184002087E-2</v>
      </c>
      <c r="G108" s="27">
        <v>3.8919918953902989E-2</v>
      </c>
      <c r="H108" s="27">
        <v>4.3241739250327066E-2</v>
      </c>
      <c r="I108" s="27">
        <v>4.7690342575201695E-2</v>
      </c>
      <c r="J108" s="27">
        <v>4.4767911597156061E-2</v>
      </c>
      <c r="K108" s="28">
        <v>0.23400000000000001</v>
      </c>
      <c r="L108" s="30">
        <v>0.7356071746002405</v>
      </c>
      <c r="M108" s="30">
        <v>0.87803711201894541</v>
      </c>
      <c r="N108" s="10"/>
      <c r="O108" s="10">
        <v>0.8919255844814119</v>
      </c>
      <c r="P108" s="30">
        <v>1.001748060033572</v>
      </c>
      <c r="Q108" s="10"/>
      <c r="R108" s="10"/>
      <c r="S108" s="33">
        <f>Table2[[#This Row],[b/wnc,max]]/Table2[[#This Row],[Hnc/H0]]</f>
        <v>0.73432353298052588</v>
      </c>
      <c r="T108" s="35">
        <v>1.0467336868257399E-2</v>
      </c>
    </row>
    <row r="109" spans="2:20" x14ac:dyDescent="0.25">
      <c r="B109" s="12">
        <v>510</v>
      </c>
      <c r="C109" s="13">
        <v>10</v>
      </c>
      <c r="D109" s="13">
        <v>6.3523076923076944E-3</v>
      </c>
      <c r="E109" s="13"/>
      <c r="F109" s="13">
        <v>3.7752137590287581E-2</v>
      </c>
      <c r="G109" s="13">
        <v>3.8098147493524866E-2</v>
      </c>
      <c r="H109" s="13">
        <v>4.2695920284638589E-2</v>
      </c>
      <c r="I109" s="27">
        <v>4.8362417958357801E-2</v>
      </c>
      <c r="J109" s="13">
        <v>4.5232523165049908E-2</v>
      </c>
      <c r="K109" s="28">
        <v>0.23400000000000001</v>
      </c>
      <c r="L109" s="30">
        <v>0.73268387161679649</v>
      </c>
      <c r="M109" s="30">
        <v>0.8817173661863027</v>
      </c>
      <c r="N109" s="10"/>
      <c r="O109" s="10">
        <v>0.88403611325768117</v>
      </c>
      <c r="P109" s="30">
        <v>1.0030223046235196</v>
      </c>
      <c r="Q109" s="10"/>
      <c r="R109" s="10"/>
      <c r="S109" s="33">
        <f>Table2[[#This Row],[b/wnc,max]]/Table2[[#This Row],[Hnc/H0]]</f>
        <v>0.73047615017076462</v>
      </c>
      <c r="T109" s="35">
        <v>1.0570634415313446E-2</v>
      </c>
    </row>
    <row r="110" spans="2:20" x14ac:dyDescent="0.25">
      <c r="B110" s="12">
        <v>512</v>
      </c>
      <c r="C110" s="13">
        <v>16</v>
      </c>
      <c r="D110" s="13">
        <v>6.647945205479457E-3</v>
      </c>
      <c r="E110" s="13"/>
      <c r="F110" s="27">
        <v>3.8911574501800966E-2</v>
      </c>
      <c r="G110" s="27">
        <v>4.0253307985250779E-2</v>
      </c>
      <c r="H110" s="27">
        <v>4.452670988789343E-2</v>
      </c>
      <c r="I110" s="27">
        <v>4.9089865829884741E-2</v>
      </c>
      <c r="J110" s="27">
        <v>4.6584623702641194E-2</v>
      </c>
      <c r="K110" s="28">
        <v>0.23400000000000001</v>
      </c>
      <c r="L110" s="30">
        <v>0.72557914770879828</v>
      </c>
      <c r="M110" s="30">
        <v>0.88686058120364764</v>
      </c>
      <c r="N110" s="10"/>
      <c r="O110" s="10">
        <v>0.89794708918617117</v>
      </c>
      <c r="P110" s="30">
        <v>1.0036049668848739</v>
      </c>
      <c r="Q110" s="10"/>
      <c r="R110" s="10"/>
      <c r="S110" s="33">
        <f>Table2[[#This Row],[b/wnc,max]]/Table2[[#This Row],[Hnc/H0]]</f>
        <v>0.72297285450962834</v>
      </c>
      <c r="T110" s="35">
        <v>1.0821481260688439E-2</v>
      </c>
    </row>
    <row r="111" spans="2:20" x14ac:dyDescent="0.25">
      <c r="B111" s="12">
        <v>510</v>
      </c>
      <c r="C111" s="13">
        <v>15</v>
      </c>
      <c r="D111" s="13">
        <v>6.7347826086956554E-3</v>
      </c>
      <c r="E111" s="13"/>
      <c r="F111" s="13">
        <v>3.9791545856329519E-2</v>
      </c>
      <c r="G111" s="13">
        <v>3.9462951798800071E-2</v>
      </c>
      <c r="H111" s="13">
        <v>4.4052197189123225E-2</v>
      </c>
      <c r="I111" s="27">
        <v>5.0287113541888799E-2</v>
      </c>
      <c r="J111" s="13">
        <v>4.6815828841957306E-2</v>
      </c>
      <c r="K111" s="28">
        <v>0.23400000000000001</v>
      </c>
      <c r="L111" s="30">
        <v>0.7235183876215463</v>
      </c>
      <c r="M111" s="30">
        <v>0.8922476479511402</v>
      </c>
      <c r="N111" s="10"/>
      <c r="O111" s="10">
        <v>0.86675038385979497</v>
      </c>
      <c r="P111" s="30">
        <v>1.0064301608452888</v>
      </c>
      <c r="Q111" s="10"/>
      <c r="R111" s="10"/>
      <c r="S111" s="33">
        <f>Table2[[#This Row],[b/wnc,max]]/Table2[[#This Row],[Hnc/H0]]</f>
        <v>0.71889577217545997</v>
      </c>
      <c r="T111" s="35">
        <v>1.0894205530370873E-2</v>
      </c>
    </row>
    <row r="112" spans="2:20" x14ac:dyDescent="0.25">
      <c r="B112" s="12">
        <v>512</v>
      </c>
      <c r="C112" s="13">
        <v>23</v>
      </c>
      <c r="D112" s="13">
        <v>7.1845070422535242E-3</v>
      </c>
      <c r="E112" s="13"/>
      <c r="F112" s="13">
        <v>4.0594442345582044E-2</v>
      </c>
      <c r="G112" s="13">
        <v>4.1467611192322125E-2</v>
      </c>
      <c r="H112" s="13">
        <v>4.5833109386894125E-2</v>
      </c>
      <c r="I112" s="27">
        <v>5.0765510680352142E-2</v>
      </c>
      <c r="J112" s="13">
        <v>4.8281252894498007E-2</v>
      </c>
      <c r="K112" s="28">
        <v>0.23400000000000001</v>
      </c>
      <c r="L112" s="30">
        <v>0.71303044338374211</v>
      </c>
      <c r="M112" s="30">
        <v>0.89762679539653634</v>
      </c>
      <c r="N112" s="10"/>
      <c r="O112" s="10">
        <v>0.90719631870247142</v>
      </c>
      <c r="P112" s="30">
        <v>1.0059245821128546</v>
      </c>
      <c r="Q112" s="10"/>
      <c r="R112" s="10"/>
      <c r="S112" s="33">
        <f>Table2[[#This Row],[b/wnc,max]]/Table2[[#This Row],[Hnc/H0]]</f>
        <v>0.7088309164153096</v>
      </c>
      <c r="T112" s="35">
        <v>1.1264289863119789E-2</v>
      </c>
    </row>
    <row r="113" spans="2:20" x14ac:dyDescent="0.25">
      <c r="B113" s="12">
        <v>510</v>
      </c>
      <c r="C113" s="13">
        <v>20</v>
      </c>
      <c r="D113" s="13">
        <v>7.2290322580645184E-3</v>
      </c>
      <c r="E113" s="13"/>
      <c r="F113" s="27">
        <v>4.1090628330067845E-2</v>
      </c>
      <c r="G113" s="27">
        <v>4.0952013416589536E-2</v>
      </c>
      <c r="H113" s="27">
        <v>4.4853174074565835E-2</v>
      </c>
      <c r="I113" s="27">
        <v>5.5599391442847958E-2</v>
      </c>
      <c r="J113" s="27">
        <v>4.847155629031033E-2</v>
      </c>
      <c r="K113" s="28">
        <v>0.23400000000000001</v>
      </c>
      <c r="L113" s="30">
        <v>0.71200859706666186</v>
      </c>
      <c r="M113" s="30">
        <v>0.90440603785422458</v>
      </c>
      <c r="N113" s="10"/>
      <c r="O113" s="10">
        <v>0.7594213360220643</v>
      </c>
      <c r="P113" s="30">
        <v>1.0100928251005656</v>
      </c>
      <c r="Q113" s="10"/>
      <c r="R113" s="10"/>
      <c r="S113" s="33">
        <f>Table2[[#This Row],[b/wnc,max]]/Table2[[#This Row],[Hnc/H0]]</f>
        <v>0.70489422295992821</v>
      </c>
      <c r="T113" s="35">
        <v>1.1300356659695416E-2</v>
      </c>
    </row>
    <row r="114" spans="2:20" x14ac:dyDescent="0.25">
      <c r="B114" s="12">
        <v>512</v>
      </c>
      <c r="C114" s="13">
        <v>28</v>
      </c>
      <c r="D114" s="13">
        <v>7.7414634146341444E-3</v>
      </c>
      <c r="E114" s="13"/>
      <c r="F114" s="13">
        <v>4.2989830048835657E-2</v>
      </c>
      <c r="G114" s="13">
        <v>4.3070644162650593E-2</v>
      </c>
      <c r="H114" s="13">
        <v>4.7418290377281673E-2</v>
      </c>
      <c r="I114" s="27">
        <v>5.2664259810513973E-2</v>
      </c>
      <c r="J114" s="13">
        <v>4.995404068900202E-2</v>
      </c>
      <c r="K114" s="28">
        <v>0.23400000000000001</v>
      </c>
      <c r="L114" s="30">
        <v>0.70045578438404676</v>
      </c>
      <c r="M114" s="30">
        <v>0.90969720102601526</v>
      </c>
      <c r="N114" s="10"/>
      <c r="O114" s="10">
        <v>0.90777418320773795</v>
      </c>
      <c r="P114" s="30">
        <v>1.0091132277165955</v>
      </c>
      <c r="Q114" s="10"/>
      <c r="R114" s="10"/>
      <c r="S114" s="33">
        <f>Table2[[#This Row],[b/wnc,max]]/Table2[[#This Row],[Hnc/H0]]</f>
        <v>0.69413001945185715</v>
      </c>
      <c r="T114" s="35">
        <v>1.1708486910201059E-2</v>
      </c>
    </row>
    <row r="115" spans="2:20" x14ac:dyDescent="0.25">
      <c r="B115" s="12">
        <v>513</v>
      </c>
      <c r="C115" s="13">
        <v>5</v>
      </c>
      <c r="D115" s="13">
        <v>8.2141666666666578E-3</v>
      </c>
      <c r="E115" s="13"/>
      <c r="F115" s="13">
        <v>4.5484011227834742E-2</v>
      </c>
      <c r="G115" s="13">
        <v>4.4369296894612477E-2</v>
      </c>
      <c r="H115" s="13">
        <v>4.8377247846326597E-2</v>
      </c>
      <c r="I115" s="27">
        <v>5.5915249054483029E-2</v>
      </c>
      <c r="J115" s="13">
        <v>5.1161508376713891E-2</v>
      </c>
      <c r="K115" s="28">
        <v>0.23400000000000001</v>
      </c>
      <c r="L115" s="30">
        <v>0.69012617131175802</v>
      </c>
      <c r="M115" s="30">
        <v>0.92628329941728527</v>
      </c>
      <c r="N115" s="10"/>
      <c r="O115" s="10">
        <v>0.85302168043161064</v>
      </c>
      <c r="P115" s="30">
        <v>1.0160479651920034</v>
      </c>
      <c r="Q115" s="10"/>
      <c r="R115" s="10"/>
      <c r="S115" s="33">
        <f>Table2[[#This Row],[b/wnc,max]]/Table2[[#This Row],[Hnc/H0]]</f>
        <v>0.67922597648364402</v>
      </c>
      <c r="T115" s="35">
        <v>1.2074343323600772E-2</v>
      </c>
    </row>
    <row r="116" spans="2:20" x14ac:dyDescent="0.25">
      <c r="B116" s="12">
        <v>513</v>
      </c>
      <c r="C116" s="13">
        <v>10</v>
      </c>
      <c r="D116" s="13">
        <v>8.5525000000000011E-3</v>
      </c>
      <c r="E116" s="13"/>
      <c r="F116" s="13">
        <v>4.5629275922498436E-2</v>
      </c>
      <c r="G116" s="13">
        <v>4.5163559821234565E-2</v>
      </c>
      <c r="H116" s="13">
        <v>4.9502632633072127E-2</v>
      </c>
      <c r="I116" s="11">
        <v>5.7523235227146495E-2</v>
      </c>
      <c r="J116" s="13">
        <v>5.2401979550131005E-2</v>
      </c>
      <c r="K116" s="28">
        <v>0.23400000000000001</v>
      </c>
      <c r="L116" s="30">
        <v>0.68291795096665597</v>
      </c>
      <c r="M116" s="30">
        <v>0.93455918058108811</v>
      </c>
      <c r="N116" s="10"/>
      <c r="O116" s="10">
        <v>0.83826816864888376</v>
      </c>
      <c r="P116" s="30">
        <v>1.0185584519940034</v>
      </c>
      <c r="Q116" s="10"/>
      <c r="R116" s="10"/>
      <c r="S116" s="33">
        <f>Table2[[#This Row],[b/wnc,max]]/Table2[[#This Row],[Hnc/H0]]</f>
        <v>0.67047497336036688</v>
      </c>
      <c r="T116" s="35">
        <v>1.2330423810866865E-2</v>
      </c>
    </row>
    <row r="117" spans="2:20" x14ac:dyDescent="0.25">
      <c r="B117" s="12">
        <v>513</v>
      </c>
      <c r="C117" s="13">
        <v>17</v>
      </c>
      <c r="D117" s="13">
        <v>8.702499999999995E-3</v>
      </c>
      <c r="E117" s="13"/>
      <c r="F117" s="13">
        <v>4.6382512942175817E-2</v>
      </c>
      <c r="G117" s="13">
        <v>4.5701652842377843E-2</v>
      </c>
      <c r="H117" s="13">
        <v>4.9961350172415563E-2</v>
      </c>
      <c r="I117" s="13">
        <v>5.5777888435773068E-2</v>
      </c>
      <c r="J117" s="13">
        <v>5.2871479047197335E-2</v>
      </c>
      <c r="K117" s="28">
        <v>0.23400000000000001</v>
      </c>
      <c r="L117" s="30">
        <v>0.67977014384026013</v>
      </c>
      <c r="M117" s="30">
        <v>0.92986769408245906</v>
      </c>
      <c r="N117" s="10"/>
      <c r="O117" s="10">
        <v>0.90826918730868844</v>
      </c>
      <c r="P117" s="30">
        <v>1.0141249210209953</v>
      </c>
      <c r="Q117" s="10"/>
      <c r="R117" s="10"/>
      <c r="S117" s="33">
        <f>Table2[[#This Row],[b/wnc,max]]/Table2[[#This Row],[Hnc/H0]]</f>
        <v>0.67030217850862472</v>
      </c>
      <c r="T117" s="35">
        <v>1.2442498902573864E-2</v>
      </c>
    </row>
    <row r="118" spans="2:20" x14ac:dyDescent="0.25">
      <c r="B118" s="12">
        <v>513</v>
      </c>
      <c r="C118" s="13">
        <v>22</v>
      </c>
      <c r="D118" s="13">
        <v>9.3883333333333232E-3</v>
      </c>
      <c r="E118" s="13"/>
      <c r="F118" s="13">
        <v>4.8437874531596821E-2</v>
      </c>
      <c r="G118" s="13">
        <v>4.7202639528836299E-2</v>
      </c>
      <c r="H118" s="13">
        <v>5.1495986961287661E-2</v>
      </c>
      <c r="I118" s="13">
        <v>5.724810886762307E-2</v>
      </c>
      <c r="J118" s="13">
        <v>5.4445298337663983E-2</v>
      </c>
      <c r="K118" s="28">
        <v>0.23400000000000001</v>
      </c>
      <c r="L118" s="30">
        <v>0.66573970120299031</v>
      </c>
      <c r="M118" s="30">
        <v>0.94002993528832746</v>
      </c>
      <c r="N118" s="10"/>
      <c r="O118" s="10">
        <v>0.92924465436772774</v>
      </c>
      <c r="P118" s="30">
        <v>1.0146676971359316</v>
      </c>
      <c r="Q118" s="10"/>
      <c r="R118" s="10"/>
      <c r="S118" s="33">
        <f>Table2[[#This Row],[b/wnc,max]]/Table2[[#This Row],[Hnc/H0]]</f>
        <v>0.65611599056730729</v>
      </c>
      <c r="T118" s="35">
        <v>1.2944236343866895E-2</v>
      </c>
    </row>
    <row r="119" spans="2:20" x14ac:dyDescent="0.25">
      <c r="B119" s="12"/>
      <c r="C119" s="13"/>
      <c r="D119" s="13"/>
      <c r="E119" s="13"/>
      <c r="F119" s="13"/>
      <c r="G119" s="13"/>
      <c r="H119" s="13"/>
      <c r="I119" s="13"/>
      <c r="J119" s="13"/>
      <c r="K119" s="28"/>
    </row>
  </sheetData>
  <mergeCells count="6">
    <mergeCell ref="B10:J10"/>
    <mergeCell ref="B2:J2"/>
    <mergeCell ref="D4:D6"/>
    <mergeCell ref="E4:E6"/>
    <mergeCell ref="D7:D9"/>
    <mergeCell ref="E7:E9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J18" sqref="J18"/>
    </sheetView>
  </sheetViews>
  <sheetFormatPr defaultRowHeight="15" x14ac:dyDescent="0.25"/>
  <cols>
    <col min="1" max="16384" width="9.140625" style="1"/>
  </cols>
  <sheetData>
    <row r="2" spans="2:5" x14ac:dyDescent="0.25">
      <c r="B2" s="1" t="s">
        <v>25</v>
      </c>
    </row>
    <row r="3" spans="2:5" x14ac:dyDescent="0.25">
      <c r="B3" s="1" t="s">
        <v>26</v>
      </c>
      <c r="C3" s="1">
        <v>0.14113116177289306</v>
      </c>
      <c r="D3" s="1" t="s">
        <v>27</v>
      </c>
      <c r="E3" s="1">
        <v>24.515256270419457</v>
      </c>
    </row>
    <row r="4" spans="2:5" ht="15.75" x14ac:dyDescent="0.25">
      <c r="B4" s="1" t="s">
        <v>28</v>
      </c>
      <c r="C4" s="1" t="s">
        <v>29</v>
      </c>
      <c r="D4" s="29" t="s">
        <v>11</v>
      </c>
      <c r="E4" s="1" t="s">
        <v>30</v>
      </c>
    </row>
    <row r="5" spans="2:5" ht="15.75" x14ac:dyDescent="0.25">
      <c r="B5" s="1">
        <v>5.4327868852459054E-3</v>
      </c>
      <c r="C5" s="1">
        <v>0.695071308326208</v>
      </c>
      <c r="D5" s="29">
        <f>(-$C$3+SQRT($C$3^2+4*B5/C5/TAN(RADIANS($E$3))))*TAN(RADIANS($E$3))/2</f>
        <v>3.5643321695341637E-2</v>
      </c>
      <c r="E5" s="1">
        <f>C5/SQRT(9.81*D5)</f>
        <v>1.1754543646117095</v>
      </c>
    </row>
    <row r="6" spans="2:5" ht="15.75" x14ac:dyDescent="0.25">
      <c r="B6" s="1">
        <v>5.4593749999999972E-3</v>
      </c>
      <c r="C6" s="1">
        <v>0.23448188714619067</v>
      </c>
      <c r="D6" s="29">
        <f t="shared" ref="D6:D24" si="0">(-$C$3+SQRT($C$3^2+4*B6/C6/TAN(RADIANS($E$3))))*TAN(RADIANS($E$3))/2</f>
        <v>7.5770871440290655E-2</v>
      </c>
      <c r="E6" s="1">
        <f t="shared" ref="E6:E24" si="1">C6/SQRT(9.81*D6)</f>
        <v>0.27197166247444732</v>
      </c>
    </row>
    <row r="7" spans="2:5" ht="15.75" x14ac:dyDescent="0.25">
      <c r="B7" s="1">
        <v>5.4703125000000021E-3</v>
      </c>
      <c r="C7" s="1">
        <v>0.25521838056728235</v>
      </c>
      <c r="D7" s="29">
        <f t="shared" si="0"/>
        <v>7.1792255143674197E-2</v>
      </c>
      <c r="E7" s="1">
        <f t="shared" si="1"/>
        <v>0.30411556407948942</v>
      </c>
    </row>
    <row r="8" spans="2:5" ht="15.75" x14ac:dyDescent="0.25">
      <c r="B8" s="1">
        <v>5.6230769230769225E-3</v>
      </c>
      <c r="C8" s="1">
        <v>0.63645083653966039</v>
      </c>
      <c r="D8" s="29">
        <f t="shared" si="0"/>
        <v>3.8986421173871091E-2</v>
      </c>
      <c r="E8" s="1">
        <f t="shared" si="1"/>
        <v>1.0291381384560476</v>
      </c>
    </row>
    <row r="9" spans="2:5" ht="15.75" x14ac:dyDescent="0.25">
      <c r="B9" s="1">
        <v>5.6147540983606569E-3</v>
      </c>
      <c r="C9" s="1">
        <v>0.695071308326208</v>
      </c>
      <c r="D9" s="29">
        <f t="shared" si="0"/>
        <v>3.6517834340471289E-2</v>
      </c>
      <c r="E9" s="1">
        <f t="shared" si="1"/>
        <v>1.1612944513200407</v>
      </c>
    </row>
    <row r="10" spans="2:5" ht="15.75" x14ac:dyDescent="0.25">
      <c r="B10" s="1">
        <v>6.241176470588237E-3</v>
      </c>
      <c r="C10" s="1">
        <v>0.6615738958767523</v>
      </c>
      <c r="D10" s="29">
        <f t="shared" si="0"/>
        <v>4.0879743622306015E-2</v>
      </c>
      <c r="E10" s="1">
        <f t="shared" si="1"/>
        <v>1.0446956232764371</v>
      </c>
    </row>
    <row r="11" spans="2:5" ht="15.75" x14ac:dyDescent="0.25">
      <c r="B11" s="1">
        <v>6.3064516129032284E-3</v>
      </c>
      <c r="C11" s="1">
        <v>0.86255837057348717</v>
      </c>
      <c r="D11" s="29">
        <f t="shared" si="0"/>
        <v>3.3924336215308361E-2</v>
      </c>
      <c r="E11" s="1">
        <f t="shared" si="1"/>
        <v>1.4951966351446211</v>
      </c>
    </row>
    <row r="12" spans="2:5" ht="15.75" x14ac:dyDescent="0.25">
      <c r="B12" s="1">
        <v>6.3523076923076944E-3</v>
      </c>
      <c r="C12" s="1">
        <v>0.6531995427643883</v>
      </c>
      <c r="D12" s="29">
        <f t="shared" si="0"/>
        <v>4.1782627913324842E-2</v>
      </c>
      <c r="E12" s="1">
        <f t="shared" si="1"/>
        <v>1.0202661843812884</v>
      </c>
    </row>
    <row r="13" spans="2:5" ht="15.75" x14ac:dyDescent="0.25">
      <c r="B13" s="1">
        <v>6.487096774193549E-3</v>
      </c>
      <c r="C13" s="1">
        <v>0.67832260210148021</v>
      </c>
      <c r="D13" s="29">
        <f t="shared" si="0"/>
        <v>4.1283136476748042E-2</v>
      </c>
      <c r="E13" s="1">
        <f t="shared" si="1"/>
        <v>1.0658974958614928</v>
      </c>
    </row>
    <row r="14" spans="2:5" ht="15.75" x14ac:dyDescent="0.25">
      <c r="B14" s="1">
        <v>6.5545454545454579E-3</v>
      </c>
      <c r="C14" s="1">
        <v>0.20337714701455312</v>
      </c>
      <c r="D14" s="29">
        <f t="shared" si="0"/>
        <v>9.3251508215296194E-2</v>
      </c>
      <c r="E14" s="1">
        <f t="shared" si="1"/>
        <v>0.21263743004929506</v>
      </c>
    </row>
    <row r="15" spans="2:5" ht="15.75" x14ac:dyDescent="0.25">
      <c r="B15" s="1">
        <v>6.7666666666666708E-3</v>
      </c>
      <c r="C15" s="1">
        <v>0.19938935981818934</v>
      </c>
      <c r="D15" s="29">
        <f t="shared" si="0"/>
        <v>9.6319723084755171E-2</v>
      </c>
      <c r="E15" s="1">
        <f t="shared" si="1"/>
        <v>0.20512087602410309</v>
      </c>
    </row>
    <row r="16" spans="2:5" ht="15.75" x14ac:dyDescent="0.25">
      <c r="B16" s="1">
        <v>6.8153846153846138E-3</v>
      </c>
      <c r="C16" s="1">
        <v>0.28712067813819264</v>
      </c>
      <c r="D16" s="29">
        <f t="shared" si="0"/>
        <v>7.6726223501031643E-2</v>
      </c>
      <c r="E16" s="1">
        <f t="shared" si="1"/>
        <v>0.33094670089507583</v>
      </c>
    </row>
    <row r="17" spans="2:5" ht="15.75" x14ac:dyDescent="0.25">
      <c r="B17" s="1">
        <v>6.7347826086956554E-3</v>
      </c>
      <c r="C17" s="1">
        <v>0.6615738958767523</v>
      </c>
      <c r="D17" s="29">
        <f t="shared" si="0"/>
        <v>4.3172382884927522E-2</v>
      </c>
      <c r="E17" s="1">
        <f t="shared" si="1"/>
        <v>1.0165783280424354</v>
      </c>
    </row>
    <row r="18" spans="2:5" ht="15.75" x14ac:dyDescent="0.25">
      <c r="B18" s="1">
        <v>6.8177419354838731E-3</v>
      </c>
      <c r="C18" s="1">
        <v>0.82906095812403124</v>
      </c>
      <c r="D18" s="29">
        <f t="shared" si="0"/>
        <v>3.6999076682035018E-2</v>
      </c>
      <c r="E18" s="1">
        <f t="shared" si="1"/>
        <v>1.3761206665383041</v>
      </c>
    </row>
    <row r="19" spans="2:5" ht="15.75" x14ac:dyDescent="0.25">
      <c r="B19" s="1">
        <v>6.9046153846153875E-3</v>
      </c>
      <c r="C19" s="1">
        <v>0.88768142991057897</v>
      </c>
      <c r="D19" s="29">
        <f t="shared" si="0"/>
        <v>3.5515785444773657E-2</v>
      </c>
      <c r="E19" s="1">
        <f t="shared" si="1"/>
        <v>1.5038756208618547</v>
      </c>
    </row>
    <row r="20" spans="2:5" ht="15.75" x14ac:dyDescent="0.25">
      <c r="B20" s="1">
        <v>7.0866666666666699E-3</v>
      </c>
      <c r="C20" s="1">
        <v>0.67832260210148021</v>
      </c>
      <c r="D20" s="29">
        <f t="shared" si="0"/>
        <v>4.3977249070125818E-2</v>
      </c>
      <c r="E20" s="1">
        <f t="shared" si="1"/>
        <v>1.0327322871557028</v>
      </c>
    </row>
    <row r="21" spans="2:5" ht="15.75" x14ac:dyDescent="0.25">
      <c r="B21" s="1">
        <v>7.2050000000000005E-3</v>
      </c>
      <c r="C21" s="1">
        <v>0.6615738958767523</v>
      </c>
      <c r="D21" s="29">
        <f t="shared" si="0"/>
        <v>4.5293316495864253E-2</v>
      </c>
      <c r="E21" s="1">
        <f t="shared" si="1"/>
        <v>0.99249149985012686</v>
      </c>
    </row>
    <row r="22" spans="2:5" ht="15.75" x14ac:dyDescent="0.25">
      <c r="B22" s="1">
        <v>7.2290322580645184E-3</v>
      </c>
      <c r="C22" s="1">
        <v>0.79556354567457543</v>
      </c>
      <c r="D22" s="29">
        <f t="shared" si="0"/>
        <v>3.9788131016417434E-2</v>
      </c>
      <c r="E22" s="1">
        <f t="shared" si="1"/>
        <v>1.2733963517900735</v>
      </c>
    </row>
    <row r="23" spans="2:5" ht="15.75" x14ac:dyDescent="0.25">
      <c r="B23" s="1">
        <v>7.2042253521126809E-3</v>
      </c>
      <c r="C23" s="1">
        <v>0.27116952935273753</v>
      </c>
      <c r="D23" s="29">
        <f t="shared" si="0"/>
        <v>8.249899928994392E-2</v>
      </c>
      <c r="E23" s="1">
        <f t="shared" si="1"/>
        <v>0.30142692515785019</v>
      </c>
    </row>
    <row r="24" spans="2:5" ht="15.75" x14ac:dyDescent="0.25">
      <c r="B24" s="1">
        <v>7.0737704918032839E-3</v>
      </c>
      <c r="C24" s="1">
        <v>0.19763473345178928</v>
      </c>
      <c r="D24" s="29">
        <f t="shared" si="0"/>
        <v>9.9570624724200932E-2</v>
      </c>
      <c r="E24" s="1">
        <f t="shared" si="1"/>
        <v>0.19996922002844297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Schwindt Sebastian</cp:lastModifiedBy>
  <cp:lastPrinted>2016-01-29T13:25:05Z</cp:lastPrinted>
  <dcterms:created xsi:type="dcterms:W3CDTF">2015-12-04T20:19:59Z</dcterms:created>
  <dcterms:modified xsi:type="dcterms:W3CDTF">2016-04-05T12:35:35Z</dcterms:modified>
</cp:coreProperties>
</file>