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ConstrictionLateral\dE\"/>
    </mc:Choice>
  </mc:AlternateContent>
  <bookViews>
    <workbookView xWindow="0" yWindow="0" windowWidth="28800" windowHeight="14220"/>
  </bookViews>
  <sheets>
    <sheet name="Data" sheetId="1" r:id="rId1"/>
    <sheet name="Data inter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2" l="1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49" i="2"/>
  <c r="L49" i="2"/>
  <c r="K49" i="2"/>
  <c r="J49" i="2"/>
  <c r="I49" i="2"/>
  <c r="M48" i="2"/>
  <c r="L48" i="2"/>
  <c r="K48" i="2"/>
  <c r="J48" i="2"/>
  <c r="I48" i="2"/>
  <c r="H48" i="2"/>
  <c r="G48" i="2"/>
  <c r="F48" i="2"/>
  <c r="E48" i="2"/>
  <c r="D48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D40" i="2"/>
  <c r="D39" i="2"/>
  <c r="D41" i="2"/>
  <c r="E41" i="2"/>
  <c r="F41" i="2"/>
  <c r="G41" i="2"/>
  <c r="H41" i="2"/>
  <c r="I41" i="2"/>
  <c r="J41" i="2"/>
  <c r="K41" i="2"/>
  <c r="L41" i="2"/>
  <c r="M41" i="2"/>
  <c r="D44" i="2"/>
  <c r="E44" i="2"/>
  <c r="F44" i="2"/>
  <c r="G44" i="2"/>
  <c r="H44" i="2"/>
  <c r="I44" i="2"/>
  <c r="J44" i="2"/>
  <c r="K44" i="2"/>
  <c r="L44" i="2"/>
  <c r="M44" i="2"/>
  <c r="D47" i="2"/>
  <c r="E47" i="2"/>
  <c r="F47" i="2"/>
  <c r="G47" i="2"/>
  <c r="H47" i="2"/>
  <c r="I47" i="2"/>
  <c r="J47" i="2"/>
  <c r="K47" i="2"/>
  <c r="L47" i="2"/>
  <c r="M47" i="2"/>
  <c r="D50" i="2"/>
  <c r="E50" i="2"/>
  <c r="F50" i="2"/>
  <c r="G50" i="2"/>
  <c r="H50" i="2"/>
  <c r="I50" i="2"/>
  <c r="J50" i="2"/>
  <c r="K50" i="2"/>
  <c r="L50" i="2"/>
  <c r="M50" i="2"/>
  <c r="D53" i="2"/>
  <c r="E53" i="2"/>
  <c r="F53" i="2"/>
  <c r="G53" i="2"/>
  <c r="H53" i="2"/>
  <c r="I53" i="2"/>
  <c r="J53" i="2"/>
  <c r="K53" i="2"/>
  <c r="L53" i="2"/>
  <c r="M53" i="2"/>
  <c r="D56" i="2"/>
  <c r="E56" i="2"/>
  <c r="F56" i="2"/>
  <c r="G56" i="2"/>
  <c r="H56" i="2"/>
  <c r="I56" i="2"/>
  <c r="J56" i="2"/>
  <c r="K56" i="2"/>
  <c r="L56" i="2"/>
  <c r="M56" i="2"/>
  <c r="E38" i="2"/>
  <c r="F38" i="2"/>
  <c r="G38" i="2"/>
  <c r="H38" i="2"/>
  <c r="I38" i="2"/>
  <c r="J38" i="2"/>
  <c r="K38" i="2"/>
  <c r="L38" i="2"/>
  <c r="M38" i="2"/>
  <c r="D38" i="2"/>
  <c r="Y34" i="2" l="1"/>
  <c r="Q34" i="2"/>
  <c r="P34" i="2"/>
  <c r="O34" i="2"/>
  <c r="Y33" i="2"/>
  <c r="Q33" i="2"/>
  <c r="P33" i="2"/>
  <c r="O33" i="2"/>
  <c r="X28" i="2"/>
  <c r="W28" i="2"/>
  <c r="V28" i="2"/>
  <c r="U28" i="2"/>
  <c r="S28" i="2"/>
  <c r="R28" i="2"/>
  <c r="X34" i="2" s="1"/>
  <c r="Q28" i="2"/>
  <c r="O28" i="2"/>
  <c r="X27" i="2"/>
  <c r="W27" i="2"/>
  <c r="V27" i="2"/>
  <c r="U27" i="2"/>
  <c r="S27" i="2"/>
  <c r="R27" i="2"/>
  <c r="X33" i="2" s="1"/>
  <c r="Q27" i="2"/>
  <c r="O27" i="2"/>
  <c r="Y22" i="2"/>
  <c r="X22" i="2"/>
  <c r="W22" i="2"/>
  <c r="V22" i="2"/>
  <c r="U22" i="2"/>
  <c r="S22" i="2"/>
  <c r="Q22" i="2"/>
  <c r="W34" i="2" s="1"/>
  <c r="P22" i="2"/>
  <c r="V34" i="2" s="1"/>
  <c r="O22" i="2"/>
  <c r="Y21" i="2"/>
  <c r="X21" i="2"/>
  <c r="W21" i="2"/>
  <c r="V21" i="2"/>
  <c r="U21" i="2"/>
  <c r="S21" i="2"/>
  <c r="Q21" i="2"/>
  <c r="P21" i="2"/>
  <c r="O21" i="2"/>
  <c r="O19" i="2"/>
  <c r="U34" i="2" s="1"/>
  <c r="O18" i="2"/>
  <c r="U33" i="2" s="1"/>
  <c r="I4" i="2"/>
  <c r="I5" i="2" s="1"/>
  <c r="W33" i="2" l="1"/>
  <c r="V33" i="2"/>
  <c r="I5" i="1"/>
  <c r="I4" i="1"/>
  <c r="Q68" i="1" l="1"/>
  <c r="N68" i="1"/>
  <c r="O68" i="1"/>
  <c r="P68" i="1"/>
</calcChain>
</file>

<file path=xl/sharedStrings.xml><?xml version="1.0" encoding="utf-8"?>
<sst xmlns="http://schemas.openxmlformats.org/spreadsheetml/2006/main" count="134" uniqueCount="38">
  <si>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</si>
  <si>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</si>
  <si>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</si>
  <si>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</si>
  <si>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</si>
  <si>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</si>
  <si>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</si>
  <si>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</si>
  <si>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</si>
  <si>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</si>
  <si>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</si>
  <si>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</si>
  <si>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</si>
  <si>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</si>
  <si>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</si>
  <si>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</si>
  <si>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</si>
  <si>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</si>
  <si>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</si>
  <si>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</si>
  <si>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</si>
  <si>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</si>
  <si>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</si>
  <si>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</si>
  <si>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</si>
  <si>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AVERAGE:</t>
  </si>
  <si>
    <t>Qb = off</t>
  </si>
  <si>
    <t>Qb = on</t>
  </si>
  <si>
    <t>Var.</t>
  </si>
  <si>
    <t>b [m]</t>
  </si>
  <si>
    <t>MATLAB GENERATED RATING CURVES from Qh_undisturbed.xlsx</t>
  </si>
  <si>
    <t>CONST.</t>
  </si>
  <si>
    <t>RATIO Q/Qb</t>
  </si>
  <si>
    <t>COPY DATA FROM THIS SHEET IF ORIGINAL DATA WERE AUTOMATICALLY OVERWRITTEN BY ERROR (MATLAB)</t>
  </si>
  <si>
    <t>MATLAB GENERATED RATING CURVES from data_summary.xlsx</t>
  </si>
  <si>
    <t>RATING CURVES from Qh_undisturbed.xlsx</t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</si>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</sst>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rgb="FFFA7D00"/>
      <name val="Times New Roman"/>
      <family val="2"/>
    </font>
    <font>
      <b/>
      <i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2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4" fillId="2" borderId="1" xfId="1" applyNumberFormat="1" applyAlignment="1">
      <alignment horizontal="center"/>
    </xf>
    <xf numFmtId="0" fontId="5" fillId="3" borderId="0" xfId="0" applyFont="1" applyFill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8"/>
  <sheetViews>
    <sheetView tabSelected="1" topLeftCell="F1" workbookViewId="0">
      <selection activeCell="Q16" sqref="Q16"/>
    </sheetView>
  </sheetViews>
  <sheetFormatPr defaultRowHeight="15.75" x14ac:dyDescent="0.25"/>
  <cols>
    <col min="1" max="1" width="9" style="1"/>
    <col min="2" max="2" width="8.125" style="1" customWidth="1"/>
    <col min="3" max="3" width="6.875" style="1" customWidth="1"/>
    <col min="4" max="8" width="9.875" style="1" customWidth="1"/>
    <col min="9" max="9" width="10.125" style="1" customWidth="1"/>
    <col min="10" max="11" width="9.875" style="1" customWidth="1"/>
    <col min="12" max="12" width="9.75" style="1" customWidth="1"/>
    <col min="13" max="16384" width="9" style="1"/>
  </cols>
  <sheetData>
    <row r="2" spans="2:25" x14ac:dyDescent="0.25">
      <c r="B2" s="1" t="s">
        <v>24</v>
      </c>
    </row>
    <row r="3" spans="2:25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31</v>
      </c>
    </row>
    <row r="4" spans="2:25" ht="18.75" x14ac:dyDescent="0.35">
      <c r="B4" s="1" t="s">
        <v>18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1.9259999999999999</v>
      </c>
      <c r="H4" s="6">
        <v>2.2000000000000002</v>
      </c>
      <c r="I4" s="6">
        <f>H4-0.194</f>
        <v>2.0060000000000002</v>
      </c>
    </row>
    <row r="5" spans="2:25" ht="18.75" x14ac:dyDescent="0.35">
      <c r="B5" s="1" t="s">
        <v>19</v>
      </c>
      <c r="C5" s="2" t="s">
        <v>7</v>
      </c>
      <c r="D5" s="6">
        <v>4.9282608695652153E-2</v>
      </c>
      <c r="E5" s="6">
        <v>2.8065217391304409E-2</v>
      </c>
      <c r="F5" s="6">
        <v>2.1804347826087089E-2</v>
      </c>
      <c r="G5" s="6">
        <v>1.0804347826087191E-2</v>
      </c>
      <c r="H5" s="6">
        <v>6.7608695652174866E-3</v>
      </c>
      <c r="I5" s="6">
        <f>(G5-H5)/(G4-H4)*(I4-H4)+H5</f>
        <v>9.6237702316726743E-3</v>
      </c>
    </row>
    <row r="6" spans="2:25" ht="18.75" x14ac:dyDescent="0.35">
      <c r="B6" s="1" t="s">
        <v>20</v>
      </c>
      <c r="C6" s="2" t="s">
        <v>7</v>
      </c>
      <c r="D6" s="6">
        <v>8.507335892761031E-2</v>
      </c>
      <c r="E6" s="6">
        <v>0.10476537309104131</v>
      </c>
      <c r="F6" s="6">
        <v>0.16344296763595878</v>
      </c>
      <c r="G6" s="6">
        <v>0.14113116177289306</v>
      </c>
      <c r="H6" s="6">
        <v>0.11113821077072442</v>
      </c>
      <c r="I6" s="6">
        <v>0.10800718540590057</v>
      </c>
    </row>
    <row r="7" spans="2:25" ht="18.75" x14ac:dyDescent="0.35">
      <c r="B7" s="1" t="s">
        <v>21</v>
      </c>
      <c r="C7" s="2" t="s">
        <v>7</v>
      </c>
      <c r="D7" s="7">
        <v>9.1771798713341027E-2</v>
      </c>
      <c r="E7" s="7">
        <v>0.11188095162831252</v>
      </c>
      <c r="F7" s="7">
        <v>0.17121059580365133</v>
      </c>
      <c r="G7" s="7">
        <v>0.13620953794189947</v>
      </c>
      <c r="H7" s="7">
        <v>0.11574623918098353</v>
      </c>
      <c r="I7" s="7">
        <v>0.10800718540590057</v>
      </c>
    </row>
    <row r="8" spans="2:25" ht="18.75" x14ac:dyDescent="0.35">
      <c r="B8" s="1" t="s">
        <v>22</v>
      </c>
      <c r="C8" s="2" t="s">
        <v>8</v>
      </c>
      <c r="D8" s="7">
        <v>23.009787758422572</v>
      </c>
      <c r="E8" s="7">
        <v>22.743509494345066</v>
      </c>
      <c r="F8" s="7">
        <v>23.23525901079628</v>
      </c>
      <c r="G8" s="7">
        <v>24.515256270419457</v>
      </c>
      <c r="H8" s="7">
        <v>24.736536655422785</v>
      </c>
      <c r="I8" s="7">
        <v>24.182307148136097</v>
      </c>
      <c r="J8" s="8"/>
    </row>
    <row r="9" spans="2:25" ht="18.75" x14ac:dyDescent="0.35">
      <c r="B9" s="1" t="s">
        <v>23</v>
      </c>
      <c r="C9" s="2" t="s">
        <v>8</v>
      </c>
      <c r="D9" s="7">
        <v>23.017675311967917</v>
      </c>
      <c r="E9" s="7">
        <v>22.16541251388545</v>
      </c>
      <c r="F9" s="7">
        <v>23.714598174887051</v>
      </c>
      <c r="G9" s="7">
        <v>23.056282271507111</v>
      </c>
      <c r="H9" s="7">
        <v>24.726789777969159</v>
      </c>
      <c r="I9" s="7">
        <v>24.182307148136097</v>
      </c>
    </row>
    <row r="11" spans="2:25" x14ac:dyDescent="0.25">
      <c r="K11" s="9"/>
      <c r="L11"/>
      <c r="M11"/>
    </row>
    <row r="12" spans="2:25" x14ac:dyDescent="0.25">
      <c r="B12" s="1" t="s">
        <v>34</v>
      </c>
      <c r="K12"/>
      <c r="L12"/>
      <c r="M12"/>
    </row>
    <row r="13" spans="2:25" x14ac:dyDescent="0.25">
      <c r="B13" s="4" t="s">
        <v>14</v>
      </c>
      <c r="D13" s="20" t="s">
        <v>26</v>
      </c>
      <c r="E13" s="20"/>
      <c r="F13" s="20"/>
      <c r="G13" s="20"/>
      <c r="H13" s="20"/>
      <c r="I13" s="20" t="s">
        <v>27</v>
      </c>
      <c r="J13" s="20"/>
      <c r="K13" s="20"/>
      <c r="L13" s="20"/>
      <c r="M13" s="20"/>
      <c r="O13" s="1" t="s">
        <v>35</v>
      </c>
    </row>
    <row r="14" spans="2:25" x14ac:dyDescent="0.25">
      <c r="B14" s="1" t="s">
        <v>29</v>
      </c>
      <c r="C14" s="1" t="s">
        <v>28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9</v>
      </c>
      <c r="J14" s="5" t="s">
        <v>10</v>
      </c>
      <c r="K14" s="5" t="s">
        <v>11</v>
      </c>
      <c r="L14" s="5" t="s">
        <v>12</v>
      </c>
      <c r="M14" s="5" t="s">
        <v>13</v>
      </c>
      <c r="O14" s="4" t="s">
        <v>14</v>
      </c>
      <c r="Q14" s="18" t="s">
        <v>9</v>
      </c>
      <c r="R14" s="18" t="s">
        <v>10</v>
      </c>
      <c r="S14" s="18" t="s">
        <v>11</v>
      </c>
      <c r="T14" s="18" t="s">
        <v>12</v>
      </c>
      <c r="U14" s="18" t="s">
        <v>13</v>
      </c>
    </row>
    <row r="15" spans="2:25" x14ac:dyDescent="0.25">
      <c r="B15" s="19">
        <v>0.1</v>
      </c>
      <c r="C15" s="10" t="s">
        <v>15</v>
      </c>
      <c r="D15" s="11">
        <v>17.934284980626838</v>
      </c>
      <c r="E15" s="11">
        <v>14.338438156667589</v>
      </c>
      <c r="F15" s="11">
        <v>13.929880775394775</v>
      </c>
      <c r="G15" s="11">
        <v>13.25685590419304</v>
      </c>
      <c r="H15" s="11">
        <v>0.12837420884090195</v>
      </c>
      <c r="I15" s="15">
        <v>17.849497184153982</v>
      </c>
      <c r="J15" s="15">
        <v>13.835179070523019</v>
      </c>
      <c r="K15" s="15">
        <v>14.59739218492629</v>
      </c>
      <c r="L15" s="15">
        <v>11.08978607580141</v>
      </c>
      <c r="M15" s="15">
        <v>2.7227892611927662</v>
      </c>
      <c r="N15" s="14"/>
      <c r="O15" s="19" t="s">
        <v>36</v>
      </c>
      <c r="P15" s="1" t="s">
        <v>15</v>
      </c>
      <c r="Q15" s="18">
        <v>3.0870000000000002</v>
      </c>
      <c r="R15" s="18">
        <v>2.609</v>
      </c>
      <c r="S15" s="18">
        <v>2.3610000000000002</v>
      </c>
      <c r="T15" s="18">
        <v>2.375</v>
      </c>
      <c r="U15" s="18">
        <v>3.0192706668443399</v>
      </c>
      <c r="V15" s="14"/>
      <c r="W15" s="14"/>
      <c r="X15" s="14"/>
      <c r="Y15" s="14"/>
    </row>
    <row r="16" spans="2:25" x14ac:dyDescent="0.25">
      <c r="B16" s="19"/>
      <c r="C16" s="10" t="s">
        <v>16</v>
      </c>
      <c r="D16" s="11">
        <v>-5.7230518410718439E-2</v>
      </c>
      <c r="E16" s="11">
        <v>-7.8775873614775008E-3</v>
      </c>
      <c r="F16" s="11">
        <v>2.5285966789366523E-3</v>
      </c>
      <c r="G16" s="11">
        <v>1.24973994636534E-2</v>
      </c>
      <c r="H16" s="11">
        <v>3.4555744454422034E-2</v>
      </c>
      <c r="I16" s="15">
        <v>-5.7927121257019251E-2</v>
      </c>
      <c r="J16" s="15">
        <v>-8.1576561320240108E-3</v>
      </c>
      <c r="K16" s="15">
        <v>2.3066204119206158E-3</v>
      </c>
      <c r="L16" s="15">
        <v>3.8089507627868682E-2</v>
      </c>
      <c r="M16" s="15">
        <v>2.5683735845656683E-2</v>
      </c>
      <c r="N16" s="13"/>
      <c r="O16" s="19"/>
      <c r="P16" s="1" t="s">
        <v>16</v>
      </c>
      <c r="Q16" s="18">
        <v>1.9179999999999999E-2</v>
      </c>
      <c r="R16" s="18">
        <v>2.23E-2</v>
      </c>
      <c r="S16" s="18">
        <v>2.8616047063460569E-2</v>
      </c>
      <c r="T16" s="18">
        <v>3.2370000000000003E-2</v>
      </c>
      <c r="U16" s="18">
        <v>2.4905773033800434E-2</v>
      </c>
      <c r="V16" s="14"/>
      <c r="W16" s="14"/>
      <c r="X16" s="14"/>
      <c r="Y16" s="14"/>
    </row>
    <row r="17" spans="2:25" x14ac:dyDescent="0.25">
      <c r="B17" s="19"/>
      <c r="C17" s="10" t="s">
        <v>17</v>
      </c>
      <c r="D17" s="11">
        <v>0.9826624688909813</v>
      </c>
      <c r="E17" s="11">
        <v>0.98909804003068535</v>
      </c>
      <c r="F17" s="11">
        <v>0.98960012620912319</v>
      </c>
      <c r="G17" s="11">
        <v>0.85014014339508348</v>
      </c>
      <c r="H17" s="11">
        <v>3.5600367366277252E-2</v>
      </c>
      <c r="I17" s="11"/>
      <c r="J17" s="11"/>
      <c r="K17" s="11"/>
      <c r="L17" s="11"/>
      <c r="M17" s="11"/>
      <c r="N17" s="14"/>
      <c r="O17" s="19"/>
      <c r="P17" s="1" t="s">
        <v>17</v>
      </c>
      <c r="Q17" s="18">
        <v>0.99129999999999996</v>
      </c>
      <c r="R17" s="18">
        <v>0.98919999999999997</v>
      </c>
      <c r="S17" s="18">
        <v>0.98500683478948781</v>
      </c>
      <c r="T17" s="18">
        <v>0.99087694708191831</v>
      </c>
      <c r="U17" s="18">
        <v>0.99053262931534902</v>
      </c>
      <c r="V17" s="14"/>
      <c r="W17" s="14"/>
      <c r="X17" s="14"/>
      <c r="Y17" s="14"/>
    </row>
    <row r="18" spans="2:25" x14ac:dyDescent="0.25">
      <c r="B18" s="19">
        <v>0.15</v>
      </c>
      <c r="C18" s="10" t="s">
        <v>15</v>
      </c>
      <c r="D18" s="11">
        <v>3.4076292462909668</v>
      </c>
      <c r="E18" s="11">
        <v>5.2941417900302765</v>
      </c>
      <c r="F18" s="11">
        <v>8.4381546769900879</v>
      </c>
      <c r="G18" s="11">
        <v>4.9283146304676331</v>
      </c>
      <c r="H18" s="11">
        <v>2.3282213659915989</v>
      </c>
      <c r="I18" s="11">
        <v>3.2317542717021825</v>
      </c>
      <c r="J18" s="11">
        <v>6.1758713634961406</v>
      </c>
      <c r="K18" s="11">
        <v>8.9589161541281239</v>
      </c>
      <c r="L18" s="11">
        <v>7.3745864461668074</v>
      </c>
      <c r="M18" s="15">
        <v>2.7227892611927662</v>
      </c>
      <c r="N18" s="14"/>
      <c r="O18" s="19" t="s">
        <v>37</v>
      </c>
      <c r="P18" s="1" t="s">
        <v>15</v>
      </c>
      <c r="Q18" s="18">
        <v>3.09281134464648</v>
      </c>
      <c r="R18" s="18">
        <v>2.6298665560360299</v>
      </c>
      <c r="S18" s="18">
        <v>2.4078861903550002</v>
      </c>
      <c r="T18" s="18">
        <v>2.4857961922222902</v>
      </c>
      <c r="U18" s="18">
        <v>3.01109500475342</v>
      </c>
      <c r="V18" s="14"/>
      <c r="W18" s="14"/>
      <c r="X18" s="14"/>
      <c r="Y18" s="14"/>
    </row>
    <row r="19" spans="2:25" x14ac:dyDescent="0.25">
      <c r="B19" s="19"/>
      <c r="C19" s="10" t="s">
        <v>16</v>
      </c>
      <c r="D19" s="11">
        <v>1.6286679568203996E-2</v>
      </c>
      <c r="E19" s="11">
        <v>5.4903682441613984E-3</v>
      </c>
      <c r="F19" s="11">
        <v>-3.1116581259547915E-3</v>
      </c>
      <c r="G19" s="11">
        <v>3.8205692852064113E-2</v>
      </c>
      <c r="H19" s="11">
        <v>2.6452142642643669E-2</v>
      </c>
      <c r="I19" s="11">
        <v>1.7885556664120825E-2</v>
      </c>
      <c r="J19" s="11">
        <v>1.3781263114700144E-3</v>
      </c>
      <c r="K19" s="11">
        <v>-5.2098502269849276E-3</v>
      </c>
      <c r="L19" s="11">
        <v>1.9217896031588105E-2</v>
      </c>
      <c r="M19" s="15">
        <v>2.5683735845656683E-2</v>
      </c>
      <c r="N19" s="14"/>
      <c r="O19" s="19"/>
      <c r="P19" s="1" t="s">
        <v>16</v>
      </c>
      <c r="Q19" s="18">
        <v>1.9614499358065186E-2</v>
      </c>
      <c r="R19" s="18">
        <v>2.2255618974757727E-2</v>
      </c>
      <c r="S19" s="18">
        <v>2.8526623179723067E-2</v>
      </c>
      <c r="T19" s="18">
        <v>3.2102408966351914E-2</v>
      </c>
      <c r="U19" s="18">
        <v>2.5637339924671595E-2</v>
      </c>
      <c r="V19" s="14"/>
      <c r="W19" s="14"/>
      <c r="X19" s="14"/>
      <c r="Y19" s="14"/>
    </row>
    <row r="20" spans="2:25" x14ac:dyDescent="0.25">
      <c r="B20" s="19"/>
      <c r="C20" s="10" t="s">
        <v>17</v>
      </c>
      <c r="D20" s="11">
        <v>0.95577762858690929</v>
      </c>
      <c r="E20" s="11">
        <v>0.90902271682528801</v>
      </c>
      <c r="F20" s="11">
        <v>0.92259196798266296</v>
      </c>
      <c r="G20" s="11">
        <v>0.79325946037178385</v>
      </c>
      <c r="H20" s="11">
        <v>0.98837131600251971</v>
      </c>
      <c r="I20" s="11">
        <v>0.99643682971239322</v>
      </c>
      <c r="J20" s="11">
        <v>0.94698912139903968</v>
      </c>
      <c r="K20" s="11">
        <v>0.96393620324016616</v>
      </c>
      <c r="L20" s="11">
        <v>0.98581654111982542</v>
      </c>
      <c r="M20" s="11">
        <v>0.98346406399908348</v>
      </c>
      <c r="N20" s="14"/>
      <c r="O20" s="19"/>
      <c r="P20" s="1" t="s">
        <v>17</v>
      </c>
      <c r="Q20" s="18">
        <v>0.96169560156974332</v>
      </c>
      <c r="R20" s="18">
        <v>0.97847608280963083</v>
      </c>
      <c r="S20" s="18">
        <v>0.9804648095371592</v>
      </c>
      <c r="T20" s="18">
        <v>0.97429517753487749</v>
      </c>
      <c r="U20" s="18">
        <v>0.98732183949295171</v>
      </c>
      <c r="V20" s="14"/>
      <c r="W20" s="14"/>
      <c r="X20" s="14"/>
      <c r="Y20" s="14"/>
    </row>
    <row r="21" spans="2:25" x14ac:dyDescent="0.25">
      <c r="B21" s="19">
        <v>0.17</v>
      </c>
      <c r="C21" s="10" t="s">
        <v>15</v>
      </c>
      <c r="D21" s="11">
        <v>3.1368902486065235</v>
      </c>
      <c r="E21" s="11">
        <v>2.5006618656694863</v>
      </c>
      <c r="F21" s="11">
        <v>4.7041326512725705</v>
      </c>
      <c r="G21" s="11">
        <v>4.3787182988409592</v>
      </c>
      <c r="H21" s="11">
        <v>2.6194981067335603</v>
      </c>
      <c r="I21" s="11">
        <v>3.4606449474670415</v>
      </c>
      <c r="J21" s="11">
        <v>2.7416550986651145</v>
      </c>
      <c r="K21" s="11">
        <v>4.2812926799950297</v>
      </c>
      <c r="L21" s="11">
        <v>4.2257059236167596</v>
      </c>
      <c r="M21" s="11">
        <v>2.8762687805538332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25">
      <c r="B22" s="19"/>
      <c r="C22" s="10" t="s">
        <v>16</v>
      </c>
      <c r="D22" s="11">
        <v>1.8669008208217357E-2</v>
      </c>
      <c r="E22" s="11">
        <v>2.3524319715020454E-2</v>
      </c>
      <c r="F22" s="11">
        <v>1.7297254904435535E-2</v>
      </c>
      <c r="G22" s="11">
        <v>3.4049815324613097E-2</v>
      </c>
      <c r="H22" s="11">
        <v>2.5725833571517118E-2</v>
      </c>
      <c r="I22" s="11">
        <v>1.619265993592979E-2</v>
      </c>
      <c r="J22" s="11">
        <v>2.1852017146334689E-2</v>
      </c>
      <c r="K22" s="11">
        <v>1.9957083236752826E-2</v>
      </c>
      <c r="L22" s="11">
        <v>3.5281786248674493E-2</v>
      </c>
      <c r="M22" s="11">
        <v>2.4375974617650231E-2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x14ac:dyDescent="0.25">
      <c r="B23" s="19"/>
      <c r="C23" s="10" t="s">
        <v>17</v>
      </c>
      <c r="D23" s="11">
        <v>0.9740407010270512</v>
      </c>
      <c r="E23" s="11">
        <v>0.99732220882020095</v>
      </c>
      <c r="F23" s="11">
        <v>0.94365909091219269</v>
      </c>
      <c r="G23" s="11">
        <v>0.81658230160168499</v>
      </c>
      <c r="H23" s="11">
        <v>0.97020181421601059</v>
      </c>
      <c r="I23" s="11">
        <v>0.99810505040269226</v>
      </c>
      <c r="J23" s="11">
        <v>0.99565283541291338</v>
      </c>
      <c r="K23" s="11">
        <v>0.96639398585211889</v>
      </c>
      <c r="L23" s="11">
        <v>0.64792417824121573</v>
      </c>
      <c r="M23" s="11">
        <v>0.99132496471612064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x14ac:dyDescent="0.25">
      <c r="B24" s="19">
        <v>0.187</v>
      </c>
      <c r="C24" s="10" t="s">
        <v>15</v>
      </c>
      <c r="D24" s="15">
        <v>3.3586306233431005</v>
      </c>
      <c r="E24" s="15">
        <v>2.638439980697</v>
      </c>
      <c r="F24" s="15">
        <v>3.8634005320959548</v>
      </c>
      <c r="G24" s="15">
        <v>5.2844090913333384</v>
      </c>
      <c r="H24" s="15">
        <v>2.6355668138684636</v>
      </c>
      <c r="I24" s="11">
        <v>2.8036827912628608</v>
      </c>
      <c r="J24" s="11">
        <v>2.4922724852492002</v>
      </c>
      <c r="K24" s="11">
        <v>4.5835034485599691</v>
      </c>
      <c r="L24" s="11">
        <v>4.0265593381462406</v>
      </c>
      <c r="M24" s="11">
        <v>2.4891256097203125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25">
      <c r="B25" s="19"/>
      <c r="C25" s="10" t="s">
        <v>16</v>
      </c>
      <c r="D25" s="15">
        <v>1.6845278849063165E-2</v>
      </c>
      <c r="E25" s="15">
        <v>2.2235204929301082E-2</v>
      </c>
      <c r="F25" s="15">
        <v>2.0603718618493999E-2</v>
      </c>
      <c r="G25" s="15">
        <v>2.0934226461591422E-2</v>
      </c>
      <c r="H25" s="15">
        <v>2.6187946626755255E-2</v>
      </c>
      <c r="I25" s="11">
        <v>2.1916369207789319E-2</v>
      </c>
      <c r="J25" s="11">
        <v>2.39564183278968E-2</v>
      </c>
      <c r="K25" s="11">
        <v>1.6230223676275215E-2</v>
      </c>
      <c r="L25" s="11">
        <v>3.5758460893629086E-2</v>
      </c>
      <c r="M25" s="11">
        <v>2.7366149835178093E-2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25">
      <c r="B26" s="19"/>
      <c r="C26" s="10" t="s">
        <v>17</v>
      </c>
      <c r="D26" s="11"/>
      <c r="E26" s="11"/>
      <c r="F26" s="11"/>
      <c r="G26" s="11"/>
      <c r="H26" s="11"/>
      <c r="I26" s="11">
        <v>0.93806595902672685</v>
      </c>
      <c r="J26" s="11">
        <v>0.9956367089765924</v>
      </c>
      <c r="K26" s="11">
        <v>0.99414906875929665</v>
      </c>
      <c r="L26" s="11">
        <v>0.97399684228520844</v>
      </c>
      <c r="M26" s="11">
        <v>0.97007921526989715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25">
      <c r="B27" s="19">
        <v>0.2</v>
      </c>
      <c r="C27" s="10" t="s">
        <v>15</v>
      </c>
      <c r="D27" s="11">
        <v>3.5803709980796774</v>
      </c>
      <c r="E27" s="11">
        <v>2.7762180957245137</v>
      </c>
      <c r="F27" s="11">
        <v>3.0226684129193395</v>
      </c>
      <c r="G27" s="11">
        <v>6.1900998838257175</v>
      </c>
      <c r="H27" s="11">
        <v>2.6516355210033669</v>
      </c>
      <c r="I27" s="11">
        <v>3.5566423052708918</v>
      </c>
      <c r="J27" s="11">
        <v>2.5742124349225644</v>
      </c>
      <c r="K27" s="11">
        <v>4.1056503130058539</v>
      </c>
      <c r="L27" s="11">
        <v>5.1782175197180731</v>
      </c>
      <c r="M27" s="11">
        <v>2.8029733933041534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25">
      <c r="B28" s="19"/>
      <c r="C28" s="10" t="s">
        <v>16</v>
      </c>
      <c r="D28" s="11">
        <v>1.5021549489908975E-2</v>
      </c>
      <c r="E28" s="11">
        <v>2.0946090143581713E-2</v>
      </c>
      <c r="F28" s="11">
        <v>2.391018233255246E-2</v>
      </c>
      <c r="G28" s="11">
        <v>7.8186375985697439E-3</v>
      </c>
      <c r="H28" s="11">
        <v>2.6650059681993389E-2</v>
      </c>
      <c r="I28" s="11">
        <v>1.5376735378881972E-2</v>
      </c>
      <c r="J28" s="11">
        <v>2.329089102735156E-2</v>
      </c>
      <c r="K28" s="11">
        <v>1.7061994652481198E-2</v>
      </c>
      <c r="L28" s="11">
        <v>2.3829602095731046E-2</v>
      </c>
      <c r="M28" s="11">
        <v>2.5309083084141724E-2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25">
      <c r="B29" s="19"/>
      <c r="C29" s="10" t="s">
        <v>17</v>
      </c>
      <c r="D29" s="11">
        <v>0.9816565445832417</v>
      </c>
      <c r="E29" s="11">
        <v>0.93847882977927766</v>
      </c>
      <c r="F29" s="11">
        <v>0.96223063740543835</v>
      </c>
      <c r="G29" s="11">
        <v>0.78102337686491208</v>
      </c>
      <c r="H29" s="11">
        <v>0.96427127102204446</v>
      </c>
      <c r="I29" s="11">
        <v>0.99877771916553593</v>
      </c>
      <c r="J29" s="11">
        <v>0.99722452142024343</v>
      </c>
      <c r="K29" s="11">
        <v>0.98396095200922684</v>
      </c>
      <c r="L29" s="11">
        <v>0.97453493161267668</v>
      </c>
      <c r="M29" s="11">
        <v>0.99784878571005819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25">
      <c r="B30" s="19">
        <v>0.22</v>
      </c>
      <c r="C30" s="10" t="s">
        <v>15</v>
      </c>
      <c r="D30" s="11">
        <v>3.5009670811309066</v>
      </c>
      <c r="E30" s="11">
        <v>2.8412879175644226</v>
      </c>
      <c r="F30" s="11">
        <v>2.7588294979590873</v>
      </c>
      <c r="G30" s="11">
        <v>5.3347599906288599</v>
      </c>
      <c r="H30" s="11">
        <v>2.7962023065062152</v>
      </c>
      <c r="I30" s="15">
        <v>3.2742935633897718</v>
      </c>
      <c r="J30" s="15">
        <v>2.5770459598755489</v>
      </c>
      <c r="K30" s="15">
        <v>3.3800138904772319</v>
      </c>
      <c r="L30" s="15">
        <v>4.2828610524169726</v>
      </c>
      <c r="M30" s="15">
        <v>2.7227892611927662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25">
      <c r="B31" s="19"/>
      <c r="C31" s="10" t="s">
        <v>16</v>
      </c>
      <c r="D31" s="11">
        <v>1.5734420435491833E-2</v>
      </c>
      <c r="E31" s="11">
        <v>2.0645834063907024E-2</v>
      </c>
      <c r="F31" s="11">
        <v>2.5680245441017546E-2</v>
      </c>
      <c r="G31" s="11">
        <v>1.1952375468109048E-2</v>
      </c>
      <c r="H31" s="11">
        <v>2.7091197873521169E-2</v>
      </c>
      <c r="I31" s="15">
        <v>1.7837266915521961E-2</v>
      </c>
      <c r="J31" s="15">
        <v>2.3222605031534185E-2</v>
      </c>
      <c r="K31" s="15">
        <v>2.1284429625399198E-2</v>
      </c>
      <c r="L31" s="15">
        <v>2.6249215910043741E-2</v>
      </c>
      <c r="M31" s="15">
        <v>2.5683735845656683E-2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25">
      <c r="B32" s="19"/>
      <c r="C32" s="10" t="s">
        <v>17</v>
      </c>
      <c r="D32" s="11">
        <v>0.9607107249033181</v>
      </c>
      <c r="E32" s="11">
        <v>0.94977301401605829</v>
      </c>
      <c r="F32" s="11">
        <v>0.9486069085649973</v>
      </c>
      <c r="G32" s="11">
        <v>0.85010120106093656</v>
      </c>
      <c r="H32" s="11">
        <v>0.94386942527674567</v>
      </c>
      <c r="I32" s="11"/>
      <c r="J32" s="11"/>
      <c r="K32" s="11"/>
      <c r="L32" s="11"/>
      <c r="M32" s="1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25">
      <c r="B33" s="19">
        <v>0.23400000000000001</v>
      </c>
      <c r="C33" s="10" t="s">
        <v>15</v>
      </c>
      <c r="D33" s="11">
        <v>3.444802036288769</v>
      </c>
      <c r="E33" s="11">
        <v>2.901679063400469</v>
      </c>
      <c r="F33" s="11">
        <v>2.7282473830212179</v>
      </c>
      <c r="G33" s="11">
        <v>5.2030587489768889</v>
      </c>
      <c r="H33" s="11">
        <v>3.2851785533098758</v>
      </c>
      <c r="I33" s="11">
        <v>3.2762042095582928</v>
      </c>
      <c r="J33" s="11">
        <v>2.5000438206653173</v>
      </c>
      <c r="K33" s="11">
        <v>2.6543774679486098</v>
      </c>
      <c r="L33" s="11">
        <v>3.3875045851158716</v>
      </c>
      <c r="M33" s="15">
        <v>2.7227892611927662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x14ac:dyDescent="0.25">
      <c r="B34" s="19"/>
      <c r="C34" s="10" t="s">
        <v>16</v>
      </c>
      <c r="D34" s="11">
        <v>1.6281712641370624E-2</v>
      </c>
      <c r="E34" s="11">
        <v>2.0336804045629223E-2</v>
      </c>
      <c r="F34" s="11">
        <v>2.6032555523276765E-2</v>
      </c>
      <c r="G34" s="11">
        <v>1.1309321604139912E-2</v>
      </c>
      <c r="H34" s="11">
        <v>2.4314193832784037E-2</v>
      </c>
      <c r="I34" s="11">
        <v>1.7863303139486759E-2</v>
      </c>
      <c r="J34" s="11">
        <v>2.3791093624553696E-2</v>
      </c>
      <c r="K34" s="11">
        <v>2.5506864598317202E-2</v>
      </c>
      <c r="L34" s="11">
        <v>2.8668829724356436E-2</v>
      </c>
      <c r="M34" s="15">
        <v>2.5683735845656683E-2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x14ac:dyDescent="0.25">
      <c r="B35" s="19"/>
      <c r="C35" s="10" t="s">
        <v>17</v>
      </c>
      <c r="D35" s="10">
        <v>0.97788276419867559</v>
      </c>
      <c r="E35" s="10">
        <v>0.97884109541105813</v>
      </c>
      <c r="F35" s="10">
        <v>0.98220946297183231</v>
      </c>
      <c r="G35" s="10">
        <v>0.80167605360922889</v>
      </c>
      <c r="H35" s="10">
        <v>0.98961411515585573</v>
      </c>
      <c r="I35" s="10">
        <v>0.98860571205968251</v>
      </c>
      <c r="J35" s="10">
        <v>0.9945953164556901</v>
      </c>
      <c r="K35" s="10">
        <v>0.99543338243235868</v>
      </c>
      <c r="L35" s="10">
        <v>0.82395472027685568</v>
      </c>
      <c r="M35" s="10">
        <v>0.82365355155128639</v>
      </c>
    </row>
    <row r="68" spans="13:17" x14ac:dyDescent="0.25">
      <c r="M68" s="1" t="s">
        <v>25</v>
      </c>
      <c r="N68" s="1" t="e">
        <f>AVERAGE(N17:N67)</f>
        <v>#DIV/0!</v>
      </c>
      <c r="O68" s="1" t="e">
        <f t="shared" ref="O68:Q68" si="0">AVERAGE(O17:O67)</f>
        <v>#DIV/0!</v>
      </c>
      <c r="P68" s="1" t="e">
        <f t="shared" si="0"/>
        <v>#DIV/0!</v>
      </c>
      <c r="Q68" s="1">
        <f t="shared" si="0"/>
        <v>1.2663553613935721</v>
      </c>
    </row>
  </sheetData>
  <mergeCells count="11">
    <mergeCell ref="O15:O17"/>
    <mergeCell ref="O18:O20"/>
    <mergeCell ref="B33:B35"/>
    <mergeCell ref="B15:B17"/>
    <mergeCell ref="B18:B20"/>
    <mergeCell ref="D13:H13"/>
    <mergeCell ref="I13:M13"/>
    <mergeCell ref="B21:B23"/>
    <mergeCell ref="B24:B26"/>
    <mergeCell ref="B27:B29"/>
    <mergeCell ref="B30:B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A20" workbookViewId="0">
      <selection activeCell="D38" sqref="D38:M58"/>
    </sheetView>
  </sheetViews>
  <sheetFormatPr defaultRowHeight="15.75" x14ac:dyDescent="0.25"/>
  <cols>
    <col min="1" max="1" width="9" style="1"/>
    <col min="2" max="2" width="8.125" style="1" customWidth="1"/>
    <col min="3" max="3" width="6.875" style="1" customWidth="1"/>
    <col min="4" max="8" width="9.875" style="1" customWidth="1"/>
    <col min="9" max="9" width="10.125" style="1" customWidth="1"/>
    <col min="10" max="11" width="9.875" style="1" customWidth="1"/>
    <col min="12" max="12" width="9.75" style="1" customWidth="1"/>
    <col min="13" max="16384" width="9" style="1"/>
  </cols>
  <sheetData>
    <row r="1" spans="2:25" x14ac:dyDescent="0.25">
      <c r="B1" s="16" t="s">
        <v>33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2:25" x14ac:dyDescent="0.25">
      <c r="B2" s="1" t="s">
        <v>24</v>
      </c>
    </row>
    <row r="3" spans="2:25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31</v>
      </c>
    </row>
    <row r="4" spans="2:25" ht="18.75" x14ac:dyDescent="0.35">
      <c r="B4" s="1" t="s">
        <v>18</v>
      </c>
      <c r="C4" s="2" t="s">
        <v>7</v>
      </c>
      <c r="D4" s="6">
        <v>0.36499999999999999</v>
      </c>
      <c r="E4" s="6">
        <v>0.95699999999999996</v>
      </c>
      <c r="F4" s="6">
        <v>1.5049999999999999</v>
      </c>
      <c r="G4" s="6">
        <v>1.9259999999999999</v>
      </c>
      <c r="H4" s="6">
        <v>2.2000000000000002</v>
      </c>
      <c r="I4" s="6">
        <f>H4-0.194</f>
        <v>2.0060000000000002</v>
      </c>
    </row>
    <row r="5" spans="2:25" ht="18.75" x14ac:dyDescent="0.35">
      <c r="B5" s="1" t="s">
        <v>19</v>
      </c>
      <c r="C5" s="2" t="s">
        <v>7</v>
      </c>
      <c r="D5" s="6">
        <v>4.9282608695652153E-2</v>
      </c>
      <c r="E5" s="6">
        <v>2.8065217391304409E-2</v>
      </c>
      <c r="F5" s="6">
        <v>2.1804347826087089E-2</v>
      </c>
      <c r="G5" s="6">
        <v>1.0804347826087191E-2</v>
      </c>
      <c r="H5" s="6">
        <v>6.7608695652174866E-3</v>
      </c>
      <c r="I5" s="6">
        <f>(G5-H5)/(G4-H4)*(I4-H4)+H5</f>
        <v>9.6237702316726743E-3</v>
      </c>
    </row>
    <row r="6" spans="2:25" ht="18.75" x14ac:dyDescent="0.35">
      <c r="B6" s="1" t="s">
        <v>20</v>
      </c>
      <c r="C6" s="2" t="s">
        <v>7</v>
      </c>
      <c r="D6" s="6">
        <v>8.507335892761031E-2</v>
      </c>
      <c r="E6" s="6">
        <v>0.10476537309104131</v>
      </c>
      <c r="F6" s="6">
        <v>0.16344296763595878</v>
      </c>
      <c r="G6" s="6">
        <v>0.14113116177289306</v>
      </c>
      <c r="H6" s="6">
        <v>0.11113821077072442</v>
      </c>
      <c r="I6" s="6">
        <v>0.10800718540590057</v>
      </c>
    </row>
    <row r="7" spans="2:25" ht="18.75" x14ac:dyDescent="0.35">
      <c r="B7" s="1" t="s">
        <v>21</v>
      </c>
      <c r="C7" s="2" t="s">
        <v>7</v>
      </c>
      <c r="D7" s="7">
        <v>9.1771798713341027E-2</v>
      </c>
      <c r="E7" s="7">
        <v>0.11188095162831252</v>
      </c>
      <c r="F7" s="7">
        <v>0.17121059580365133</v>
      </c>
      <c r="G7" s="7">
        <v>0.13620953794189947</v>
      </c>
      <c r="H7" s="7">
        <v>0.11574623918098353</v>
      </c>
      <c r="I7" s="7">
        <v>0.10800718540590057</v>
      </c>
    </row>
    <row r="8" spans="2:25" ht="18.75" x14ac:dyDescent="0.35">
      <c r="B8" s="1" t="s">
        <v>22</v>
      </c>
      <c r="C8" s="2" t="s">
        <v>8</v>
      </c>
      <c r="D8" s="7">
        <v>23.009787758422572</v>
      </c>
      <c r="E8" s="7">
        <v>0.11188095162831252</v>
      </c>
      <c r="F8" s="7">
        <v>23.23525901079628</v>
      </c>
      <c r="G8" s="7">
        <v>24.515256270419457</v>
      </c>
      <c r="H8" s="7">
        <v>24.736536655422785</v>
      </c>
      <c r="I8" s="7">
        <v>24.182307148136097</v>
      </c>
      <c r="J8" s="8"/>
    </row>
    <row r="9" spans="2:25" ht="18.75" x14ac:dyDescent="0.35">
      <c r="B9" s="1" t="s">
        <v>23</v>
      </c>
      <c r="C9" s="2" t="s">
        <v>8</v>
      </c>
      <c r="D9" s="7">
        <v>23.017675311967917</v>
      </c>
      <c r="E9" s="7">
        <v>0.11188095162831252</v>
      </c>
      <c r="F9" s="7">
        <v>23.714598174887051</v>
      </c>
      <c r="G9" s="7">
        <v>23.056282271507111</v>
      </c>
      <c r="H9" s="7">
        <v>24.726789777969159</v>
      </c>
      <c r="I9" s="7">
        <v>24.182307148136097</v>
      </c>
    </row>
    <row r="11" spans="2:25" x14ac:dyDescent="0.25">
      <c r="K11" s="9"/>
      <c r="L11"/>
      <c r="M11"/>
    </row>
    <row r="12" spans="2:25" x14ac:dyDescent="0.25">
      <c r="B12" s="1" t="s">
        <v>30</v>
      </c>
      <c r="K12"/>
      <c r="L12"/>
      <c r="M12"/>
    </row>
    <row r="13" spans="2:25" x14ac:dyDescent="0.25">
      <c r="B13" s="4" t="s">
        <v>14</v>
      </c>
      <c r="D13" s="20" t="s">
        <v>26</v>
      </c>
      <c r="E13" s="20"/>
      <c r="F13" s="20"/>
      <c r="G13" s="20"/>
      <c r="H13" s="20"/>
      <c r="I13" s="20" t="s">
        <v>27</v>
      </c>
      <c r="J13" s="20"/>
      <c r="K13" s="20"/>
      <c r="L13" s="20"/>
      <c r="M13" s="20"/>
      <c r="O13" s="1" t="s">
        <v>32</v>
      </c>
    </row>
    <row r="14" spans="2:25" x14ac:dyDescent="0.25">
      <c r="B14" s="1" t="s">
        <v>29</v>
      </c>
      <c r="C14" s="1" t="s">
        <v>28</v>
      </c>
      <c r="D14" s="12" t="s">
        <v>9</v>
      </c>
      <c r="E14" s="12" t="s">
        <v>10</v>
      </c>
      <c r="F14" s="12" t="s">
        <v>11</v>
      </c>
      <c r="G14" s="12" t="s">
        <v>12</v>
      </c>
      <c r="H14" s="12" t="s">
        <v>13</v>
      </c>
      <c r="I14" s="12" t="s">
        <v>9</v>
      </c>
      <c r="J14" s="12" t="s">
        <v>10</v>
      </c>
      <c r="K14" s="12" t="s">
        <v>11</v>
      </c>
      <c r="L14" s="12" t="s">
        <v>12</v>
      </c>
      <c r="M14" s="12" t="s">
        <v>13</v>
      </c>
    </row>
    <row r="15" spans="2:25" x14ac:dyDescent="0.25">
      <c r="B15" s="19">
        <v>0.1</v>
      </c>
      <c r="C15" s="10" t="s">
        <v>15</v>
      </c>
      <c r="D15" s="11">
        <v>1.7934284980626838E-2</v>
      </c>
      <c r="E15" s="11">
        <v>1.4338438156667589E-2</v>
      </c>
      <c r="F15" s="11">
        <v>1.3929880775394775E-2</v>
      </c>
      <c r="G15" s="11">
        <v>1.325685590419304E-2</v>
      </c>
      <c r="H15" s="11">
        <v>1.2837420884090196E-4</v>
      </c>
      <c r="I15" s="15">
        <v>1.7849497184153983E-2</v>
      </c>
      <c r="J15" s="15">
        <v>1.3835179070523019E-2</v>
      </c>
      <c r="K15" s="15">
        <v>1.459739218492629E-2</v>
      </c>
      <c r="L15" s="15">
        <v>1.1089786075801409E-2</v>
      </c>
      <c r="M15" s="15">
        <v>2.7227892611927664E-3</v>
      </c>
      <c r="N15" s="14"/>
      <c r="O15" s="11">
        <v>1.0047501504158967</v>
      </c>
      <c r="P15" s="11">
        <v>1.0363753214598288</v>
      </c>
      <c r="Q15" s="11">
        <v>0.95427187260058632</v>
      </c>
      <c r="R15" s="11">
        <v>1.1954113283682097</v>
      </c>
      <c r="S15" s="11">
        <v>0.92836797686126893</v>
      </c>
      <c r="T15" s="14"/>
      <c r="U15" s="14">
        <v>2.1247368407890849E-2</v>
      </c>
      <c r="V15" s="14">
        <v>1.4835128621340794E-2</v>
      </c>
      <c r="W15" s="14">
        <v>1.5298400843686825E-2</v>
      </c>
      <c r="X15" s="14">
        <v>2.3761390525706423E-2</v>
      </c>
      <c r="Y15" s="14">
        <v>-9.1625986507862722E-5</v>
      </c>
    </row>
    <row r="16" spans="2:25" x14ac:dyDescent="0.25">
      <c r="B16" s="19"/>
      <c r="C16" s="10" t="s">
        <v>16</v>
      </c>
      <c r="D16" s="11">
        <v>-5.7230518410718439E-2</v>
      </c>
      <c r="E16" s="11">
        <v>-7.8775873614775008E-3</v>
      </c>
      <c r="F16" s="11">
        <v>2.5285966789366523E-3</v>
      </c>
      <c r="G16" s="11">
        <v>1.24973994636534E-2</v>
      </c>
      <c r="H16" s="11">
        <v>3.4555744454422034E-2</v>
      </c>
      <c r="I16" s="15">
        <v>-5.7927121257019251E-2</v>
      </c>
      <c r="J16" s="15">
        <v>-8.1576561320240108E-3</v>
      </c>
      <c r="K16" s="15">
        <v>2.3066204119206158E-3</v>
      </c>
      <c r="L16" s="15">
        <v>3.8089507627868682E-2</v>
      </c>
      <c r="M16" s="15">
        <v>2.5683735845656683E-2</v>
      </c>
      <c r="N16" s="13"/>
      <c r="O16" s="11">
        <v>0.98797449569071416</v>
      </c>
      <c r="P16" s="11">
        <v>0.96566798526269571</v>
      </c>
      <c r="Q16" s="11">
        <v>1.0962344154542563</v>
      </c>
      <c r="R16" s="11">
        <v>0.32810609120369716</v>
      </c>
      <c r="S16" s="11">
        <v>1.054180310100628</v>
      </c>
      <c r="T16" s="14"/>
      <c r="U16" s="14">
        <v>-7.6905340063297897E-2</v>
      </c>
      <c r="V16" s="14">
        <v>-1.046167287683124E-2</v>
      </c>
      <c r="W16" s="14">
        <v>-5.6296853455237664E-3</v>
      </c>
      <c r="X16" s="14">
        <v>-3.7774713867809125E-2</v>
      </c>
      <c r="Y16" s="14">
        <v>3.5525303618983546E-2</v>
      </c>
    </row>
    <row r="17" spans="2:25" x14ac:dyDescent="0.25">
      <c r="B17" s="19"/>
      <c r="C17" s="10" t="s">
        <v>17</v>
      </c>
      <c r="D17" s="11">
        <v>0.9826624688909813</v>
      </c>
      <c r="E17" s="11">
        <v>0.98909804003068535</v>
      </c>
      <c r="F17" s="11">
        <v>0.98960012620912319</v>
      </c>
      <c r="G17" s="11">
        <v>0.85014014339508348</v>
      </c>
      <c r="H17" s="11">
        <v>3.5600367366277252E-2</v>
      </c>
      <c r="I17" s="11"/>
      <c r="J17" s="11"/>
      <c r="K17" s="11"/>
      <c r="L17" s="11"/>
      <c r="M17" s="1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25">
      <c r="B18" s="19">
        <v>0.15</v>
      </c>
      <c r="C18" s="10" t="s">
        <v>15</v>
      </c>
      <c r="D18" s="11">
        <v>3.4076292462909669E-3</v>
      </c>
      <c r="E18" s="11">
        <v>5.2941417900302769E-3</v>
      </c>
      <c r="F18" s="11">
        <v>8.438154676990087E-3</v>
      </c>
      <c r="G18" s="11">
        <v>4.9283146304676334E-3</v>
      </c>
      <c r="H18" s="11">
        <v>2.3282213659915991E-3</v>
      </c>
      <c r="I18" s="11">
        <v>3.2317542717021823E-3</v>
      </c>
      <c r="J18" s="11">
        <v>6.1758713634961406E-3</v>
      </c>
      <c r="K18" s="11">
        <v>8.9589161541281243E-3</v>
      </c>
      <c r="L18" s="11">
        <v>7.3745864461668073E-3</v>
      </c>
      <c r="M18" s="15">
        <v>2.7227892611927664E-3</v>
      </c>
      <c r="N18" s="14"/>
      <c r="O18" s="14">
        <f>D18/I18</f>
        <v>1.054420899549442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25">
      <c r="B19" s="19"/>
      <c r="C19" s="10" t="s">
        <v>16</v>
      </c>
      <c r="D19" s="11">
        <v>1.6286679568203996E-2</v>
      </c>
      <c r="E19" s="11">
        <v>5.4903682441613984E-3</v>
      </c>
      <c r="F19" s="11">
        <v>-3.1116581259547915E-3</v>
      </c>
      <c r="G19" s="11">
        <v>3.8205692852064113E-2</v>
      </c>
      <c r="H19" s="11">
        <v>2.6452142642643669E-2</v>
      </c>
      <c r="I19" s="11">
        <v>1.7885556664120825E-2</v>
      </c>
      <c r="J19" s="11">
        <v>1.3781263114700144E-3</v>
      </c>
      <c r="K19" s="11">
        <v>-5.2098502269849276E-3</v>
      </c>
      <c r="L19" s="11">
        <v>1.9217896031588105E-2</v>
      </c>
      <c r="M19" s="15">
        <v>2.5683735845656683E-2</v>
      </c>
      <c r="N19" s="14"/>
      <c r="O19" s="14">
        <f>D19/I19</f>
        <v>0.91060512535658211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25">
      <c r="B20" s="19"/>
      <c r="C20" s="10" t="s">
        <v>17</v>
      </c>
      <c r="D20" s="11">
        <v>0.95577762858690929</v>
      </c>
      <c r="E20" s="11">
        <v>0.90902271682528801</v>
      </c>
      <c r="F20" s="11">
        <v>0.92259196798266296</v>
      </c>
      <c r="G20" s="11">
        <v>0.79325946037178385</v>
      </c>
      <c r="H20" s="11">
        <v>0.98837131600251971</v>
      </c>
      <c r="I20" s="11">
        <v>0.99643682971239322</v>
      </c>
      <c r="J20" s="11">
        <v>0.94698912139903968</v>
      </c>
      <c r="K20" s="11">
        <v>0.96393620324016616</v>
      </c>
      <c r="L20" s="11">
        <v>0.98581654111982542</v>
      </c>
      <c r="M20" s="11">
        <v>0.98346406399908348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25">
      <c r="B21" s="19">
        <v>0.17</v>
      </c>
      <c r="C21" s="10" t="s">
        <v>15</v>
      </c>
      <c r="D21" s="11">
        <v>3.1368902486065236E-3</v>
      </c>
      <c r="E21" s="11">
        <v>2.5006618656694861E-3</v>
      </c>
      <c r="F21" s="11">
        <v>4.7041326512725704E-3</v>
      </c>
      <c r="G21" s="11">
        <v>4.3787182988409591E-3</v>
      </c>
      <c r="H21" s="11">
        <v>2.6194981067335604E-3</v>
      </c>
      <c r="I21" s="11">
        <v>3.4606449474670416E-3</v>
      </c>
      <c r="J21" s="11">
        <v>2.7416550986651147E-3</v>
      </c>
      <c r="K21" s="11">
        <v>4.2812926799950298E-3</v>
      </c>
      <c r="L21" s="11">
        <v>4.2257059236167592E-3</v>
      </c>
      <c r="M21" s="11">
        <v>2.8762687805538333E-3</v>
      </c>
      <c r="N21" s="14"/>
      <c r="O21" s="14">
        <f>D21/I21</f>
        <v>0.90644671621181927</v>
      </c>
      <c r="P21" s="14">
        <f t="shared" ref="P21:Q22" si="0">E21/J21</f>
        <v>0.91209936176400674</v>
      </c>
      <c r="Q21" s="14">
        <f t="shared" si="0"/>
        <v>1.0987645561475679</v>
      </c>
      <c r="R21" s="14"/>
      <c r="S21" s="14">
        <f t="shared" ref="S21:S22" si="1">H21/M21</f>
        <v>0.91072785841285975</v>
      </c>
      <c r="T21" s="14"/>
      <c r="U21" s="14">
        <f>AVERAGE(D21,D27)</f>
        <v>3.3586306233431007E-3</v>
      </c>
      <c r="V21" s="14">
        <f t="shared" ref="V21:Y22" si="2">AVERAGE(E21,E27)</f>
        <v>2.638439980697E-3</v>
      </c>
      <c r="W21" s="14">
        <f t="shared" si="2"/>
        <v>3.8634005320959549E-3</v>
      </c>
      <c r="X21" s="14">
        <f t="shared" si="2"/>
        <v>5.2844090913333388E-3</v>
      </c>
      <c r="Y21" s="14">
        <f t="shared" si="2"/>
        <v>2.6355668138684637E-3</v>
      </c>
    </row>
    <row r="22" spans="2:25" x14ac:dyDescent="0.25">
      <c r="B22" s="19"/>
      <c r="C22" s="10" t="s">
        <v>16</v>
      </c>
      <c r="D22" s="11">
        <v>1.8669008208217357E-2</v>
      </c>
      <c r="E22" s="11">
        <v>2.3524319715020454E-2</v>
      </c>
      <c r="F22" s="11">
        <v>1.7297254904435535E-2</v>
      </c>
      <c r="G22" s="11">
        <v>3.4049815324613097E-2</v>
      </c>
      <c r="H22" s="11">
        <v>2.5725833571517118E-2</v>
      </c>
      <c r="I22" s="11">
        <v>1.619265993592979E-2</v>
      </c>
      <c r="J22" s="11">
        <v>2.1852017146334689E-2</v>
      </c>
      <c r="K22" s="11">
        <v>1.9957083236752826E-2</v>
      </c>
      <c r="L22" s="11">
        <v>3.5281786248674493E-2</v>
      </c>
      <c r="M22" s="11">
        <v>2.4375974617650231E-2</v>
      </c>
      <c r="N22" s="14"/>
      <c r="O22" s="14">
        <f>D22/I22</f>
        <v>1.1529302957071812</v>
      </c>
      <c r="P22" s="14">
        <f t="shared" si="0"/>
        <v>1.0765285217143565</v>
      </c>
      <c r="Q22" s="14">
        <f t="shared" si="0"/>
        <v>0.86672259163508569</v>
      </c>
      <c r="R22" s="14"/>
      <c r="S22" s="14">
        <f t="shared" si="1"/>
        <v>1.0553766146806487</v>
      </c>
      <c r="T22" s="14"/>
      <c r="U22" s="14">
        <f>AVERAGE(D22,D28)</f>
        <v>1.6845278849063165E-2</v>
      </c>
      <c r="V22" s="14">
        <f t="shared" si="2"/>
        <v>2.2235204929301082E-2</v>
      </c>
      <c r="W22" s="14">
        <f t="shared" si="2"/>
        <v>2.0603718618493999E-2</v>
      </c>
      <c r="X22" s="14">
        <f t="shared" si="2"/>
        <v>2.0934226461591422E-2</v>
      </c>
      <c r="Y22" s="14">
        <f t="shared" si="2"/>
        <v>2.6187946626755255E-2</v>
      </c>
    </row>
    <row r="23" spans="2:25" x14ac:dyDescent="0.25">
      <c r="B23" s="19"/>
      <c r="C23" s="10" t="s">
        <v>17</v>
      </c>
      <c r="D23" s="11">
        <v>0.9740407010270512</v>
      </c>
      <c r="E23" s="11">
        <v>0.99732220882020095</v>
      </c>
      <c r="F23" s="11">
        <v>0.94365909091219269</v>
      </c>
      <c r="G23" s="11">
        <v>0.81658230160168499</v>
      </c>
      <c r="H23" s="11">
        <v>0.97020181421601059</v>
      </c>
      <c r="I23" s="11">
        <v>0.99810505040269226</v>
      </c>
      <c r="J23" s="11">
        <v>0.99565283541291338</v>
      </c>
      <c r="K23" s="11">
        <v>0.96639398585211889</v>
      </c>
      <c r="L23" s="11">
        <v>0.64792417824121573</v>
      </c>
      <c r="M23" s="11">
        <v>0.99132496471612064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x14ac:dyDescent="0.25">
      <c r="B24" s="19">
        <v>0.187</v>
      </c>
      <c r="C24" s="10" t="s">
        <v>15</v>
      </c>
      <c r="D24" s="15">
        <v>3.3586306233431007E-3</v>
      </c>
      <c r="E24" s="15">
        <v>2.638439980697E-3</v>
      </c>
      <c r="F24" s="15">
        <v>3.8634005320959549E-3</v>
      </c>
      <c r="G24" s="15">
        <v>5.2844090913333388E-3</v>
      </c>
      <c r="H24" s="15">
        <v>2.6355668138684637E-3</v>
      </c>
      <c r="I24" s="11">
        <v>2.8036827912628608E-3</v>
      </c>
      <c r="J24" s="11">
        <v>2.4922724852492E-3</v>
      </c>
      <c r="K24" s="11">
        <v>4.5835034485599687E-3</v>
      </c>
      <c r="L24" s="11">
        <v>4.0265593381462409E-3</v>
      </c>
      <c r="M24" s="11">
        <v>2.4891256097203125E-3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25">
      <c r="B25" s="19"/>
      <c r="C25" s="10" t="s">
        <v>16</v>
      </c>
      <c r="D25" s="15">
        <v>1.6845278849063165E-2</v>
      </c>
      <c r="E25" s="15">
        <v>2.2235204929301082E-2</v>
      </c>
      <c r="F25" s="15">
        <v>2.0603718618493999E-2</v>
      </c>
      <c r="G25" s="15">
        <v>2.0934226461591422E-2</v>
      </c>
      <c r="H25" s="15">
        <v>2.6187946626755255E-2</v>
      </c>
      <c r="I25" s="11">
        <v>2.1916369207789319E-2</v>
      </c>
      <c r="J25" s="11">
        <v>2.39564183278968E-2</v>
      </c>
      <c r="K25" s="11">
        <v>1.6230223676275215E-2</v>
      </c>
      <c r="L25" s="11">
        <v>3.5758460893629086E-2</v>
      </c>
      <c r="M25" s="11">
        <v>2.7366149835178093E-2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25">
      <c r="B26" s="19"/>
      <c r="C26" s="10" t="s">
        <v>17</v>
      </c>
      <c r="D26" s="11"/>
      <c r="E26" s="11"/>
      <c r="F26" s="11"/>
      <c r="G26" s="11"/>
      <c r="H26" s="11"/>
      <c r="I26" s="11">
        <v>0.93806595902672685</v>
      </c>
      <c r="J26" s="11">
        <v>0.9956367089765924</v>
      </c>
      <c r="K26" s="11">
        <v>0.99414906875929665</v>
      </c>
      <c r="L26" s="11">
        <v>0.97399684228520844</v>
      </c>
      <c r="M26" s="11">
        <v>0.97007921526989715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25">
      <c r="B27" s="19">
        <v>0.2</v>
      </c>
      <c r="C27" s="10" t="s">
        <v>15</v>
      </c>
      <c r="D27" s="11">
        <v>3.5803709980796773E-3</v>
      </c>
      <c r="E27" s="11">
        <v>2.7762180957245138E-3</v>
      </c>
      <c r="F27" s="11">
        <v>3.0226684129193394E-3</v>
      </c>
      <c r="G27" s="11">
        <v>6.1900998838257176E-3</v>
      </c>
      <c r="H27" s="11">
        <v>2.651635521003367E-3</v>
      </c>
      <c r="I27" s="11">
        <v>3.5566423052708919E-3</v>
      </c>
      <c r="J27" s="11">
        <v>2.5742124349225643E-3</v>
      </c>
      <c r="K27" s="11">
        <v>4.1056503130058536E-3</v>
      </c>
      <c r="L27" s="11">
        <v>5.178217519718073E-3</v>
      </c>
      <c r="M27" s="11">
        <v>2.8029733933041534E-3</v>
      </c>
      <c r="N27" s="14"/>
      <c r="O27" s="14">
        <f>D27/I27</f>
        <v>1.0066716556718733</v>
      </c>
      <c r="P27" s="14"/>
      <c r="Q27" s="14">
        <f t="shared" ref="Q27:S28" si="3">F27/K27</f>
        <v>0.73622159279959842</v>
      </c>
      <c r="R27" s="14">
        <f t="shared" si="3"/>
        <v>1.1954113283682097</v>
      </c>
      <c r="S27" s="14">
        <f t="shared" si="3"/>
        <v>0.946008095309678</v>
      </c>
      <c r="T27" s="14"/>
      <c r="U27" s="14">
        <f>AVERAGE(I21,I24,I27,I33)</f>
        <v>3.2742935633897716E-3</v>
      </c>
      <c r="V27" s="14">
        <f>AVERAGE(J21,J24,J27,J33)</f>
        <v>2.5770459598755489E-3</v>
      </c>
      <c r="W27" s="14">
        <f>AVERAGE(K27,K33)</f>
        <v>3.3800138904772317E-3</v>
      </c>
      <c r="X27" s="14">
        <f>AVERAGE(L27,L33)</f>
        <v>4.2828610524169725E-3</v>
      </c>
      <c r="Y27" s="14"/>
    </row>
    <row r="28" spans="2:25" x14ac:dyDescent="0.25">
      <c r="B28" s="19"/>
      <c r="C28" s="10" t="s">
        <v>16</v>
      </c>
      <c r="D28" s="11">
        <v>1.5021549489908975E-2</v>
      </c>
      <c r="E28" s="11">
        <v>2.0946090143581713E-2</v>
      </c>
      <c r="F28" s="11">
        <v>2.391018233255246E-2</v>
      </c>
      <c r="G28" s="11">
        <v>7.8186375985697439E-3</v>
      </c>
      <c r="H28" s="11">
        <v>2.6650059681993389E-2</v>
      </c>
      <c r="I28" s="11">
        <v>1.5376735378881972E-2</v>
      </c>
      <c r="J28" s="11">
        <v>2.329089102735156E-2</v>
      </c>
      <c r="K28" s="11">
        <v>1.7061994652481198E-2</v>
      </c>
      <c r="L28" s="11">
        <v>2.3829602095731046E-2</v>
      </c>
      <c r="M28" s="11">
        <v>2.5309083084141724E-2</v>
      </c>
      <c r="N28" s="14"/>
      <c r="O28" s="14">
        <f>D28/I28</f>
        <v>0.97690108594436764</v>
      </c>
      <c r="P28" s="14"/>
      <c r="Q28" s="14">
        <f t="shared" si="3"/>
        <v>1.4013708724891307</v>
      </c>
      <c r="R28" s="14">
        <f t="shared" si="3"/>
        <v>0.32810609120369716</v>
      </c>
      <c r="S28" s="14">
        <f t="shared" si="3"/>
        <v>1.052984005520607</v>
      </c>
      <c r="T28" s="14"/>
      <c r="U28" s="14">
        <f>AVERAGE(I22,I25,I28,I34)</f>
        <v>1.7837266915521961E-2</v>
      </c>
      <c r="V28" s="14">
        <f>AVERAGE(J22,J25,J28,J34)</f>
        <v>2.3222605031534185E-2</v>
      </c>
      <c r="W28" s="14">
        <f>AVERAGE(K28,K34)</f>
        <v>2.1284429625399198E-2</v>
      </c>
      <c r="X28" s="14">
        <f>AVERAGE(L28,L34)</f>
        <v>2.6249215910043741E-2</v>
      </c>
      <c r="Y28" s="14"/>
    </row>
    <row r="29" spans="2:25" x14ac:dyDescent="0.25">
      <c r="B29" s="19"/>
      <c r="C29" s="10" t="s">
        <v>17</v>
      </c>
      <c r="D29" s="11">
        <v>0.9816565445832417</v>
      </c>
      <c r="E29" s="11">
        <v>0.93847882977927766</v>
      </c>
      <c r="F29" s="11">
        <v>0.96223063740543835</v>
      </c>
      <c r="G29" s="11">
        <v>0.78102337686491208</v>
      </c>
      <c r="H29" s="11">
        <v>0.96427127102204446</v>
      </c>
      <c r="I29" s="11">
        <v>0.99877771916553593</v>
      </c>
      <c r="J29" s="11">
        <v>0.99722452142024343</v>
      </c>
      <c r="K29" s="11">
        <v>0.98396095200922684</v>
      </c>
      <c r="L29" s="11">
        <v>0.97453493161267668</v>
      </c>
      <c r="M29" s="11">
        <v>0.99784878571005819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25">
      <c r="B30" s="19">
        <v>0.22</v>
      </c>
      <c r="C30" s="10" t="s">
        <v>15</v>
      </c>
      <c r="D30" s="11">
        <v>3.5009670811309065E-3</v>
      </c>
      <c r="E30" s="11">
        <v>2.8412879175644225E-3</v>
      </c>
      <c r="F30" s="11">
        <v>2.7588294979590871E-3</v>
      </c>
      <c r="G30" s="11">
        <v>5.3347599906288599E-3</v>
      </c>
      <c r="H30" s="11">
        <v>2.7962023065062152E-3</v>
      </c>
      <c r="I30" s="15">
        <v>3.2742935633897716E-3</v>
      </c>
      <c r="J30" s="15">
        <v>2.5770459598755489E-3</v>
      </c>
      <c r="K30" s="15">
        <v>3.3800138904772317E-3</v>
      </c>
      <c r="L30" s="15">
        <v>4.2828610524169725E-3</v>
      </c>
      <c r="M30" s="15">
        <v>2.7227892611927664E-3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25">
      <c r="B31" s="19"/>
      <c r="C31" s="10" t="s">
        <v>16</v>
      </c>
      <c r="D31" s="11">
        <v>1.5734420435491833E-2</v>
      </c>
      <c r="E31" s="11">
        <v>2.0645834063907024E-2</v>
      </c>
      <c r="F31" s="11">
        <v>2.5680245441017546E-2</v>
      </c>
      <c r="G31" s="11">
        <v>1.1952375468109048E-2</v>
      </c>
      <c r="H31" s="11">
        <v>2.7091197873521169E-2</v>
      </c>
      <c r="I31" s="15">
        <v>1.7837266915521961E-2</v>
      </c>
      <c r="J31" s="15">
        <v>2.3222605031534185E-2</v>
      </c>
      <c r="K31" s="15">
        <v>2.1284429625399198E-2</v>
      </c>
      <c r="L31" s="15">
        <v>2.6249215910043741E-2</v>
      </c>
      <c r="M31" s="15">
        <v>2.5683735845656683E-2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25">
      <c r="B32" s="19"/>
      <c r="C32" s="10" t="s">
        <v>17</v>
      </c>
      <c r="D32" s="11">
        <v>0.9607107249033181</v>
      </c>
      <c r="E32" s="11">
        <v>0.94977301401605829</v>
      </c>
      <c r="F32" s="11">
        <v>0.9486069085649973</v>
      </c>
      <c r="G32" s="11">
        <v>0.85010120106093656</v>
      </c>
      <c r="H32" s="11">
        <v>0.94386942527674567</v>
      </c>
      <c r="I32" s="11"/>
      <c r="J32" s="11"/>
      <c r="K32" s="11"/>
      <c r="L32" s="11"/>
      <c r="M32" s="1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x14ac:dyDescent="0.25">
      <c r="B33" s="19">
        <v>0.23400000000000001</v>
      </c>
      <c r="C33" s="10" t="s">
        <v>15</v>
      </c>
      <c r="D33" s="11">
        <v>3.4448020362887691E-3</v>
      </c>
      <c r="E33" s="11">
        <v>2.9016790634004688E-3</v>
      </c>
      <c r="F33" s="11">
        <v>2.7282473830212181E-3</v>
      </c>
      <c r="G33" s="11">
        <v>5.2030587489768892E-3</v>
      </c>
      <c r="H33" s="11">
        <v>3.2851785533098759E-3</v>
      </c>
      <c r="I33" s="11">
        <v>3.276204209558293E-3</v>
      </c>
      <c r="J33" s="11">
        <v>2.5000438206653174E-3</v>
      </c>
      <c r="K33" s="11">
        <v>2.6543774679486098E-3</v>
      </c>
      <c r="L33" s="11">
        <v>3.3875045851158715E-3</v>
      </c>
      <c r="M33" s="15">
        <v>2.7227892611927664E-3</v>
      </c>
      <c r="N33" s="14"/>
      <c r="O33" s="14">
        <f>D33/I33</f>
        <v>1.0514613302304519</v>
      </c>
      <c r="P33" s="14">
        <f t="shared" ref="P33:Q34" si="4">E33/J33</f>
        <v>1.1606512811556509</v>
      </c>
      <c r="Q33" s="14">
        <f t="shared" si="4"/>
        <v>1.0278294688545926</v>
      </c>
      <c r="R33" s="14"/>
      <c r="S33" s="14"/>
      <c r="T33" s="14"/>
      <c r="U33" s="14">
        <f>AVERAGE(O18,O21,O27,O33)</f>
        <v>1.0047501504158967</v>
      </c>
      <c r="V33" s="14">
        <f t="shared" ref="V33:Y34" si="5">AVERAGE(P18,P21,P27,P33)</f>
        <v>1.0363753214598288</v>
      </c>
      <c r="W33" s="14">
        <f t="shared" si="5"/>
        <v>0.95427187260058632</v>
      </c>
      <c r="X33" s="14">
        <f t="shared" si="5"/>
        <v>1.1954113283682097</v>
      </c>
      <c r="Y33" s="14">
        <f t="shared" si="5"/>
        <v>0.92836797686126893</v>
      </c>
    </row>
    <row r="34" spans="2:25" x14ac:dyDescent="0.25">
      <c r="B34" s="19"/>
      <c r="C34" s="10" t="s">
        <v>16</v>
      </c>
      <c r="D34" s="11">
        <v>1.6281712641370624E-2</v>
      </c>
      <c r="E34" s="11">
        <v>2.0336804045629223E-2</v>
      </c>
      <c r="F34" s="11">
        <v>2.6032555523276765E-2</v>
      </c>
      <c r="G34" s="11">
        <v>1.1309321604139912E-2</v>
      </c>
      <c r="H34" s="11">
        <v>2.4314193832784037E-2</v>
      </c>
      <c r="I34" s="11">
        <v>1.7863303139486759E-2</v>
      </c>
      <c r="J34" s="11">
        <v>2.3791093624553696E-2</v>
      </c>
      <c r="K34" s="11">
        <v>2.5506864598317202E-2</v>
      </c>
      <c r="L34" s="11">
        <v>2.8668829724356436E-2</v>
      </c>
      <c r="M34" s="15">
        <v>2.5683735845656683E-2</v>
      </c>
      <c r="N34" s="14"/>
      <c r="O34" s="14">
        <f>D34/I34</f>
        <v>0.91146147575472558</v>
      </c>
      <c r="P34" s="14">
        <f t="shared" si="4"/>
        <v>0.85480744881103488</v>
      </c>
      <c r="Q34" s="14">
        <f t="shared" si="4"/>
        <v>1.0206097822385525</v>
      </c>
      <c r="R34" s="14"/>
      <c r="S34" s="14"/>
      <c r="T34" s="14"/>
      <c r="U34" s="14">
        <f>AVERAGE(O19,O22,O28,O34)</f>
        <v>0.98797449569071416</v>
      </c>
      <c r="V34" s="14">
        <f t="shared" si="5"/>
        <v>0.96566798526269571</v>
      </c>
      <c r="W34" s="14">
        <f t="shared" si="5"/>
        <v>1.0962344154542563</v>
      </c>
      <c r="X34" s="14">
        <f t="shared" si="5"/>
        <v>0.32810609120369716</v>
      </c>
      <c r="Y34" s="14">
        <f t="shared" si="5"/>
        <v>1.054180310100628</v>
      </c>
    </row>
    <row r="35" spans="2:25" x14ac:dyDescent="0.25">
      <c r="B35" s="19"/>
      <c r="C35" s="10" t="s">
        <v>17</v>
      </c>
      <c r="D35" s="10">
        <v>0.97788276419867559</v>
      </c>
      <c r="E35" s="10">
        <v>0.97884109541105813</v>
      </c>
      <c r="F35" s="10">
        <v>0.98220946297183231</v>
      </c>
      <c r="G35" s="10">
        <v>0.80167605360922889</v>
      </c>
      <c r="H35" s="10">
        <v>0.98961411515585573</v>
      </c>
      <c r="I35" s="10">
        <v>0.98860571205968251</v>
      </c>
      <c r="J35" s="10">
        <v>0.9945953164556901</v>
      </c>
      <c r="K35" s="10">
        <v>0.99543338243235868</v>
      </c>
      <c r="L35" s="10">
        <v>0.82395472027685568</v>
      </c>
      <c r="M35" s="10">
        <v>0.82365355155128639</v>
      </c>
    </row>
    <row r="38" spans="2:25" x14ac:dyDescent="0.25">
      <c r="D38" s="1">
        <f>D15*1000</f>
        <v>17.934284980626838</v>
      </c>
      <c r="E38" s="1">
        <f t="shared" ref="E38:M38" si="6">E15*1000</f>
        <v>14.338438156667589</v>
      </c>
      <c r="F38" s="1">
        <f t="shared" si="6"/>
        <v>13.929880775394775</v>
      </c>
      <c r="G38" s="1">
        <f t="shared" si="6"/>
        <v>13.25685590419304</v>
      </c>
      <c r="H38" s="1">
        <f t="shared" si="6"/>
        <v>0.12837420884090195</v>
      </c>
      <c r="I38" s="1">
        <f t="shared" si="6"/>
        <v>17.849497184153982</v>
      </c>
      <c r="J38" s="1">
        <f t="shared" si="6"/>
        <v>13.835179070523019</v>
      </c>
      <c r="K38" s="1">
        <f t="shared" si="6"/>
        <v>14.59739218492629</v>
      </c>
      <c r="L38" s="1">
        <f t="shared" si="6"/>
        <v>11.08978607580141</v>
      </c>
      <c r="M38" s="1">
        <f t="shared" si="6"/>
        <v>2.7227892611927662</v>
      </c>
    </row>
    <row r="39" spans="2:25" x14ac:dyDescent="0.25">
      <c r="D39" s="17">
        <f>D16</f>
        <v>-5.7230518410718439E-2</v>
      </c>
      <c r="E39" s="17">
        <f t="shared" ref="E39:M39" si="7">E16</f>
        <v>-7.8775873614775008E-3</v>
      </c>
      <c r="F39" s="17">
        <f t="shared" si="7"/>
        <v>2.5285966789366523E-3</v>
      </c>
      <c r="G39" s="17">
        <f t="shared" si="7"/>
        <v>1.24973994636534E-2</v>
      </c>
      <c r="H39" s="17">
        <f t="shared" si="7"/>
        <v>3.4555744454422034E-2</v>
      </c>
      <c r="I39" s="17">
        <f t="shared" si="7"/>
        <v>-5.7927121257019251E-2</v>
      </c>
      <c r="J39" s="17">
        <f t="shared" si="7"/>
        <v>-8.1576561320240108E-3</v>
      </c>
      <c r="K39" s="17">
        <f t="shared" si="7"/>
        <v>2.3066204119206158E-3</v>
      </c>
      <c r="L39" s="17">
        <f t="shared" si="7"/>
        <v>3.8089507627868682E-2</v>
      </c>
      <c r="M39" s="17">
        <f t="shared" si="7"/>
        <v>2.5683735845656683E-2</v>
      </c>
    </row>
    <row r="40" spans="2:25" x14ac:dyDescent="0.25">
      <c r="D40" s="17">
        <f>D17</f>
        <v>0.9826624688909813</v>
      </c>
      <c r="E40" s="17">
        <f t="shared" ref="E40:H40" si="8">E17</f>
        <v>0.98909804003068535</v>
      </c>
      <c r="F40" s="17">
        <f t="shared" si="8"/>
        <v>0.98960012620912319</v>
      </c>
      <c r="G40" s="17">
        <f t="shared" si="8"/>
        <v>0.85014014339508348</v>
      </c>
      <c r="H40" s="17">
        <f t="shared" si="8"/>
        <v>3.5600367366277252E-2</v>
      </c>
      <c r="I40" s="17"/>
      <c r="J40" s="17"/>
      <c r="K40" s="17"/>
      <c r="L40" s="17"/>
      <c r="M40" s="17"/>
    </row>
    <row r="41" spans="2:25" x14ac:dyDescent="0.25">
      <c r="D41" s="1">
        <f t="shared" ref="D41:M41" si="9">D18*1000</f>
        <v>3.4076292462909668</v>
      </c>
      <c r="E41" s="1">
        <f t="shared" si="9"/>
        <v>5.2941417900302765</v>
      </c>
      <c r="F41" s="1">
        <f t="shared" si="9"/>
        <v>8.4381546769900879</v>
      </c>
      <c r="G41" s="1">
        <f t="shared" si="9"/>
        <v>4.9283146304676331</v>
      </c>
      <c r="H41" s="1">
        <f t="shared" si="9"/>
        <v>2.3282213659915989</v>
      </c>
      <c r="I41" s="1">
        <f t="shared" si="9"/>
        <v>3.2317542717021825</v>
      </c>
      <c r="J41" s="1">
        <f t="shared" si="9"/>
        <v>6.1758713634961406</v>
      </c>
      <c r="K41" s="1">
        <f t="shared" si="9"/>
        <v>8.9589161541281239</v>
      </c>
      <c r="L41" s="1">
        <f t="shared" si="9"/>
        <v>7.3745864461668074</v>
      </c>
      <c r="M41" s="1">
        <f t="shared" si="9"/>
        <v>2.7227892611927662</v>
      </c>
    </row>
    <row r="42" spans="2:25" x14ac:dyDescent="0.25">
      <c r="D42" s="17">
        <f>D19</f>
        <v>1.6286679568203996E-2</v>
      </c>
      <c r="E42" s="17">
        <f t="shared" ref="E42:M42" si="10">E19</f>
        <v>5.4903682441613984E-3</v>
      </c>
      <c r="F42" s="17">
        <f t="shared" si="10"/>
        <v>-3.1116581259547915E-3</v>
      </c>
      <c r="G42" s="17">
        <f t="shared" si="10"/>
        <v>3.8205692852064113E-2</v>
      </c>
      <c r="H42" s="17">
        <f t="shared" si="10"/>
        <v>2.6452142642643669E-2</v>
      </c>
      <c r="I42" s="17">
        <f t="shared" si="10"/>
        <v>1.7885556664120825E-2</v>
      </c>
      <c r="J42" s="17">
        <f t="shared" si="10"/>
        <v>1.3781263114700144E-3</v>
      </c>
      <c r="K42" s="17">
        <f t="shared" si="10"/>
        <v>-5.2098502269849276E-3</v>
      </c>
      <c r="L42" s="17">
        <f t="shared" si="10"/>
        <v>1.9217896031588105E-2</v>
      </c>
      <c r="M42" s="17">
        <f t="shared" si="10"/>
        <v>2.5683735845656683E-2</v>
      </c>
    </row>
    <row r="43" spans="2:25" x14ac:dyDescent="0.25">
      <c r="D43" s="17">
        <f>D20</f>
        <v>0.95577762858690929</v>
      </c>
      <c r="E43" s="17">
        <f t="shared" ref="E43:M43" si="11">E20</f>
        <v>0.90902271682528801</v>
      </c>
      <c r="F43" s="17">
        <f t="shared" si="11"/>
        <v>0.92259196798266296</v>
      </c>
      <c r="G43" s="17">
        <f t="shared" si="11"/>
        <v>0.79325946037178385</v>
      </c>
      <c r="H43" s="17">
        <f t="shared" si="11"/>
        <v>0.98837131600251971</v>
      </c>
      <c r="I43" s="17">
        <f t="shared" si="11"/>
        <v>0.99643682971239322</v>
      </c>
      <c r="J43" s="17">
        <f t="shared" si="11"/>
        <v>0.94698912139903968</v>
      </c>
      <c r="K43" s="17">
        <f t="shared" si="11"/>
        <v>0.96393620324016616</v>
      </c>
      <c r="L43" s="17">
        <f t="shared" si="11"/>
        <v>0.98581654111982542</v>
      </c>
      <c r="M43" s="17">
        <f t="shared" si="11"/>
        <v>0.98346406399908348</v>
      </c>
    </row>
    <row r="44" spans="2:25" x14ac:dyDescent="0.25">
      <c r="D44" s="1">
        <f t="shared" ref="D44:M44" si="12">D21*1000</f>
        <v>3.1368902486065235</v>
      </c>
      <c r="E44" s="1">
        <f t="shared" si="12"/>
        <v>2.5006618656694863</v>
      </c>
      <c r="F44" s="1">
        <f t="shared" si="12"/>
        <v>4.7041326512725705</v>
      </c>
      <c r="G44" s="1">
        <f t="shared" si="12"/>
        <v>4.3787182988409592</v>
      </c>
      <c r="H44" s="1">
        <f t="shared" si="12"/>
        <v>2.6194981067335603</v>
      </c>
      <c r="I44" s="1">
        <f t="shared" si="12"/>
        <v>3.4606449474670415</v>
      </c>
      <c r="J44" s="1">
        <f t="shared" si="12"/>
        <v>2.7416550986651145</v>
      </c>
      <c r="K44" s="1">
        <f t="shared" si="12"/>
        <v>4.2812926799950297</v>
      </c>
      <c r="L44" s="1">
        <f t="shared" si="12"/>
        <v>4.2257059236167596</v>
      </c>
      <c r="M44" s="1">
        <f t="shared" si="12"/>
        <v>2.8762687805538332</v>
      </c>
    </row>
    <row r="45" spans="2:25" x14ac:dyDescent="0.25">
      <c r="D45" s="17">
        <f>D22</f>
        <v>1.8669008208217357E-2</v>
      </c>
      <c r="E45" s="17">
        <f t="shared" ref="E45:M45" si="13">E22</f>
        <v>2.3524319715020454E-2</v>
      </c>
      <c r="F45" s="17">
        <f t="shared" si="13"/>
        <v>1.7297254904435535E-2</v>
      </c>
      <c r="G45" s="17">
        <f t="shared" si="13"/>
        <v>3.4049815324613097E-2</v>
      </c>
      <c r="H45" s="17">
        <f t="shared" si="13"/>
        <v>2.5725833571517118E-2</v>
      </c>
      <c r="I45" s="17">
        <f t="shared" si="13"/>
        <v>1.619265993592979E-2</v>
      </c>
      <c r="J45" s="17">
        <f t="shared" si="13"/>
        <v>2.1852017146334689E-2</v>
      </c>
      <c r="K45" s="17">
        <f t="shared" si="13"/>
        <v>1.9957083236752826E-2</v>
      </c>
      <c r="L45" s="17">
        <f t="shared" si="13"/>
        <v>3.5281786248674493E-2</v>
      </c>
      <c r="M45" s="17">
        <f t="shared" si="13"/>
        <v>2.4375974617650231E-2</v>
      </c>
    </row>
    <row r="46" spans="2:25" x14ac:dyDescent="0.25">
      <c r="D46" s="17">
        <f>D23</f>
        <v>0.9740407010270512</v>
      </c>
      <c r="E46" s="17">
        <f t="shared" ref="E46:M46" si="14">E23</f>
        <v>0.99732220882020095</v>
      </c>
      <c r="F46" s="17">
        <f t="shared" si="14"/>
        <v>0.94365909091219269</v>
      </c>
      <c r="G46" s="17">
        <f t="shared" si="14"/>
        <v>0.81658230160168499</v>
      </c>
      <c r="H46" s="17">
        <f t="shared" si="14"/>
        <v>0.97020181421601059</v>
      </c>
      <c r="I46" s="17">
        <f t="shared" si="14"/>
        <v>0.99810505040269226</v>
      </c>
      <c r="J46" s="17">
        <f t="shared" si="14"/>
        <v>0.99565283541291338</v>
      </c>
      <c r="K46" s="17">
        <f t="shared" si="14"/>
        <v>0.96639398585211889</v>
      </c>
      <c r="L46" s="17">
        <f t="shared" si="14"/>
        <v>0.64792417824121573</v>
      </c>
      <c r="M46" s="17">
        <f t="shared" si="14"/>
        <v>0.99132496471612064</v>
      </c>
    </row>
    <row r="47" spans="2:25" x14ac:dyDescent="0.25">
      <c r="D47" s="1">
        <f t="shared" ref="D47:M47" si="15">D24*1000</f>
        <v>3.3586306233431005</v>
      </c>
      <c r="E47" s="1">
        <f t="shared" si="15"/>
        <v>2.638439980697</v>
      </c>
      <c r="F47" s="1">
        <f t="shared" si="15"/>
        <v>3.8634005320959548</v>
      </c>
      <c r="G47" s="1">
        <f t="shared" si="15"/>
        <v>5.2844090913333384</v>
      </c>
      <c r="H47" s="1">
        <f t="shared" si="15"/>
        <v>2.6355668138684636</v>
      </c>
      <c r="I47" s="1">
        <f t="shared" si="15"/>
        <v>2.8036827912628608</v>
      </c>
      <c r="J47" s="1">
        <f t="shared" si="15"/>
        <v>2.4922724852492002</v>
      </c>
      <c r="K47" s="1">
        <f t="shared" si="15"/>
        <v>4.5835034485599691</v>
      </c>
      <c r="L47" s="1">
        <f t="shared" si="15"/>
        <v>4.0265593381462406</v>
      </c>
      <c r="M47" s="1">
        <f t="shared" si="15"/>
        <v>2.4891256097203125</v>
      </c>
    </row>
    <row r="48" spans="2:25" x14ac:dyDescent="0.25">
      <c r="D48" s="17">
        <f>D25</f>
        <v>1.6845278849063165E-2</v>
      </c>
      <c r="E48" s="17">
        <f t="shared" ref="E48:M48" si="16">E25</f>
        <v>2.2235204929301082E-2</v>
      </c>
      <c r="F48" s="17">
        <f t="shared" si="16"/>
        <v>2.0603718618493999E-2</v>
      </c>
      <c r="G48" s="17">
        <f t="shared" si="16"/>
        <v>2.0934226461591422E-2</v>
      </c>
      <c r="H48" s="17">
        <f t="shared" si="16"/>
        <v>2.6187946626755255E-2</v>
      </c>
      <c r="I48" s="17">
        <f t="shared" si="16"/>
        <v>2.1916369207789319E-2</v>
      </c>
      <c r="J48" s="17">
        <f t="shared" si="16"/>
        <v>2.39564183278968E-2</v>
      </c>
      <c r="K48" s="17">
        <f t="shared" si="16"/>
        <v>1.6230223676275215E-2</v>
      </c>
      <c r="L48" s="17">
        <f t="shared" si="16"/>
        <v>3.5758460893629086E-2</v>
      </c>
      <c r="M48" s="17">
        <f t="shared" si="16"/>
        <v>2.7366149835178093E-2</v>
      </c>
    </row>
    <row r="49" spans="4:13" x14ac:dyDescent="0.25">
      <c r="D49" s="17"/>
      <c r="E49" s="17"/>
      <c r="F49" s="17"/>
      <c r="G49" s="17"/>
      <c r="H49" s="17"/>
      <c r="I49" s="17">
        <f t="shared" ref="I49:M49" si="17">I26</f>
        <v>0.93806595902672685</v>
      </c>
      <c r="J49" s="17">
        <f t="shared" si="17"/>
        <v>0.9956367089765924</v>
      </c>
      <c r="K49" s="17">
        <f t="shared" si="17"/>
        <v>0.99414906875929665</v>
      </c>
      <c r="L49" s="17">
        <f t="shared" si="17"/>
        <v>0.97399684228520844</v>
      </c>
      <c r="M49" s="17">
        <f t="shared" si="17"/>
        <v>0.97007921526989715</v>
      </c>
    </row>
    <row r="50" spans="4:13" x14ac:dyDescent="0.25">
      <c r="D50" s="1">
        <f t="shared" ref="D50:M50" si="18">D27*1000</f>
        <v>3.5803709980796774</v>
      </c>
      <c r="E50" s="1">
        <f t="shared" si="18"/>
        <v>2.7762180957245137</v>
      </c>
      <c r="F50" s="1">
        <f t="shared" si="18"/>
        <v>3.0226684129193395</v>
      </c>
      <c r="G50" s="1">
        <f t="shared" si="18"/>
        <v>6.1900998838257175</v>
      </c>
      <c r="H50" s="1">
        <f t="shared" si="18"/>
        <v>2.6516355210033669</v>
      </c>
      <c r="I50" s="1">
        <f t="shared" si="18"/>
        <v>3.5566423052708918</v>
      </c>
      <c r="J50" s="1">
        <f t="shared" si="18"/>
        <v>2.5742124349225644</v>
      </c>
      <c r="K50" s="1">
        <f t="shared" si="18"/>
        <v>4.1056503130058539</v>
      </c>
      <c r="L50" s="1">
        <f t="shared" si="18"/>
        <v>5.1782175197180731</v>
      </c>
      <c r="M50" s="1">
        <f t="shared" si="18"/>
        <v>2.8029733933041534</v>
      </c>
    </row>
    <row r="51" spans="4:13" x14ac:dyDescent="0.25">
      <c r="D51" s="17">
        <f>D28</f>
        <v>1.5021549489908975E-2</v>
      </c>
      <c r="E51" s="17">
        <f t="shared" ref="E51:M51" si="19">E28</f>
        <v>2.0946090143581713E-2</v>
      </c>
      <c r="F51" s="17">
        <f t="shared" si="19"/>
        <v>2.391018233255246E-2</v>
      </c>
      <c r="G51" s="17">
        <f t="shared" si="19"/>
        <v>7.8186375985697439E-3</v>
      </c>
      <c r="H51" s="17">
        <f t="shared" si="19"/>
        <v>2.6650059681993389E-2</v>
      </c>
      <c r="I51" s="17">
        <f t="shared" si="19"/>
        <v>1.5376735378881972E-2</v>
      </c>
      <c r="J51" s="17">
        <f t="shared" si="19"/>
        <v>2.329089102735156E-2</v>
      </c>
      <c r="K51" s="17">
        <f t="shared" si="19"/>
        <v>1.7061994652481198E-2</v>
      </c>
      <c r="L51" s="17">
        <f t="shared" si="19"/>
        <v>2.3829602095731046E-2</v>
      </c>
      <c r="M51" s="17">
        <f t="shared" si="19"/>
        <v>2.5309083084141724E-2</v>
      </c>
    </row>
    <row r="52" spans="4:13" x14ac:dyDescent="0.25">
      <c r="D52" s="17">
        <f>D29</f>
        <v>0.9816565445832417</v>
      </c>
      <c r="E52" s="17">
        <f t="shared" ref="E52:M52" si="20">E29</f>
        <v>0.93847882977927766</v>
      </c>
      <c r="F52" s="17">
        <f t="shared" si="20"/>
        <v>0.96223063740543835</v>
      </c>
      <c r="G52" s="17">
        <f t="shared" si="20"/>
        <v>0.78102337686491208</v>
      </c>
      <c r="H52" s="17">
        <f t="shared" si="20"/>
        <v>0.96427127102204446</v>
      </c>
      <c r="I52" s="17">
        <f t="shared" si="20"/>
        <v>0.99877771916553593</v>
      </c>
      <c r="J52" s="17">
        <f t="shared" si="20"/>
        <v>0.99722452142024343</v>
      </c>
      <c r="K52" s="17">
        <f t="shared" si="20"/>
        <v>0.98396095200922684</v>
      </c>
      <c r="L52" s="17">
        <f t="shared" si="20"/>
        <v>0.97453493161267668</v>
      </c>
      <c r="M52" s="17">
        <f t="shared" si="20"/>
        <v>0.99784878571005819</v>
      </c>
    </row>
    <row r="53" spans="4:13" x14ac:dyDescent="0.25">
      <c r="D53" s="1">
        <f t="shared" ref="D53:M53" si="21">D30*1000</f>
        <v>3.5009670811309066</v>
      </c>
      <c r="E53" s="1">
        <f t="shared" si="21"/>
        <v>2.8412879175644226</v>
      </c>
      <c r="F53" s="1">
        <f t="shared" si="21"/>
        <v>2.7588294979590873</v>
      </c>
      <c r="G53" s="1">
        <f t="shared" si="21"/>
        <v>5.3347599906288599</v>
      </c>
      <c r="H53" s="1">
        <f t="shared" si="21"/>
        <v>2.7962023065062152</v>
      </c>
      <c r="I53" s="1">
        <f t="shared" si="21"/>
        <v>3.2742935633897718</v>
      </c>
      <c r="J53" s="1">
        <f t="shared" si="21"/>
        <v>2.5770459598755489</v>
      </c>
      <c r="K53" s="1">
        <f t="shared" si="21"/>
        <v>3.3800138904772319</v>
      </c>
      <c r="L53" s="1">
        <f t="shared" si="21"/>
        <v>4.2828610524169726</v>
      </c>
      <c r="M53" s="1">
        <f t="shared" si="21"/>
        <v>2.7227892611927662</v>
      </c>
    </row>
    <row r="54" spans="4:13" x14ac:dyDescent="0.25">
      <c r="D54" s="17">
        <f>D31</f>
        <v>1.5734420435491833E-2</v>
      </c>
      <c r="E54" s="17">
        <f t="shared" ref="E54:M54" si="22">E31</f>
        <v>2.0645834063907024E-2</v>
      </c>
      <c r="F54" s="17">
        <f t="shared" si="22"/>
        <v>2.5680245441017546E-2</v>
      </c>
      <c r="G54" s="17">
        <f t="shared" si="22"/>
        <v>1.1952375468109048E-2</v>
      </c>
      <c r="H54" s="17">
        <f t="shared" si="22"/>
        <v>2.7091197873521169E-2</v>
      </c>
      <c r="I54" s="17">
        <f t="shared" si="22"/>
        <v>1.7837266915521961E-2</v>
      </c>
      <c r="J54" s="17">
        <f t="shared" si="22"/>
        <v>2.3222605031534185E-2</v>
      </c>
      <c r="K54" s="17">
        <f t="shared" si="22"/>
        <v>2.1284429625399198E-2</v>
      </c>
      <c r="L54" s="17">
        <f t="shared" si="22"/>
        <v>2.6249215910043741E-2</v>
      </c>
      <c r="M54" s="17">
        <f t="shared" si="22"/>
        <v>2.5683735845656683E-2</v>
      </c>
    </row>
    <row r="55" spans="4:13" x14ac:dyDescent="0.25">
      <c r="D55" s="17">
        <f>D32</f>
        <v>0.9607107249033181</v>
      </c>
      <c r="E55" s="17">
        <f t="shared" ref="E55:H55" si="23">E32</f>
        <v>0.94977301401605829</v>
      </c>
      <c r="F55" s="17">
        <f t="shared" si="23"/>
        <v>0.9486069085649973</v>
      </c>
      <c r="G55" s="17">
        <f t="shared" si="23"/>
        <v>0.85010120106093656</v>
      </c>
      <c r="H55" s="17">
        <f t="shared" si="23"/>
        <v>0.94386942527674567</v>
      </c>
      <c r="I55" s="17"/>
      <c r="J55" s="17"/>
      <c r="K55" s="17"/>
      <c r="L55" s="17"/>
      <c r="M55" s="17"/>
    </row>
    <row r="56" spans="4:13" x14ac:dyDescent="0.25">
      <c r="D56" s="1">
        <f t="shared" ref="D56:M56" si="24">D33*1000</f>
        <v>3.444802036288769</v>
      </c>
      <c r="E56" s="1">
        <f t="shared" si="24"/>
        <v>2.901679063400469</v>
      </c>
      <c r="F56" s="1">
        <f t="shared" si="24"/>
        <v>2.7282473830212179</v>
      </c>
      <c r="G56" s="1">
        <f t="shared" si="24"/>
        <v>5.2030587489768889</v>
      </c>
      <c r="H56" s="1">
        <f t="shared" si="24"/>
        <v>3.2851785533098758</v>
      </c>
      <c r="I56" s="1">
        <f t="shared" si="24"/>
        <v>3.2762042095582928</v>
      </c>
      <c r="J56" s="1">
        <f t="shared" si="24"/>
        <v>2.5000438206653173</v>
      </c>
      <c r="K56" s="1">
        <f t="shared" si="24"/>
        <v>2.6543774679486098</v>
      </c>
      <c r="L56" s="1">
        <f t="shared" si="24"/>
        <v>3.3875045851158716</v>
      </c>
      <c r="M56" s="1">
        <f t="shared" si="24"/>
        <v>2.7227892611927662</v>
      </c>
    </row>
    <row r="57" spans="4:13" x14ac:dyDescent="0.25">
      <c r="D57" s="17">
        <f>D34</f>
        <v>1.6281712641370624E-2</v>
      </c>
      <c r="E57" s="17">
        <f t="shared" ref="E57:M57" si="25">E34</f>
        <v>2.0336804045629223E-2</v>
      </c>
      <c r="F57" s="17">
        <f t="shared" si="25"/>
        <v>2.6032555523276765E-2</v>
      </c>
      <c r="G57" s="17">
        <f t="shared" si="25"/>
        <v>1.1309321604139912E-2</v>
      </c>
      <c r="H57" s="17">
        <f t="shared" si="25"/>
        <v>2.4314193832784037E-2</v>
      </c>
      <c r="I57" s="17">
        <f t="shared" si="25"/>
        <v>1.7863303139486759E-2</v>
      </c>
      <c r="J57" s="17">
        <f t="shared" si="25"/>
        <v>2.3791093624553696E-2</v>
      </c>
      <c r="K57" s="17">
        <f t="shared" si="25"/>
        <v>2.5506864598317202E-2</v>
      </c>
      <c r="L57" s="17">
        <f t="shared" si="25"/>
        <v>2.8668829724356436E-2</v>
      </c>
      <c r="M57" s="17">
        <f t="shared" si="25"/>
        <v>2.5683735845656683E-2</v>
      </c>
    </row>
    <row r="58" spans="4:13" x14ac:dyDescent="0.25">
      <c r="D58" s="17">
        <f>D35</f>
        <v>0.97788276419867559</v>
      </c>
      <c r="E58" s="17">
        <f t="shared" ref="E58:M58" si="26">E35</f>
        <v>0.97884109541105813</v>
      </c>
      <c r="F58" s="17">
        <f t="shared" si="26"/>
        <v>0.98220946297183231</v>
      </c>
      <c r="G58" s="17">
        <f t="shared" si="26"/>
        <v>0.80167605360922889</v>
      </c>
      <c r="H58" s="17">
        <f t="shared" si="26"/>
        <v>0.98961411515585573</v>
      </c>
      <c r="I58" s="17">
        <f t="shared" si="26"/>
        <v>0.98860571205968251</v>
      </c>
      <c r="J58" s="17">
        <f t="shared" si="26"/>
        <v>0.9945953164556901</v>
      </c>
      <c r="K58" s="17">
        <f t="shared" si="26"/>
        <v>0.99543338243235868</v>
      </c>
      <c r="L58" s="17">
        <f t="shared" si="26"/>
        <v>0.82395472027685568</v>
      </c>
      <c r="M58" s="17">
        <f t="shared" si="26"/>
        <v>0.82365355155128639</v>
      </c>
    </row>
  </sheetData>
  <mergeCells count="9">
    <mergeCell ref="B27:B29"/>
    <mergeCell ref="B30:B32"/>
    <mergeCell ref="B33:B35"/>
    <mergeCell ref="D13:H13"/>
    <mergeCell ref="I13:M13"/>
    <mergeCell ref="B15:B17"/>
    <mergeCell ref="B18:B20"/>
    <mergeCell ref="B21:B23"/>
    <mergeCell ref="B24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interp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2016-02-03T13:48:21Z</cp:lastPrinted>
  <dcterms:created xsi:type="dcterms:W3CDTF">2016-01-26T16:47:25Z</dcterms:created>
  <dcterms:modified xsi:type="dcterms:W3CDTF">2016-02-16T14:10:45Z</dcterms:modified>
</cp:coreProperties>
</file>