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\ConstrictionLateral\DataAcquisition\"/>
    </mc:Choice>
  </mc:AlternateContent>
  <bookViews>
    <workbookView xWindow="0" yWindow="0" windowWidth="20490" windowHeight="7755"/>
  </bookViews>
  <sheets>
    <sheet name="summary" sheetId="1" r:id="rId1"/>
    <sheet name="Q_Qb_plots" sheetId="2" r:id="rId2"/>
  </sheets>
  <definedNames>
    <definedName name="alpha" localSheetId="1">Q_Qb_plots!#REF!</definedName>
    <definedName name="alpha">summary!#REF!</definedName>
    <definedName name="g" localSheetId="1">Q_Qb_plots!#REF!</definedName>
    <definedName name="g">summary!#REF!</definedName>
    <definedName name="J" localSheetId="1">Q_Qb_plots!#REF!</definedName>
    <definedName name="J">summary!#REF!</definedName>
    <definedName name="nu" localSheetId="1">Q_Qb_plots!#REF!</definedName>
    <definedName name="nu">summary!#REF!</definedName>
    <definedName name="rhof" localSheetId="1">Q_Qb_plots!#REF!</definedName>
    <definedName name="rhof">summary!#REF!</definedName>
    <definedName name="rhos" localSheetId="1">Q_Qb_plots!#REF!</definedName>
    <definedName name="rhos">summary!#REF!</definedName>
    <definedName name="s" localSheetId="1">Q_Qb_plots!#REF!</definedName>
    <definedName name="s">summary!#REF!</definedName>
    <definedName name="w0" localSheetId="1">Q_Qb_plots!#REF!</definedName>
    <definedName name="w0">summary!#REF!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S129" i="1"/>
  <c r="S130" i="1"/>
  <c r="S131" i="1"/>
  <c r="S132" i="1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13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</calcChain>
</file>

<file path=xl/sharedStrings.xml><?xml version="1.0" encoding="utf-8"?>
<sst xmlns="http://schemas.openxmlformats.org/spreadsheetml/2006/main" count="156" uniqueCount="56">
  <si>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</si>
  <si>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</si>
  <si>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</si>
  <si>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</si>
  <si>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</si>
  <si>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</si>
  <si>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</si>
  <si>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</si>
  <si>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</si>
  <si>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</si>
  <si>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</si>
  <si>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</si>
  <si>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</si>
  <si>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</si>
  <si>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</si>
  <si>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</si>
  <si>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</si>
  <si>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t>b</t>
  </si>
  <si>
    <t>R²</t>
  </si>
  <si>
    <t>Remark</t>
  </si>
  <si>
    <t>p1</t>
  </si>
  <si>
    <t>p2</t>
  </si>
  <si>
    <t>MATLAB (Non-constricted) Q-h: h = p1*Q+p2</t>
  </si>
  <si>
    <r>
      <t>ϑ</t>
    </r>
    <r>
      <rPr>
        <vertAlign val="subscript"/>
        <sz val="11"/>
        <color theme="1" tint="4.9989318521683403E-2"/>
        <rFont val="Times New Roman"/>
        <family val="1"/>
      </rPr>
      <t>rel</t>
    </r>
  </si>
  <si>
    <t>[-]</t>
  </si>
  <si>
    <t>MATLAB: fill_table.m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</si>
  <si>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</si>
  <si>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</si>
  <si>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 xml:space="preserve">without Qb </t>
  </si>
  <si>
    <t>with Qb</t>
  </si>
  <si>
    <t>Fr</t>
  </si>
  <si>
    <t>τ*</t>
  </si>
  <si>
    <t>η</t>
  </si>
  <si>
    <t>τ*nc</t>
  </si>
  <si>
    <t>hnc/h0</t>
  </si>
  <si>
    <t>ζ</t>
  </si>
  <si>
    <t>dEc</t>
  </si>
  <si>
    <t>b* x Fr</t>
  </si>
  <si>
    <t>µ(H0)</t>
  </si>
  <si>
    <t>Interpolation of Qb(Fr)</t>
  </si>
  <si>
    <t>f(x) = p1*x^p2+p3</t>
  </si>
  <si>
    <t>p3</t>
  </si>
  <si>
    <r>
      <t>Q</t>
    </r>
    <r>
      <rPr>
        <vertAlign val="subscript"/>
        <sz val="11"/>
        <color theme="1" tint="4.9989318521683403E-2"/>
        <rFont val="Times New Roman"/>
        <family val="1"/>
      </rPr>
      <t>b</t>
    </r>
  </si>
  <si>
    <r>
      <t>Q</t>
    </r>
    <r>
      <rPr>
        <vertAlign val="subscript"/>
        <sz val="11"/>
        <color theme="1" tint="4.9989318521683403E-2"/>
        <rFont val="Times New Roman"/>
        <family val="1"/>
      </rPr>
      <t>b,nc</t>
    </r>
  </si>
  <si>
    <t>[l/s]</t>
  </si>
  <si>
    <t>Q</t>
  </si>
  <si>
    <t>b = 0.200</t>
  </si>
  <si>
    <t>b = 0.186</t>
  </si>
  <si>
    <t>b = 0.150</t>
  </si>
  <si>
    <t>b = 0.136</t>
  </si>
  <si>
    <t>b = 0.100</t>
  </si>
  <si>
    <t>b = 0.236</t>
  </si>
  <si>
    <t>C</t>
  </si>
  <si>
    <t>Phi</t>
  </si>
  <si>
    <t>[manual]</t>
  </si>
  <si>
    <t>b/hnc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</si>
</sst>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6" fontId="1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66" fontId="1" fillId="0" borderId="4" xfId="0" applyNumberFormat="1" applyFont="1" applyBorder="1" applyAlignment="1">
      <alignment horizontal="left"/>
    </xf>
    <xf numFmtId="166" fontId="1" fillId="0" borderId="5" xfId="0" applyNumberFormat="1" applyFont="1" applyBorder="1" applyAlignment="1">
      <alignment horizontal="center"/>
    </xf>
    <xf numFmtId="166" fontId="1" fillId="0" borderId="6" xfId="0" applyNumberFormat="1" applyFont="1" applyBorder="1" applyAlignment="1">
      <alignment horizontal="left"/>
    </xf>
    <xf numFmtId="0" fontId="1" fillId="0" borderId="8" xfId="0" applyFont="1" applyBorder="1"/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D0D0D"/>
        <name val="Times New Roman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summary!$O$72:$O$132</c:f>
              <c:numCache>
                <c:formatCode>General</c:formatCode>
                <c:ptCount val="61"/>
                <c:pt idx="0">
                  <c:v>3.8422663512381585</c:v>
                </c:pt>
                <c:pt idx="1">
                  <c:v>3.8122567037690231</c:v>
                </c:pt>
                <c:pt idx="2">
                  <c:v>3.7936291591501599</c:v>
                </c:pt>
                <c:pt idx="3">
                  <c:v>3.7985305759753007</c:v>
                </c:pt>
                <c:pt idx="4">
                  <c:v>3.7258930370519763</c:v>
                </c:pt>
                <c:pt idx="5">
                  <c:v>3.5078008013728978</c:v>
                </c:pt>
                <c:pt idx="6">
                  <c:v>3.7747430370662092</c:v>
                </c:pt>
                <c:pt idx="7">
                  <c:v>3.6590343636890683</c:v>
                </c:pt>
                <c:pt idx="8">
                  <c:v>3.3618658069106311</c:v>
                </c:pt>
                <c:pt idx="9">
                  <c:v>3.2706605772231212</c:v>
                </c:pt>
                <c:pt idx="10">
                  <c:v>3.4134970341135236</c:v>
                </c:pt>
                <c:pt idx="11">
                  <c:v>3.3523182666374578</c:v>
                </c:pt>
                <c:pt idx="12">
                  <c:v>3.3055112756992222</c:v>
                </c:pt>
                <c:pt idx="13">
                  <c:v>3.0919042707874969</c:v>
                </c:pt>
                <c:pt idx="14">
                  <c:v>2.9276816160376966</c:v>
                </c:pt>
                <c:pt idx="15">
                  <c:v>2.8657094653209754</c:v>
                </c:pt>
                <c:pt idx="16">
                  <c:v>2.8636334981060365</c:v>
                </c:pt>
                <c:pt idx="17">
                  <c:v>2.8592490414978018</c:v>
                </c:pt>
                <c:pt idx="18">
                  <c:v>2.8244863973316736</c:v>
                </c:pt>
                <c:pt idx="19">
                  <c:v>2.7352048566024258</c:v>
                </c:pt>
                <c:pt idx="20">
                  <c:v>2.652158370938325</c:v>
                </c:pt>
                <c:pt idx="21">
                  <c:v>2.6035424681833716</c:v>
                </c:pt>
                <c:pt idx="22">
                  <c:v>2.5746082470271503</c:v>
                </c:pt>
                <c:pt idx="23">
                  <c:v>2.5503494444747496</c:v>
                </c:pt>
                <c:pt idx="24">
                  <c:v>0.48404033659010082</c:v>
                </c:pt>
                <c:pt idx="25">
                  <c:v>0.5123186401165748</c:v>
                </c:pt>
                <c:pt idx="26">
                  <c:v>0.47800162547740754</c:v>
                </c:pt>
                <c:pt idx="27">
                  <c:v>0.49873369259170131</c:v>
                </c:pt>
                <c:pt idx="28">
                  <c:v>0.7403770016827188</c:v>
                </c:pt>
                <c:pt idx="29">
                  <c:v>0.77764022290966928</c:v>
                </c:pt>
                <c:pt idx="30">
                  <c:v>0.76496424858121326</c:v>
                </c:pt>
                <c:pt idx="31">
                  <c:v>0.79101426736410463</c:v>
                </c:pt>
                <c:pt idx="32">
                  <c:v>0.76917299623602353</c:v>
                </c:pt>
                <c:pt idx="33">
                  <c:v>0.77381794129518322</c:v>
                </c:pt>
                <c:pt idx="34">
                  <c:v>0.76284250615267679</c:v>
                </c:pt>
                <c:pt idx="35">
                  <c:v>0.78370236257747483</c:v>
                </c:pt>
                <c:pt idx="36">
                  <c:v>0.79530275058856548</c:v>
                </c:pt>
                <c:pt idx="37">
                  <c:v>0.79283540007796982</c:v>
                </c:pt>
                <c:pt idx="38">
                  <c:v>0.80574040884411624</c:v>
                </c:pt>
                <c:pt idx="39">
                  <c:v>0.87693161342212966</c:v>
                </c:pt>
                <c:pt idx="40">
                  <c:v>0.86864093100438089</c:v>
                </c:pt>
                <c:pt idx="41">
                  <c:v>0.905573693342835</c:v>
                </c:pt>
                <c:pt idx="42">
                  <c:v>0.88592587968894354</c:v>
                </c:pt>
                <c:pt idx="43">
                  <c:v>0.90039791966069915</c:v>
                </c:pt>
                <c:pt idx="44">
                  <c:v>0.86599831313966624</c:v>
                </c:pt>
                <c:pt idx="45">
                  <c:v>0.11912934328634089</c:v>
                </c:pt>
                <c:pt idx="46">
                  <c:v>0.10749296567371013</c:v>
                </c:pt>
                <c:pt idx="47">
                  <c:v>0.10134251796975657</c:v>
                </c:pt>
                <c:pt idx="48">
                  <c:v>0.69421471637597199</c:v>
                </c:pt>
                <c:pt idx="49">
                  <c:v>0.69628535702766436</c:v>
                </c:pt>
                <c:pt idx="50">
                  <c:v>0.63821832074582607</c:v>
                </c:pt>
                <c:pt idx="51">
                  <c:v>0.36715773074155894</c:v>
                </c:pt>
                <c:pt idx="52">
                  <c:v>0.37126253813128574</c:v>
                </c:pt>
                <c:pt idx="53">
                  <c:v>0.21625359424525809</c:v>
                </c:pt>
                <c:pt idx="54">
                  <c:v>3.8121494729295904</c:v>
                </c:pt>
                <c:pt idx="55">
                  <c:v>2.418649029565128</c:v>
                </c:pt>
                <c:pt idx="56">
                  <c:v>2.3302658218328571</c:v>
                </c:pt>
                <c:pt idx="57">
                  <c:v>2.181541777010275</c:v>
                </c:pt>
                <c:pt idx="58">
                  <c:v>2.0672987960107281</c:v>
                </c:pt>
                <c:pt idx="59">
                  <c:v>2.1036655278732348</c:v>
                </c:pt>
                <c:pt idx="60">
                  <c:v>2.0888716150101501</c:v>
                </c:pt>
              </c:numCache>
            </c:numRef>
          </c:xVal>
          <c:yVal>
            <c:numRef>
              <c:f>summary!$W$72:$W$132</c:f>
              <c:numCache>
                <c:formatCode>General</c:formatCode>
                <c:ptCount val="61"/>
                <c:pt idx="24">
                  <c:v>1.070868158837091</c:v>
                </c:pt>
                <c:pt idx="25">
                  <c:v>1.096955435644283</c:v>
                </c:pt>
                <c:pt idx="26">
                  <c:v>1.0509795363923564</c:v>
                </c:pt>
                <c:pt idx="27">
                  <c:v>1.0604329245126194</c:v>
                </c:pt>
                <c:pt idx="28">
                  <c:v>1.2541828443527439</c:v>
                </c:pt>
                <c:pt idx="29">
                  <c:v>1.2683334260431811</c:v>
                </c:pt>
                <c:pt idx="30">
                  <c:v>1.2512059141699234</c:v>
                </c:pt>
                <c:pt idx="31">
                  <c:v>1.2548904363839202</c:v>
                </c:pt>
                <c:pt idx="32">
                  <c:v>1.2289121854121134</c:v>
                </c:pt>
                <c:pt idx="33">
                  <c:v>1.222768934136335</c:v>
                </c:pt>
                <c:pt idx="34">
                  <c:v>1.2123854237190157</c:v>
                </c:pt>
                <c:pt idx="35">
                  <c:v>1.2126493983036235</c:v>
                </c:pt>
                <c:pt idx="36">
                  <c:v>1.2074117844495718</c:v>
                </c:pt>
                <c:pt idx="37">
                  <c:v>1.19028491618748</c:v>
                </c:pt>
                <c:pt idx="38">
                  <c:v>1.1872105730263791</c:v>
                </c:pt>
                <c:pt idx="39">
                  <c:v>1.2010506010066253</c:v>
                </c:pt>
                <c:pt idx="40">
                  <c:v>1.1865714736982986</c:v>
                </c:pt>
                <c:pt idx="41">
                  <c:v>1.1905758730987381</c:v>
                </c:pt>
                <c:pt idx="42">
                  <c:v>1.1781504666731957</c:v>
                </c:pt>
                <c:pt idx="43">
                  <c:v>1.1804999669969714</c:v>
                </c:pt>
                <c:pt idx="44">
                  <c:v>1.1647670780934782</c:v>
                </c:pt>
                <c:pt idx="45">
                  <c:v>0.71740918667841103</c:v>
                </c:pt>
                <c:pt idx="46">
                  <c:v>0.68984232655477817</c:v>
                </c:pt>
                <c:pt idx="47">
                  <c:v>0.66845774916146361</c:v>
                </c:pt>
                <c:pt idx="48">
                  <c:v>1.3812437718322983</c:v>
                </c:pt>
                <c:pt idx="49">
                  <c:v>1.3884496064306411</c:v>
                </c:pt>
                <c:pt idx="50">
                  <c:v>1.3528307070577319</c:v>
                </c:pt>
                <c:pt idx="51">
                  <c:v>1.0380115992452765</c:v>
                </c:pt>
                <c:pt idx="52">
                  <c:v>1.0744704113037604</c:v>
                </c:pt>
                <c:pt idx="53">
                  <c:v>0.75500369147130297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summary!$O$13:$O$71</c:f>
              <c:numCache>
                <c:formatCode>General</c:formatCode>
                <c:ptCount val="59"/>
                <c:pt idx="0">
                  <c:v>3.0229388982487402</c:v>
                </c:pt>
                <c:pt idx="1">
                  <c:v>3.2257941127750898</c:v>
                </c:pt>
                <c:pt idx="2">
                  <c:v>2.8937130033083314</c:v>
                </c:pt>
                <c:pt idx="3">
                  <c:v>4.1950177643959847</c:v>
                </c:pt>
                <c:pt idx="4">
                  <c:v>3.6107907343133099</c:v>
                </c:pt>
                <c:pt idx="5">
                  <c:v>3.4250829833581191</c:v>
                </c:pt>
                <c:pt idx="6">
                  <c:v>3.2534667655972878</c:v>
                </c:pt>
                <c:pt idx="7">
                  <c:v>3.3321985823953764</c:v>
                </c:pt>
                <c:pt idx="8">
                  <c:v>3.0679509480852669</c:v>
                </c:pt>
                <c:pt idx="9">
                  <c:v>3.0062412938816987</c:v>
                </c:pt>
                <c:pt idx="10">
                  <c:v>3.0402594098861453</c:v>
                </c:pt>
                <c:pt idx="11">
                  <c:v>2.94550026287139</c:v>
                </c:pt>
                <c:pt idx="12">
                  <c:v>2.4747828214203156</c:v>
                </c:pt>
                <c:pt idx="13">
                  <c:v>2.79733095436915</c:v>
                </c:pt>
                <c:pt idx="14">
                  <c:v>2.5113891107336115</c:v>
                </c:pt>
                <c:pt idx="15">
                  <c:v>2.7678683839531359</c:v>
                </c:pt>
                <c:pt idx="16">
                  <c:v>2.5086301040084829</c:v>
                </c:pt>
                <c:pt idx="17">
                  <c:v>2.4574586236361649</c:v>
                </c:pt>
                <c:pt idx="18">
                  <c:v>2.415978337810651</c:v>
                </c:pt>
                <c:pt idx="19">
                  <c:v>2.3728966161021021</c:v>
                </c:pt>
                <c:pt idx="20">
                  <c:v>2.2979827353011939</c:v>
                </c:pt>
                <c:pt idx="21">
                  <c:v>2.1625892151665962</c:v>
                </c:pt>
                <c:pt idx="22">
                  <c:v>2.1559805740727831</c:v>
                </c:pt>
                <c:pt idx="23">
                  <c:v>2.4085891946093194</c:v>
                </c:pt>
                <c:pt idx="24">
                  <c:v>0.4790051417684465</c:v>
                </c:pt>
                <c:pt idx="25">
                  <c:v>0.48307964418354282</c:v>
                </c:pt>
                <c:pt idx="26">
                  <c:v>0.4940896837574581</c:v>
                </c:pt>
                <c:pt idx="27">
                  <c:v>0.49560966209567908</c:v>
                </c:pt>
                <c:pt idx="28">
                  <c:v>0.73083515835645274</c:v>
                </c:pt>
                <c:pt idx="29">
                  <c:v>0.78605196659669041</c:v>
                </c:pt>
                <c:pt idx="30">
                  <c:v>0.72375050640878746</c:v>
                </c:pt>
                <c:pt idx="31">
                  <c:v>0.78610940879553803</c:v>
                </c:pt>
                <c:pt idx="32">
                  <c:v>0.80494876830856499</c:v>
                </c:pt>
                <c:pt idx="33">
                  <c:v>0.73520078508922271</c:v>
                </c:pt>
                <c:pt idx="34">
                  <c:v>0.68982289683462616</c:v>
                </c:pt>
                <c:pt idx="35">
                  <c:v>0.80514826539127504</c:v>
                </c:pt>
                <c:pt idx="36">
                  <c:v>0.75342512461148992</c:v>
                </c:pt>
                <c:pt idx="37">
                  <c:v>0.8016633514806506</c:v>
                </c:pt>
                <c:pt idx="38">
                  <c:v>0.85082747001132375</c:v>
                </c:pt>
                <c:pt idx="39">
                  <c:v>0.73471424738745361</c:v>
                </c:pt>
                <c:pt idx="40">
                  <c:v>0.77147351145813547</c:v>
                </c:pt>
                <c:pt idx="41">
                  <c:v>0.79236809367869032</c:v>
                </c:pt>
                <c:pt idx="42">
                  <c:v>0.82609257776559319</c:v>
                </c:pt>
                <c:pt idx="43">
                  <c:v>0.8594815656730308</c:v>
                </c:pt>
                <c:pt idx="44">
                  <c:v>0.80875788051792963</c:v>
                </c:pt>
                <c:pt idx="45">
                  <c:v>0.11558498008617439</c:v>
                </c:pt>
                <c:pt idx="46">
                  <c:v>0.10748949921511974</c:v>
                </c:pt>
                <c:pt idx="47">
                  <c:v>0.10466083673935717</c:v>
                </c:pt>
                <c:pt idx="48">
                  <c:v>0.64572100178310221</c:v>
                </c:pt>
                <c:pt idx="49">
                  <c:v>0.52715972406700251</c:v>
                </c:pt>
                <c:pt idx="50">
                  <c:v>0.47174433770827057</c:v>
                </c:pt>
                <c:pt idx="51">
                  <c:v>0.36725214656596017</c:v>
                </c:pt>
                <c:pt idx="52">
                  <c:v>3.7267786932641069</c:v>
                </c:pt>
                <c:pt idx="53">
                  <c:v>1.9506979503083777</c:v>
                </c:pt>
                <c:pt idx="54">
                  <c:v>1.9680681362588963</c:v>
                </c:pt>
                <c:pt idx="55">
                  <c:v>1.7569819288980013</c:v>
                </c:pt>
                <c:pt idx="56">
                  <c:v>1.7741053670848235</c:v>
                </c:pt>
                <c:pt idx="57">
                  <c:v>1.4509759909205031</c:v>
                </c:pt>
                <c:pt idx="58">
                  <c:v>1.7650825285320897</c:v>
                </c:pt>
              </c:numCache>
            </c:numRef>
          </c:xVal>
          <c:yVal>
            <c:numRef>
              <c:f>summary!$W$13:$W$71</c:f>
              <c:numCache>
                <c:formatCode>General</c:formatCode>
                <c:ptCount val="59"/>
                <c:pt idx="24">
                  <c:v>1.0614707731182598</c:v>
                </c:pt>
                <c:pt idx="25">
                  <c:v>1.0588328010531036</c:v>
                </c:pt>
                <c:pt idx="26">
                  <c:v>1.0697776507609047</c:v>
                </c:pt>
                <c:pt idx="27">
                  <c:v>1.056816609225558</c:v>
                </c:pt>
                <c:pt idx="28">
                  <c:v>1.250085389152249</c:v>
                </c:pt>
                <c:pt idx="29">
                  <c:v>1.2716426992946148</c:v>
                </c:pt>
                <c:pt idx="30">
                  <c:v>1.2276365100739162</c:v>
                </c:pt>
                <c:pt idx="31">
                  <c:v>1.2489171670933459</c:v>
                </c:pt>
                <c:pt idx="32">
                  <c:v>1.2458556112547434</c:v>
                </c:pt>
                <c:pt idx="33">
                  <c:v>1.1979744731790387</c:v>
                </c:pt>
                <c:pt idx="34">
                  <c:v>1.1632738837654042</c:v>
                </c:pt>
                <c:pt idx="35">
                  <c:v>1.2204684158784789</c:v>
                </c:pt>
                <c:pt idx="36">
                  <c:v>1.1836079620178275</c:v>
                </c:pt>
                <c:pt idx="37">
                  <c:v>1.1924610803642026</c:v>
                </c:pt>
                <c:pt idx="38">
                  <c:v>1.2011142008760838</c:v>
                </c:pt>
                <c:pt idx="39">
                  <c:v>1.1364271885570576</c:v>
                </c:pt>
                <c:pt idx="40">
                  <c:v>1.1474615931973171</c:v>
                </c:pt>
                <c:pt idx="41">
                  <c:v>1.1426916688211572</c:v>
                </c:pt>
                <c:pt idx="42">
                  <c:v>1.1575516879084673</c:v>
                </c:pt>
                <c:pt idx="43">
                  <c:v>1.1645106572920518</c:v>
                </c:pt>
                <c:pt idx="44">
                  <c:v>1.1429335052181921</c:v>
                </c:pt>
                <c:pt idx="45">
                  <c:v>0.69728910997015547</c:v>
                </c:pt>
                <c:pt idx="46">
                  <c:v>0.68656436006339716</c:v>
                </c:pt>
                <c:pt idx="47">
                  <c:v>0.6793160780582731</c:v>
                </c:pt>
                <c:pt idx="48">
                  <c:v>1.3376000824483911</c:v>
                </c:pt>
                <c:pt idx="49">
                  <c:v>1.215703399394523</c:v>
                </c:pt>
                <c:pt idx="50">
                  <c:v>1.1813869059104567</c:v>
                </c:pt>
                <c:pt idx="51">
                  <c:v>1.0389479899400826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3568"/>
        <c:axId val="462568608"/>
        <c:extLst/>
      </c:scatterChart>
      <c:valAx>
        <c:axId val="4625635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8608"/>
        <c:crosses val="autoZero"/>
        <c:crossBetween val="midCat"/>
      </c:valAx>
      <c:valAx>
        <c:axId val="46256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356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summary!$L$72:$L$132</c:f>
              <c:numCache>
                <c:formatCode>General</c:formatCode>
                <c:ptCount val="61"/>
                <c:pt idx="0">
                  <c:v>0.68488123200069295</c:v>
                </c:pt>
                <c:pt idx="1">
                  <c:v>0.68827070006777846</c:v>
                </c:pt>
                <c:pt idx="2">
                  <c:v>0.68568729588965194</c:v>
                </c:pt>
                <c:pt idx="3">
                  <c:v>0.68087830236655489</c:v>
                </c:pt>
                <c:pt idx="4">
                  <c:v>0.67736094556482762</c:v>
                </c:pt>
                <c:pt idx="5">
                  <c:v>0.66919790113630373</c:v>
                </c:pt>
                <c:pt idx="6">
                  <c:v>0.6625076810884466</c:v>
                </c:pt>
                <c:pt idx="7">
                  <c:v>0.65231958271604396</c:v>
                </c:pt>
                <c:pt idx="8">
                  <c:v>0.64477970592411082</c:v>
                </c:pt>
                <c:pt idx="9">
                  <c:v>0.63612110647924769</c:v>
                </c:pt>
                <c:pt idx="10">
                  <c:v>0.62591464271675457</c:v>
                </c:pt>
                <c:pt idx="11">
                  <c:v>0.62192617735017464</c:v>
                </c:pt>
                <c:pt idx="12">
                  <c:v>0.61845977236025296</c:v>
                </c:pt>
                <c:pt idx="13">
                  <c:v>0.61221184921807492</c:v>
                </c:pt>
                <c:pt idx="14">
                  <c:v>0.6088703865670877</c:v>
                </c:pt>
                <c:pt idx="15">
                  <c:v>0.60282874134688713</c:v>
                </c:pt>
                <c:pt idx="16">
                  <c:v>0.5945931188805289</c:v>
                </c:pt>
                <c:pt idx="17">
                  <c:v>0.59331935122973101</c:v>
                </c:pt>
                <c:pt idx="18">
                  <c:v>0.58944448111293879</c:v>
                </c:pt>
                <c:pt idx="19">
                  <c:v>0.58453516050891974</c:v>
                </c:pt>
                <c:pt idx="20">
                  <c:v>0.57708651595142368</c:v>
                </c:pt>
                <c:pt idx="21">
                  <c:v>0.57775632915727426</c:v>
                </c:pt>
                <c:pt idx="22">
                  <c:v>0.57200172706674179</c:v>
                </c:pt>
                <c:pt idx="23">
                  <c:v>0.5686873327785783</c:v>
                </c:pt>
                <c:pt idx="24">
                  <c:v>0.37908382617001407</c:v>
                </c:pt>
                <c:pt idx="25">
                  <c:v>0.38141088420604857</c:v>
                </c:pt>
                <c:pt idx="26">
                  <c:v>0.384737402974688</c:v>
                </c:pt>
                <c:pt idx="27">
                  <c:v>0.39079196236012725</c:v>
                </c:pt>
                <c:pt idx="28">
                  <c:v>0.39363793352184862</c:v>
                </c:pt>
                <c:pt idx="29">
                  <c:v>0.39614936135748491</c:v>
                </c:pt>
                <c:pt idx="30">
                  <c:v>0.40023145379852609</c:v>
                </c:pt>
                <c:pt idx="31">
                  <c:v>0.40405089413388912</c:v>
                </c:pt>
                <c:pt idx="32">
                  <c:v>0.40988839876670641</c:v>
                </c:pt>
                <c:pt idx="33">
                  <c:v>0.41327224328178214</c:v>
                </c:pt>
                <c:pt idx="34">
                  <c:v>0.41508893683022108</c:v>
                </c:pt>
                <c:pt idx="35">
                  <c:v>0.41925762869212085</c:v>
                </c:pt>
                <c:pt idx="36">
                  <c:v>0.42356958753526996</c:v>
                </c:pt>
                <c:pt idx="37">
                  <c:v>0.42987192651707634</c:v>
                </c:pt>
                <c:pt idx="38">
                  <c:v>0.43348458103186421</c:v>
                </c:pt>
                <c:pt idx="39">
                  <c:v>0.43936051592525105</c:v>
                </c:pt>
                <c:pt idx="40">
                  <c:v>0.44388729327002169</c:v>
                </c:pt>
                <c:pt idx="41">
                  <c:v>0.4471854110073013</c:v>
                </c:pt>
                <c:pt idx="42">
                  <c:v>0.44955982481658258</c:v>
                </c:pt>
                <c:pt idx="43">
                  <c:v>0.45049561450241737</c:v>
                </c:pt>
                <c:pt idx="44">
                  <c:v>0.45205404527159143</c:v>
                </c:pt>
                <c:pt idx="45">
                  <c:v>0.23356559649246555</c:v>
                </c:pt>
                <c:pt idx="46">
                  <c:v>0.22889848228170623</c:v>
                </c:pt>
                <c:pt idx="47">
                  <c:v>0.22770378010198475</c:v>
                </c:pt>
                <c:pt idx="48">
                  <c:v>0.35289763116884643</c:v>
                </c:pt>
                <c:pt idx="49">
                  <c:v>0.35160574523878413</c:v>
                </c:pt>
                <c:pt idx="50">
                  <c:v>0.34789804629938265</c:v>
                </c:pt>
                <c:pt idx="51">
                  <c:v>0.33791994580588625</c:v>
                </c:pt>
                <c:pt idx="52">
                  <c:v>0.32921236586378971</c:v>
                </c:pt>
                <c:pt idx="53">
                  <c:v>0.33413444240793877</c:v>
                </c:pt>
                <c:pt idx="54">
                  <c:v>0.62912436491962809</c:v>
                </c:pt>
                <c:pt idx="55">
                  <c:v>0.54199062103520179</c:v>
                </c:pt>
                <c:pt idx="56">
                  <c:v>0.53208315503705172</c:v>
                </c:pt>
                <c:pt idx="57">
                  <c:v>0.52884605655464567</c:v>
                </c:pt>
                <c:pt idx="58">
                  <c:v>0.52502297936919573</c:v>
                </c:pt>
                <c:pt idx="59">
                  <c:v>0.52197761248196706</c:v>
                </c:pt>
                <c:pt idx="60">
                  <c:v>0.52009299627663619</c:v>
                </c:pt>
              </c:numCache>
            </c:numRef>
          </c:xVal>
          <c:yVal>
            <c:numRef>
              <c:f>summary!$O$72:$O$132</c:f>
              <c:numCache>
                <c:formatCode>General</c:formatCode>
                <c:ptCount val="61"/>
                <c:pt idx="0">
                  <c:v>3.8422663512381585</c:v>
                </c:pt>
                <c:pt idx="1">
                  <c:v>3.8122567037690231</c:v>
                </c:pt>
                <c:pt idx="2">
                  <c:v>3.7936291591501599</c:v>
                </c:pt>
                <c:pt idx="3">
                  <c:v>3.7985305759753007</c:v>
                </c:pt>
                <c:pt idx="4">
                  <c:v>3.7258930370519763</c:v>
                </c:pt>
                <c:pt idx="5">
                  <c:v>3.5078008013728978</c:v>
                </c:pt>
                <c:pt idx="6">
                  <c:v>3.7747430370662092</c:v>
                </c:pt>
                <c:pt idx="7">
                  <c:v>3.6590343636890683</c:v>
                </c:pt>
                <c:pt idx="8">
                  <c:v>3.3618658069106311</c:v>
                </c:pt>
                <c:pt idx="9">
                  <c:v>3.2706605772231212</c:v>
                </c:pt>
                <c:pt idx="10">
                  <c:v>3.4134970341135236</c:v>
                </c:pt>
                <c:pt idx="11">
                  <c:v>3.3523182666374578</c:v>
                </c:pt>
                <c:pt idx="12">
                  <c:v>3.3055112756992222</c:v>
                </c:pt>
                <c:pt idx="13">
                  <c:v>3.0919042707874969</c:v>
                </c:pt>
                <c:pt idx="14">
                  <c:v>2.9276816160376966</c:v>
                </c:pt>
                <c:pt idx="15">
                  <c:v>2.8657094653209754</c:v>
                </c:pt>
                <c:pt idx="16">
                  <c:v>2.8636334981060365</c:v>
                </c:pt>
                <c:pt idx="17">
                  <c:v>2.8592490414978018</c:v>
                </c:pt>
                <c:pt idx="18">
                  <c:v>2.8244863973316736</c:v>
                </c:pt>
                <c:pt idx="19">
                  <c:v>2.7352048566024258</c:v>
                </c:pt>
                <c:pt idx="20">
                  <c:v>2.652158370938325</c:v>
                </c:pt>
                <c:pt idx="21">
                  <c:v>2.6035424681833716</c:v>
                </c:pt>
                <c:pt idx="22">
                  <c:v>2.5746082470271503</c:v>
                </c:pt>
                <c:pt idx="23">
                  <c:v>2.5503494444747496</c:v>
                </c:pt>
                <c:pt idx="24">
                  <c:v>0.48404033659010082</c:v>
                </c:pt>
                <c:pt idx="25">
                  <c:v>0.5123186401165748</c:v>
                </c:pt>
                <c:pt idx="26">
                  <c:v>0.47800162547740754</c:v>
                </c:pt>
                <c:pt idx="27">
                  <c:v>0.49873369259170131</c:v>
                </c:pt>
                <c:pt idx="28">
                  <c:v>0.7403770016827188</c:v>
                </c:pt>
                <c:pt idx="29">
                  <c:v>0.77764022290966928</c:v>
                </c:pt>
                <c:pt idx="30">
                  <c:v>0.76496424858121326</c:v>
                </c:pt>
                <c:pt idx="31">
                  <c:v>0.79101426736410463</c:v>
                </c:pt>
                <c:pt idx="32">
                  <c:v>0.76917299623602353</c:v>
                </c:pt>
                <c:pt idx="33">
                  <c:v>0.77381794129518322</c:v>
                </c:pt>
                <c:pt idx="34">
                  <c:v>0.76284250615267679</c:v>
                </c:pt>
                <c:pt idx="35">
                  <c:v>0.78370236257747483</c:v>
                </c:pt>
                <c:pt idx="36">
                  <c:v>0.79530275058856548</c:v>
                </c:pt>
                <c:pt idx="37">
                  <c:v>0.79283540007796982</c:v>
                </c:pt>
                <c:pt idx="38">
                  <c:v>0.80574040884411624</c:v>
                </c:pt>
                <c:pt idx="39">
                  <c:v>0.87693161342212966</c:v>
                </c:pt>
                <c:pt idx="40">
                  <c:v>0.86864093100438089</c:v>
                </c:pt>
                <c:pt idx="41">
                  <c:v>0.905573693342835</c:v>
                </c:pt>
                <c:pt idx="42">
                  <c:v>0.88592587968894354</c:v>
                </c:pt>
                <c:pt idx="43">
                  <c:v>0.90039791966069915</c:v>
                </c:pt>
                <c:pt idx="44">
                  <c:v>0.86599831313966624</c:v>
                </c:pt>
                <c:pt idx="45">
                  <c:v>0.11912934328634089</c:v>
                </c:pt>
                <c:pt idx="46">
                  <c:v>0.10749296567371013</c:v>
                </c:pt>
                <c:pt idx="47">
                  <c:v>0.10134251796975657</c:v>
                </c:pt>
                <c:pt idx="48">
                  <c:v>0.69421471637597199</c:v>
                </c:pt>
                <c:pt idx="49">
                  <c:v>0.69628535702766436</c:v>
                </c:pt>
                <c:pt idx="50">
                  <c:v>0.63821832074582607</c:v>
                </c:pt>
                <c:pt idx="51">
                  <c:v>0.36715773074155894</c:v>
                </c:pt>
                <c:pt idx="52">
                  <c:v>0.37126253813128574</c:v>
                </c:pt>
                <c:pt idx="53">
                  <c:v>0.21625359424525809</c:v>
                </c:pt>
                <c:pt idx="54">
                  <c:v>3.8121494729295904</c:v>
                </c:pt>
                <c:pt idx="55">
                  <c:v>2.418649029565128</c:v>
                </c:pt>
                <c:pt idx="56">
                  <c:v>2.3302658218328571</c:v>
                </c:pt>
                <c:pt idx="57">
                  <c:v>2.181541777010275</c:v>
                </c:pt>
                <c:pt idx="58">
                  <c:v>2.0672987960107281</c:v>
                </c:pt>
                <c:pt idx="59">
                  <c:v>2.1036655278732348</c:v>
                </c:pt>
                <c:pt idx="60">
                  <c:v>2.0888716150101501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summary!$L$13:$L$71</c:f>
              <c:numCache>
                <c:formatCode>General</c:formatCode>
                <c:ptCount val="59"/>
                <c:pt idx="0">
                  <c:v>0.64999779700596161</c:v>
                </c:pt>
                <c:pt idx="1">
                  <c:v>0.64634257794361261</c:v>
                </c:pt>
                <c:pt idx="2">
                  <c:v>0.64468165325635063</c:v>
                </c:pt>
                <c:pt idx="3">
                  <c:v>0.64330773418596332</c:v>
                </c:pt>
                <c:pt idx="4">
                  <c:v>0.63938416404366172</c:v>
                </c:pt>
                <c:pt idx="5">
                  <c:v>0.62977888294076534</c:v>
                </c:pt>
                <c:pt idx="6">
                  <c:v>0.62766529991157161</c:v>
                </c:pt>
                <c:pt idx="7">
                  <c:v>0.61518921080571964</c:v>
                </c:pt>
                <c:pt idx="8">
                  <c:v>0.61008975381808583</c:v>
                </c:pt>
                <c:pt idx="9">
                  <c:v>0.60196200864394789</c:v>
                </c:pt>
                <c:pt idx="10">
                  <c:v>0.59276458132760135</c:v>
                </c:pt>
                <c:pt idx="11">
                  <c:v>0.59170842576678173</c:v>
                </c:pt>
                <c:pt idx="12">
                  <c:v>0.58686057831774929</c:v>
                </c:pt>
                <c:pt idx="13">
                  <c:v>0.58238613417082186</c:v>
                </c:pt>
                <c:pt idx="14">
                  <c:v>0.5775250639177143</c:v>
                </c:pt>
                <c:pt idx="15">
                  <c:v>0.57324164999327087</c:v>
                </c:pt>
                <c:pt idx="16">
                  <c:v>0.5653240932747059</c:v>
                </c:pt>
                <c:pt idx="17">
                  <c:v>0.56536084490200778</c:v>
                </c:pt>
                <c:pt idx="18">
                  <c:v>0.56151833857808942</c:v>
                </c:pt>
                <c:pt idx="19">
                  <c:v>0.55838191578106355</c:v>
                </c:pt>
                <c:pt idx="20">
                  <c:v>0.55740600306167487</c:v>
                </c:pt>
                <c:pt idx="21">
                  <c:v>0.55423764635259809</c:v>
                </c:pt>
                <c:pt idx="22">
                  <c:v>0.5467967397274236</c:v>
                </c:pt>
                <c:pt idx="23">
                  <c:v>0.54409285708311061</c:v>
                </c:pt>
                <c:pt idx="24">
                  <c:v>0.3637888084131809</c:v>
                </c:pt>
                <c:pt idx="25">
                  <c:v>0.36664658854583809</c:v>
                </c:pt>
                <c:pt idx="26">
                  <c:v>0.36722419822572283</c:v>
                </c:pt>
                <c:pt idx="27">
                  <c:v>0.37289643059226157</c:v>
                </c:pt>
                <c:pt idx="28">
                  <c:v>0.37475102563508456</c:v>
                </c:pt>
                <c:pt idx="29">
                  <c:v>0.37785850737672178</c:v>
                </c:pt>
                <c:pt idx="30">
                  <c:v>0.38109207169245712</c:v>
                </c:pt>
                <c:pt idx="31">
                  <c:v>0.38574540556681641</c:v>
                </c:pt>
                <c:pt idx="32">
                  <c:v>0.38995912103830987</c:v>
                </c:pt>
                <c:pt idx="33">
                  <c:v>0.39389743595864629</c:v>
                </c:pt>
                <c:pt idx="34">
                  <c:v>0.39614044085568439</c:v>
                </c:pt>
                <c:pt idx="35">
                  <c:v>0.39879577545477241</c:v>
                </c:pt>
                <c:pt idx="36">
                  <c:v>0.40253374099888861</c:v>
                </c:pt>
                <c:pt idx="37">
                  <c:v>0.40794121503974173</c:v>
                </c:pt>
                <c:pt idx="38">
                  <c:v>0.41218650745473145</c:v>
                </c:pt>
                <c:pt idx="39">
                  <c:v>0.41534121437807325</c:v>
                </c:pt>
                <c:pt idx="40">
                  <c:v>0.41841037624415078</c:v>
                </c:pt>
                <c:pt idx="41">
                  <c:v>0.42359107571295435</c:v>
                </c:pt>
                <c:pt idx="42">
                  <c:v>0.42368563246833313</c:v>
                </c:pt>
                <c:pt idx="43">
                  <c:v>0.42584508772912205</c:v>
                </c:pt>
                <c:pt idx="44">
                  <c:v>0.42609642577419704</c:v>
                </c:pt>
                <c:pt idx="45">
                  <c:v>0.22112075845894424</c:v>
                </c:pt>
                <c:pt idx="46">
                  <c:v>0.21656993067777719</c:v>
                </c:pt>
                <c:pt idx="47">
                  <c:v>0.21557476547563006</c:v>
                </c:pt>
                <c:pt idx="48">
                  <c:v>0.3328985261266722</c:v>
                </c:pt>
                <c:pt idx="49">
                  <c:v>0.3320283695252052</c:v>
                </c:pt>
                <c:pt idx="50">
                  <c:v>0.3236667190874693</c:v>
                </c:pt>
                <c:pt idx="51">
                  <c:v>0.31943390031441976</c:v>
                </c:pt>
                <c:pt idx="52">
                  <c:v>0.58977121573464619</c:v>
                </c:pt>
                <c:pt idx="53">
                  <c:v>0.51604990578540466</c:v>
                </c:pt>
                <c:pt idx="54">
                  <c:v>0.50984930002916351</c:v>
                </c:pt>
                <c:pt idx="55">
                  <c:v>0.50545563529505044</c:v>
                </c:pt>
                <c:pt idx="56">
                  <c:v>0.50372745097087546</c:v>
                </c:pt>
                <c:pt idx="57">
                  <c:v>0.49758308839182042</c:v>
                </c:pt>
                <c:pt idx="58">
                  <c:v>0.49897275441539768</c:v>
                </c:pt>
              </c:numCache>
            </c:numRef>
          </c:xVal>
          <c:yVal>
            <c:numRef>
              <c:f>summary!$O$13:$O$71</c:f>
              <c:numCache>
                <c:formatCode>General</c:formatCode>
                <c:ptCount val="59"/>
                <c:pt idx="0">
                  <c:v>3.0229388982487402</c:v>
                </c:pt>
                <c:pt idx="1">
                  <c:v>3.2257941127750898</c:v>
                </c:pt>
                <c:pt idx="2">
                  <c:v>2.8937130033083314</c:v>
                </c:pt>
                <c:pt idx="3">
                  <c:v>4.1950177643959847</c:v>
                </c:pt>
                <c:pt idx="4">
                  <c:v>3.6107907343133099</c:v>
                </c:pt>
                <c:pt idx="5">
                  <c:v>3.4250829833581191</c:v>
                </c:pt>
                <c:pt idx="6">
                  <c:v>3.2534667655972878</c:v>
                </c:pt>
                <c:pt idx="7">
                  <c:v>3.3321985823953764</c:v>
                </c:pt>
                <c:pt idx="8">
                  <c:v>3.0679509480852669</c:v>
                </c:pt>
                <c:pt idx="9">
                  <c:v>3.0062412938816987</c:v>
                </c:pt>
                <c:pt idx="10">
                  <c:v>3.0402594098861453</c:v>
                </c:pt>
                <c:pt idx="11">
                  <c:v>2.94550026287139</c:v>
                </c:pt>
                <c:pt idx="12">
                  <c:v>2.4747828214203156</c:v>
                </c:pt>
                <c:pt idx="13">
                  <c:v>2.79733095436915</c:v>
                </c:pt>
                <c:pt idx="14">
                  <c:v>2.5113891107336115</c:v>
                </c:pt>
                <c:pt idx="15">
                  <c:v>2.7678683839531359</c:v>
                </c:pt>
                <c:pt idx="16">
                  <c:v>2.5086301040084829</c:v>
                </c:pt>
                <c:pt idx="17">
                  <c:v>2.4574586236361649</c:v>
                </c:pt>
                <c:pt idx="18">
                  <c:v>2.415978337810651</c:v>
                </c:pt>
                <c:pt idx="19">
                  <c:v>2.3728966161021021</c:v>
                </c:pt>
                <c:pt idx="20">
                  <c:v>2.2979827353011939</c:v>
                </c:pt>
                <c:pt idx="21">
                  <c:v>2.1625892151665962</c:v>
                </c:pt>
                <c:pt idx="22">
                  <c:v>2.1559805740727831</c:v>
                </c:pt>
                <c:pt idx="23">
                  <c:v>2.4085891946093194</c:v>
                </c:pt>
                <c:pt idx="24">
                  <c:v>0.4790051417684465</c:v>
                </c:pt>
                <c:pt idx="25">
                  <c:v>0.48307964418354282</c:v>
                </c:pt>
                <c:pt idx="26">
                  <c:v>0.4940896837574581</c:v>
                </c:pt>
                <c:pt idx="27">
                  <c:v>0.49560966209567908</c:v>
                </c:pt>
                <c:pt idx="28">
                  <c:v>0.73083515835645274</c:v>
                </c:pt>
                <c:pt idx="29">
                  <c:v>0.78605196659669041</c:v>
                </c:pt>
                <c:pt idx="30">
                  <c:v>0.72375050640878746</c:v>
                </c:pt>
                <c:pt idx="31">
                  <c:v>0.78610940879553803</c:v>
                </c:pt>
                <c:pt idx="32">
                  <c:v>0.80494876830856499</c:v>
                </c:pt>
                <c:pt idx="33">
                  <c:v>0.73520078508922271</c:v>
                </c:pt>
                <c:pt idx="34">
                  <c:v>0.68982289683462616</c:v>
                </c:pt>
                <c:pt idx="35">
                  <c:v>0.80514826539127504</c:v>
                </c:pt>
                <c:pt idx="36">
                  <c:v>0.75342512461148992</c:v>
                </c:pt>
                <c:pt idx="37">
                  <c:v>0.8016633514806506</c:v>
                </c:pt>
                <c:pt idx="38">
                  <c:v>0.85082747001132375</c:v>
                </c:pt>
                <c:pt idx="39">
                  <c:v>0.73471424738745361</c:v>
                </c:pt>
                <c:pt idx="40">
                  <c:v>0.77147351145813547</c:v>
                </c:pt>
                <c:pt idx="41">
                  <c:v>0.79236809367869032</c:v>
                </c:pt>
                <c:pt idx="42">
                  <c:v>0.82609257776559319</c:v>
                </c:pt>
                <c:pt idx="43">
                  <c:v>0.8594815656730308</c:v>
                </c:pt>
                <c:pt idx="44">
                  <c:v>0.80875788051792963</c:v>
                </c:pt>
                <c:pt idx="45">
                  <c:v>0.11558498008617439</c:v>
                </c:pt>
                <c:pt idx="46">
                  <c:v>0.10748949921511974</c:v>
                </c:pt>
                <c:pt idx="47">
                  <c:v>0.10466083673935717</c:v>
                </c:pt>
                <c:pt idx="48">
                  <c:v>0.64572100178310221</c:v>
                </c:pt>
                <c:pt idx="49">
                  <c:v>0.52715972406700251</c:v>
                </c:pt>
                <c:pt idx="50">
                  <c:v>0.47174433770827057</c:v>
                </c:pt>
                <c:pt idx="51">
                  <c:v>0.36725214656596017</c:v>
                </c:pt>
                <c:pt idx="52">
                  <c:v>3.7267786932641069</c:v>
                </c:pt>
                <c:pt idx="53">
                  <c:v>1.9506979503083777</c:v>
                </c:pt>
                <c:pt idx="54">
                  <c:v>1.9680681362588963</c:v>
                </c:pt>
                <c:pt idx="55">
                  <c:v>1.7569819288980013</c:v>
                </c:pt>
                <c:pt idx="56">
                  <c:v>1.7741053670848235</c:v>
                </c:pt>
                <c:pt idx="57">
                  <c:v>1.4509759909205031</c:v>
                </c:pt>
                <c:pt idx="58">
                  <c:v>1.7650825285320897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2448"/>
        <c:axId val="462561888"/>
        <c:extLst/>
      </c:scatterChart>
      <c:valAx>
        <c:axId val="46256244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1888"/>
        <c:crosses val="autoZero"/>
        <c:crossBetween val="midCat"/>
        <c:majorUnit val="0.2"/>
        <c:minorUnit val="0.2"/>
      </c:valAx>
      <c:valAx>
        <c:axId val="46256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244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0"/>
          <c:order val="0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summary!$O$13:$O$71</c:f>
              <c:numCache>
                <c:formatCode>General</c:formatCode>
                <c:ptCount val="59"/>
                <c:pt idx="0">
                  <c:v>3.0229388982487402</c:v>
                </c:pt>
                <c:pt idx="1">
                  <c:v>3.2257941127750898</c:v>
                </c:pt>
                <c:pt idx="2">
                  <c:v>2.8937130033083314</c:v>
                </c:pt>
                <c:pt idx="3">
                  <c:v>4.1950177643959847</c:v>
                </c:pt>
                <c:pt idx="4">
                  <c:v>3.6107907343133099</c:v>
                </c:pt>
                <c:pt idx="5">
                  <c:v>3.4250829833581191</c:v>
                </c:pt>
                <c:pt idx="6">
                  <c:v>3.2534667655972878</c:v>
                </c:pt>
                <c:pt idx="7">
                  <c:v>3.3321985823953764</c:v>
                </c:pt>
                <c:pt idx="8">
                  <c:v>3.0679509480852669</c:v>
                </c:pt>
                <c:pt idx="9">
                  <c:v>3.0062412938816987</c:v>
                </c:pt>
                <c:pt idx="10">
                  <c:v>3.0402594098861453</c:v>
                </c:pt>
                <c:pt idx="11">
                  <c:v>2.94550026287139</c:v>
                </c:pt>
                <c:pt idx="12">
                  <c:v>2.4747828214203156</c:v>
                </c:pt>
                <c:pt idx="13">
                  <c:v>2.79733095436915</c:v>
                </c:pt>
                <c:pt idx="14">
                  <c:v>2.5113891107336115</c:v>
                </c:pt>
                <c:pt idx="15">
                  <c:v>2.7678683839531359</c:v>
                </c:pt>
                <c:pt idx="16">
                  <c:v>2.5086301040084829</c:v>
                </c:pt>
                <c:pt idx="17">
                  <c:v>2.4574586236361649</c:v>
                </c:pt>
                <c:pt idx="18">
                  <c:v>2.415978337810651</c:v>
                </c:pt>
                <c:pt idx="19">
                  <c:v>2.3728966161021021</c:v>
                </c:pt>
                <c:pt idx="20">
                  <c:v>2.2979827353011939</c:v>
                </c:pt>
                <c:pt idx="21">
                  <c:v>2.1625892151665962</c:v>
                </c:pt>
                <c:pt idx="22">
                  <c:v>2.1559805740727831</c:v>
                </c:pt>
                <c:pt idx="23">
                  <c:v>2.4085891946093194</c:v>
                </c:pt>
                <c:pt idx="24">
                  <c:v>0.4790051417684465</c:v>
                </c:pt>
                <c:pt idx="25">
                  <c:v>0.48307964418354282</c:v>
                </c:pt>
                <c:pt idx="26">
                  <c:v>0.4940896837574581</c:v>
                </c:pt>
                <c:pt idx="27">
                  <c:v>0.49560966209567908</c:v>
                </c:pt>
                <c:pt idx="28">
                  <c:v>0.73083515835645274</c:v>
                </c:pt>
                <c:pt idx="29">
                  <c:v>0.78605196659669041</c:v>
                </c:pt>
                <c:pt idx="30">
                  <c:v>0.72375050640878746</c:v>
                </c:pt>
                <c:pt idx="31">
                  <c:v>0.78610940879553803</c:v>
                </c:pt>
                <c:pt idx="32">
                  <c:v>0.80494876830856499</c:v>
                </c:pt>
                <c:pt idx="33">
                  <c:v>0.73520078508922271</c:v>
                </c:pt>
                <c:pt idx="34">
                  <c:v>0.68982289683462616</c:v>
                </c:pt>
                <c:pt idx="35">
                  <c:v>0.80514826539127504</c:v>
                </c:pt>
                <c:pt idx="36">
                  <c:v>0.75342512461148992</c:v>
                </c:pt>
                <c:pt idx="37">
                  <c:v>0.8016633514806506</c:v>
                </c:pt>
                <c:pt idx="38">
                  <c:v>0.85082747001132375</c:v>
                </c:pt>
                <c:pt idx="39">
                  <c:v>0.73471424738745361</c:v>
                </c:pt>
                <c:pt idx="40">
                  <c:v>0.77147351145813547</c:v>
                </c:pt>
                <c:pt idx="41">
                  <c:v>0.79236809367869032</c:v>
                </c:pt>
                <c:pt idx="42">
                  <c:v>0.82609257776559319</c:v>
                </c:pt>
                <c:pt idx="43">
                  <c:v>0.8594815656730308</c:v>
                </c:pt>
                <c:pt idx="44">
                  <c:v>0.80875788051792963</c:v>
                </c:pt>
                <c:pt idx="45">
                  <c:v>0.11558498008617439</c:v>
                </c:pt>
                <c:pt idx="46">
                  <c:v>0.10748949921511974</c:v>
                </c:pt>
                <c:pt idx="47">
                  <c:v>0.10466083673935717</c:v>
                </c:pt>
                <c:pt idx="48">
                  <c:v>0.64572100178310221</c:v>
                </c:pt>
                <c:pt idx="49">
                  <c:v>0.52715972406700251</c:v>
                </c:pt>
                <c:pt idx="50">
                  <c:v>0.47174433770827057</c:v>
                </c:pt>
                <c:pt idx="51">
                  <c:v>0.36725214656596017</c:v>
                </c:pt>
                <c:pt idx="52">
                  <c:v>3.7267786932641069</c:v>
                </c:pt>
                <c:pt idx="53">
                  <c:v>1.9506979503083777</c:v>
                </c:pt>
                <c:pt idx="54">
                  <c:v>1.9680681362588963</c:v>
                </c:pt>
                <c:pt idx="55">
                  <c:v>1.7569819288980013</c:v>
                </c:pt>
                <c:pt idx="56">
                  <c:v>1.7741053670848235</c:v>
                </c:pt>
                <c:pt idx="57">
                  <c:v>1.4509759909205031</c:v>
                </c:pt>
                <c:pt idx="58">
                  <c:v>1.7650825285320897</c:v>
                </c:pt>
              </c:numCache>
            </c:numRef>
          </c:xVal>
          <c:yVal>
            <c:numRef>
              <c:f>summary!$R$13:$R$71</c:f>
              <c:numCache>
                <c:formatCode>General</c:formatCode>
                <c:ptCount val="59"/>
                <c:pt idx="0">
                  <c:v>1.5752343353726361</c:v>
                </c:pt>
                <c:pt idx="1">
                  <c:v>1.7060041455917629</c:v>
                </c:pt>
                <c:pt idx="2">
                  <c:v>1.4529889641409459</c:v>
                </c:pt>
                <c:pt idx="3">
                  <c:v>2.4554467906508384</c:v>
                </c:pt>
                <c:pt idx="4">
                  <c:v>1.9611216272283432</c:v>
                </c:pt>
                <c:pt idx="5">
                  <c:v>1.7761165268880275</c:v>
                </c:pt>
                <c:pt idx="6">
                  <c:v>1.6429744275079081</c:v>
                </c:pt>
                <c:pt idx="7">
                  <c:v>1.662448664530576</c:v>
                </c:pt>
                <c:pt idx="8">
                  <c:v>1.4661983158247784</c:v>
                </c:pt>
                <c:pt idx="9">
                  <c:v>1.4098466829420444</c:v>
                </c:pt>
                <c:pt idx="10">
                  <c:v>1.4195943605417127</c:v>
                </c:pt>
                <c:pt idx="11">
                  <c:v>1.3552291648762258</c:v>
                </c:pt>
                <c:pt idx="12">
                  <c:v>1.0506050235487443</c:v>
                </c:pt>
                <c:pt idx="13">
                  <c:v>1.2490486471564839</c:v>
                </c:pt>
                <c:pt idx="14">
                  <c:v>1.0658194615174963</c:v>
                </c:pt>
                <c:pt idx="15">
                  <c:v>1.2229459744674949</c:v>
                </c:pt>
                <c:pt idx="16">
                  <c:v>1.0567586028711309</c:v>
                </c:pt>
                <c:pt idx="17">
                  <c:v>1.0257883586489358</c:v>
                </c:pt>
                <c:pt idx="18">
                  <c:v>0.9990198108953271</c:v>
                </c:pt>
                <c:pt idx="19">
                  <c:v>0.97199928508805988</c:v>
                </c:pt>
                <c:pt idx="20">
                  <c:v>0.92752586168596918</c:v>
                </c:pt>
                <c:pt idx="21">
                  <c:v>0.84830530452957764</c:v>
                </c:pt>
                <c:pt idx="22">
                  <c:v>0.84214431261203659</c:v>
                </c:pt>
                <c:pt idx="23">
                  <c:v>0.98790865325651267</c:v>
                </c:pt>
                <c:pt idx="24">
                  <c:v>9.2098134692020855E-2</c:v>
                </c:pt>
                <c:pt idx="25">
                  <c:v>9.3501133283637336E-2</c:v>
                </c:pt>
                <c:pt idx="26">
                  <c:v>9.6744703420806835E-2</c:v>
                </c:pt>
                <c:pt idx="27">
                  <c:v>9.7714531970062135E-2</c:v>
                </c:pt>
                <c:pt idx="28">
                  <c:v>0.17414781513709901</c:v>
                </c:pt>
                <c:pt idx="29">
                  <c:v>0.19451508084200334</c:v>
                </c:pt>
                <c:pt idx="30">
                  <c:v>0.17280209436901178</c:v>
                </c:pt>
                <c:pt idx="31">
                  <c:v>0.19629037808765185</c:v>
                </c:pt>
                <c:pt idx="32">
                  <c:v>0.20440439257825813</c:v>
                </c:pt>
                <c:pt idx="33">
                  <c:v>0.17994097918669016</c:v>
                </c:pt>
                <c:pt idx="34">
                  <c:v>0.16443349120902437</c:v>
                </c:pt>
                <c:pt idx="35">
                  <c:v>0.20742441335037265</c:v>
                </c:pt>
                <c:pt idx="36">
                  <c:v>0.18952358501185068</c:v>
                </c:pt>
                <c:pt idx="37">
                  <c:v>0.21016599066135838</c:v>
                </c:pt>
                <c:pt idx="38">
                  <c:v>0.23189567886598392</c:v>
                </c:pt>
                <c:pt idx="39">
                  <c:v>0.18877858120589874</c:v>
                </c:pt>
                <c:pt idx="40">
                  <c:v>0.20486434640153794</c:v>
                </c:pt>
                <c:pt idx="41">
                  <c:v>0.2172859259359971</c:v>
                </c:pt>
                <c:pt idx="42">
                  <c:v>0.23103677350268917</c:v>
                </c:pt>
                <c:pt idx="43">
                  <c:v>0.24710221628537249</c:v>
                </c:pt>
                <c:pt idx="44">
                  <c:v>0.22634099303570032</c:v>
                </c:pt>
                <c:pt idx="45">
                  <c:v>1.3943112157121573E-2</c:v>
                </c:pt>
                <c:pt idx="46">
                  <c:v>1.1661237438598763E-2</c:v>
                </c:pt>
                <c:pt idx="47">
                  <c:v>1.1061967887983972E-2</c:v>
                </c:pt>
                <c:pt idx="48">
                  <c:v>0.16975239349632412</c:v>
                </c:pt>
                <c:pt idx="49">
                  <c:v>0.12514865319187907</c:v>
                </c:pt>
                <c:pt idx="50">
                  <c:v>0.1006807037446143</c:v>
                </c:pt>
                <c:pt idx="51">
                  <c:v>6.8041534741023355E-2</c:v>
                </c:pt>
                <c:pt idx="52">
                  <c:v>2.1011724236675717</c:v>
                </c:pt>
                <c:pt idx="53">
                  <c:v>0.7346781535652005</c:v>
                </c:pt>
                <c:pt idx="54">
                  <c:v>0.74163372618341583</c:v>
                </c:pt>
                <c:pt idx="55">
                  <c:v>0.62754649750164115</c:v>
                </c:pt>
                <c:pt idx="56">
                  <c:v>0.63593760437827174</c:v>
                </c:pt>
                <c:pt idx="57">
                  <c:v>0.47303287380853742</c:v>
                </c:pt>
                <c:pt idx="58">
                  <c:v>0.62989375855753227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0768"/>
        <c:axId val="462559088"/>
        <c:extLst/>
      </c:scatterChart>
      <c:valAx>
        <c:axId val="46256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3271531998097551"/>
              <c:y val="0.8545776667713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9088"/>
        <c:crosses val="autoZero"/>
        <c:crossBetween val="midCat"/>
      </c:valAx>
      <c:valAx>
        <c:axId val="462559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6076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summary!$O$72:$O$132</c:f>
              <c:numCache>
                <c:formatCode>General</c:formatCode>
                <c:ptCount val="61"/>
                <c:pt idx="0">
                  <c:v>3.8422663512381585</c:v>
                </c:pt>
                <c:pt idx="1">
                  <c:v>3.8122567037690231</c:v>
                </c:pt>
                <c:pt idx="2">
                  <c:v>3.7936291591501599</c:v>
                </c:pt>
                <c:pt idx="3">
                  <c:v>3.7985305759753007</c:v>
                </c:pt>
                <c:pt idx="4">
                  <c:v>3.7258930370519763</c:v>
                </c:pt>
                <c:pt idx="5">
                  <c:v>3.5078008013728978</c:v>
                </c:pt>
                <c:pt idx="6">
                  <c:v>3.7747430370662092</c:v>
                </c:pt>
                <c:pt idx="7">
                  <c:v>3.6590343636890683</c:v>
                </c:pt>
                <c:pt idx="8">
                  <c:v>3.3618658069106311</c:v>
                </c:pt>
                <c:pt idx="9">
                  <c:v>3.2706605772231212</c:v>
                </c:pt>
                <c:pt idx="10">
                  <c:v>3.4134970341135236</c:v>
                </c:pt>
                <c:pt idx="11">
                  <c:v>3.3523182666374578</c:v>
                </c:pt>
                <c:pt idx="12">
                  <c:v>3.3055112756992222</c:v>
                </c:pt>
                <c:pt idx="13">
                  <c:v>3.0919042707874969</c:v>
                </c:pt>
                <c:pt idx="14">
                  <c:v>2.9276816160376966</c:v>
                </c:pt>
                <c:pt idx="15">
                  <c:v>2.8657094653209754</c:v>
                </c:pt>
                <c:pt idx="16">
                  <c:v>2.8636334981060365</c:v>
                </c:pt>
                <c:pt idx="17">
                  <c:v>2.8592490414978018</c:v>
                </c:pt>
                <c:pt idx="18">
                  <c:v>2.8244863973316736</c:v>
                </c:pt>
                <c:pt idx="19">
                  <c:v>2.7352048566024258</c:v>
                </c:pt>
                <c:pt idx="20">
                  <c:v>2.652158370938325</c:v>
                </c:pt>
                <c:pt idx="21">
                  <c:v>2.6035424681833716</c:v>
                </c:pt>
                <c:pt idx="22">
                  <c:v>2.5746082470271503</c:v>
                </c:pt>
                <c:pt idx="23">
                  <c:v>2.5503494444747496</c:v>
                </c:pt>
                <c:pt idx="24">
                  <c:v>0.48404033659010082</c:v>
                </c:pt>
                <c:pt idx="25">
                  <c:v>0.5123186401165748</c:v>
                </c:pt>
                <c:pt idx="26">
                  <c:v>0.47800162547740754</c:v>
                </c:pt>
                <c:pt idx="27">
                  <c:v>0.49873369259170131</c:v>
                </c:pt>
                <c:pt idx="28">
                  <c:v>0.7403770016827188</c:v>
                </c:pt>
                <c:pt idx="29">
                  <c:v>0.77764022290966928</c:v>
                </c:pt>
                <c:pt idx="30">
                  <c:v>0.76496424858121326</c:v>
                </c:pt>
                <c:pt idx="31">
                  <c:v>0.79101426736410463</c:v>
                </c:pt>
                <c:pt idx="32">
                  <c:v>0.76917299623602353</c:v>
                </c:pt>
                <c:pt idx="33">
                  <c:v>0.77381794129518322</c:v>
                </c:pt>
                <c:pt idx="34">
                  <c:v>0.76284250615267679</c:v>
                </c:pt>
                <c:pt idx="35">
                  <c:v>0.78370236257747483</c:v>
                </c:pt>
                <c:pt idx="36">
                  <c:v>0.79530275058856548</c:v>
                </c:pt>
                <c:pt idx="37">
                  <c:v>0.79283540007796982</c:v>
                </c:pt>
                <c:pt idx="38">
                  <c:v>0.80574040884411624</c:v>
                </c:pt>
                <c:pt idx="39">
                  <c:v>0.87693161342212966</c:v>
                </c:pt>
                <c:pt idx="40">
                  <c:v>0.86864093100438089</c:v>
                </c:pt>
                <c:pt idx="41">
                  <c:v>0.905573693342835</c:v>
                </c:pt>
                <c:pt idx="42">
                  <c:v>0.88592587968894354</c:v>
                </c:pt>
                <c:pt idx="43">
                  <c:v>0.90039791966069915</c:v>
                </c:pt>
                <c:pt idx="44">
                  <c:v>0.86599831313966624</c:v>
                </c:pt>
                <c:pt idx="45">
                  <c:v>0.11912934328634089</c:v>
                </c:pt>
                <c:pt idx="46">
                  <c:v>0.10749296567371013</c:v>
                </c:pt>
                <c:pt idx="47">
                  <c:v>0.10134251796975657</c:v>
                </c:pt>
                <c:pt idx="48">
                  <c:v>0.69421471637597199</c:v>
                </c:pt>
                <c:pt idx="49">
                  <c:v>0.69628535702766436</c:v>
                </c:pt>
                <c:pt idx="50">
                  <c:v>0.63821832074582607</c:v>
                </c:pt>
                <c:pt idx="51">
                  <c:v>0.36715773074155894</c:v>
                </c:pt>
                <c:pt idx="52">
                  <c:v>0.37126253813128574</c:v>
                </c:pt>
                <c:pt idx="53">
                  <c:v>0.21625359424525809</c:v>
                </c:pt>
                <c:pt idx="54">
                  <c:v>3.8121494729295904</c:v>
                </c:pt>
                <c:pt idx="55">
                  <c:v>2.418649029565128</c:v>
                </c:pt>
                <c:pt idx="56">
                  <c:v>2.3302658218328571</c:v>
                </c:pt>
                <c:pt idx="57">
                  <c:v>2.181541777010275</c:v>
                </c:pt>
                <c:pt idx="58">
                  <c:v>2.0672987960107281</c:v>
                </c:pt>
                <c:pt idx="59">
                  <c:v>2.1036655278732348</c:v>
                </c:pt>
                <c:pt idx="60">
                  <c:v>2.0888716150101501</c:v>
                </c:pt>
              </c:numCache>
            </c:numRef>
          </c:xVal>
          <c:yVal>
            <c:numRef>
              <c:f>summary!$M$72:$M$132</c:f>
              <c:numCache>
                <c:formatCode>General</c:formatCode>
                <c:ptCount val="61"/>
                <c:pt idx="0">
                  <c:v>0.57996973382489714</c:v>
                </c:pt>
                <c:pt idx="1">
                  <c:v>0.58500086608199064</c:v>
                </c:pt>
                <c:pt idx="2">
                  <c:v>0.59051590925328501</c:v>
                </c:pt>
                <c:pt idx="3">
                  <c:v>0.59182157264430446</c:v>
                </c:pt>
                <c:pt idx="4">
                  <c:v>0.61051906385337518</c:v>
                </c:pt>
                <c:pt idx="5">
                  <c:v>0.66968917321834343</c:v>
                </c:pt>
                <c:pt idx="6">
                  <c:v>0.60658762130663357</c:v>
                </c:pt>
                <c:pt idx="7">
                  <c:v>0.64002575047755994</c:v>
                </c:pt>
                <c:pt idx="8">
                  <c:v>0.72484029232909275</c:v>
                </c:pt>
                <c:pt idx="9">
                  <c:v>0.75757373915961523</c:v>
                </c:pt>
                <c:pt idx="10">
                  <c:v>0.72138955297614793</c:v>
                </c:pt>
                <c:pt idx="11">
                  <c:v>0.74188188576131886</c:v>
                </c:pt>
                <c:pt idx="12">
                  <c:v>0.7582823942568836</c:v>
                </c:pt>
                <c:pt idx="13">
                  <c:v>0.83167849944308236</c:v>
                </c:pt>
                <c:pt idx="14">
                  <c:v>0.8922027344953215</c:v>
                </c:pt>
                <c:pt idx="15">
                  <c:v>0.92009679392396992</c:v>
                </c:pt>
                <c:pt idx="16">
                  <c:v>0.92761957901295189</c:v>
                </c:pt>
                <c:pt idx="17">
                  <c:v>0.93034279132034914</c:v>
                </c:pt>
                <c:pt idx="18">
                  <c:v>0.94700557399664897</c:v>
                </c:pt>
                <c:pt idx="19">
                  <c:v>0.98677732469453583</c:v>
                </c:pt>
                <c:pt idx="20">
                  <c:v>1.027906158076404</c:v>
                </c:pt>
                <c:pt idx="21">
                  <c:v>1.0479360220915708</c:v>
                </c:pt>
                <c:pt idx="22">
                  <c:v>1.0659880602274041</c:v>
                </c:pt>
                <c:pt idx="23">
                  <c:v>1.0798703513119001</c:v>
                </c:pt>
                <c:pt idx="24">
                  <c:v>1.8551711927234198</c:v>
                </c:pt>
                <c:pt idx="25">
                  <c:v>1.900418901885657</c:v>
                </c:pt>
                <c:pt idx="26">
                  <c:v>1.8207118264507423</c:v>
                </c:pt>
                <c:pt idx="27">
                  <c:v>1.8371321885523444</c:v>
                </c:pt>
                <c:pt idx="28">
                  <c:v>2.1734543886382136</c:v>
                </c:pt>
                <c:pt idx="29">
                  <c:v>2.1981122180024535</c:v>
                </c:pt>
                <c:pt idx="30">
                  <c:v>2.1684025865176828</c:v>
                </c:pt>
                <c:pt idx="31">
                  <c:v>2.1748959385165056</c:v>
                </c:pt>
                <c:pt idx="32">
                  <c:v>2.1298231142994903</c:v>
                </c:pt>
                <c:pt idx="33">
                  <c:v>2.1192089547327604</c:v>
                </c:pt>
                <c:pt idx="34">
                  <c:v>2.101183805488601</c:v>
                </c:pt>
                <c:pt idx="35">
                  <c:v>2.1017376287520162</c:v>
                </c:pt>
                <c:pt idx="36">
                  <c:v>2.092728341104372</c:v>
                </c:pt>
                <c:pt idx="37">
                  <c:v>2.0630763942128865</c:v>
                </c:pt>
                <c:pt idx="38">
                  <c:v>2.0578245068460066</c:v>
                </c:pt>
                <c:pt idx="39">
                  <c:v>2.0821660625198279</c:v>
                </c:pt>
                <c:pt idx="40">
                  <c:v>2.0570823126979718</c:v>
                </c:pt>
                <c:pt idx="41">
                  <c:v>2.064238391527847</c:v>
                </c:pt>
                <c:pt idx="42">
                  <c:v>2.0426405483737389</c:v>
                </c:pt>
                <c:pt idx="43">
                  <c:v>2.0467971284863888</c:v>
                </c:pt>
                <c:pt idx="44">
                  <c:v>2.0193848617414538</c:v>
                </c:pt>
                <c:pt idx="45">
                  <c:v>1.2426051717254563</c:v>
                </c:pt>
                <c:pt idx="46">
                  <c:v>1.194852845398076</c:v>
                </c:pt>
                <c:pt idx="47">
                  <c:v>1.1578117738150282</c:v>
                </c:pt>
                <c:pt idx="48">
                  <c:v>2.39395395417734</c:v>
                </c:pt>
                <c:pt idx="49">
                  <c:v>2.4064258368126175</c:v>
                </c:pt>
                <c:pt idx="50">
                  <c:v>2.3443774692760933</c:v>
                </c:pt>
                <c:pt idx="51">
                  <c:v>1.7981351322216972</c:v>
                </c:pt>
                <c:pt idx="52">
                  <c:v>1.8612833380557956</c:v>
                </c:pt>
                <c:pt idx="53">
                  <c:v>1.3077564089736402</c:v>
                </c:pt>
                <c:pt idx="54">
                  <c:v>0.640808405451334</c:v>
                </c:pt>
                <c:pt idx="55">
                  <c:v>1.2195672533584416</c:v>
                </c:pt>
                <c:pt idx="56">
                  <c:v>1.2759537692345988</c:v>
                </c:pt>
                <c:pt idx="57">
                  <c:v>1.3558874674794368</c:v>
                </c:pt>
                <c:pt idx="58">
                  <c:v>1.4204822895151865</c:v>
                </c:pt>
                <c:pt idx="59">
                  <c:v>1.4063264582001511</c:v>
                </c:pt>
                <c:pt idx="60">
                  <c:v>1.4169142831430328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ED7D31">
                  <a:lumMod val="20000"/>
                  <a:lumOff val="8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summary!$O$13:$O$71</c:f>
              <c:numCache>
                <c:formatCode>General</c:formatCode>
                <c:ptCount val="59"/>
                <c:pt idx="0">
                  <c:v>3.0229388982487402</c:v>
                </c:pt>
                <c:pt idx="1">
                  <c:v>3.2257941127750898</c:v>
                </c:pt>
                <c:pt idx="2">
                  <c:v>2.8937130033083314</c:v>
                </c:pt>
                <c:pt idx="3">
                  <c:v>4.1950177643959847</c:v>
                </c:pt>
                <c:pt idx="4">
                  <c:v>3.6107907343133099</c:v>
                </c:pt>
                <c:pt idx="5">
                  <c:v>3.4250829833581191</c:v>
                </c:pt>
                <c:pt idx="6">
                  <c:v>3.2534667655972878</c:v>
                </c:pt>
                <c:pt idx="7">
                  <c:v>3.3321985823953764</c:v>
                </c:pt>
                <c:pt idx="8">
                  <c:v>3.0679509480852669</c:v>
                </c:pt>
                <c:pt idx="9">
                  <c:v>3.0062412938816987</c:v>
                </c:pt>
                <c:pt idx="10">
                  <c:v>3.0402594098861453</c:v>
                </c:pt>
                <c:pt idx="11">
                  <c:v>2.94550026287139</c:v>
                </c:pt>
                <c:pt idx="12">
                  <c:v>2.4747828214203156</c:v>
                </c:pt>
                <c:pt idx="13">
                  <c:v>2.79733095436915</c:v>
                </c:pt>
                <c:pt idx="14">
                  <c:v>2.5113891107336115</c:v>
                </c:pt>
                <c:pt idx="15">
                  <c:v>2.7678683839531359</c:v>
                </c:pt>
                <c:pt idx="16">
                  <c:v>2.5086301040084829</c:v>
                </c:pt>
                <c:pt idx="17">
                  <c:v>2.4574586236361649</c:v>
                </c:pt>
                <c:pt idx="18">
                  <c:v>2.415978337810651</c:v>
                </c:pt>
                <c:pt idx="19">
                  <c:v>2.3728966161021021</c:v>
                </c:pt>
                <c:pt idx="20">
                  <c:v>2.2979827353011939</c:v>
                </c:pt>
                <c:pt idx="21">
                  <c:v>2.1625892151665962</c:v>
                </c:pt>
                <c:pt idx="22">
                  <c:v>2.1559805740727831</c:v>
                </c:pt>
                <c:pt idx="23">
                  <c:v>2.4085891946093194</c:v>
                </c:pt>
                <c:pt idx="24">
                  <c:v>0.4790051417684465</c:v>
                </c:pt>
                <c:pt idx="25">
                  <c:v>0.48307964418354282</c:v>
                </c:pt>
                <c:pt idx="26">
                  <c:v>0.4940896837574581</c:v>
                </c:pt>
                <c:pt idx="27">
                  <c:v>0.49560966209567908</c:v>
                </c:pt>
                <c:pt idx="28">
                  <c:v>0.73083515835645274</c:v>
                </c:pt>
                <c:pt idx="29">
                  <c:v>0.78605196659669041</c:v>
                </c:pt>
                <c:pt idx="30">
                  <c:v>0.72375050640878746</c:v>
                </c:pt>
                <c:pt idx="31">
                  <c:v>0.78610940879553803</c:v>
                </c:pt>
                <c:pt idx="32">
                  <c:v>0.80494876830856499</c:v>
                </c:pt>
                <c:pt idx="33">
                  <c:v>0.73520078508922271</c:v>
                </c:pt>
                <c:pt idx="34">
                  <c:v>0.68982289683462616</c:v>
                </c:pt>
                <c:pt idx="35">
                  <c:v>0.80514826539127504</c:v>
                </c:pt>
                <c:pt idx="36">
                  <c:v>0.75342512461148992</c:v>
                </c:pt>
                <c:pt idx="37">
                  <c:v>0.8016633514806506</c:v>
                </c:pt>
                <c:pt idx="38">
                  <c:v>0.85082747001132375</c:v>
                </c:pt>
                <c:pt idx="39">
                  <c:v>0.73471424738745361</c:v>
                </c:pt>
                <c:pt idx="40">
                  <c:v>0.77147351145813547</c:v>
                </c:pt>
                <c:pt idx="41">
                  <c:v>0.79236809367869032</c:v>
                </c:pt>
                <c:pt idx="42">
                  <c:v>0.82609257776559319</c:v>
                </c:pt>
                <c:pt idx="43">
                  <c:v>0.8594815656730308</c:v>
                </c:pt>
                <c:pt idx="44">
                  <c:v>0.80875788051792963</c:v>
                </c:pt>
                <c:pt idx="45">
                  <c:v>0.11558498008617439</c:v>
                </c:pt>
                <c:pt idx="46">
                  <c:v>0.10748949921511974</c:v>
                </c:pt>
                <c:pt idx="47">
                  <c:v>0.10466083673935717</c:v>
                </c:pt>
                <c:pt idx="48">
                  <c:v>0.64572100178310221</c:v>
                </c:pt>
                <c:pt idx="49">
                  <c:v>0.52715972406700251</c:v>
                </c:pt>
                <c:pt idx="50">
                  <c:v>0.47174433770827057</c:v>
                </c:pt>
                <c:pt idx="51">
                  <c:v>0.36725214656596017</c:v>
                </c:pt>
                <c:pt idx="52">
                  <c:v>3.7267786932641069</c:v>
                </c:pt>
                <c:pt idx="53">
                  <c:v>1.9506979503083777</c:v>
                </c:pt>
                <c:pt idx="54">
                  <c:v>1.9680681362588963</c:v>
                </c:pt>
                <c:pt idx="55">
                  <c:v>1.7569819288980013</c:v>
                </c:pt>
                <c:pt idx="56">
                  <c:v>1.7741053670848235</c:v>
                </c:pt>
                <c:pt idx="57">
                  <c:v>1.4509759909205031</c:v>
                </c:pt>
                <c:pt idx="58">
                  <c:v>1.7650825285320897</c:v>
                </c:pt>
              </c:numCache>
            </c:numRef>
          </c:xVal>
          <c:yVal>
            <c:numRef>
              <c:f>summary!$M$13:$M$71</c:f>
              <c:numCache>
                <c:formatCode>General</c:formatCode>
                <c:ptCount val="59"/>
                <c:pt idx="0">
                  <c:v>0.79807990069280133</c:v>
                </c:pt>
                <c:pt idx="1">
                  <c:v>0.73868922249224356</c:v>
                </c:pt>
                <c:pt idx="2">
                  <c:v>0.84538128343215746</c:v>
                </c:pt>
                <c:pt idx="3">
                  <c:v>0.50899205561559724</c:v>
                </c:pt>
                <c:pt idx="4">
                  <c:v>0.63865846259013415</c:v>
                </c:pt>
                <c:pt idx="5">
                  <c:v>0.69384716192305429</c:v>
                </c:pt>
                <c:pt idx="6">
                  <c:v>0.74471389886399109</c:v>
                </c:pt>
                <c:pt idx="7">
                  <c:v>0.73056086319374092</c:v>
                </c:pt>
                <c:pt idx="8">
                  <c:v>0.81704122086775921</c:v>
                </c:pt>
                <c:pt idx="9">
                  <c:v>0.84470263237081367</c:v>
                </c:pt>
                <c:pt idx="10">
                  <c:v>0.84076533877950932</c:v>
                </c:pt>
                <c:pt idx="11">
                  <c:v>0.87488228366850673</c:v>
                </c:pt>
                <c:pt idx="12">
                  <c:v>1.0639933460826294</c:v>
                </c:pt>
                <c:pt idx="13">
                  <c:v>0.93833440930408862</c:v>
                </c:pt>
                <c:pt idx="14">
                  <c:v>1.0590396656093377</c:v>
                </c:pt>
                <c:pt idx="15">
                  <c:v>0.95857471787943216</c:v>
                </c:pt>
                <c:pt idx="16">
                  <c:v>1.0739060856530487</c:v>
                </c:pt>
                <c:pt idx="17">
                  <c:v>1.0961328714512855</c:v>
                </c:pt>
                <c:pt idx="18">
                  <c:v>1.1189510540727781</c:v>
                </c:pt>
                <c:pt idx="19">
                  <c:v>1.1420292914002403</c:v>
                </c:pt>
                <c:pt idx="20">
                  <c:v>1.1773278649270524</c:v>
                </c:pt>
                <c:pt idx="21">
                  <c:v>1.2442583728818983</c:v>
                </c:pt>
                <c:pt idx="22">
                  <c:v>1.2576001438491882</c:v>
                </c:pt>
                <c:pt idx="23">
                  <c:v>1.1430826157315368</c:v>
                </c:pt>
                <c:pt idx="24">
                  <c:v>1.8390100966738221</c:v>
                </c:pt>
                <c:pt idx="25">
                  <c:v>1.8344558074020614</c:v>
                </c:pt>
                <c:pt idx="26">
                  <c:v>1.8534456590933264</c:v>
                </c:pt>
                <c:pt idx="27">
                  <c:v>1.8310087669393826</c:v>
                </c:pt>
                <c:pt idx="28">
                  <c:v>2.1667318718120527</c:v>
                </c:pt>
                <c:pt idx="29">
                  <c:v>2.2043805071298275</c:v>
                </c:pt>
                <c:pt idx="30">
                  <c:v>2.1278425169393373</c:v>
                </c:pt>
                <c:pt idx="31">
                  <c:v>2.1650680380185787</c:v>
                </c:pt>
                <c:pt idx="32">
                  <c:v>2.1599056923667526</c:v>
                </c:pt>
                <c:pt idx="33">
                  <c:v>2.0766016113574053</c:v>
                </c:pt>
                <c:pt idx="34">
                  <c:v>2.0162694860394819</c:v>
                </c:pt>
                <c:pt idx="35">
                  <c:v>2.116011885032826</c:v>
                </c:pt>
                <c:pt idx="36">
                  <c:v>2.051889466452788</c:v>
                </c:pt>
                <c:pt idx="37">
                  <c:v>2.0675782054455651</c:v>
                </c:pt>
                <c:pt idx="38">
                  <c:v>2.0829552412300205</c:v>
                </c:pt>
                <c:pt idx="39">
                  <c:v>1.9701881715338112</c:v>
                </c:pt>
                <c:pt idx="40">
                  <c:v>1.9895775029904867</c:v>
                </c:pt>
                <c:pt idx="41">
                  <c:v>1.9815452843094299</c:v>
                </c:pt>
                <c:pt idx="42">
                  <c:v>2.0075309108431485</c:v>
                </c:pt>
                <c:pt idx="43">
                  <c:v>2.0198869116832432</c:v>
                </c:pt>
                <c:pt idx="44">
                  <c:v>1.9821329496643034</c:v>
                </c:pt>
                <c:pt idx="45">
                  <c:v>1.207763270997428</c:v>
                </c:pt>
                <c:pt idx="46">
                  <c:v>1.1891812629049388</c:v>
                </c:pt>
                <c:pt idx="47">
                  <c:v>1.1766253018594539</c:v>
                </c:pt>
                <c:pt idx="48">
                  <c:v>2.3187978498288913</c:v>
                </c:pt>
                <c:pt idx="49">
                  <c:v>2.1068133842270536</c:v>
                </c:pt>
                <c:pt idx="50">
                  <c:v>2.0469971915217955</c:v>
                </c:pt>
                <c:pt idx="51">
                  <c:v>1.7998785509637456</c:v>
                </c:pt>
                <c:pt idx="52">
                  <c:v>0.66468639547618791</c:v>
                </c:pt>
                <c:pt idx="53">
                  <c:v>1.4535344023030004</c:v>
                </c:pt>
                <c:pt idx="54">
                  <c:v>1.4562434121210965</c:v>
                </c:pt>
                <c:pt idx="55">
                  <c:v>1.5680510705397528</c:v>
                </c:pt>
                <c:pt idx="56">
                  <c:v>1.5634855737162197</c:v>
                </c:pt>
                <c:pt idx="57">
                  <c:v>1.7108334197353625</c:v>
                </c:pt>
                <c:pt idx="58">
                  <c:v>1.5774778596531327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848"/>
        <c:axId val="462575328"/>
        <c:extLst/>
      </c:scatterChart>
      <c:valAx>
        <c:axId val="462542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75328"/>
        <c:crosses val="autoZero"/>
        <c:crossBetween val="midCat"/>
      </c:valAx>
      <c:valAx>
        <c:axId val="462575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α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284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907738378340289"/>
          <c:y val="0.91828177707515157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summary!$S$71:$S$128</c:f>
              <c:numCache>
                <c:formatCode>General</c:formatCode>
                <c:ptCount val="58"/>
                <c:pt idx="0">
                  <c:v>0.88072809103215155</c:v>
                </c:pt>
                <c:pt idx="1">
                  <c:v>2.6314961123107974</c:v>
                </c:pt>
                <c:pt idx="2">
                  <c:v>2.6238645903411872</c:v>
                </c:pt>
                <c:pt idx="3">
                  <c:v>2.6012433197458074</c:v>
                </c:pt>
                <c:pt idx="4">
                  <c:v>2.5863370500575149</c:v>
                </c:pt>
                <c:pt idx="5">
                  <c:v>2.523774430650934</c:v>
                </c:pt>
                <c:pt idx="6">
                  <c:v>2.3474129338829877</c:v>
                </c:pt>
                <c:pt idx="7">
                  <c:v>2.5007962561914945</c:v>
                </c:pt>
                <c:pt idx="8">
                  <c:v>2.3868597692653184</c:v>
                </c:pt>
                <c:pt idx="9">
                  <c:v>2.1676628463361602</c:v>
                </c:pt>
                <c:pt idx="10">
                  <c:v>2.0805362253012269</c:v>
                </c:pt>
                <c:pt idx="11">
                  <c:v>2.1365577765218675</c:v>
                </c:pt>
                <c:pt idx="12">
                  <c:v>2.0848944848309978</c:v>
                </c:pt>
                <c:pt idx="13">
                  <c:v>2.0443257511031905</c:v>
                </c:pt>
                <c:pt idx="14">
                  <c:v>1.8929004312240769</c:v>
                </c:pt>
                <c:pt idx="15">
                  <c:v>1.7825786373022283</c:v>
                </c:pt>
                <c:pt idx="16">
                  <c:v>1.7275320300453045</c:v>
                </c:pt>
                <c:pt idx="17">
                  <c:v>1.7026967729696274</c:v>
                </c:pt>
                <c:pt idx="18">
                  <c:v>1.6964477863057059</c:v>
                </c:pt>
                <c:pt idx="19">
                  <c:v>1.6648779188857221</c:v>
                </c:pt>
                <c:pt idx="20">
                  <c:v>1.5988234098788758</c:v>
                </c:pt>
                <c:pt idx="21">
                  <c:v>1.5305248340362014</c:v>
                </c:pt>
                <c:pt idx="22">
                  <c:v>1.5042131392226943</c:v>
                </c:pt>
                <c:pt idx="23">
                  <c:v>1.4726803638198065</c:v>
                </c:pt>
                <c:pt idx="24">
                  <c:v>1.4503514232316743</c:v>
                </c:pt>
                <c:pt idx="25">
                  <c:v>0.18349186281519689</c:v>
                </c:pt>
                <c:pt idx="26">
                  <c:v>0.19540390552210318</c:v>
                </c:pt>
                <c:pt idx="27">
                  <c:v>0.18390510400385723</c:v>
                </c:pt>
                <c:pt idx="28">
                  <c:v>0.19490111842302341</c:v>
                </c:pt>
                <c:pt idx="29">
                  <c:v>0.29144047296948766</c:v>
                </c:pt>
                <c:pt idx="30">
                  <c:v>0.30806167767155768</c:v>
                </c:pt>
                <c:pt idx="31">
                  <c:v>0.30616275331355608</c:v>
                </c:pt>
                <c:pt idx="32">
                  <c:v>0.3196100220011297</c:v>
                </c:pt>
                <c:pt idx="33">
                  <c:v>0.3152750878017736</c:v>
                </c:pt>
                <c:pt idx="34">
                  <c:v>0.31979747649075074</c:v>
                </c:pt>
                <c:pt idx="35">
                  <c:v>0.31664748484781596</c:v>
                </c:pt>
                <c:pt idx="36">
                  <c:v>0.32857319413464481</c:v>
                </c:pt>
                <c:pt idx="37">
                  <c:v>0.33686605803246439</c:v>
                </c:pt>
                <c:pt idx="38">
                  <c:v>0.34081768084245384</c:v>
                </c:pt>
                <c:pt idx="39">
                  <c:v>0.34927604354823472</c:v>
                </c:pt>
                <c:pt idx="40">
                  <c:v>0.38528912610430971</c:v>
                </c:pt>
                <c:pt idx="41">
                  <c:v>0.38557867168708632</c:v>
                </c:pt>
                <c:pt idx="42">
                  <c:v>0.40495934425491548</c:v>
                </c:pt>
                <c:pt idx="43">
                  <c:v>0.39827668327343829</c:v>
                </c:pt>
                <c:pt idx="44">
                  <c:v>0.40562531411424491</c:v>
                </c:pt>
                <c:pt idx="45">
                  <c:v>0.3914780406531605</c:v>
                </c:pt>
                <c:pt idx="46">
                  <c:v>2.7824516124429908E-2</c:v>
                </c:pt>
                <c:pt idx="47">
                  <c:v>2.4604976698671791E-2</c:v>
                </c:pt>
                <c:pt idx="48">
                  <c:v>2.3076074426766888E-2</c:v>
                </c:pt>
                <c:pt idx="49">
                  <c:v>0.24498672893163309</c:v>
                </c:pt>
                <c:pt idx="50">
                  <c:v>0.24481793185656481</c:v>
                </c:pt>
                <c:pt idx="51">
                  <c:v>0.22203490689994565</c:v>
                </c:pt>
                <c:pt idx="52">
                  <c:v>0.12406992047439977</c:v>
                </c:pt>
                <c:pt idx="53">
                  <c:v>0.12222421853479602</c:v>
                </c:pt>
                <c:pt idx="54">
                  <c:v>7.2257774131851943E-2</c:v>
                </c:pt>
                <c:pt idx="55">
                  <c:v>2.3983161161355233</c:v>
                </c:pt>
                <c:pt idx="56">
                  <c:v>1.3108850896001918</c:v>
                </c:pt>
                <c:pt idx="57">
                  <c:v>1.2398951905558349</c:v>
                </c:pt>
              </c:numCache>
            </c:numRef>
          </c:xVal>
          <c:yVal>
            <c:numRef>
              <c:f>summary!$U$71:$U$128</c:f>
              <c:numCache>
                <c:formatCode>General</c:formatCode>
                <c:ptCount val="58"/>
                <c:pt idx="0">
                  <c:v>0.3870235129390972</c:v>
                </c:pt>
                <c:pt idx="1">
                  <c:v>1.7835503443304357</c:v>
                </c:pt>
                <c:pt idx="2">
                  <c:v>1.7933122613899586</c:v>
                </c:pt>
                <c:pt idx="3">
                  <c:v>1.7542329294511207</c:v>
                </c:pt>
                <c:pt idx="4">
                  <c:v>1.7521185064571316</c:v>
                </c:pt>
                <c:pt idx="5">
                  <c:v>1.6459895449037079</c:v>
                </c:pt>
                <c:pt idx="6">
                  <c:v>1.48889901515682</c:v>
                </c:pt>
                <c:pt idx="7">
                  <c:v>1.6426077808820567</c:v>
                </c:pt>
                <c:pt idx="8">
                  <c:v>1.5245279770919999</c:v>
                </c:pt>
                <c:pt idx="9">
                  <c:v>1.2817814626352662</c:v>
                </c:pt>
                <c:pt idx="10">
                  <c:v>1.2287563636301866</c:v>
                </c:pt>
                <c:pt idx="11">
                  <c:v>1.311884492543985</c:v>
                </c:pt>
                <c:pt idx="12">
                  <c:v>1.2709942075811513</c:v>
                </c:pt>
                <c:pt idx="13">
                  <c:v>1.2040536233799097</c:v>
                </c:pt>
                <c:pt idx="14">
                  <c:v>1.0727758059276549</c:v>
                </c:pt>
                <c:pt idx="15">
                  <c:v>0.95226193992599428</c:v>
                </c:pt>
                <c:pt idx="16">
                  <c:v>0.96191670394504503</c:v>
                </c:pt>
                <c:pt idx="17">
                  <c:v>0.92451201461682331</c:v>
                </c:pt>
                <c:pt idx="18">
                  <c:v>0.90092340221740219</c:v>
                </c:pt>
                <c:pt idx="19">
                  <c:v>0.91669979565315318</c:v>
                </c:pt>
                <c:pt idx="20">
                  <c:v>0.84002740831720568</c:v>
                </c:pt>
                <c:pt idx="21">
                  <c:v>0.79120143453089731</c:v>
                </c:pt>
                <c:pt idx="22">
                  <c:v>0.78925604529785276</c:v>
                </c:pt>
                <c:pt idx="23">
                  <c:v>0.75930577219098538</c:v>
                </c:pt>
                <c:pt idx="24">
                  <c:v>0.74355205624562448</c:v>
                </c:pt>
                <c:pt idx="25">
                  <c:v>1.1782114866595141E-2</c:v>
                </c:pt>
                <c:pt idx="27">
                  <c:v>6.0928011216731795E-3</c:v>
                </c:pt>
                <c:pt idx="30">
                  <c:v>2.2895417276736791E-2</c:v>
                </c:pt>
                <c:pt idx="31">
                  <c:v>6.0969346773756747E-2</c:v>
                </c:pt>
                <c:pt idx="32">
                  <c:v>2.6594835596309145E-2</c:v>
                </c:pt>
                <c:pt idx="33">
                  <c:v>4.3607080151546927E-2</c:v>
                </c:pt>
                <c:pt idx="35">
                  <c:v>1.3571029987815319E-2</c:v>
                </c:pt>
                <c:pt idx="36">
                  <c:v>1.3331236617595884E-2</c:v>
                </c:pt>
                <c:pt idx="38">
                  <c:v>2.8445557255325677E-2</c:v>
                </c:pt>
                <c:pt idx="48">
                  <c:v>0.21721847677558104</c:v>
                </c:pt>
                <c:pt idx="55">
                  <c:v>1.7704945657842037</c:v>
                </c:pt>
                <c:pt idx="56">
                  <c:v>0.64121041279773927</c:v>
                </c:pt>
                <c:pt idx="57">
                  <c:v>0.58216097416507318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D31">
                  <a:lumMod val="40000"/>
                  <a:lumOff val="60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summary!$S$13:$S$70</c:f>
              <c:numCache>
                <c:formatCode>General</c:formatCode>
                <c:ptCount val="58"/>
                <c:pt idx="0">
                  <c:v>1.96490362434531</c:v>
                </c:pt>
                <c:pt idx="1">
                  <c:v>2.0849680827663803</c:v>
                </c:pt>
                <c:pt idx="2">
                  <c:v>1.8655236830222146</c:v>
                </c:pt>
                <c:pt idx="3">
                  <c:v>2.6986873728834464</c:v>
                </c:pt>
                <c:pt idx="4">
                  <c:v>2.308682415195515</c:v>
                </c:pt>
                <c:pt idx="5">
                  <c:v>2.1570449352387002</c:v>
                </c:pt>
                <c:pt idx="6">
                  <c:v>2.0420881931809522</c:v>
                </c:pt>
                <c:pt idx="7">
                  <c:v>2.0499326161517493</c:v>
                </c:pt>
                <c:pt idx="8">
                  <c:v>1.8717254386433035</c:v>
                </c:pt>
                <c:pt idx="9">
                  <c:v>1.8096430477334082</c:v>
                </c:pt>
                <c:pt idx="10">
                  <c:v>1.8021580962284613</c:v>
                </c:pt>
                <c:pt idx="11">
                  <c:v>1.7428773236392718</c:v>
                </c:pt>
                <c:pt idx="12">
                  <c:v>1.4523524777895578</c:v>
                </c:pt>
                <c:pt idx="13">
                  <c:v>1.629126760511425</c:v>
                </c:pt>
                <c:pt idx="14">
                  <c:v>1.4503901566986805</c:v>
                </c:pt>
                <c:pt idx="15">
                  <c:v>1.5866574393815038</c:v>
                </c:pt>
                <c:pt idx="16">
                  <c:v>1.4181890389102267</c:v>
                </c:pt>
                <c:pt idx="17">
                  <c:v>1.3893508837706674</c:v>
                </c:pt>
                <c:pt idx="18">
                  <c:v>1.3566161422880907</c:v>
                </c:pt>
                <c:pt idx="19">
                  <c:v>1.3249825584494948</c:v>
                </c:pt>
                <c:pt idx="20">
                  <c:v>1.2809093715889732</c:v>
                </c:pt>
                <c:pt idx="21">
                  <c:v>1.1985883566414466</c:v>
                </c:pt>
                <c:pt idx="22">
                  <c:v>1.1788831488186569</c:v>
                </c:pt>
                <c:pt idx="23">
                  <c:v>1.3104961764344929</c:v>
                </c:pt>
                <c:pt idx="24">
                  <c:v>0.17425670974772994</c:v>
                </c:pt>
                <c:pt idx="25">
                  <c:v>0.17711950353583331</c:v>
                </c:pt>
                <c:pt idx="26">
                  <c:v>0.1814416879694335</c:v>
                </c:pt>
                <c:pt idx="27">
                  <c:v>0.18481107396251562</c:v>
                </c:pt>
                <c:pt idx="28">
                  <c:v>0.27388122516426011</c:v>
                </c:pt>
                <c:pt idx="29">
                  <c:v>0.29701642281876223</c:v>
                </c:pt>
                <c:pt idx="30">
                  <c:v>0.27581557987578981</c:v>
                </c:pt>
                <c:pt idx="31">
                  <c:v>0.3032380927157251</c:v>
                </c:pt>
                <c:pt idx="32">
                  <c:v>0.31389711417047816</c:v>
                </c:pt>
                <c:pt idx="33">
                  <c:v>0.2895937041614286</c:v>
                </c:pt>
                <c:pt idx="34">
                  <c:v>0.27326674646441412</c:v>
                </c:pt>
                <c:pt idx="35">
                  <c:v>0.32108972685277842</c:v>
                </c:pt>
                <c:pt idx="36">
                  <c:v>0.30327903397241684</c:v>
                </c:pt>
                <c:pt idx="37">
                  <c:v>0.32703152165584815</c:v>
                </c:pt>
                <c:pt idx="38">
                  <c:v>0.35069960331051281</c:v>
                </c:pt>
                <c:pt idx="39">
                  <c:v>0.30515710773077714</c:v>
                </c:pt>
                <c:pt idx="40">
                  <c:v>0.32279252219159466</c:v>
                </c:pt>
                <c:pt idx="41">
                  <c:v>0.33564005316197942</c:v>
                </c:pt>
                <c:pt idx="42">
                  <c:v>0.350003556288011</c:v>
                </c:pt>
                <c:pt idx="43">
                  <c:v>0.36600600273559497</c:v>
                </c:pt>
                <c:pt idx="44">
                  <c:v>0.34460884220540494</c:v>
                </c:pt>
                <c:pt idx="45">
                  <c:v>2.5558238463116847E-2</c:v>
                </c:pt>
                <c:pt idx="46">
                  <c:v>2.3278993393607467E-2</c:v>
                </c:pt>
                <c:pt idx="47">
                  <c:v>2.2562235334570128E-2</c:v>
                </c:pt>
                <c:pt idx="48">
                  <c:v>0.214959569782633</c:v>
                </c:pt>
                <c:pt idx="49">
                  <c:v>0.17503198366132391</c:v>
                </c:pt>
                <c:pt idx="50">
                  <c:v>0.15268794203412706</c:v>
                </c:pt>
                <c:pt idx="51">
                  <c:v>0.11731278557640759</c:v>
                </c:pt>
                <c:pt idx="52">
                  <c:v>2.1979468007003486</c:v>
                </c:pt>
                <c:pt idx="53">
                  <c:v>1.0066574934724202</c:v>
                </c:pt>
                <c:pt idx="54">
                  <c:v>1.0034181616812987</c:v>
                </c:pt>
                <c:pt idx="55">
                  <c:v>0.8880764170730624</c:v>
                </c:pt>
                <c:pt idx="56">
                  <c:v>0.8936655743153874</c:v>
                </c:pt>
                <c:pt idx="57">
                  <c:v>0.72198111474460591</c:v>
                </c:pt>
              </c:numCache>
            </c:numRef>
          </c:xVal>
          <c:yVal>
            <c:numRef>
              <c:f>summary!$U$13:$U$70</c:f>
              <c:numCache>
                <c:formatCode>General</c:formatCode>
                <c:ptCount val="58"/>
                <c:pt idx="0">
                  <c:v>1.6160296578422504</c:v>
                </c:pt>
                <c:pt idx="1">
                  <c:v>1.7195617110149253</c:v>
                </c:pt>
                <c:pt idx="2">
                  <c:v>1.4259711415360681</c:v>
                </c:pt>
                <c:pt idx="3">
                  <c:v>2.6746690407094471</c:v>
                </c:pt>
                <c:pt idx="4">
                  <c:v>2.0375356170870811</c:v>
                </c:pt>
                <c:pt idx="5">
                  <c:v>1.7785221637754305</c:v>
                </c:pt>
                <c:pt idx="6">
                  <c:v>1.6340329150572328</c:v>
                </c:pt>
                <c:pt idx="7">
                  <c:v>1.6511957972455862</c:v>
                </c:pt>
                <c:pt idx="8">
                  <c:v>1.3970709749896042</c:v>
                </c:pt>
                <c:pt idx="9">
                  <c:v>1.2809861004027501</c:v>
                </c:pt>
                <c:pt idx="10">
                  <c:v>1.290309208180987</c:v>
                </c:pt>
                <c:pt idx="11">
                  <c:v>1.2129035475739713</c:v>
                </c:pt>
                <c:pt idx="12">
                  <c:v>0.87968593364616876</c:v>
                </c:pt>
                <c:pt idx="13">
                  <c:v>1.079162424698149</c:v>
                </c:pt>
                <c:pt idx="14">
                  <c:v>0.87648952369405297</c:v>
                </c:pt>
                <c:pt idx="15">
                  <c:v>1.0298201728340672</c:v>
                </c:pt>
                <c:pt idx="16">
                  <c:v>0.84916682404242294</c:v>
                </c:pt>
                <c:pt idx="17">
                  <c:v>0.79894689162302579</c:v>
                </c:pt>
                <c:pt idx="18">
                  <c:v>0.78945373388180973</c:v>
                </c:pt>
                <c:pt idx="19">
                  <c:v>0.7938756325247579</c:v>
                </c:pt>
                <c:pt idx="20">
                  <c:v>0.7619858735116144</c:v>
                </c:pt>
                <c:pt idx="21">
                  <c:v>0.66094206132883526</c:v>
                </c:pt>
                <c:pt idx="22">
                  <c:v>0.67040385304594086</c:v>
                </c:pt>
                <c:pt idx="23">
                  <c:v>0.73493754244560128</c:v>
                </c:pt>
                <c:pt idx="30">
                  <c:v>8.7284953325677782E-3</c:v>
                </c:pt>
                <c:pt idx="33">
                  <c:v>6.2594168593546093E-2</c:v>
                </c:pt>
                <c:pt idx="35">
                  <c:v>3.694942901421959E-2</c:v>
                </c:pt>
                <c:pt idx="36">
                  <c:v>2.4229221035346801E-3</c:v>
                </c:pt>
                <c:pt idx="42">
                  <c:v>7.4459019221085722E-3</c:v>
                </c:pt>
                <c:pt idx="46">
                  <c:v>0.45211221274212854</c:v>
                </c:pt>
                <c:pt idx="52">
                  <c:v>2.1796853181739819</c:v>
                </c:pt>
                <c:pt idx="53">
                  <c:v>0.44635792463415419</c:v>
                </c:pt>
                <c:pt idx="54">
                  <c:v>0.42558183568206837</c:v>
                </c:pt>
                <c:pt idx="55">
                  <c:v>0.31767393656161846</c:v>
                </c:pt>
                <c:pt idx="56">
                  <c:v>0.35961746111584098</c:v>
                </c:pt>
                <c:pt idx="57">
                  <c:v>0.26268383400833573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70848"/>
        <c:axId val="462558528"/>
        <c:extLst/>
      </c:scatterChart>
      <c:valAx>
        <c:axId val="462570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58528"/>
        <c:crosses val="autoZero"/>
        <c:crossBetween val="midCat"/>
      </c:valAx>
      <c:valAx>
        <c:axId val="46255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ζ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7084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265680212792192"/>
          <c:y val="0.91449927060170444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summary!$V$2</c:f>
              <c:strCache>
                <c:ptCount val="1"/>
                <c:pt idx="0">
                  <c:v>b = 0.200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summary!$D$13:$D$71</c:f>
              <c:numCache>
                <c:formatCode>General</c:formatCode>
                <c:ptCount val="59"/>
                <c:pt idx="0">
                  <c:v>5.2157894736842075E-3</c:v>
                </c:pt>
                <c:pt idx="1">
                  <c:v>5.3489795918367352E-3</c:v>
                </c:pt>
                <c:pt idx="2">
                  <c:v>5.4100000000000051E-3</c:v>
                </c:pt>
                <c:pt idx="3">
                  <c:v>5.4607142857142849E-3</c:v>
                </c:pt>
                <c:pt idx="4">
                  <c:v>5.6067415730337057E-3</c:v>
                </c:pt>
                <c:pt idx="5">
                  <c:v>5.9719101123595535E-3</c:v>
                </c:pt>
                <c:pt idx="6">
                  <c:v>6.0537634408602175E-3</c:v>
                </c:pt>
                <c:pt idx="7">
                  <c:v>6.5483870967741886E-3</c:v>
                </c:pt>
                <c:pt idx="8">
                  <c:v>6.7563829787234096E-3</c:v>
                </c:pt>
                <c:pt idx="9">
                  <c:v>7.0951807228915725E-3</c:v>
                </c:pt>
                <c:pt idx="10">
                  <c:v>7.489772727272726E-3</c:v>
                </c:pt>
                <c:pt idx="11">
                  <c:v>7.5358695652173856E-3</c:v>
                </c:pt>
                <c:pt idx="12">
                  <c:v>7.749586776859497E-3</c:v>
                </c:pt>
                <c:pt idx="13">
                  <c:v>7.9500000000000039E-3</c:v>
                </c:pt>
                <c:pt idx="14">
                  <c:v>8.171249999999998E-3</c:v>
                </c:pt>
                <c:pt idx="15">
                  <c:v>8.3693181818181861E-3</c:v>
                </c:pt>
                <c:pt idx="16">
                  <c:v>8.7433333333333321E-3</c:v>
                </c:pt>
                <c:pt idx="17">
                  <c:v>8.7415730337078654E-3</c:v>
                </c:pt>
                <c:pt idx="18">
                  <c:v>8.9268656716418003E-3</c:v>
                </c:pt>
                <c:pt idx="19">
                  <c:v>9.0800000000000013E-3</c:v>
                </c:pt>
                <c:pt idx="20">
                  <c:v>9.127999999999999E-3</c:v>
                </c:pt>
                <c:pt idx="21">
                  <c:v>9.2850000000000068E-3</c:v>
                </c:pt>
                <c:pt idx="22">
                  <c:v>9.6608695652173945E-3</c:v>
                </c:pt>
                <c:pt idx="23">
                  <c:v>9.8000000000000014E-3</c:v>
                </c:pt>
                <c:pt idx="24">
                  <c:v>9.717999999999994E-3</c:v>
                </c:pt>
                <c:pt idx="25">
                  <c:v>9.4993377483443605E-3</c:v>
                </c:pt>
                <c:pt idx="26">
                  <c:v>9.4555555555555556E-3</c:v>
                </c:pt>
                <c:pt idx="27">
                  <c:v>9.032812499999987E-3</c:v>
                </c:pt>
                <c:pt idx="28">
                  <c:v>8.8973684210526295E-3</c:v>
                </c:pt>
                <c:pt idx="29">
                  <c:v>8.6734042553191469E-3</c:v>
                </c:pt>
                <c:pt idx="30">
                  <c:v>8.4442307692307716E-3</c:v>
                </c:pt>
                <c:pt idx="31">
                  <c:v>8.1211764705882358E-3</c:v>
                </c:pt>
                <c:pt idx="32">
                  <c:v>7.8352941176470584E-3</c:v>
                </c:pt>
                <c:pt idx="33">
                  <c:v>7.5736263736263729E-3</c:v>
                </c:pt>
                <c:pt idx="34">
                  <c:v>7.4269230769230766E-3</c:v>
                </c:pt>
                <c:pt idx="35">
                  <c:v>7.2553846153846193E-3</c:v>
                </c:pt>
                <c:pt idx="36">
                  <c:v>7.0177419354838719E-3</c:v>
                </c:pt>
                <c:pt idx="37">
                  <c:v>6.6816666666666691E-3</c:v>
                </c:pt>
                <c:pt idx="38">
                  <c:v>6.4240000000000044E-3</c:v>
                </c:pt>
                <c:pt idx="39">
                  <c:v>6.2359375000000045E-3</c:v>
                </c:pt>
                <c:pt idx="40">
                  <c:v>6.0556962025316453E-3</c:v>
                </c:pt>
                <c:pt idx="41">
                  <c:v>5.757377049180331E-3</c:v>
                </c:pt>
                <c:pt idx="42">
                  <c:v>5.7520000000000054E-3</c:v>
                </c:pt>
                <c:pt idx="43">
                  <c:v>5.6298507462686593E-3</c:v>
                </c:pt>
                <c:pt idx="44">
                  <c:v>5.6157142857142925E-3</c:v>
                </c:pt>
                <c:pt idx="45">
                  <c:v>4.7413043478260882E-3</c:v>
                </c:pt>
                <c:pt idx="46">
                  <c:v>5.2262295081967197E-3</c:v>
                </c:pt>
                <c:pt idx="47">
                  <c:v>5.3349999999999977E-3</c:v>
                </c:pt>
                <c:pt idx="48">
                  <c:v>5.178082191780827E-3</c:v>
                </c:pt>
                <c:pt idx="49">
                  <c:v>5.2397058823529406E-3</c:v>
                </c:pt>
                <c:pt idx="50">
                  <c:v>5.8487603305785157E-3</c:v>
                </c:pt>
                <c:pt idx="51">
                  <c:v>6.1692307692307706E-3</c:v>
                </c:pt>
                <c:pt idx="52">
                  <c:v>5.3193548387096817E-3</c:v>
                </c:pt>
                <c:pt idx="53">
                  <c:v>8.6986666666666723E-3</c:v>
                </c:pt>
                <c:pt idx="54">
                  <c:v>9.0274509803921644E-3</c:v>
                </c:pt>
                <c:pt idx="55">
                  <c:v>9.2653061224489876E-3</c:v>
                </c:pt>
                <c:pt idx="56">
                  <c:v>9.3600000000000055E-3</c:v>
                </c:pt>
                <c:pt idx="57">
                  <c:v>9.7020000000000058E-3</c:v>
                </c:pt>
                <c:pt idx="58">
                  <c:v>9.6239130434782657E-3</c:v>
                </c:pt>
              </c:numCache>
            </c:numRef>
          </c:xVal>
          <c:yVal>
            <c:numRef>
              <c:f>summary!$E$13:$E$71</c:f>
              <c:numCache>
                <c:formatCode>General</c:formatCode>
                <c:ptCount val="59"/>
                <c:pt idx="0">
                  <c:v>0.19469026548672566</c:v>
                </c:pt>
                <c:pt idx="1">
                  <c:v>0.22164948453608246</c:v>
                </c:pt>
                <c:pt idx="2">
                  <c:v>0.22151898734177214</c:v>
                </c:pt>
                <c:pt idx="3">
                  <c:v>0.2289156626506024</c:v>
                </c:pt>
                <c:pt idx="4">
                  <c:v>0.25</c:v>
                </c:pt>
                <c:pt idx="5">
                  <c:v>0.26136363636363635</c:v>
                </c:pt>
                <c:pt idx="6">
                  <c:v>0.29891304347826086</c:v>
                </c:pt>
                <c:pt idx="7">
                  <c:v>0.32608695652173914</c:v>
                </c:pt>
                <c:pt idx="8">
                  <c:v>0.34408602150537637</c:v>
                </c:pt>
                <c:pt idx="9">
                  <c:v>0.34146341463414637</c:v>
                </c:pt>
                <c:pt idx="10">
                  <c:v>0.41954022988505746</c:v>
                </c:pt>
                <c:pt idx="11">
                  <c:v>0.4175824175824176</c:v>
                </c:pt>
                <c:pt idx="12">
                  <c:v>0.41666666666666669</c:v>
                </c:pt>
                <c:pt idx="13">
                  <c:v>0.42771084337349397</c:v>
                </c:pt>
                <c:pt idx="14">
                  <c:v>0.44303797468354428</c:v>
                </c:pt>
                <c:pt idx="15">
                  <c:v>0.44252873563218392</c:v>
                </c:pt>
                <c:pt idx="16">
                  <c:v>0.4438202247191011</c:v>
                </c:pt>
                <c:pt idx="17">
                  <c:v>0.47727272727272729</c:v>
                </c:pt>
                <c:pt idx="18">
                  <c:v>0.5</c:v>
                </c:pt>
                <c:pt idx="19">
                  <c:v>0.5067567567567568</c:v>
                </c:pt>
                <c:pt idx="20">
                  <c:v>0.51515151515151514</c:v>
                </c:pt>
                <c:pt idx="21">
                  <c:v>0.51898734177215189</c:v>
                </c:pt>
                <c:pt idx="22">
                  <c:v>0.51470588235294112</c:v>
                </c:pt>
                <c:pt idx="23">
                  <c:v>0.51898734177215189</c:v>
                </c:pt>
                <c:pt idx="24">
                  <c:v>7.575757575757576E-2</c:v>
                </c:pt>
                <c:pt idx="25">
                  <c:v>8.666666666666667E-2</c:v>
                </c:pt>
                <c:pt idx="26">
                  <c:v>9.4827586206896547E-2</c:v>
                </c:pt>
                <c:pt idx="27">
                  <c:v>8.6614173228346455E-2</c:v>
                </c:pt>
                <c:pt idx="28">
                  <c:v>9.2920353982300891E-2</c:v>
                </c:pt>
                <c:pt idx="29">
                  <c:v>0.10752688172043011</c:v>
                </c:pt>
                <c:pt idx="30">
                  <c:v>0.13106796116504854</c:v>
                </c:pt>
                <c:pt idx="31">
                  <c:v>0.125</c:v>
                </c:pt>
                <c:pt idx="32">
                  <c:v>9.5238095238095233E-2</c:v>
                </c:pt>
                <c:pt idx="33">
                  <c:v>8.8888888888888892E-2</c:v>
                </c:pt>
                <c:pt idx="34">
                  <c:v>8.3352941176470588E-2</c:v>
                </c:pt>
                <c:pt idx="35">
                  <c:v>7.8171875000000002E-2</c:v>
                </c:pt>
                <c:pt idx="36">
                  <c:v>6.9688524590163933E-2</c:v>
                </c:pt>
                <c:pt idx="37">
                  <c:v>5.947457627118645E-2</c:v>
                </c:pt>
                <c:pt idx="38">
                  <c:v>5.7527027027027021E-2</c:v>
                </c:pt>
                <c:pt idx="39">
                  <c:v>5.271428571428572E-2</c:v>
                </c:pt>
                <c:pt idx="40">
                  <c:v>5.1923076923076919E-2</c:v>
                </c:pt>
                <c:pt idx="41">
                  <c:v>5.1866666666666665E-2</c:v>
                </c:pt>
                <c:pt idx="42">
                  <c:v>5.3364864864864865E-2</c:v>
                </c:pt>
                <c:pt idx="43">
                  <c:v>5.053030303030303E-2</c:v>
                </c:pt>
                <c:pt idx="44">
                  <c:v>5.1057971014492748E-2</c:v>
                </c:pt>
                <c:pt idx="45">
                  <c:v>2.0879120879120899E-4</c:v>
                </c:pt>
                <c:pt idx="46">
                  <c:v>1.6528925619834725E-5</c:v>
                </c:pt>
                <c:pt idx="47">
                  <c:v>3.3613445378151289E-5</c:v>
                </c:pt>
                <c:pt idx="48">
                  <c:v>1.0402777777777778E-2</c:v>
                </c:pt>
                <c:pt idx="49">
                  <c:v>7.9850746268656722E-3</c:v>
                </c:pt>
                <c:pt idx="50">
                  <c:v>7.991666666666666E-3</c:v>
                </c:pt>
                <c:pt idx="51">
                  <c:v>2.4703124999999999E-2</c:v>
                </c:pt>
                <c:pt idx="52">
                  <c:v>0.21311475409836064</c:v>
                </c:pt>
                <c:pt idx="53">
                  <c:v>0.36486486486486486</c:v>
                </c:pt>
                <c:pt idx="54">
                  <c:v>0.4</c:v>
                </c:pt>
                <c:pt idx="55">
                  <c:v>0.41666666666666669</c:v>
                </c:pt>
                <c:pt idx="56">
                  <c:v>0.40740740740740738</c:v>
                </c:pt>
                <c:pt idx="57">
                  <c:v>0.32653061224489793</c:v>
                </c:pt>
                <c:pt idx="58">
                  <c:v>0.34444444444444444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summary!$AB$12</c:f>
              <c:strCache>
                <c:ptCount val="1"/>
                <c:pt idx="0">
                  <c:v>Qb,nc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summary!$AA$13:$AA$63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summary!$AB$13:$AB$63</c:f>
              <c:numCache>
                <c:formatCode>General</c:formatCode>
                <c:ptCount val="51"/>
                <c:pt idx="0">
                  <c:v>0.18026946172465141</c:v>
                </c:pt>
                <c:pt idx="1">
                  <c:v>0.19166392124373122</c:v>
                </c:pt>
                <c:pt idx="2">
                  <c:v>0.2028075766831039</c:v>
                </c:pt>
                <c:pt idx="3">
                  <c:v>0.21371061510907374</c:v>
                </c:pt>
                <c:pt idx="4">
                  <c:v>0.22438262733539105</c:v>
                </c:pt>
                <c:pt idx="5">
                  <c:v>0.23483265311161361</c:v>
                </c:pt>
                <c:pt idx="6">
                  <c:v>0.24506922213501614</c:v>
                </c:pt>
                <c:pt idx="7">
                  <c:v>0.2551003913390204</c:v>
                </c:pt>
                <c:pt idx="8">
                  <c:v>0.26493377885506675</c:v>
                </c:pt>
                <c:pt idx="9">
                  <c:v>0.27457659499643228</c:v>
                </c:pt>
                <c:pt idx="10">
                  <c:v>0.2840356705707423</c:v>
                </c:pt>
                <c:pt idx="11">
                  <c:v>0.29331748279182257</c:v>
                </c:pt>
                <c:pt idx="12">
                  <c:v>0.30242817903011865</c:v>
                </c:pt>
                <c:pt idx="13">
                  <c:v>0.31137359861366853</c:v>
                </c:pt>
                <c:pt idx="14">
                  <c:v>0.32015929286778722</c:v>
                </c:pt>
                <c:pt idx="15">
                  <c:v>0.32879054356083603</c:v>
                </c:pt>
                <c:pt idx="16">
                  <c:v>0.33727237990524017</c:v>
                </c:pt>
                <c:pt idx="17">
                  <c:v>0.34560959424691973</c:v>
                </c:pt>
                <c:pt idx="18">
                  <c:v>0.35380675656223115</c:v>
                </c:pt>
                <c:pt idx="19">
                  <c:v>0.36186822786913897</c:v>
                </c:pt>
                <c:pt idx="20">
                  <c:v>0.36979817264837322</c:v>
                </c:pt>
                <c:pt idx="21">
                  <c:v>0.37760057036064509</c:v>
                </c:pt>
                <c:pt idx="22">
                  <c:v>0.38527922613743826</c:v>
                </c:pt>
                <c:pt idx="23">
                  <c:v>0.39283778071522502</c:v>
                </c:pt>
                <c:pt idx="24">
                  <c:v>0.40027971967622644</c:v>
                </c:pt>
                <c:pt idx="25">
                  <c:v>0.40760838205276251</c:v>
                </c:pt>
                <c:pt idx="26">
                  <c:v>0.4148269683468726</c:v>
                </c:pt>
                <c:pt idx="27">
                  <c:v>0.42193854801205788</c:v>
                </c:pt>
                <c:pt idx="28">
                  <c:v>0.42894606643969446</c:v>
                </c:pt>
                <c:pt idx="29">
                  <c:v>0.43585235148879597</c:v>
                </c:pt>
                <c:pt idx="30">
                  <c:v>0.44266011959433538</c:v>
                </c:pt>
                <c:pt idx="31">
                  <c:v>0.44937198148623514</c:v>
                </c:pt>
                <c:pt idx="32">
                  <c:v>0.45599044754828455</c:v>
                </c:pt>
                <c:pt idx="33">
                  <c:v>0.46251793284376808</c:v>
                </c:pt>
                <c:pt idx="34">
                  <c:v>0.46895676183226032</c:v>
                </c:pt>
                <c:pt idx="35">
                  <c:v>0.47530917279999318</c:v>
                </c:pt>
                <c:pt idx="36">
                  <c:v>0.48157732202433579</c:v>
                </c:pt>
                <c:pt idx="37">
                  <c:v>0.48776328769123678</c:v>
                </c:pt>
                <c:pt idx="38">
                  <c:v>0.49386907358292875</c:v>
                </c:pt>
                <c:pt idx="39">
                  <c:v>0.49989661255181073</c:v>
                </c:pt>
                <c:pt idx="40">
                  <c:v>0.50584776979516555</c:v>
                </c:pt>
                <c:pt idx="41">
                  <c:v>0.51172434594419425</c:v>
                </c:pt>
                <c:pt idx="42">
                  <c:v>0.51752807997980854</c:v>
                </c:pt>
                <c:pt idx="43">
                  <c:v>0.52326065198667004</c:v>
                </c:pt>
                <c:pt idx="44">
                  <c:v>0.52892368575608417</c:v>
                </c:pt>
                <c:pt idx="45">
                  <c:v>0.53451875124754089</c:v>
                </c:pt>
                <c:pt idx="46">
                  <c:v>0.54004736691799327</c:v>
                </c:pt>
                <c:pt idx="47">
                  <c:v>0.54551100192727064</c:v>
                </c:pt>
                <c:pt idx="48">
                  <c:v>0.55091107822741225</c:v>
                </c:pt>
                <c:pt idx="49">
                  <c:v>0.55624897254314787</c:v>
                </c:pt>
                <c:pt idx="50">
                  <c:v>0.56152601825024151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3968"/>
        <c:axId val="462535008"/>
        <c:extLst/>
      </c:scatterChart>
      <c:valAx>
        <c:axId val="46254396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35008"/>
        <c:crosses val="autoZero"/>
        <c:crossBetween val="midCat"/>
      </c:valAx>
      <c:valAx>
        <c:axId val="462535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Bedload capacity [kg/s]</a:t>
                </a:r>
              </a:p>
            </c:rich>
          </c:tx>
          <c:layout>
            <c:manualLayout>
              <c:xMode val="edge"/>
              <c:yMode val="edge"/>
              <c:x val="2.1724532755553207E-3"/>
              <c:y val="0.28894209548475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396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1907738378340289"/>
          <c:y val="0.91828177707515157"/>
          <c:w val="0.31446402085645336"/>
          <c:h val="4.063096973339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8659773073438406"/>
        </c:manualLayout>
      </c:layout>
      <c:scatterChart>
        <c:scatterStyle val="lineMarker"/>
        <c:varyColors val="0"/>
        <c:ser>
          <c:idx val="9"/>
          <c:order val="0"/>
          <c:tx>
            <c:strRef>
              <c:f>Q_Qb_plots!$O$6</c:f>
              <c:strCache>
                <c:ptCount val="1"/>
                <c:pt idx="0">
                  <c:v>b = 0.100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ysClr val="window" lastClr="FFFFFF">
                    <a:lumMod val="65000"/>
                  </a:sysClr>
                </a:solidFill>
              </a:ln>
              <a:effectLst/>
            </c:spPr>
          </c:marker>
          <c:xVal>
            <c:numRef>
              <c:f>Q_Qb_plots!$D$13:$D$23</c:f>
              <c:numCache>
                <c:formatCode>General</c:formatCode>
                <c:ptCount val="11"/>
              </c:numCache>
            </c:numRef>
          </c:xVal>
          <c:yVal>
            <c:numRef>
              <c:f>Q_Qb_plots!$E$13:$E$23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1"/>
          <c:order val="1"/>
          <c:tx>
            <c:strRef>
              <c:f>Q_Qb_plots!$O$5</c:f>
              <c:strCache>
                <c:ptCount val="1"/>
                <c:pt idx="0">
                  <c:v>b = 0.136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xVal>
            <c:numRef>
              <c:f>(Q_Qb_plots!$D$35:$D$37,Q_Qb_plots!$D$41:$D$48)</c:f>
              <c:numCache>
                <c:formatCode>General</c:formatCode>
                <c:ptCount val="11"/>
              </c:numCache>
            </c:numRef>
          </c:xVal>
          <c:yVal>
            <c:numRef>
              <c:f>(Q_Qb_plots!$E$35:$E$37,Q_Qb_plots!$E$41:$E$48)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2"/>
          <c:order val="2"/>
          <c:tx>
            <c:strRef>
              <c:f>Q_Qb_plots!$O$4</c:f>
              <c:strCache>
                <c:ptCount val="1"/>
                <c:pt idx="0">
                  <c:v>b = 0.150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Q_Qb_plots!$D$57:$D$67</c:f>
              <c:numCache>
                <c:formatCode>General</c:formatCode>
                <c:ptCount val="11"/>
              </c:numCache>
            </c:numRef>
          </c:xVal>
          <c:yVal>
            <c:numRef>
              <c:f>Q_Qb_plots!$E$57:$E$67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3"/>
          <c:order val="3"/>
          <c:tx>
            <c:strRef>
              <c:f>Q_Qb_plots!$O$3</c:f>
              <c:strCache>
                <c:ptCount val="1"/>
                <c:pt idx="0">
                  <c:v>b = 0.186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(Q_Qb_plots!$D$79:$D$81,Q_Qb_plots!$D$85:$D$92)</c:f>
              <c:numCache>
                <c:formatCode>General</c:formatCode>
                <c:ptCount val="11"/>
              </c:numCache>
            </c:numRef>
          </c:xVal>
          <c:yVal>
            <c:numRef>
              <c:f>(Q_Qb_plots!$E$79:$E$81,Q_Qb_plots!$E$85:$E$92)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4"/>
          <c:tx>
            <c:strRef>
              <c:f>Q_Qb_plots!$O$2</c:f>
              <c:strCache>
                <c:ptCount val="1"/>
                <c:pt idx="0">
                  <c:v>b = 0.200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xVal>
            <c:numRef>
              <c:f>Q_Qb_plots!$D$101:$D$111</c:f>
              <c:numCache>
                <c:formatCode>General</c:formatCode>
                <c:ptCount val="11"/>
              </c:numCache>
            </c:numRef>
          </c:xVal>
          <c:yVal>
            <c:numRef>
              <c:f>Q_Qb_plots!$E$101:$E$111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5"/>
          <c:order val="5"/>
          <c:tx>
            <c:strRef>
              <c:f>Q_Qb_plots!$O$1</c:f>
              <c:strCache>
                <c:ptCount val="1"/>
                <c:pt idx="0">
                  <c:v>b = 0.236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Q_Qb_plots!$D$123:$D$125</c:f>
              <c:numCache>
                <c:formatCode>General</c:formatCode>
                <c:ptCount val="3"/>
              </c:numCache>
            </c:numRef>
          </c:xVal>
          <c:yVal>
            <c:numRef>
              <c:f>Q_Qb_plots!$E$123:$E$125</c:f>
              <c:numCache>
                <c:formatCode>General</c:formatCode>
                <c:ptCount val="3"/>
              </c:numCache>
            </c:numRef>
          </c:yVal>
          <c:smooth val="0"/>
        </c:ser>
        <c:ser>
          <c:idx val="0"/>
          <c:order val="6"/>
          <c:tx>
            <c:strRef>
              <c:f>Q_Qb_plots!$O$12</c:f>
              <c:strCache>
                <c:ptCount val="1"/>
                <c:pt idx="0">
                  <c:v>Qb,nc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Q_Qb_plots!$N$13:$N$63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Q_Qb_plots!$O$13:$O$63</c:f>
              <c:numCache>
                <c:formatCode>General</c:formatCode>
                <c:ptCount val="51"/>
                <c:pt idx="0">
                  <c:v>0.18026946172465141</c:v>
                </c:pt>
                <c:pt idx="1">
                  <c:v>0.19166392124373122</c:v>
                </c:pt>
                <c:pt idx="2">
                  <c:v>0.2028075766831039</c:v>
                </c:pt>
                <c:pt idx="3">
                  <c:v>0.21371061510907374</c:v>
                </c:pt>
                <c:pt idx="4">
                  <c:v>0.22438262733539105</c:v>
                </c:pt>
                <c:pt idx="5">
                  <c:v>0.23483265311161361</c:v>
                </c:pt>
                <c:pt idx="6">
                  <c:v>0.24506922213501614</c:v>
                </c:pt>
                <c:pt idx="7">
                  <c:v>0.2551003913390204</c:v>
                </c:pt>
                <c:pt idx="8">
                  <c:v>0.26493377885506675</c:v>
                </c:pt>
                <c:pt idx="9">
                  <c:v>0.27457659499643228</c:v>
                </c:pt>
                <c:pt idx="10">
                  <c:v>0.2840356705707423</c:v>
                </c:pt>
                <c:pt idx="11">
                  <c:v>0.29331748279182257</c:v>
                </c:pt>
                <c:pt idx="12">
                  <c:v>0.30242817903011865</c:v>
                </c:pt>
                <c:pt idx="13">
                  <c:v>0.31137359861366853</c:v>
                </c:pt>
                <c:pt idx="14">
                  <c:v>0.32015929286778722</c:v>
                </c:pt>
                <c:pt idx="15">
                  <c:v>0.32879054356083603</c:v>
                </c:pt>
                <c:pt idx="16">
                  <c:v>0.33727237990524017</c:v>
                </c:pt>
                <c:pt idx="17">
                  <c:v>0.34560959424691973</c:v>
                </c:pt>
                <c:pt idx="18">
                  <c:v>0.35380675656223115</c:v>
                </c:pt>
                <c:pt idx="19">
                  <c:v>0.36186822786913897</c:v>
                </c:pt>
                <c:pt idx="20">
                  <c:v>0.36979817264837322</c:v>
                </c:pt>
                <c:pt idx="21">
                  <c:v>0.37760057036064509</c:v>
                </c:pt>
                <c:pt idx="22">
                  <c:v>0.38527922613743826</c:v>
                </c:pt>
                <c:pt idx="23">
                  <c:v>0.39283778071522502</c:v>
                </c:pt>
                <c:pt idx="24">
                  <c:v>0.40027971967622644</c:v>
                </c:pt>
                <c:pt idx="25">
                  <c:v>0.40760838205276251</c:v>
                </c:pt>
                <c:pt idx="26">
                  <c:v>0.4148269683468726</c:v>
                </c:pt>
                <c:pt idx="27">
                  <c:v>0.42193854801205788</c:v>
                </c:pt>
                <c:pt idx="28">
                  <c:v>0.42894606643969446</c:v>
                </c:pt>
                <c:pt idx="29">
                  <c:v>0.43585235148879597</c:v>
                </c:pt>
                <c:pt idx="30">
                  <c:v>0.44266011959433538</c:v>
                </c:pt>
                <c:pt idx="31">
                  <c:v>0.44937198148623514</c:v>
                </c:pt>
                <c:pt idx="32">
                  <c:v>0.45599044754828455</c:v>
                </c:pt>
                <c:pt idx="33">
                  <c:v>0.46251793284376808</c:v>
                </c:pt>
                <c:pt idx="34">
                  <c:v>0.46895676183226032</c:v>
                </c:pt>
                <c:pt idx="35">
                  <c:v>0.47530917279999318</c:v>
                </c:pt>
                <c:pt idx="36">
                  <c:v>0.48157732202433579</c:v>
                </c:pt>
                <c:pt idx="37">
                  <c:v>0.48776328769123678</c:v>
                </c:pt>
                <c:pt idx="38">
                  <c:v>0.49386907358292875</c:v>
                </c:pt>
                <c:pt idx="39">
                  <c:v>0.49989661255181073</c:v>
                </c:pt>
                <c:pt idx="40">
                  <c:v>0.50584776979516555</c:v>
                </c:pt>
                <c:pt idx="41">
                  <c:v>0.51172434594419425</c:v>
                </c:pt>
                <c:pt idx="42">
                  <c:v>0.51752807997980854</c:v>
                </c:pt>
                <c:pt idx="43">
                  <c:v>0.52326065198667004</c:v>
                </c:pt>
                <c:pt idx="44">
                  <c:v>0.52892368575608417</c:v>
                </c:pt>
                <c:pt idx="45">
                  <c:v>0.53451875124754089</c:v>
                </c:pt>
                <c:pt idx="46">
                  <c:v>0.54004736691799327</c:v>
                </c:pt>
                <c:pt idx="47">
                  <c:v>0.54551100192727064</c:v>
                </c:pt>
                <c:pt idx="48">
                  <c:v>0.55091107822741225</c:v>
                </c:pt>
                <c:pt idx="49">
                  <c:v>0.55624897254314787</c:v>
                </c:pt>
                <c:pt idx="50">
                  <c:v>0.56152601825024151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7888"/>
        <c:axId val="462574208"/>
        <c:extLst/>
      </c:scatterChart>
      <c:valAx>
        <c:axId val="462547888"/>
        <c:scaling>
          <c:orientation val="minMax"/>
          <c:max val="1.0000000000000002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[m³/s]</a:t>
                </a:r>
              </a:p>
            </c:rich>
          </c:tx>
          <c:layout>
            <c:manualLayout>
              <c:xMode val="edge"/>
              <c:yMode val="edge"/>
              <c:x val="0.41660793743063995"/>
              <c:y val="0.954814088317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74208"/>
        <c:crosses val="autoZero"/>
        <c:crossBetween val="midCat"/>
      </c:valAx>
      <c:valAx>
        <c:axId val="462574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Bedload capacity [kg/s]</a:t>
                </a:r>
              </a:p>
            </c:rich>
          </c:tx>
          <c:layout>
            <c:manualLayout>
              <c:xMode val="edge"/>
              <c:yMode val="edge"/>
              <c:x val="3.9621624478148286E-3"/>
              <c:y val="0.40809104939834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62547888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29476298684141"/>
          <c:y val="5.9652807602659313E-2"/>
          <c:w val="0.18806433088481389"/>
          <c:h val="0.4339806681157339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514350</xdr:colOff>
      <xdr:row>2</xdr:row>
      <xdr:rowOff>104776</xdr:rowOff>
    </xdr:from>
    <xdr:to>
      <xdr:col>54</xdr:col>
      <xdr:colOff>295275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376518</xdr:colOff>
      <xdr:row>73</xdr:row>
      <xdr:rowOff>159684</xdr:rowOff>
    </xdr:from>
    <xdr:to>
      <xdr:col>42</xdr:col>
      <xdr:colOff>76200</xdr:colOff>
      <xdr:row>109</xdr:row>
      <xdr:rowOff>16808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418539</xdr:colOff>
      <xdr:row>73</xdr:row>
      <xdr:rowOff>146797</xdr:rowOff>
    </xdr:from>
    <xdr:to>
      <xdr:col>54</xdr:col>
      <xdr:colOff>203946</xdr:colOff>
      <xdr:row>109</xdr:row>
      <xdr:rowOff>3921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222998</xdr:colOff>
      <xdr:row>37</xdr:row>
      <xdr:rowOff>89087</xdr:rowOff>
    </xdr:from>
    <xdr:to>
      <xdr:col>42</xdr:col>
      <xdr:colOff>3922</xdr:colOff>
      <xdr:row>72</xdr:row>
      <xdr:rowOff>136711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437030</xdr:colOff>
      <xdr:row>37</xdr:row>
      <xdr:rowOff>112059</xdr:rowOff>
    </xdr:from>
    <xdr:to>
      <xdr:col>54</xdr:col>
      <xdr:colOff>222437</xdr:colOff>
      <xdr:row>72</xdr:row>
      <xdr:rowOff>159683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351304</xdr:colOff>
      <xdr:row>1</xdr:row>
      <xdr:rowOff>79002</xdr:rowOff>
    </xdr:from>
    <xdr:to>
      <xdr:col>42</xdr:col>
      <xdr:colOff>132229</xdr:colOff>
      <xdr:row>36</xdr:row>
      <xdr:rowOff>88526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2</xdr:row>
      <xdr:rowOff>123825</xdr:rowOff>
    </xdr:from>
    <xdr:to>
      <xdr:col>29</xdr:col>
      <xdr:colOff>266700</xdr:colOff>
      <xdr:row>37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Y132" totalsRowShown="0" headerRowDxfId="38" dataDxfId="37">
  <sortState ref="B13:W118">
    <sortCondition ref="E13:E118"/>
    <sortCondition ref="K13:K118"/>
    <sortCondition ref="D13:D118"/>
  </sortState>
  <tableColumns count="24">
    <tableColumn id="1" name="Exp." dataDxfId="36"/>
    <tableColumn id="2" name="File" dataDxfId="35"/>
    <tableColumn id="3" name="Q " dataDxfId="34"/>
    <tableColumn id="4" name="Qb" dataDxfId="33"/>
    <tableColumn id="5" name="h US 1" dataDxfId="32"/>
    <tableColumn id="6" name="h US 2" dataDxfId="31"/>
    <tableColumn id="7" name="h US 3" dataDxfId="30"/>
    <tableColumn id="8" name="h US 4" dataDxfId="29"/>
    <tableColumn id="9" name="h US 5" dataDxfId="28"/>
    <tableColumn id="10" name="b" dataDxfId="27"/>
    <tableColumn id="11" name="b/wnc,max" dataDxfId="26"/>
    <tableColumn id="12" name="C" dataDxfId="25"/>
    <tableColumn id="13" name="ϑrel" dataDxfId="24"/>
    <tableColumn id="14" name="Fr" dataDxfId="23"/>
    <tableColumn id="15" name="hnc/h0" dataDxfId="22"/>
    <tableColumn id="16" name="τ*" dataDxfId="21"/>
    <tableColumn id="17" name="η" dataDxfId="20"/>
    <tableColumn id="18" name="b* x Fr" dataDxfId="19">
      <calculatedColumnFormula>Table2[[#This Row],[Fr]]*Table2[[#This Row],[b/wnc,max]]</calculatedColumnFormula>
    </tableColumn>
    <tableColumn id="19" name="τ*nc" dataDxfId="18"/>
    <tableColumn id="20" name="ζ" dataDxfId="17"/>
    <tableColumn id="21" name="dEc" dataDxfId="16"/>
    <tableColumn id="22" name="µ(H0)" dataDxfId="15"/>
    <tableColumn id="23" name="Phi" dataDxfId="14">
      <calculatedColumnFormula>Table2[[#This Row],[Qb]]/((0.11+Table2[[#This Row],[h US 4]]*2.24)*1000*SQRT(1.68*9.81*0.01368^3))</calculatedColumnFormula>
    </tableColumn>
    <tableColumn id="24" name="b/hnc" dataDxfId="0">
      <calculatedColumnFormula>IF(Table2[[#This Row],[Qb]]&gt;0,Table2[[#This Row],[b]]/(Table2[[#This Row],[Q ]]*$I$7+$I$8),Table2[[#This Row],[b]]/(Table2[[#This Row],[Q ]]*$I$4+$I$5))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12:L128" totalsRowShown="0" headerRowDxfId="13" dataDxfId="12">
  <autoFilter ref="B12:L128"/>
  <tableColumns count="11">
    <tableColumn id="1" name="Exp." dataDxfId="11"/>
    <tableColumn id="2" name="File" dataDxfId="10"/>
    <tableColumn id="3" name="Q " dataDxfId="9"/>
    <tableColumn id="4" name="Qb" dataDxfId="8"/>
    <tableColumn id="5" name="h US 1" dataDxfId="7"/>
    <tableColumn id="6" name="h US 2" dataDxfId="6"/>
    <tableColumn id="7" name="h US 3" dataDxfId="5"/>
    <tableColumn id="8" name="h US 4" dataDxfId="4"/>
    <tableColumn id="9" name="h US 5" dataDxfId="3"/>
    <tableColumn id="10" name="b" dataDxfId="2"/>
    <tableColumn id="14" name="Fr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3"/>
  <sheetViews>
    <sheetView tabSelected="1" topLeftCell="A80" zoomScale="85" zoomScaleNormal="85" workbookViewId="0">
      <selection activeCell="Y13" sqref="Y13:Y132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3" width="10.85546875" style="1" customWidth="1"/>
    <col min="14" max="14" width="11.140625" style="1" customWidth="1"/>
    <col min="15" max="23" width="9.140625" style="1"/>
    <col min="24" max="24" width="9.42578125" style="1" bestFit="1" customWidth="1"/>
    <col min="25" max="25" width="9.42578125" style="1" customWidth="1"/>
    <col min="26" max="16384" width="9.140625" style="1"/>
  </cols>
  <sheetData>
    <row r="1" spans="2:28" x14ac:dyDescent="0.25">
      <c r="B1" s="8"/>
    </row>
    <row r="2" spans="2:28" x14ac:dyDescent="0.25">
      <c r="B2" s="54" t="s">
        <v>22</v>
      </c>
      <c r="C2" s="55"/>
      <c r="D2" s="55"/>
      <c r="E2" s="55"/>
      <c r="F2" s="55"/>
      <c r="G2" s="55"/>
      <c r="H2" s="55"/>
      <c r="I2" s="55"/>
      <c r="J2" s="56"/>
      <c r="K2" s="19"/>
      <c r="L2" s="19"/>
      <c r="M2" s="44" t="s">
        <v>39</v>
      </c>
      <c r="N2" s="45"/>
      <c r="R2" s="1" t="s">
        <v>28</v>
      </c>
      <c r="S2" s="1" t="s">
        <v>29</v>
      </c>
      <c r="V2" s="1" t="s">
        <v>46</v>
      </c>
    </row>
    <row r="3" spans="2:28" ht="16.5" x14ac:dyDescent="0.3">
      <c r="B3" s="12" t="s">
        <v>16</v>
      </c>
      <c r="C3" s="13" t="s">
        <v>19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M3" s="46" t="s">
        <v>40</v>
      </c>
      <c r="N3" s="47"/>
      <c r="V3" s="1" t="s">
        <v>47</v>
      </c>
    </row>
    <row r="4" spans="2:28" x14ac:dyDescent="0.25">
      <c r="B4" s="15" t="s">
        <v>20</v>
      </c>
      <c r="C4" s="16" t="s">
        <v>11</v>
      </c>
      <c r="D4" s="57" t="s">
        <v>14</v>
      </c>
      <c r="E4" s="57" t="s">
        <v>15</v>
      </c>
      <c r="F4" s="13">
        <v>2.1216236682544811</v>
      </c>
      <c r="G4" s="13">
        <v>1.9451939673897038</v>
      </c>
      <c r="H4" s="13">
        <v>2.1976756554275743</v>
      </c>
      <c r="I4" s="13">
        <v>2.4232670870515589</v>
      </c>
      <c r="J4" s="14">
        <v>2.4700746826789923</v>
      </c>
      <c r="M4" s="48" t="s">
        <v>20</v>
      </c>
      <c r="N4" s="49"/>
      <c r="O4" s="19"/>
      <c r="P4" s="19"/>
      <c r="Q4" s="19"/>
      <c r="R4" s="19"/>
      <c r="S4" s="19"/>
      <c r="V4" s="1" t="s">
        <v>48</v>
      </c>
    </row>
    <row r="5" spans="2:28" x14ac:dyDescent="0.25">
      <c r="B5" s="15" t="s">
        <v>21</v>
      </c>
      <c r="C5" s="16" t="s">
        <v>11</v>
      </c>
      <c r="D5" s="57"/>
      <c r="E5" s="57"/>
      <c r="F5" s="13">
        <v>1.799359250290164E-2</v>
      </c>
      <c r="G5" s="13">
        <v>1.6632235620562503E-2</v>
      </c>
      <c r="H5" s="13">
        <v>1.8243957177559646E-2</v>
      </c>
      <c r="I5" s="13">
        <v>2.0051892640225617E-2</v>
      </c>
      <c r="J5" s="14">
        <v>1.9398073787363263E-2</v>
      </c>
      <c r="L5" s="11"/>
      <c r="M5" s="48" t="s">
        <v>21</v>
      </c>
      <c r="N5" s="49"/>
      <c r="V5" s="1" t="s">
        <v>49</v>
      </c>
    </row>
    <row r="6" spans="2:28" x14ac:dyDescent="0.25">
      <c r="B6" s="15" t="s">
        <v>18</v>
      </c>
      <c r="C6" s="16" t="s">
        <v>11</v>
      </c>
      <c r="D6" s="57"/>
      <c r="E6" s="57"/>
      <c r="F6" s="13">
        <v>0.98768512122042784</v>
      </c>
      <c r="G6" s="13">
        <v>0.99106741496905681</v>
      </c>
      <c r="H6" s="13">
        <v>0.97589570404440495</v>
      </c>
      <c r="I6" s="13">
        <v>0.98581272447802182</v>
      </c>
      <c r="J6" s="14">
        <v>0.96981280050992547</v>
      </c>
      <c r="K6" s="7"/>
      <c r="L6" s="7"/>
      <c r="M6" s="48" t="s">
        <v>41</v>
      </c>
      <c r="N6" s="49"/>
      <c r="V6" s="1" t="s">
        <v>50</v>
      </c>
    </row>
    <row r="7" spans="2:28" x14ac:dyDescent="0.25">
      <c r="B7" s="15" t="s">
        <v>20</v>
      </c>
      <c r="C7" s="16" t="s">
        <v>11</v>
      </c>
      <c r="D7" s="58" t="s">
        <v>14</v>
      </c>
      <c r="E7" s="33">
        <v>-2.0875728819751518</v>
      </c>
      <c r="F7" s="13">
        <v>2.017531489658221</v>
      </c>
      <c r="G7" s="13">
        <v>1.9090439384964397</v>
      </c>
      <c r="H7" s="13">
        <v>1.7453385078706645</v>
      </c>
      <c r="I7" s="13">
        <v>2.3677800886725242</v>
      </c>
      <c r="J7" s="14">
        <v>2.6418764112683584</v>
      </c>
      <c r="K7" s="7"/>
      <c r="L7" s="7"/>
      <c r="M7" s="50" t="s">
        <v>18</v>
      </c>
      <c r="N7" s="51"/>
    </row>
    <row r="8" spans="2:28" x14ac:dyDescent="0.25">
      <c r="B8" s="15" t="s">
        <v>21</v>
      </c>
      <c r="C8" s="16" t="s">
        <v>11</v>
      </c>
      <c r="D8" s="58"/>
      <c r="E8" s="33">
        <v>-0.13498854411867559</v>
      </c>
      <c r="F8" s="13">
        <v>2.2164211812478345E-2</v>
      </c>
      <c r="G8" s="13">
        <v>2.0436138068041045E-2</v>
      </c>
      <c r="H8" s="13">
        <v>2.4874868167752265E-2</v>
      </c>
      <c r="I8" s="13">
        <v>2.3527651200315618E-2</v>
      </c>
      <c r="J8" s="14">
        <v>2.2168437141964124E-2</v>
      </c>
      <c r="L8" s="4"/>
    </row>
    <row r="9" spans="2:28" x14ac:dyDescent="0.25">
      <c r="B9" s="17" t="s">
        <v>18</v>
      </c>
      <c r="C9" s="18" t="s">
        <v>11</v>
      </c>
      <c r="D9" s="59"/>
      <c r="E9" s="34">
        <v>4.4485635575600977</v>
      </c>
      <c r="F9" s="35">
        <v>0.98872394900481797</v>
      </c>
      <c r="G9" s="35">
        <v>0.98322304894064327</v>
      </c>
      <c r="H9" s="35">
        <v>0.92881267762268116</v>
      </c>
      <c r="I9" s="35">
        <v>0.97564121900816303</v>
      </c>
      <c r="J9" s="36">
        <v>0.91157094135908845</v>
      </c>
      <c r="K9" s="7"/>
      <c r="L9" s="7"/>
    </row>
    <row r="10" spans="2:28" x14ac:dyDescent="0.25">
      <c r="B10" s="53" t="s">
        <v>13</v>
      </c>
      <c r="C10" s="53"/>
      <c r="D10" s="53"/>
      <c r="E10" s="53"/>
      <c r="F10" s="53"/>
      <c r="G10" s="53"/>
      <c r="H10" s="53"/>
      <c r="I10" s="53"/>
      <c r="J10" s="53"/>
      <c r="L10" s="20" t="s">
        <v>25</v>
      </c>
    </row>
    <row r="11" spans="2:28" x14ac:dyDescent="0.25">
      <c r="B11" s="5" t="s">
        <v>3</v>
      </c>
      <c r="C11" s="6" t="s">
        <v>3</v>
      </c>
      <c r="D11" s="6" t="s">
        <v>26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6" t="s">
        <v>24</v>
      </c>
      <c r="R11" s="6" t="s">
        <v>24</v>
      </c>
      <c r="S11" s="6" t="s">
        <v>24</v>
      </c>
      <c r="T11" s="6" t="s">
        <v>24</v>
      </c>
      <c r="U11" s="6" t="s">
        <v>24</v>
      </c>
      <c r="V11" s="6" t="s">
        <v>5</v>
      </c>
      <c r="W11" s="6" t="s">
        <v>24</v>
      </c>
      <c r="X11" s="6" t="s">
        <v>54</v>
      </c>
      <c r="Y11" s="6" t="s">
        <v>24</v>
      </c>
      <c r="AA11" s="6" t="s">
        <v>44</v>
      </c>
      <c r="AB11" s="6" t="s">
        <v>4</v>
      </c>
    </row>
    <row r="12" spans="2:28" ht="16.5" x14ac:dyDescent="0.3">
      <c r="B12" s="9" t="s">
        <v>1</v>
      </c>
      <c r="C12" s="10" t="s">
        <v>2</v>
      </c>
      <c r="D12" s="10" t="s">
        <v>0</v>
      </c>
      <c r="E12" s="10" t="s">
        <v>42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17</v>
      </c>
      <c r="L12" s="10" t="s">
        <v>27</v>
      </c>
      <c r="M12" s="10" t="s">
        <v>52</v>
      </c>
      <c r="N12" s="10" t="s">
        <v>23</v>
      </c>
      <c r="O12" s="10" t="s">
        <v>30</v>
      </c>
      <c r="P12" s="10" t="s">
        <v>34</v>
      </c>
      <c r="Q12" s="21" t="s">
        <v>31</v>
      </c>
      <c r="R12" s="10" t="s">
        <v>32</v>
      </c>
      <c r="S12" s="10" t="s">
        <v>37</v>
      </c>
      <c r="T12" s="22" t="s">
        <v>33</v>
      </c>
      <c r="U12" s="10" t="s">
        <v>35</v>
      </c>
      <c r="V12" s="10" t="s">
        <v>36</v>
      </c>
      <c r="W12" s="10" t="s">
        <v>38</v>
      </c>
      <c r="X12" s="10" t="s">
        <v>53</v>
      </c>
      <c r="Y12" s="10" t="s">
        <v>55</v>
      </c>
      <c r="AA12" s="43" t="s">
        <v>45</v>
      </c>
      <c r="AB12" s="10" t="s">
        <v>43</v>
      </c>
    </row>
    <row r="13" spans="2:28" x14ac:dyDescent="0.25">
      <c r="B13" s="23">
        <v>3200</v>
      </c>
      <c r="C13" s="24">
        <v>6</v>
      </c>
      <c r="D13" s="24">
        <v>5.2157894736842075E-3</v>
      </c>
      <c r="E13" s="24">
        <v>0.19469026548672566</v>
      </c>
      <c r="F13" s="25">
        <v>3.1034435509990927E-2</v>
      </c>
      <c r="G13" s="25">
        <v>2.8620402793281745E-2</v>
      </c>
      <c r="H13" s="25">
        <v>3.2775989142157437E-2</v>
      </c>
      <c r="I13" s="25">
        <v>2.7322718904486131E-2</v>
      </c>
      <c r="J13" s="25">
        <v>3.6249754134144517E-2</v>
      </c>
      <c r="K13" s="40">
        <v>0.15</v>
      </c>
      <c r="L13" s="26">
        <v>0.64999779700596161</v>
      </c>
      <c r="M13" s="26">
        <v>0.79807990069280133</v>
      </c>
      <c r="N13" s="24">
        <v>0.95182187374163352</v>
      </c>
      <c r="O13" s="24">
        <v>3.0229388982487402</v>
      </c>
      <c r="P13" s="26">
        <v>1.3131011517642954</v>
      </c>
      <c r="Q13" s="24">
        <v>8.2252021520466151E-2</v>
      </c>
      <c r="R13" s="24">
        <v>1.5752343353726361</v>
      </c>
      <c r="S13" s="27">
        <f>Table2[[#This Row],[Fr]]*Table2[[#This Row],[b/wnc,max]]</f>
        <v>1.96490362434531</v>
      </c>
      <c r="T13" s="28">
        <v>5.2215736842105259E-2</v>
      </c>
      <c r="U13" s="24">
        <v>1.6160296578422504</v>
      </c>
      <c r="V13" s="24">
        <v>7.1043326274082622E-2</v>
      </c>
      <c r="W13" s="29"/>
      <c r="X13" s="24">
        <f>Table2[[#This Row],[Qb]]/((0.11+Table2[[#This Row],[h US 4]]*2.24)*1000*SQRT(1.68*9.81*0.01368^3))</f>
        <v>0.17507125874751137</v>
      </c>
      <c r="Y13" s="24">
        <f>IF(Table2[[#This Row],[Qb]]&gt;0,Table2[[#This Row],[b]]/(Table2[[#This Row],[Q ]]*$I$7+$I$8),Table2[[#This Row],[b]]/(Table2[[#This Row],[Q ]]*$I$4+$I$5))</f>
        <v>4.1808940560269852</v>
      </c>
      <c r="AA13" s="1">
        <v>5.0000000000000001E-3</v>
      </c>
      <c r="AB13" s="1">
        <f>$E$7*AA13^$E$8+$E$9</f>
        <v>0.18026946172465141</v>
      </c>
    </row>
    <row r="14" spans="2:28" x14ac:dyDescent="0.25">
      <c r="B14" s="23">
        <v>3200</v>
      </c>
      <c r="C14" s="24">
        <v>9</v>
      </c>
      <c r="D14" s="24">
        <v>5.3489795918367352E-3</v>
      </c>
      <c r="E14" s="24">
        <v>0.22164948453608246</v>
      </c>
      <c r="F14" s="25">
        <v>3.1691955157347497E-2</v>
      </c>
      <c r="G14" s="25">
        <v>2.8854006370561902E-2</v>
      </c>
      <c r="H14" s="25">
        <v>3.2272424091446705E-2</v>
      </c>
      <c r="I14" s="25">
        <v>2.6741892272167039E-2</v>
      </c>
      <c r="J14" s="25">
        <v>3.4942452454065687E-2</v>
      </c>
      <c r="K14" s="40">
        <v>0.15</v>
      </c>
      <c r="L14" s="26">
        <v>0.64634257794361261</v>
      </c>
      <c r="M14" s="26">
        <v>0.73868922249224356</v>
      </c>
      <c r="N14" s="24">
        <v>1.0122551806142119</v>
      </c>
      <c r="O14" s="24">
        <v>3.2257941127750898</v>
      </c>
      <c r="P14" s="26">
        <v>1.3534142686773085</v>
      </c>
      <c r="Q14" s="24">
        <v>8.9623326233751077E-2</v>
      </c>
      <c r="R14" s="24">
        <v>1.7060041455917629</v>
      </c>
      <c r="S14" s="27">
        <f>Table2[[#This Row],[Fr]]*Table2[[#This Row],[b/wnc,max]]</f>
        <v>2.0849680827663803</v>
      </c>
      <c r="T14" s="28">
        <v>5.2534061224489795E-2</v>
      </c>
      <c r="U14" s="24">
        <v>1.7195617110149253</v>
      </c>
      <c r="V14" s="24">
        <v>7.747804656672283E-2</v>
      </c>
      <c r="W14" s="29"/>
      <c r="X14" s="24">
        <f>Table2[[#This Row],[Qb]]/((0.11+Table2[[#This Row],[h US 4]]*2.24)*1000*SQRT(1.68*9.81*0.01368^3))</f>
        <v>0.20084006634236976</v>
      </c>
      <c r="Y14" s="24">
        <f>IF(Table2[[#This Row],[Qb]]&gt;0,Table2[[#This Row],[b]]/(Table2[[#This Row],[Q ]]*$I$7+$I$8),Table2[[#This Row],[b]]/(Table2[[#This Row],[Q ]]*$I$4+$I$5))</f>
        <v>4.1444640162695405</v>
      </c>
      <c r="AA14" s="1">
        <v>5.1000000000000004E-3</v>
      </c>
      <c r="AB14" s="1">
        <f t="shared" ref="AB14:AB63" si="0">$E$7*AA14^$E$8+$E$9</f>
        <v>0.19166392124373122</v>
      </c>
    </row>
    <row r="15" spans="2:28" x14ac:dyDescent="0.25">
      <c r="B15" s="23">
        <v>3200</v>
      </c>
      <c r="C15" s="24">
        <v>13</v>
      </c>
      <c r="D15" s="24">
        <v>5.4100000000000051E-3</v>
      </c>
      <c r="E15" s="24">
        <v>0.22151898734177214</v>
      </c>
      <c r="F15" s="25">
        <v>3.1214880048460736E-2</v>
      </c>
      <c r="G15" s="25">
        <v>3.0445614825212391E-2</v>
      </c>
      <c r="H15" s="25">
        <v>3.4049837513340564E-2</v>
      </c>
      <c r="I15" s="25">
        <v>2.8529108675829615E-2</v>
      </c>
      <c r="J15" s="25">
        <v>3.5942989517739408E-2</v>
      </c>
      <c r="K15" s="40">
        <v>0.15</v>
      </c>
      <c r="L15" s="26">
        <v>0.64468165325635063</v>
      </c>
      <c r="M15" s="52">
        <v>0.84538128343215746</v>
      </c>
      <c r="N15" s="24">
        <v>0.98261829476001539</v>
      </c>
      <c r="O15" s="24">
        <v>2.8937130033083314</v>
      </c>
      <c r="P15" s="26">
        <v>1.273693542021509</v>
      </c>
      <c r="Q15" s="24">
        <v>7.654331333204864E-2</v>
      </c>
      <c r="R15" s="24">
        <v>1.4529889641409459</v>
      </c>
      <c r="S15" s="27">
        <f>Table2[[#This Row],[Fr]]*Table2[[#This Row],[b/wnc,max]]</f>
        <v>1.8655236830222146</v>
      </c>
      <c r="T15" s="28">
        <v>5.2679900000000016E-2</v>
      </c>
      <c r="U15" s="24">
        <v>1.4259711415360681</v>
      </c>
      <c r="V15" s="24">
        <v>6.495511587632033E-2</v>
      </c>
      <c r="W15" s="29"/>
      <c r="X15" s="24">
        <f>Table2[[#This Row],[Qb]]/((0.11+Table2[[#This Row],[h US 4]]*2.24)*1000*SQRT(1.68*9.81*0.01368^3))</f>
        <v>0.19610112719118614</v>
      </c>
      <c r="Y15" s="24">
        <f>IF(Table2[[#This Row],[Qb]]&gt;0,Table2[[#This Row],[b]]/(Table2[[#This Row],[Q ]]*$I$7+$I$8),Table2[[#This Row],[b]]/(Table2[[#This Row],[Q ]]*$I$4+$I$5))</f>
        <v>4.1279849843285703</v>
      </c>
      <c r="AA15" s="1">
        <v>5.1999999999999998E-3</v>
      </c>
      <c r="AB15" s="1">
        <f t="shared" si="0"/>
        <v>0.2028075766831039</v>
      </c>
    </row>
    <row r="16" spans="2:28" x14ac:dyDescent="0.25">
      <c r="B16" s="23">
        <v>3200</v>
      </c>
      <c r="C16" s="24">
        <v>17</v>
      </c>
      <c r="D16" s="24">
        <v>5.4607142857142849E-3</v>
      </c>
      <c r="E16" s="24">
        <v>0.2289156626506024</v>
      </c>
      <c r="F16" s="24">
        <v>3.2108026000000005E-2</v>
      </c>
      <c r="G16" s="24">
        <v>2.8298343333333333E-2</v>
      </c>
      <c r="H16" s="24">
        <v>3.1675337333333331E-2</v>
      </c>
      <c r="I16" s="25">
        <v>2.3429373E-2</v>
      </c>
      <c r="J16" s="24">
        <v>3.4027961666666669E-2</v>
      </c>
      <c r="K16" s="40">
        <v>0.15</v>
      </c>
      <c r="L16" s="26">
        <v>0.64330773418596332</v>
      </c>
      <c r="M16" s="52">
        <v>0.50899205561559724</v>
      </c>
      <c r="N16" s="24">
        <v>0.99203676551777797</v>
      </c>
      <c r="O16" s="24">
        <v>4.1950177643959847</v>
      </c>
      <c r="P16" s="26">
        <v>1.5560562271964984</v>
      </c>
      <c r="Q16" s="24">
        <v>0.12965030907673963</v>
      </c>
      <c r="R16" s="24">
        <v>2.4554467906508384</v>
      </c>
      <c r="S16" s="27">
        <f>Table2[[#This Row],[Fr]]*Table2[[#This Row],[b/wnc,max]]</f>
        <v>2.6986873728834464</v>
      </c>
      <c r="T16" s="28">
        <v>5.2801107142857143E-2</v>
      </c>
      <c r="U16" s="24">
        <v>2.6746690407094471</v>
      </c>
      <c r="V16" s="24">
        <v>0.12292555743522568</v>
      </c>
      <c r="W16" s="29"/>
      <c r="X16" s="24">
        <f>Table2[[#This Row],[Qb]]/((0.11+Table2[[#This Row],[h US 4]]*2.24)*1000*SQRT(1.68*9.81*0.01368^3))</f>
        <v>0.21689648218805643</v>
      </c>
      <c r="Y16" s="24">
        <f>IF(Table2[[#This Row],[Qb]]&gt;0,Table2[[#This Row],[b]]/(Table2[[#This Row],[Q ]]*$I$7+$I$8),Table2[[#This Row],[b]]/(Table2[[#This Row],[Q ]]*$I$4+$I$5))</f>
        <v>4.114388587434334</v>
      </c>
      <c r="AA16" s="1">
        <v>5.3E-3</v>
      </c>
      <c r="AB16" s="1">
        <f t="shared" si="0"/>
        <v>0.21371061510907374</v>
      </c>
    </row>
    <row r="17" spans="2:28" x14ac:dyDescent="0.25">
      <c r="B17" s="23">
        <v>3200</v>
      </c>
      <c r="C17" s="24">
        <v>19</v>
      </c>
      <c r="D17" s="24">
        <v>5.6067415730337057E-3</v>
      </c>
      <c r="E17" s="24">
        <v>0.25</v>
      </c>
      <c r="F17" s="25">
        <v>3.1885916110527678E-2</v>
      </c>
      <c r="G17" s="25">
        <v>2.9065910624443785E-2</v>
      </c>
      <c r="H17" s="25">
        <v>3.2321106693044221E-2</v>
      </c>
      <c r="I17" s="25">
        <v>2.5805165969345938E-2</v>
      </c>
      <c r="J17" s="25">
        <v>3.5377982426330536E-2</v>
      </c>
      <c r="K17" s="40">
        <v>0.15</v>
      </c>
      <c r="L17" s="26">
        <v>0.63938416404366172</v>
      </c>
      <c r="M17" s="26">
        <v>0.63865846259013415</v>
      </c>
      <c r="N17" s="24">
        <v>1.0172863380099748</v>
      </c>
      <c r="O17" s="24">
        <v>3.6107907343133099</v>
      </c>
      <c r="P17" s="26">
        <v>1.4261943636788055</v>
      </c>
      <c r="Q17" s="24">
        <v>0.10423383483793106</v>
      </c>
      <c r="R17" s="24">
        <v>1.9611216272283432</v>
      </c>
      <c r="S17" s="27">
        <f>Table2[[#This Row],[Fr]]*Table2[[#This Row],[b/wnc,max]]</f>
        <v>2.308682415195515</v>
      </c>
      <c r="T17" s="28">
        <v>5.3150112359550555E-2</v>
      </c>
      <c r="U17" s="24">
        <v>2.0375356170870811</v>
      </c>
      <c r="V17" s="24">
        <v>9.5999730857259991E-2</v>
      </c>
      <c r="W17" s="29"/>
      <c r="X17" s="24">
        <f>Table2[[#This Row],[Qb]]/((0.11+Table2[[#This Row],[h US 4]]*2.24)*1000*SQRT(1.68*9.81*0.01368^3))</f>
        <v>0.22936149847844267</v>
      </c>
      <c r="Y17" s="24">
        <f>IF(Table2[[#This Row],[Qb]]&gt;0,Table2[[#This Row],[b]]/(Table2[[#This Row],[Q ]]*$I$7+$I$8),Table2[[#This Row],[b]]/(Table2[[#This Row],[Q ]]*$I$4+$I$5))</f>
        <v>4.0757345096751294</v>
      </c>
      <c r="AA17" s="1">
        <v>5.4000000000000003E-3</v>
      </c>
      <c r="AB17" s="1">
        <f t="shared" si="0"/>
        <v>0.22438262733539105</v>
      </c>
    </row>
    <row r="18" spans="2:28" x14ac:dyDescent="0.25">
      <c r="B18" s="23">
        <v>3200</v>
      </c>
      <c r="C18" s="24">
        <v>22</v>
      </c>
      <c r="D18" s="24">
        <v>5.9719101123595535E-3</v>
      </c>
      <c r="E18" s="24">
        <v>0.26136363636363635</v>
      </c>
      <c r="F18" s="25">
        <v>3.3211909131129147E-2</v>
      </c>
      <c r="G18" s="25">
        <v>2.9298316476791302E-2</v>
      </c>
      <c r="H18" s="25">
        <v>3.3503905965579471E-2</v>
      </c>
      <c r="I18" s="25">
        <v>2.7477722108001579E-2</v>
      </c>
      <c r="J18" s="25">
        <v>3.6442267716606448E-2</v>
      </c>
      <c r="K18" s="40">
        <v>0.15</v>
      </c>
      <c r="L18" s="26">
        <v>0.62977888294076534</v>
      </c>
      <c r="M18" s="26">
        <v>0.69384716192305429</v>
      </c>
      <c r="N18" s="24">
        <v>0.92880812151689918</v>
      </c>
      <c r="O18" s="24">
        <v>3.4250829833581191</v>
      </c>
      <c r="P18" s="26">
        <v>1.3708494797221094</v>
      </c>
      <c r="Q18" s="24">
        <v>9.5950903655686287E-2</v>
      </c>
      <c r="R18" s="24">
        <v>1.7761165268880275</v>
      </c>
      <c r="S18" s="27">
        <f>Table2[[#This Row],[Fr]]*Table2[[#This Row],[b/wnc,max]]</f>
        <v>2.1570449352387002</v>
      </c>
      <c r="T18" s="28">
        <v>5.4022865168539339E-2</v>
      </c>
      <c r="U18" s="24">
        <v>1.7785221637754305</v>
      </c>
      <c r="V18" s="24">
        <v>8.873748046347385E-2</v>
      </c>
      <c r="W18" s="29"/>
      <c r="X18" s="24">
        <f>Table2[[#This Row],[Qb]]/((0.11+Table2[[#This Row],[h US 4]]*2.24)*1000*SQRT(1.68*9.81*0.01368^3))</f>
        <v>0.23455025203923377</v>
      </c>
      <c r="Y18" s="24">
        <f>IF(Table2[[#This Row],[Qb]]&gt;0,Table2[[#This Row],[b]]/(Table2[[#This Row],[Q ]]*$I$7+$I$8),Table2[[#This Row],[b]]/(Table2[[#This Row],[Q ]]*$I$4+$I$5))</f>
        <v>3.9821788411435324</v>
      </c>
      <c r="AA18" s="1">
        <v>5.4999999999999997E-3</v>
      </c>
      <c r="AB18" s="1">
        <f t="shared" si="0"/>
        <v>0.23483265311161361</v>
      </c>
    </row>
    <row r="19" spans="2:28" x14ac:dyDescent="0.25">
      <c r="B19" s="23">
        <v>3200</v>
      </c>
      <c r="C19" s="24">
        <v>26</v>
      </c>
      <c r="D19" s="24">
        <v>6.0537634408602175E-3</v>
      </c>
      <c r="E19" s="24">
        <v>0.29891304347826086</v>
      </c>
      <c r="F19" s="25">
        <v>3.2659629768489608E-2</v>
      </c>
      <c r="G19" s="25">
        <v>3.0357053336833584E-2</v>
      </c>
      <c r="H19" s="25">
        <v>3.3510031423648945E-2</v>
      </c>
      <c r="I19" s="25">
        <v>2.8456445668810088E-2</v>
      </c>
      <c r="J19" s="25">
        <v>3.752872501417067E-2</v>
      </c>
      <c r="K19" s="40">
        <v>0.15</v>
      </c>
      <c r="L19" s="26">
        <v>0.62766529991157161</v>
      </c>
      <c r="M19" s="26">
        <v>0.74471389886399109</v>
      </c>
      <c r="N19" s="24">
        <v>1.0341311260477462</v>
      </c>
      <c r="O19" s="24">
        <v>3.2534667655972878</v>
      </c>
      <c r="P19" s="26">
        <v>1.3305116238960457</v>
      </c>
      <c r="Q19" s="24">
        <v>8.9079600164641684E-2</v>
      </c>
      <c r="R19" s="24">
        <v>1.6429744275079081</v>
      </c>
      <c r="S19" s="27">
        <f>Table2[[#This Row],[Fr]]*Table2[[#This Row],[b/wnc,max]]</f>
        <v>2.0420881931809522</v>
      </c>
      <c r="T19" s="28">
        <v>5.4218494623655925E-2</v>
      </c>
      <c r="U19" s="24">
        <v>1.6340329150572328</v>
      </c>
      <c r="V19" s="24">
        <v>8.2509563704946984E-2</v>
      </c>
      <c r="W19" s="29"/>
      <c r="X19" s="24">
        <f>Table2[[#This Row],[Qb]]/((0.11+Table2[[#This Row],[h US 4]]*2.24)*1000*SQRT(1.68*9.81*0.01368^3))</f>
        <v>0.26486261573865361</v>
      </c>
      <c r="Y19" s="24">
        <f>IF(Table2[[#This Row],[Qb]]&gt;0,Table2[[#This Row],[b]]/(Table2[[#This Row],[Q ]]*$I$7+$I$8),Table2[[#This Row],[b]]/(Table2[[#This Row],[Q ]]*$I$4+$I$5))</f>
        <v>3.9617943843911427</v>
      </c>
      <c r="AA19" s="1">
        <v>5.5999999999999999E-3</v>
      </c>
      <c r="AB19" s="1">
        <f t="shared" si="0"/>
        <v>0.24506922213501614</v>
      </c>
    </row>
    <row r="20" spans="2:28" x14ac:dyDescent="0.25">
      <c r="B20" s="23">
        <v>3200</v>
      </c>
      <c r="C20" s="24">
        <v>28</v>
      </c>
      <c r="D20" s="24">
        <v>6.5483870967741886E-3</v>
      </c>
      <c r="E20" s="24">
        <v>0.32608695652173914</v>
      </c>
      <c r="F20" s="25">
        <v>3.4418664184578542E-2</v>
      </c>
      <c r="G20" s="25">
        <v>3.1945619632612519E-2</v>
      </c>
      <c r="H20" s="25">
        <v>3.4854893079558767E-2</v>
      </c>
      <c r="I20" s="25">
        <v>2.9301908123302991E-2</v>
      </c>
      <c r="J20" s="25">
        <v>3.9340095400040277E-2</v>
      </c>
      <c r="K20" s="40">
        <v>0.15</v>
      </c>
      <c r="L20" s="26">
        <v>0.61518921080571964</v>
      </c>
      <c r="M20" s="26">
        <v>0.73056086319374092</v>
      </c>
      <c r="N20" s="24">
        <v>0.97949597194449467</v>
      </c>
      <c r="O20" s="24">
        <v>3.3321985823953764</v>
      </c>
      <c r="P20" s="26">
        <v>1.3320904432819489</v>
      </c>
      <c r="Q20" s="24">
        <v>9.2100728562519399E-2</v>
      </c>
      <c r="R20" s="24">
        <v>1.662448664530576</v>
      </c>
      <c r="S20" s="27">
        <f>Table2[[#This Row],[Fr]]*Table2[[#This Row],[b/wnc,max]]</f>
        <v>2.0499326161517493</v>
      </c>
      <c r="T20" s="28">
        <v>5.5400645161290313E-2</v>
      </c>
      <c r="U20" s="24">
        <v>1.6511957972455862</v>
      </c>
      <c r="V20" s="24">
        <v>8.9082907555861013E-2</v>
      </c>
      <c r="W20" s="29"/>
      <c r="X20" s="24">
        <f>Table2[[#This Row],[Qb]]/((0.11+Table2[[#This Row],[h US 4]]*2.24)*1000*SQRT(1.68*9.81*0.01368^3))</f>
        <v>0.28582546649922991</v>
      </c>
      <c r="Y20" s="24">
        <f>IF(Table2[[#This Row],[Qb]]&gt;0,Table2[[#This Row],[b]]/(Table2[[#This Row],[Q ]]*$I$7+$I$8),Table2[[#This Row],[b]]/(Table2[[#This Row],[Q ]]*$I$4+$I$5))</f>
        <v>3.8429226595342207</v>
      </c>
      <c r="AA20" s="1">
        <v>5.7000000000000002E-3</v>
      </c>
      <c r="AB20" s="1">
        <f t="shared" si="0"/>
        <v>0.2551003913390204</v>
      </c>
    </row>
    <row r="21" spans="2:28" x14ac:dyDescent="0.25">
      <c r="B21" s="23">
        <v>3200</v>
      </c>
      <c r="C21" s="24">
        <v>31</v>
      </c>
      <c r="D21" s="24">
        <v>6.7563829787234096E-3</v>
      </c>
      <c r="E21" s="24">
        <v>0.34408602150537637</v>
      </c>
      <c r="F21" s="24">
        <v>3.4365214709395908E-2</v>
      </c>
      <c r="G21" s="24">
        <v>3.1645674115962939E-2</v>
      </c>
      <c r="H21" s="24">
        <v>3.4883239421249747E-2</v>
      </c>
      <c r="I21" s="25">
        <v>3.1134607812637129E-2</v>
      </c>
      <c r="J21" s="24">
        <v>4.0119198749927455E-2</v>
      </c>
      <c r="K21" s="40">
        <v>0.15</v>
      </c>
      <c r="L21" s="26">
        <v>0.61008975381808583</v>
      </c>
      <c r="M21" s="26">
        <v>0.81704122086775921</v>
      </c>
      <c r="N21" s="24">
        <v>0.98240587093193066</v>
      </c>
      <c r="O21" s="24">
        <v>3.0679509480852669</v>
      </c>
      <c r="P21" s="26">
        <v>1.2694966490870676</v>
      </c>
      <c r="Q21" s="24">
        <v>8.195719470732174E-2</v>
      </c>
      <c r="R21" s="24">
        <v>1.4661983158247784</v>
      </c>
      <c r="S21" s="27">
        <f>Table2[[#This Row],[Fr]]*Table2[[#This Row],[b/wnc,max]]</f>
        <v>1.8717254386433035</v>
      </c>
      <c r="T21" s="28">
        <v>5.5897755319148951E-2</v>
      </c>
      <c r="U21" s="24">
        <v>1.3970709749896042</v>
      </c>
      <c r="V21" s="24">
        <v>7.7280925295398054E-2</v>
      </c>
      <c r="W21" s="29"/>
      <c r="X21" s="24">
        <f>Table2[[#This Row],[Qb]]/((0.11+Table2[[#This Row],[h US 4]]*2.24)*1000*SQRT(1.68*9.81*0.01368^3))</f>
        <v>0.29471370044086298</v>
      </c>
      <c r="Y21" s="24">
        <f>IF(Table2[[#This Row],[Qb]]&gt;0,Table2[[#This Row],[b]]/(Table2[[#This Row],[Q ]]*$I$7+$I$8),Table2[[#This Row],[b]]/(Table2[[#This Row],[Q ]]*$I$4+$I$5))</f>
        <v>3.7950395014041041</v>
      </c>
      <c r="AA21" s="1">
        <v>5.7999999999999996E-3</v>
      </c>
      <c r="AB21" s="1">
        <f t="shared" si="0"/>
        <v>0.26493377885506675</v>
      </c>
    </row>
    <row r="22" spans="2:28" x14ac:dyDescent="0.25">
      <c r="B22" s="23">
        <v>3200</v>
      </c>
      <c r="C22" s="24">
        <v>34</v>
      </c>
      <c r="D22" s="24">
        <v>7.0951807228915725E-3</v>
      </c>
      <c r="E22" s="24">
        <v>0.34146341463414637</v>
      </c>
      <c r="F22" s="25">
        <v>3.5616186364648694E-2</v>
      </c>
      <c r="G22" s="25">
        <v>3.2887256104338514E-2</v>
      </c>
      <c r="H22" s="25">
        <v>3.6093667807765573E-2</v>
      </c>
      <c r="I22" s="25">
        <v>3.2296590199595507E-2</v>
      </c>
      <c r="J22" s="25">
        <v>4.0117322541072288E-2</v>
      </c>
      <c r="K22" s="40">
        <v>0.15</v>
      </c>
      <c r="L22" s="26">
        <v>0.60196200864394789</v>
      </c>
      <c r="M22" s="26">
        <v>0.84470263237081367</v>
      </c>
      <c r="N22" s="24">
        <v>0.905192456920769</v>
      </c>
      <c r="O22" s="24">
        <v>3.0062412938816987</v>
      </c>
      <c r="P22" s="26">
        <v>1.2486605735244609</v>
      </c>
      <c r="Q22" s="24">
        <v>7.9948855293779084E-2</v>
      </c>
      <c r="R22" s="24">
        <v>1.4098466829420444</v>
      </c>
      <c r="S22" s="27">
        <f>Table2[[#This Row],[Fr]]*Table2[[#This Row],[b/wnc,max]]</f>
        <v>1.8096430477334082</v>
      </c>
      <c r="T22" s="28">
        <v>5.6707481927710857E-2</v>
      </c>
      <c r="U22" s="24">
        <v>1.2809861004027501</v>
      </c>
      <c r="V22" s="24">
        <v>7.3570211050941095E-2</v>
      </c>
      <c r="W22" s="29"/>
      <c r="X22" s="24">
        <f>Table2[[#This Row],[Qb]]/((0.11+Table2[[#This Row],[h US 4]]*2.24)*1000*SQRT(1.68*9.81*0.01368^3))</f>
        <v>0.28829263560385415</v>
      </c>
      <c r="Y22" s="24">
        <f>IF(Table2[[#This Row],[Qb]]&gt;0,Table2[[#This Row],[b]]/(Table2[[#This Row],[Q ]]*$I$7+$I$8),Table2[[#This Row],[b]]/(Table2[[#This Row],[Q ]]*$I$4+$I$5))</f>
        <v>3.7195481668840729</v>
      </c>
      <c r="AA22" s="1">
        <v>5.8999999999999999E-3</v>
      </c>
      <c r="AB22" s="1">
        <f t="shared" si="0"/>
        <v>0.27457659499643228</v>
      </c>
    </row>
    <row r="23" spans="2:28" x14ac:dyDescent="0.25">
      <c r="B23" s="23">
        <v>3200</v>
      </c>
      <c r="C23" s="24">
        <v>38</v>
      </c>
      <c r="D23" s="24">
        <v>7.489772727272726E-3</v>
      </c>
      <c r="E23" s="24">
        <v>0.41954022988505746</v>
      </c>
      <c r="F23" s="25">
        <v>3.6619310476856105E-2</v>
      </c>
      <c r="G23" s="25">
        <v>3.2925343794090213E-2</v>
      </c>
      <c r="H23" s="25">
        <v>3.6085745851332209E-2</v>
      </c>
      <c r="I23" s="25">
        <v>3.3034553403751298E-2</v>
      </c>
      <c r="J23" s="25">
        <v>4.1527922214366041E-2</v>
      </c>
      <c r="K23" s="40">
        <v>0.15</v>
      </c>
      <c r="L23" s="26">
        <v>0.59276458132760135</v>
      </c>
      <c r="M23" s="26">
        <v>0.84076533877950932</v>
      </c>
      <c r="N23" s="24">
        <v>1.0311560242754514</v>
      </c>
      <c r="O23" s="24">
        <v>3.0402594098861453</v>
      </c>
      <c r="P23" s="26">
        <v>1.2490493038706838</v>
      </c>
      <c r="Q23" s="24">
        <v>8.1840405341180492E-2</v>
      </c>
      <c r="R23" s="24">
        <v>1.4195943605417127</v>
      </c>
      <c r="S23" s="27">
        <f>Table2[[#This Row],[Fr]]*Table2[[#This Row],[b/wnc,max]]</f>
        <v>1.8021580962284613</v>
      </c>
      <c r="T23" s="28">
        <v>5.765055681818182E-2</v>
      </c>
      <c r="U23" s="24">
        <v>1.290309208180987</v>
      </c>
      <c r="V23" s="24">
        <v>7.7071776147488558E-2</v>
      </c>
      <c r="W23" s="29"/>
      <c r="X23" s="24">
        <f>Table2[[#This Row],[Qb]]/((0.11+Table2[[#This Row],[h US 4]]*2.24)*1000*SQRT(1.68*9.81*0.01368^3))</f>
        <v>0.3510295165159556</v>
      </c>
      <c r="Y23" s="24">
        <f>IF(Table2[[#This Row],[Qb]]&gt;0,Table2[[#This Row],[b]]/(Table2[[#This Row],[Q ]]*$I$7+$I$8),Table2[[#This Row],[b]]/(Table2[[#This Row],[Q ]]*$I$4+$I$5))</f>
        <v>3.6353249528485154</v>
      </c>
      <c r="AA23" s="1">
        <v>6.0000000000000001E-3</v>
      </c>
      <c r="AB23" s="1">
        <f t="shared" si="0"/>
        <v>0.2840356705707423</v>
      </c>
    </row>
    <row r="24" spans="2:28" x14ac:dyDescent="0.25">
      <c r="B24" s="23">
        <v>3200</v>
      </c>
      <c r="C24" s="24">
        <v>40</v>
      </c>
      <c r="D24" s="24">
        <v>7.5358695652173856E-3</v>
      </c>
      <c r="E24" s="24">
        <v>0.4175824175824176</v>
      </c>
      <c r="F24" s="25">
        <v>3.7034607095193496E-2</v>
      </c>
      <c r="G24" s="25">
        <v>3.347959194244917E-2</v>
      </c>
      <c r="H24" s="25">
        <v>3.6035788088285482E-2</v>
      </c>
      <c r="I24" s="25">
        <v>3.369725468733932E-2</v>
      </c>
      <c r="J24" s="25">
        <v>4.1768284998685602E-2</v>
      </c>
      <c r="K24" s="40">
        <v>0.15</v>
      </c>
      <c r="L24" s="26">
        <v>0.59170842576678173</v>
      </c>
      <c r="M24" s="26">
        <v>0.87488228366850673</v>
      </c>
      <c r="N24" s="24">
        <v>1.0179719140583332</v>
      </c>
      <c r="O24" s="24">
        <v>2.94550026287139</v>
      </c>
      <c r="P24" s="26">
        <v>1.2277241422641603</v>
      </c>
      <c r="Q24" s="24">
        <v>7.8279023523620858E-2</v>
      </c>
      <c r="R24" s="24">
        <v>1.3552291648762258</v>
      </c>
      <c r="S24" s="27">
        <f>Table2[[#This Row],[Fr]]*Table2[[#This Row],[b/wnc,max]]</f>
        <v>1.7428773236392718</v>
      </c>
      <c r="T24" s="28">
        <v>5.7760728260869552E-2</v>
      </c>
      <c r="U24" s="24">
        <v>1.2129035475739713</v>
      </c>
      <c r="V24" s="24">
        <v>7.2760155194494913E-2</v>
      </c>
      <c r="W24" s="29"/>
      <c r="X24" s="24">
        <f>Table2[[#This Row],[Qb]]/((0.11+Table2[[#This Row],[h US 4]]*2.24)*1000*SQRT(1.68*9.81*0.01368^3))</f>
        <v>0.34659515987123207</v>
      </c>
      <c r="Y24" s="24">
        <f>IF(Table2[[#This Row],[Qb]]&gt;0,Table2[[#This Row],[b]]/(Table2[[#This Row],[Q ]]*$I$7+$I$8),Table2[[#This Row],[b]]/(Table2[[#This Row],[Q ]]*$I$4+$I$5))</f>
        <v>3.625734029484299</v>
      </c>
      <c r="AA24" s="1">
        <v>6.1000000000000004E-3</v>
      </c>
      <c r="AB24" s="1">
        <f t="shared" si="0"/>
        <v>0.29331748279182257</v>
      </c>
    </row>
    <row r="25" spans="2:28" x14ac:dyDescent="0.25">
      <c r="B25" s="23">
        <v>3200</v>
      </c>
      <c r="C25" s="24">
        <v>45</v>
      </c>
      <c r="D25" s="24">
        <v>7.749586776859497E-3</v>
      </c>
      <c r="E25" s="24">
        <v>0.41666666666666669</v>
      </c>
      <c r="F25" s="25">
        <v>3.7647872095740685E-2</v>
      </c>
      <c r="G25" s="25">
        <v>3.4493247316296473E-2</v>
      </c>
      <c r="H25" s="25">
        <v>3.7976987518734795E-2</v>
      </c>
      <c r="I25" s="25">
        <v>3.7438342482338592E-2</v>
      </c>
      <c r="J25" s="25">
        <v>4.35502146525798E-2</v>
      </c>
      <c r="K25" s="40">
        <v>0.15</v>
      </c>
      <c r="L25" s="26">
        <v>0.58686057831774929</v>
      </c>
      <c r="M25" s="52">
        <v>1.0639933460826294</v>
      </c>
      <c r="N25" s="24">
        <v>0.97941003035654517</v>
      </c>
      <c r="O25" s="24">
        <v>2.4747828214203156</v>
      </c>
      <c r="P25" s="26">
        <v>1.1185582931658562</v>
      </c>
      <c r="Q25" s="24">
        <v>6.1220343653749856E-2</v>
      </c>
      <c r="R25" s="24">
        <v>1.0506050235487443</v>
      </c>
      <c r="S25" s="27">
        <f>Table2[[#This Row],[Fr]]*Table2[[#This Row],[b/wnc,max]]</f>
        <v>1.4523524777895578</v>
      </c>
      <c r="T25" s="28">
        <v>5.8271512396694203E-2</v>
      </c>
      <c r="U25" s="24">
        <v>0.87968593364616876</v>
      </c>
      <c r="V25" s="24">
        <v>5.3792994841055347E-2</v>
      </c>
      <c r="W25" s="29"/>
      <c r="X25" s="24">
        <f>Table2[[#This Row],[Qb]]/((0.11+Table2[[#This Row],[h US 4]]*2.24)*1000*SQRT(1.68*9.81*0.01368^3))</f>
        <v>0.3308857251868888</v>
      </c>
      <c r="Y25" s="24">
        <f>IF(Table2[[#This Row],[Qb]]&gt;0,Table2[[#This Row],[b]]/(Table2[[#This Row],[Q ]]*$I$7+$I$8),Table2[[#This Row],[b]]/(Table2[[#This Row],[Q ]]*$I$4+$I$5))</f>
        <v>3.581921172774793</v>
      </c>
      <c r="AA25" s="1">
        <v>6.1999999999999998E-3</v>
      </c>
      <c r="AB25" s="1">
        <f t="shared" si="0"/>
        <v>0.30242817903011865</v>
      </c>
    </row>
    <row r="26" spans="2:28" x14ac:dyDescent="0.25">
      <c r="B26" s="23">
        <v>3200</v>
      </c>
      <c r="C26" s="24">
        <v>49</v>
      </c>
      <c r="D26" s="24">
        <v>7.9500000000000039E-3</v>
      </c>
      <c r="E26" s="24">
        <v>0.42771084337349397</v>
      </c>
      <c r="F26" s="24">
        <v>3.7500763242419022E-2</v>
      </c>
      <c r="G26" s="24">
        <v>3.4874932582901565E-2</v>
      </c>
      <c r="H26" s="24">
        <v>3.7816453493272083E-2</v>
      </c>
      <c r="I26" s="25">
        <v>3.5600649870152559E-2</v>
      </c>
      <c r="J26" s="24">
        <v>4.3137981450050468E-2</v>
      </c>
      <c r="K26" s="40">
        <v>0.15</v>
      </c>
      <c r="L26" s="26">
        <v>0.58238613417082186</v>
      </c>
      <c r="M26" s="26">
        <v>0.93833440930408862</v>
      </c>
      <c r="N26" s="24">
        <v>0.97368911128116775</v>
      </c>
      <c r="O26" s="24">
        <v>2.79733095436915</v>
      </c>
      <c r="P26" s="26">
        <v>1.1896272416299212</v>
      </c>
      <c r="Q26" s="24">
        <v>7.3382232544767015E-2</v>
      </c>
      <c r="R26" s="24">
        <v>1.2490486471564839</v>
      </c>
      <c r="S26" s="27">
        <f>Table2[[#This Row],[Fr]]*Table2[[#This Row],[b/wnc,max]]</f>
        <v>1.629126760511425</v>
      </c>
      <c r="T26" s="28">
        <v>5.8750500000000011E-2</v>
      </c>
      <c r="U26" s="24">
        <v>1.079162424698149</v>
      </c>
      <c r="V26" s="24">
        <v>6.7118392873573657E-2</v>
      </c>
      <c r="W26" s="29"/>
      <c r="X26" s="24">
        <f>Table2[[#This Row],[Qb]]/((0.11+Table2[[#This Row],[h US 4]]*2.24)*1000*SQRT(1.68*9.81*0.01368^3))</f>
        <v>0.34702485901559832</v>
      </c>
      <c r="Y26" s="24">
        <f>IF(Table2[[#This Row],[Qb]]&gt;0,Table2[[#This Row],[b]]/(Table2[[#This Row],[Q ]]*$I$7+$I$8),Table2[[#This Row],[b]]/(Table2[[#This Row],[Q ]]*$I$4+$I$5))</f>
        <v>3.5417869428516173</v>
      </c>
      <c r="AA26" s="1">
        <v>6.3E-3</v>
      </c>
      <c r="AB26" s="1">
        <f t="shared" si="0"/>
        <v>0.31137359861366853</v>
      </c>
    </row>
    <row r="27" spans="2:28" x14ac:dyDescent="0.25">
      <c r="B27" s="23">
        <v>3200</v>
      </c>
      <c r="C27" s="24">
        <v>51</v>
      </c>
      <c r="D27" s="24">
        <v>8.171249999999998E-3</v>
      </c>
      <c r="E27" s="24">
        <v>0.44303797468354428</v>
      </c>
      <c r="F27" s="25">
        <v>3.5993426658549023E-2</v>
      </c>
      <c r="G27" s="25">
        <v>3.4026482307613813E-2</v>
      </c>
      <c r="H27" s="25">
        <v>3.7732042315134016E-2</v>
      </c>
      <c r="I27" s="25">
        <v>3.8186282973568866E-2</v>
      </c>
      <c r="J27" s="25">
        <v>4.4358774213959097E-2</v>
      </c>
      <c r="K27" s="40">
        <v>0.15</v>
      </c>
      <c r="L27" s="26">
        <v>0.5775250639177143</v>
      </c>
      <c r="M27" s="26">
        <v>1.0590396656093377</v>
      </c>
      <c r="N27" s="24">
        <v>0.97564598402434233</v>
      </c>
      <c r="O27" s="24">
        <v>2.5113891107336115</v>
      </c>
      <c r="P27" s="26">
        <v>1.1227951743708002</v>
      </c>
      <c r="Q27" s="24">
        <v>6.3181018282390852E-2</v>
      </c>
      <c r="R27" s="24">
        <v>1.0658194615174963</v>
      </c>
      <c r="S27" s="27">
        <f>Table2[[#This Row],[Fr]]*Table2[[#This Row],[b/wnc,max]]</f>
        <v>1.4503901566986805</v>
      </c>
      <c r="T27" s="28">
        <v>5.92792875E-2</v>
      </c>
      <c r="U27" s="24">
        <v>0.87648952369405297</v>
      </c>
      <c r="V27" s="24">
        <v>5.5480841151547458E-2</v>
      </c>
      <c r="W27" s="29"/>
      <c r="X27" s="24">
        <f>Table2[[#This Row],[Qb]]/((0.11+Table2[[#This Row],[h US 4]]*2.24)*1000*SQRT(1.68*9.81*0.01368^3))</f>
        <v>0.34881335659891177</v>
      </c>
      <c r="Y27" s="24">
        <f>IF(Table2[[#This Row],[Qb]]&gt;0,Table2[[#This Row],[b]]/(Table2[[#This Row],[Q ]]*$I$7+$I$8),Table2[[#This Row],[b]]/(Table2[[#This Row],[Q ]]*$I$4+$I$5))</f>
        <v>3.4985117360326341</v>
      </c>
      <c r="AA27" s="1">
        <v>6.4000000000000003E-3</v>
      </c>
      <c r="AB27" s="1">
        <f t="shared" si="0"/>
        <v>0.32015929286778722</v>
      </c>
    </row>
    <row r="28" spans="2:28" x14ac:dyDescent="0.25">
      <c r="B28" s="23">
        <v>3200</v>
      </c>
      <c r="C28" s="24">
        <v>55</v>
      </c>
      <c r="D28" s="24">
        <v>8.3693181818181861E-3</v>
      </c>
      <c r="E28" s="24">
        <v>0.44252873563218392</v>
      </c>
      <c r="F28" s="24">
        <v>3.6512450268210338E-2</v>
      </c>
      <c r="G28" s="24">
        <v>3.3447671348258802E-2</v>
      </c>
      <c r="H28" s="24">
        <v>3.6842934485403801E-2</v>
      </c>
      <c r="I28" s="25">
        <v>3.6766065002670927E-2</v>
      </c>
      <c r="J28" s="24">
        <v>4.4008202552489904E-2</v>
      </c>
      <c r="K28" s="40">
        <v>0.15</v>
      </c>
      <c r="L28" s="26">
        <v>0.57324164999327087</v>
      </c>
      <c r="M28" s="26">
        <v>0.95857471787943216</v>
      </c>
      <c r="N28" s="24">
        <v>0.94761827417335009</v>
      </c>
      <c r="O28" s="24">
        <v>2.7678683839531359</v>
      </c>
      <c r="P28" s="26">
        <v>1.1789229046905303</v>
      </c>
      <c r="Q28" s="24">
        <v>7.3074287796069198E-2</v>
      </c>
      <c r="R28" s="24">
        <v>1.2229459744674949</v>
      </c>
      <c r="S28" s="27">
        <f>Table2[[#This Row],[Fr]]*Table2[[#This Row],[b/wnc,max]]</f>
        <v>1.5866574393815038</v>
      </c>
      <c r="T28" s="28">
        <v>5.9752670454545465E-2</v>
      </c>
      <c r="U28" s="24">
        <v>1.0298201728340672</v>
      </c>
      <c r="V28" s="24">
        <v>6.6160217458907572E-2</v>
      </c>
      <c r="W28" s="29"/>
      <c r="X28" s="24">
        <f>Table2[[#This Row],[Qb]]/((0.11+Table2[[#This Row],[h US 4]]*2.24)*1000*SQRT(1.68*9.81*0.01368^3))</f>
        <v>0.35417465645822016</v>
      </c>
      <c r="Y28" s="24">
        <f>IF(Table2[[#This Row],[Qb]]&gt;0,Table2[[#This Row],[b]]/(Table2[[#This Row],[Q ]]*$I$7+$I$8),Table2[[#This Row],[b]]/(Table2[[#This Row],[Q ]]*$I$4+$I$5))</f>
        <v>3.4606581648443235</v>
      </c>
      <c r="AA28" s="1">
        <v>6.4999999999999997E-3</v>
      </c>
      <c r="AB28" s="1">
        <f t="shared" si="0"/>
        <v>0.32879054356083603</v>
      </c>
    </row>
    <row r="29" spans="2:28" x14ac:dyDescent="0.25">
      <c r="B29" s="23">
        <v>3200</v>
      </c>
      <c r="C29" s="24">
        <v>58</v>
      </c>
      <c r="D29" s="24">
        <v>8.7433333333333321E-3</v>
      </c>
      <c r="E29" s="24">
        <v>0.4438202247191011</v>
      </c>
      <c r="F29" s="25">
        <v>3.8320321604140374E-2</v>
      </c>
      <c r="G29" s="25">
        <v>3.5798621282658614E-2</v>
      </c>
      <c r="H29" s="25">
        <v>3.8462117021795104E-2</v>
      </c>
      <c r="I29" s="25">
        <v>3.9561653391966357E-2</v>
      </c>
      <c r="J29" s="25">
        <v>4.571228885268671E-2</v>
      </c>
      <c r="K29" s="40">
        <v>0.15</v>
      </c>
      <c r="L29" s="26">
        <v>0.5653240932747059</v>
      </c>
      <c r="M29" s="52">
        <v>1.0739060856530487</v>
      </c>
      <c r="N29" s="24">
        <v>0.9049819710593956</v>
      </c>
      <c r="O29" s="24">
        <v>2.5086301040084829</v>
      </c>
      <c r="P29" s="26">
        <v>1.1180003357642951</v>
      </c>
      <c r="Q29" s="24">
        <v>6.408878105959756E-2</v>
      </c>
      <c r="R29" s="24">
        <v>1.0567586028711309</v>
      </c>
      <c r="S29" s="27">
        <f>Table2[[#This Row],[Fr]]*Table2[[#This Row],[b/wnc,max]]</f>
        <v>1.4181890389102267</v>
      </c>
      <c r="T29" s="28">
        <v>6.0646566666666665E-2</v>
      </c>
      <c r="U29" s="24">
        <v>0.84916682404242294</v>
      </c>
      <c r="V29" s="24">
        <v>5.5979567547834695E-2</v>
      </c>
      <c r="W29" s="29"/>
      <c r="X29" s="24">
        <f>Table2[[#This Row],[Qb]]/((0.11+Table2[[#This Row],[h US 4]]*2.24)*1000*SQRT(1.68*9.81*0.01368^3))</f>
        <v>0.34400912882499129</v>
      </c>
      <c r="Y29" s="24">
        <f>IF(Table2[[#This Row],[Qb]]&gt;0,Table2[[#This Row],[b]]/(Table2[[#This Row],[Q ]]*$I$7+$I$8),Table2[[#This Row],[b]]/(Table2[[#This Row],[Q ]]*$I$4+$I$5))</f>
        <v>3.391367792455894</v>
      </c>
      <c r="AA29" s="1">
        <v>6.6E-3</v>
      </c>
      <c r="AB29" s="1">
        <f t="shared" si="0"/>
        <v>0.33727237990524017</v>
      </c>
    </row>
    <row r="30" spans="2:28" x14ac:dyDescent="0.25">
      <c r="B30" s="23">
        <v>3200</v>
      </c>
      <c r="C30" s="24">
        <v>60</v>
      </c>
      <c r="D30" s="24">
        <v>8.7415730337078654E-3</v>
      </c>
      <c r="E30" s="24">
        <v>0.47727272727272729</v>
      </c>
      <c r="F30" s="25">
        <v>3.8495103499211848E-2</v>
      </c>
      <c r="G30" s="25">
        <v>3.5267031360653268E-2</v>
      </c>
      <c r="H30" s="25">
        <v>3.9493016055448561E-2</v>
      </c>
      <c r="I30" s="25">
        <v>3.9977940591784979E-2</v>
      </c>
      <c r="J30" s="25">
        <v>4.5181437510668242E-2</v>
      </c>
      <c r="K30" s="40">
        <v>0.15</v>
      </c>
      <c r="L30" s="26">
        <v>0.56536084490200778</v>
      </c>
      <c r="M30" s="26">
        <v>1.0961328714512855</v>
      </c>
      <c r="N30" s="24">
        <v>0.97340761398198017</v>
      </c>
      <c r="O30" s="24">
        <v>2.4574586236361649</v>
      </c>
      <c r="P30" s="26">
        <v>1.1062544272801704</v>
      </c>
      <c r="Q30" s="24">
        <v>6.2206226467969403E-2</v>
      </c>
      <c r="R30" s="24">
        <v>1.0257883586489358</v>
      </c>
      <c r="S30" s="27">
        <f>Table2[[#This Row],[Fr]]*Table2[[#This Row],[b/wnc,max]]</f>
        <v>1.3893508837706674</v>
      </c>
      <c r="T30" s="28">
        <v>6.0642359550561797E-2</v>
      </c>
      <c r="U30" s="24">
        <v>0.79894689162302579</v>
      </c>
      <c r="V30" s="24">
        <v>5.2662866342746979E-2</v>
      </c>
      <c r="W30" s="29"/>
      <c r="X30" s="24">
        <f>Table2[[#This Row],[Qb]]/((0.11+Table2[[#This Row],[h US 4]]*2.24)*1000*SQRT(1.68*9.81*0.01368^3))</f>
        <v>0.36820977876243466</v>
      </c>
      <c r="Y30" s="24">
        <f>IF(Table2[[#This Row],[Qb]]&gt;0,Table2[[#This Row],[b]]/(Table2[[#This Row],[Q ]]*$I$7+$I$8),Table2[[#This Row],[b]]/(Table2[[#This Row],[Q ]]*$I$4+$I$5))</f>
        <v>3.3916874076463901</v>
      </c>
      <c r="AA30" s="1">
        <v>6.7000000000000002E-3</v>
      </c>
      <c r="AB30" s="1">
        <f t="shared" si="0"/>
        <v>0.34560959424691973</v>
      </c>
    </row>
    <row r="31" spans="2:28" x14ac:dyDescent="0.25">
      <c r="B31" s="23">
        <v>3200</v>
      </c>
      <c r="C31" s="24">
        <v>64</v>
      </c>
      <c r="D31" s="24">
        <v>8.9268656716418003E-3</v>
      </c>
      <c r="E31" s="24">
        <v>0.5</v>
      </c>
      <c r="F31" s="25">
        <v>3.6912478269788752E-2</v>
      </c>
      <c r="G31" s="25">
        <v>3.6326533727203368E-2</v>
      </c>
      <c r="H31" s="25">
        <v>3.9330979460017922E-2</v>
      </c>
      <c r="I31" s="25">
        <v>4.0763134625972655E-2</v>
      </c>
      <c r="J31" s="25">
        <v>4.6521209304153009E-2</v>
      </c>
      <c r="K31" s="40">
        <v>0.15</v>
      </c>
      <c r="L31" s="26">
        <v>0.56151833857808942</v>
      </c>
      <c r="M31" s="26">
        <v>1.1189510540727781</v>
      </c>
      <c r="N31" s="24">
        <v>0.99700328903364466</v>
      </c>
      <c r="O31" s="24">
        <v>2.415978337810651</v>
      </c>
      <c r="P31" s="26">
        <v>1.0957083257141098</v>
      </c>
      <c r="Q31" s="24">
        <v>6.1025333898949326E-2</v>
      </c>
      <c r="R31" s="24">
        <v>0.9990198108953271</v>
      </c>
      <c r="S31" s="27">
        <f>Table2[[#This Row],[Fr]]*Table2[[#This Row],[b/wnc,max]]</f>
        <v>1.3566161422880907</v>
      </c>
      <c r="T31" s="28">
        <v>6.1085208955223902E-2</v>
      </c>
      <c r="U31" s="24">
        <v>0.78945373388180973</v>
      </c>
      <c r="V31" s="24">
        <v>5.2654211592414547E-2</v>
      </c>
      <c r="W31" s="29"/>
      <c r="X31" s="24">
        <f>Table2[[#This Row],[Qb]]/((0.11+Table2[[#This Row],[h US 4]]*2.24)*1000*SQRT(1.68*9.81*0.01368^3))</f>
        <v>0.38237334718703703</v>
      </c>
      <c r="Y31" s="24">
        <f>IF(Table2[[#This Row],[Qb]]&gt;0,Table2[[#This Row],[b]]/(Table2[[#This Row],[Q ]]*$I$7+$I$8),Table2[[#This Row],[b]]/(Table2[[#This Row],[Q ]]*$I$4+$I$5))</f>
        <v>3.3583714107855287</v>
      </c>
      <c r="AA31" s="1">
        <v>6.7999999999999996E-3</v>
      </c>
      <c r="AB31" s="1">
        <f t="shared" si="0"/>
        <v>0.35380675656223115</v>
      </c>
    </row>
    <row r="32" spans="2:28" x14ac:dyDescent="0.25">
      <c r="B32" s="23">
        <v>3200</v>
      </c>
      <c r="C32" s="24">
        <v>67</v>
      </c>
      <c r="D32" s="24">
        <v>9.0800000000000013E-3</v>
      </c>
      <c r="E32" s="24">
        <v>0.5067567567567568</v>
      </c>
      <c r="F32" s="25">
        <v>3.8392813222177358E-2</v>
      </c>
      <c r="G32" s="25">
        <v>3.6183985556409705E-2</v>
      </c>
      <c r="H32" s="25">
        <v>3.9129004478166841E-2</v>
      </c>
      <c r="I32" s="25">
        <v>4.1498144301586312E-2</v>
      </c>
      <c r="J32" s="25">
        <v>4.8487347394248682E-2</v>
      </c>
      <c r="K32" s="40">
        <v>0.15</v>
      </c>
      <c r="L32" s="26">
        <v>0.55838191578106355</v>
      </c>
      <c r="M32" s="26">
        <v>1.1420292914002403</v>
      </c>
      <c r="N32" s="24">
        <v>0.99256072872205503</v>
      </c>
      <c r="O32" s="24">
        <v>2.3728966161021021</v>
      </c>
      <c r="P32" s="26">
        <v>1.0850387448226433</v>
      </c>
      <c r="Q32" s="24">
        <v>5.9730522467803387E-2</v>
      </c>
      <c r="R32" s="24">
        <v>0.97199928508805988</v>
      </c>
      <c r="S32" s="27">
        <f>Table2[[#This Row],[Fr]]*Table2[[#This Row],[b/wnc,max]]</f>
        <v>1.3249825584494948</v>
      </c>
      <c r="T32" s="28">
        <v>6.1451200000000004E-2</v>
      </c>
      <c r="U32" s="24">
        <v>0.7938756325247579</v>
      </c>
      <c r="V32" s="24">
        <v>5.3442657700363348E-2</v>
      </c>
      <c r="W32" s="29"/>
      <c r="X32" s="24">
        <f>Table2[[#This Row],[Qb]]/((0.11+Table2[[#This Row],[h US 4]]*2.24)*1000*SQRT(1.68*9.81*0.01368^3))</f>
        <v>0.38439674182789124</v>
      </c>
      <c r="Y32" s="24">
        <f>IF(Table2[[#This Row],[Qb]]&gt;0,Table2[[#This Row],[b]]/(Table2[[#This Row],[Q ]]*$I$7+$I$8),Table2[[#This Row],[b]]/(Table2[[#This Row],[Q ]]*$I$4+$I$5))</f>
        <v>3.3313275480152638</v>
      </c>
      <c r="AA32" s="1">
        <v>6.8999999999999999E-3</v>
      </c>
      <c r="AB32" s="1">
        <f t="shared" si="0"/>
        <v>0.36186822786913897</v>
      </c>
    </row>
    <row r="33" spans="2:28" x14ac:dyDescent="0.25">
      <c r="B33" s="23">
        <v>3200</v>
      </c>
      <c r="C33" s="24">
        <v>69</v>
      </c>
      <c r="D33" s="24">
        <v>9.127999999999999E-3</v>
      </c>
      <c r="E33" s="24">
        <v>0.51515151515151514</v>
      </c>
      <c r="F33" s="25">
        <v>3.9559922537682479E-2</v>
      </c>
      <c r="G33" s="25">
        <v>3.6730346474825683E-2</v>
      </c>
      <c r="H33" s="25">
        <v>4.0434084486188272E-2</v>
      </c>
      <c r="I33" s="25">
        <v>4.2295104300376217E-2</v>
      </c>
      <c r="J33" s="25">
        <v>4.950381074077137E-2</v>
      </c>
      <c r="K33" s="40">
        <v>0.15</v>
      </c>
      <c r="L33" s="26">
        <v>0.55740600306167487</v>
      </c>
      <c r="M33" s="26">
        <v>1.1773278649270524</v>
      </c>
      <c r="N33" s="24">
        <v>1.0034963101860452</v>
      </c>
      <c r="O33" s="24">
        <v>2.2979827353011939</v>
      </c>
      <c r="P33" s="26">
        <v>1.0672806840511062</v>
      </c>
      <c r="Q33" s="24">
        <v>5.7103982998489441E-2</v>
      </c>
      <c r="R33" s="24">
        <v>0.92752586168596918</v>
      </c>
      <c r="S33" s="27">
        <f>Table2[[#This Row],[Fr]]*Table2[[#This Row],[b/wnc,max]]</f>
        <v>1.2809093715889732</v>
      </c>
      <c r="T33" s="28">
        <v>6.1565919999999996E-2</v>
      </c>
      <c r="U33" s="24">
        <v>0.7619858735116144</v>
      </c>
      <c r="V33" s="24">
        <v>5.1440963056718407E-2</v>
      </c>
      <c r="W33" s="29"/>
      <c r="X33" s="24">
        <f>Table2[[#This Row],[Qb]]/((0.11+Table2[[#This Row],[h US 4]]*2.24)*1000*SQRT(1.68*9.81*0.01368^3))</f>
        <v>0.38735734855861698</v>
      </c>
      <c r="Y33" s="24">
        <f>IF(Table2[[#This Row],[Qb]]&gt;0,Table2[[#This Row],[b]]/(Table2[[#This Row],[Q ]]*$I$7+$I$8),Table2[[#This Row],[b]]/(Table2[[#This Row],[Q ]]*$I$4+$I$5))</f>
        <v>3.3229400739964854</v>
      </c>
      <c r="AA33" s="1">
        <v>7.0000000000000097E-3</v>
      </c>
      <c r="AB33" s="1">
        <f t="shared" si="0"/>
        <v>0.36979817264837322</v>
      </c>
    </row>
    <row r="34" spans="2:28" x14ac:dyDescent="0.25">
      <c r="B34" s="23">
        <v>3200</v>
      </c>
      <c r="C34" s="24">
        <v>72</v>
      </c>
      <c r="D34" s="24">
        <v>9.2850000000000068E-3</v>
      </c>
      <c r="E34" s="24">
        <v>0.51898734177215189</v>
      </c>
      <c r="F34" s="25">
        <v>4.0202346372450348E-2</v>
      </c>
      <c r="G34" s="25">
        <v>3.8200108633606754E-2</v>
      </c>
      <c r="H34" s="25">
        <v>4.081769222987134E-2</v>
      </c>
      <c r="I34" s="25">
        <v>4.3997153733265598E-2</v>
      </c>
      <c r="J34" s="25">
        <v>4.9227026545580199E-2</v>
      </c>
      <c r="K34" s="40">
        <v>0.15</v>
      </c>
      <c r="L34" s="26">
        <v>0.55423764635259809</v>
      </c>
      <c r="M34" s="26">
        <v>1.2442583728818983</v>
      </c>
      <c r="N34" s="24">
        <v>0.99345738389013605</v>
      </c>
      <c r="O34" s="24">
        <v>2.1625892151665962</v>
      </c>
      <c r="P34" s="26">
        <v>1.0344416731946162</v>
      </c>
      <c r="Q34" s="24">
        <v>5.2545006113662258E-2</v>
      </c>
      <c r="R34" s="24">
        <v>0.84830530452957764</v>
      </c>
      <c r="S34" s="27">
        <f>Table2[[#This Row],[Fr]]*Table2[[#This Row],[b/wnc,max]]</f>
        <v>1.1985883566414466</v>
      </c>
      <c r="T34" s="28">
        <v>6.1941150000000014E-2</v>
      </c>
      <c r="U34" s="24">
        <v>0.66094206132883526</v>
      </c>
      <c r="V34" s="24">
        <v>4.5021531458617481E-2</v>
      </c>
      <c r="W34" s="29"/>
      <c r="X34" s="24">
        <f>Table2[[#This Row],[Qb]]/((0.11+Table2[[#This Row],[h US 4]]*2.24)*1000*SQRT(1.68*9.81*0.01368^3))</f>
        <v>0.38310756968646631</v>
      </c>
      <c r="Y34" s="24">
        <f>IF(Table2[[#This Row],[Qb]]&gt;0,Table2[[#This Row],[b]]/(Table2[[#This Row],[Q ]]*$I$7+$I$8),Table2[[#This Row],[b]]/(Table2[[#This Row],[Q ]]*$I$4+$I$5))</f>
        <v>3.2957986308625675</v>
      </c>
      <c r="AA34" s="1">
        <v>7.1000000000000099E-3</v>
      </c>
      <c r="AB34" s="1">
        <f t="shared" si="0"/>
        <v>0.37760057036064509</v>
      </c>
    </row>
    <row r="35" spans="2:28" x14ac:dyDescent="0.25">
      <c r="B35" s="23">
        <v>3200</v>
      </c>
      <c r="C35" s="24">
        <v>76</v>
      </c>
      <c r="D35" s="24">
        <v>9.6608695652173945E-3</v>
      </c>
      <c r="E35" s="24">
        <v>0.51470588235294112</v>
      </c>
      <c r="F35" s="25">
        <v>4.141005283509528E-2</v>
      </c>
      <c r="G35" s="25">
        <v>3.7948832450361146E-2</v>
      </c>
      <c r="H35" s="25">
        <v>4.1283080418010799E-2</v>
      </c>
      <c r="I35" s="25">
        <v>4.4957484883357518E-2</v>
      </c>
      <c r="J35" s="25">
        <v>5.1326321612469784E-2</v>
      </c>
      <c r="K35" s="40">
        <v>0.15</v>
      </c>
      <c r="L35" s="26">
        <v>0.5467967397274236</v>
      </c>
      <c r="M35" s="26">
        <v>1.2576001438491882</v>
      </c>
      <c r="N35" s="24">
        <v>0.94722885363630638</v>
      </c>
      <c r="O35" s="24">
        <v>2.1559805740727831</v>
      </c>
      <c r="P35" s="26">
        <v>1.0321410531859432</v>
      </c>
      <c r="Q35" s="24">
        <v>5.2919909224899031E-2</v>
      </c>
      <c r="R35" s="24">
        <v>0.84214431261203659</v>
      </c>
      <c r="S35" s="27">
        <f>Table2[[#This Row],[Fr]]*Table2[[#This Row],[b/wnc,max]]</f>
        <v>1.1788831488186569</v>
      </c>
      <c r="T35" s="28">
        <v>6.283947826086958E-2</v>
      </c>
      <c r="U35" s="24">
        <v>0.67040385304594086</v>
      </c>
      <c r="V35" s="24">
        <v>4.6582662627035518E-2</v>
      </c>
      <c r="W35" s="29"/>
      <c r="X35" s="24">
        <f>Table2[[#This Row],[Qb]]/((0.11+Table2[[#This Row],[h US 4]]*2.24)*1000*SQRT(1.68*9.81*0.01368^3))</f>
        <v>0.37606808755893106</v>
      </c>
      <c r="Y35" s="24">
        <f>IF(Table2[[#This Row],[Qb]]&gt;0,Table2[[#This Row],[b]]/(Table2[[#This Row],[Q ]]*$I$7+$I$8),Table2[[#This Row],[b]]/(Table2[[#This Row],[Q ]]*$I$4+$I$5))</f>
        <v>3.232586834051562</v>
      </c>
      <c r="AA35" s="1">
        <v>7.2000000000000102E-3</v>
      </c>
      <c r="AB35" s="1">
        <f t="shared" si="0"/>
        <v>0.38527922613743826</v>
      </c>
    </row>
    <row r="36" spans="2:28" x14ac:dyDescent="0.25">
      <c r="B36" s="23">
        <v>3200</v>
      </c>
      <c r="C36" s="24">
        <v>78</v>
      </c>
      <c r="D36" s="24">
        <v>9.8000000000000014E-3</v>
      </c>
      <c r="E36" s="24">
        <v>0.51898734177215189</v>
      </c>
      <c r="F36" s="24">
        <v>3.6474540873281759E-2</v>
      </c>
      <c r="G36" s="24">
        <v>3.8227613215934819E-2</v>
      </c>
      <c r="H36" s="24">
        <v>4.0917789594064814E-2</v>
      </c>
      <c r="I36" s="25">
        <v>4.2814693535801161E-2</v>
      </c>
      <c r="J36" s="24">
        <v>4.7649935248595954E-2</v>
      </c>
      <c r="K36" s="40">
        <v>0.15</v>
      </c>
      <c r="L36" s="26">
        <v>0.54409285708311061</v>
      </c>
      <c r="M36" s="26">
        <v>1.1430826157315368</v>
      </c>
      <c r="N36" s="24">
        <v>0.94205283195851619</v>
      </c>
      <c r="O36" s="24">
        <v>2.4085891946093194</v>
      </c>
      <c r="P36" s="26">
        <v>1.0914920138393536</v>
      </c>
      <c r="Q36" s="24">
        <v>6.2408165443520423E-2</v>
      </c>
      <c r="R36" s="24">
        <v>0.98790865325651267</v>
      </c>
      <c r="S36" s="27">
        <f>Table2[[#This Row],[Fr]]*Table2[[#This Row],[b/wnc,max]]</f>
        <v>1.3104961764344929</v>
      </c>
      <c r="T36" s="28">
        <v>6.3172000000000006E-2</v>
      </c>
      <c r="U36" s="24">
        <v>0.73493754244560128</v>
      </c>
      <c r="V36" s="24">
        <v>5.1416114896877051E-2</v>
      </c>
      <c r="W36" s="29"/>
      <c r="X36" s="24">
        <f>Table2[[#This Row],[Qb]]/((0.11+Table2[[#This Row],[h US 4]]*2.24)*1000*SQRT(1.68*9.81*0.01368^3))</f>
        <v>0.38803577249744015</v>
      </c>
      <c r="Y36" s="24">
        <f>IF(Table2[[#This Row],[Qb]]&gt;0,Table2[[#This Row],[b]]/(Table2[[#This Row],[Q ]]*$I$7+$I$8),Table2[[#This Row],[b]]/(Table2[[#This Row],[Q ]]*$I$4+$I$5))</f>
        <v>3.2097991439838114</v>
      </c>
      <c r="AA36" s="1">
        <v>7.3000000000000096E-3</v>
      </c>
      <c r="AB36" s="1">
        <f t="shared" si="0"/>
        <v>0.39283778071522502</v>
      </c>
    </row>
    <row r="37" spans="2:28" x14ac:dyDescent="0.25">
      <c r="B37" s="23">
        <v>3200</v>
      </c>
      <c r="C37" s="24">
        <v>81</v>
      </c>
      <c r="D37" s="24">
        <v>9.717999999999994E-3</v>
      </c>
      <c r="E37" s="24">
        <v>7.575757575757576E-2</v>
      </c>
      <c r="F37" s="24">
        <v>3.9865838476252614E-2</v>
      </c>
      <c r="G37" s="24">
        <v>3.5789913816037057E-2</v>
      </c>
      <c r="H37" s="24">
        <v>7.1168264423416241E-2</v>
      </c>
      <c r="I37" s="25">
        <v>9.3000821901008668E-2</v>
      </c>
      <c r="J37" s="24">
        <v>3.9172309653381511E-2</v>
      </c>
      <c r="K37" s="40">
        <v>0.1</v>
      </c>
      <c r="L37" s="26">
        <v>0.3637888084131809</v>
      </c>
      <c r="M37" s="26">
        <v>1.8390100966738221</v>
      </c>
      <c r="N37" s="24">
        <v>0.13862632306598879</v>
      </c>
      <c r="O37" s="24">
        <v>0.4790051417684465</v>
      </c>
      <c r="P37" s="26">
        <v>0.50040136367365218</v>
      </c>
      <c r="Q37" s="24">
        <v>5.7999739723273982E-3</v>
      </c>
      <c r="R37" s="24">
        <v>9.2098134692020855E-2</v>
      </c>
      <c r="S37" s="27">
        <f>Table2[[#This Row],[Fr]]*Table2[[#This Row],[b/wnc,max]]</f>
        <v>0.17425670974772994</v>
      </c>
      <c r="T37" s="28">
        <v>6.2976019999999994E-2</v>
      </c>
      <c r="U37" s="24"/>
      <c r="V37" s="24"/>
      <c r="W37" s="29">
        <v>1.0614707731182598</v>
      </c>
      <c r="X37" s="24">
        <f>Table2[[#This Row],[Qb]]/((0.11+Table2[[#This Row],[h US 4]]*2.24)*1000*SQRT(1.68*9.81*0.01368^3))</f>
        <v>3.6638808358190944E-2</v>
      </c>
      <c r="Y37" s="24">
        <f>IF(Table2[[#This Row],[Qb]]&gt;0,Table2[[#This Row],[b]]/(Table2[[#This Row],[Q ]]*$I$7+$I$8),Table2[[#This Row],[b]]/(Table2[[#This Row],[Q ]]*$I$4+$I$5))</f>
        <v>2.148793733394335</v>
      </c>
      <c r="AA37" s="1">
        <v>7.4000000000000099E-3</v>
      </c>
      <c r="AB37" s="1">
        <f t="shared" si="0"/>
        <v>0.40027971967622644</v>
      </c>
    </row>
    <row r="38" spans="2:28" x14ac:dyDescent="0.25">
      <c r="B38" s="23">
        <v>3200</v>
      </c>
      <c r="C38" s="24">
        <v>84</v>
      </c>
      <c r="D38" s="24">
        <v>9.4993377483443605E-3</v>
      </c>
      <c r="E38" s="24">
        <v>8.666666666666667E-2</v>
      </c>
      <c r="F38" s="24">
        <v>3.9928953322729388E-2</v>
      </c>
      <c r="G38" s="24">
        <v>3.6248266222660565E-2</v>
      </c>
      <c r="H38" s="24">
        <v>7.0888941204460917E-2</v>
      </c>
      <c r="I38" s="25">
        <v>9.1669916836928045E-2</v>
      </c>
      <c r="J38" s="24">
        <v>3.9580542802440312E-2</v>
      </c>
      <c r="K38" s="40">
        <v>0.1</v>
      </c>
      <c r="L38" s="26">
        <v>0.36664658854583809</v>
      </c>
      <c r="M38" s="26">
        <v>1.8344558074020614</v>
      </c>
      <c r="N38" s="24">
        <v>0.16215079252426232</v>
      </c>
      <c r="O38" s="24">
        <v>0.48307964418354282</v>
      </c>
      <c r="P38" s="26">
        <v>0.50201849815447996</v>
      </c>
      <c r="Q38" s="24">
        <v>5.8394652873696024E-3</v>
      </c>
      <c r="R38" s="24">
        <v>9.3501133283637336E-2</v>
      </c>
      <c r="S38" s="27">
        <f>Table2[[#This Row],[Fr]]*Table2[[#This Row],[b/wnc,max]]</f>
        <v>0.17711950353583331</v>
      </c>
      <c r="T38" s="28">
        <v>6.2453417218543028E-2</v>
      </c>
      <c r="U38" s="24"/>
      <c r="V38" s="24"/>
      <c r="W38" s="29">
        <v>1.0588328010531036</v>
      </c>
      <c r="X38" s="24">
        <f>Table2[[#This Row],[Qb]]/((0.11+Table2[[#This Row],[h US 4]]*2.24)*1000*SQRT(1.68*9.81*0.01368^3))</f>
        <v>4.2311058875721244E-2</v>
      </c>
      <c r="Y38" s="24">
        <f>IF(Table2[[#This Row],[Qb]]&gt;0,Table2[[#This Row],[b]]/(Table2[[#This Row],[Q ]]*$I$7+$I$8),Table2[[#This Row],[b]]/(Table2[[#This Row],[Q ]]*$I$4+$I$5))</f>
        <v>2.1729685590840604</v>
      </c>
      <c r="AA38" s="1">
        <v>7.5000000000000101E-3</v>
      </c>
      <c r="AB38" s="1">
        <f t="shared" si="0"/>
        <v>0.40760838205276251</v>
      </c>
    </row>
    <row r="39" spans="2:28" x14ac:dyDescent="0.25">
      <c r="B39" s="23">
        <v>3200</v>
      </c>
      <c r="C39" s="24">
        <v>88</v>
      </c>
      <c r="D39" s="24">
        <v>9.4555555555555556E-3</v>
      </c>
      <c r="E39" s="24">
        <v>9.4827586206896547E-2</v>
      </c>
      <c r="F39" s="25">
        <v>3.6034963869720348E-2</v>
      </c>
      <c r="G39" s="25">
        <v>3.4941066730967231E-2</v>
      </c>
      <c r="H39" s="25">
        <v>6.7058593027386593E-2</v>
      </c>
      <c r="I39" s="25">
        <v>9.0526435751864809E-2</v>
      </c>
      <c r="J39" s="25">
        <v>3.8419860606698775E-2</v>
      </c>
      <c r="K39" s="40">
        <v>0.1</v>
      </c>
      <c r="L39" s="26">
        <v>0.36722419822572283</v>
      </c>
      <c r="M39" s="26">
        <v>1.8534456590933264</v>
      </c>
      <c r="N39" s="24">
        <v>0.17823382464962409</v>
      </c>
      <c r="O39" s="24">
        <v>0.4940896837574581</v>
      </c>
      <c r="P39" s="26">
        <v>0.50721457208317267</v>
      </c>
      <c r="Q39" s="24">
        <v>6.0319140147609036E-3</v>
      </c>
      <c r="R39" s="24">
        <v>9.6744703420806835E-2</v>
      </c>
      <c r="S39" s="27">
        <f>Table2[[#This Row],[Fr]]*Table2[[#This Row],[b/wnc,max]]</f>
        <v>0.1814416879694335</v>
      </c>
      <c r="T39" s="28">
        <v>6.2348777777777781E-2</v>
      </c>
      <c r="U39" s="24"/>
      <c r="V39" s="24"/>
      <c r="W39" s="29">
        <v>1.0697776507609047</v>
      </c>
      <c r="X39" s="24">
        <f>Table2[[#This Row],[Qb]]/((0.11+Table2[[#This Row],[h US 4]]*2.24)*1000*SQRT(1.68*9.81*0.01368^3))</f>
        <v>4.6674375782610272E-2</v>
      </c>
      <c r="Y39" s="24">
        <f>IF(Table2[[#This Row],[Qb]]&gt;0,Table2[[#This Row],[b]]/(Table2[[#This Row],[Q ]]*$I$7+$I$8),Table2[[#This Row],[b]]/(Table2[[#This Row],[Q ]]*$I$4+$I$5))</f>
        <v>2.1778745322904332</v>
      </c>
      <c r="AA39" s="1">
        <v>7.6000000000000104E-3</v>
      </c>
      <c r="AB39" s="1">
        <f t="shared" si="0"/>
        <v>0.4148269683468726</v>
      </c>
    </row>
    <row r="40" spans="2:28" x14ac:dyDescent="0.25">
      <c r="B40" s="23">
        <v>3200</v>
      </c>
      <c r="C40" s="24">
        <v>90</v>
      </c>
      <c r="D40" s="24">
        <v>9.032812499999987E-3</v>
      </c>
      <c r="E40" s="24">
        <v>8.6614173228346455E-2</v>
      </c>
      <c r="F40" s="24">
        <v>3.7953945723951388E-2</v>
      </c>
      <c r="G40" s="24">
        <v>3.455515528385026E-2</v>
      </c>
      <c r="H40" s="24">
        <v>6.6884347288415524E-2</v>
      </c>
      <c r="I40" s="25">
        <v>8.8503006361140557E-2</v>
      </c>
      <c r="J40" s="24">
        <v>3.7116960678791777E-2</v>
      </c>
      <c r="K40" s="40">
        <v>0.1</v>
      </c>
      <c r="L40" s="26">
        <v>0.37289643059226157</v>
      </c>
      <c r="M40" s="26">
        <v>1.8310087669393826</v>
      </c>
      <c r="N40" s="24">
        <v>0.17057281541522276</v>
      </c>
      <c r="O40" s="24">
        <v>0.49560966209567908</v>
      </c>
      <c r="P40" s="26">
        <v>0.50750100622851924</v>
      </c>
      <c r="Q40" s="24">
        <v>5.9936551852978436E-3</v>
      </c>
      <c r="R40" s="24">
        <v>9.7714531970062135E-2</v>
      </c>
      <c r="S40" s="27">
        <f>Table2[[#This Row],[Fr]]*Table2[[#This Row],[b/wnc,max]]</f>
        <v>0.18481107396251562</v>
      </c>
      <c r="T40" s="28">
        <v>6.1338421874999972E-2</v>
      </c>
      <c r="U40" s="24"/>
      <c r="V40" s="24"/>
      <c r="W40" s="29">
        <v>1.056816609225558</v>
      </c>
      <c r="X40" s="24">
        <f>Table2[[#This Row],[Qb]]/((0.11+Table2[[#This Row],[h US 4]]*2.24)*1000*SQRT(1.68*9.81*0.01368^3))</f>
        <v>4.3258573048415114E-2</v>
      </c>
      <c r="Y40" s="24">
        <f>IF(Table2[[#This Row],[Qb]]&gt;0,Table2[[#This Row],[b]]/(Table2[[#This Row],[Q ]]*$I$7+$I$8),Table2[[#This Row],[b]]/(Table2[[#This Row],[Q ]]*$I$4+$I$5))</f>
        <v>2.2264096147093992</v>
      </c>
      <c r="AA40" s="1">
        <v>7.7000000000000098E-3</v>
      </c>
      <c r="AB40" s="1">
        <f t="shared" si="0"/>
        <v>0.42193854801205788</v>
      </c>
    </row>
    <row r="41" spans="2:28" x14ac:dyDescent="0.25">
      <c r="B41" s="23">
        <v>3200</v>
      </c>
      <c r="C41" s="24">
        <v>93</v>
      </c>
      <c r="D41" s="24">
        <v>8.8973684210526295E-3</v>
      </c>
      <c r="E41" s="24">
        <v>9.2920353982300891E-2</v>
      </c>
      <c r="F41" s="25">
        <v>3.5787983133833023E-2</v>
      </c>
      <c r="G41" s="25">
        <v>3.4702524022798054E-2</v>
      </c>
      <c r="H41" s="25">
        <v>5.6295961222175027E-2</v>
      </c>
      <c r="I41" s="25">
        <v>7.3253859490417045E-2</v>
      </c>
      <c r="J41" s="25">
        <v>3.9016422334787859E-2</v>
      </c>
      <c r="K41" s="40">
        <v>0.1</v>
      </c>
      <c r="L41" s="26">
        <v>0.37475102563508456</v>
      </c>
      <c r="M41" s="26">
        <v>2.1667318718120527</v>
      </c>
      <c r="N41" s="24">
        <v>0.18593777488131111</v>
      </c>
      <c r="O41" s="24">
        <v>0.73083515835645274</v>
      </c>
      <c r="P41" s="26">
        <v>0.60876878432735049</v>
      </c>
      <c r="Q41" s="24">
        <v>1.0625578529380449E-2</v>
      </c>
      <c r="R41" s="24">
        <v>0.17414781513709901</v>
      </c>
      <c r="S41" s="27">
        <f>Table2[[#This Row],[Fr]]*Table2[[#This Row],[b/wnc,max]]</f>
        <v>0.27388122516426011</v>
      </c>
      <c r="T41" s="28">
        <v>6.1014710526315782E-2</v>
      </c>
      <c r="U41" s="24"/>
      <c r="V41" s="24"/>
      <c r="W41" s="29">
        <v>1.250085389152249</v>
      </c>
      <c r="X41" s="24">
        <f>Table2[[#This Row],[Qb]]/((0.11+Table2[[#This Row],[h US 4]]*2.24)*1000*SQRT(1.68*9.81*0.01368^3))</f>
        <v>5.219170933170568E-2</v>
      </c>
      <c r="Y41" s="24">
        <f>IF(Table2[[#This Row],[Qb]]&gt;0,Table2[[#This Row],[b]]/(Table2[[#This Row],[Q ]]*$I$7+$I$8),Table2[[#This Row],[b]]/(Table2[[#This Row],[Q ]]*$I$4+$I$5))</f>
        <v>2.2424208032263024</v>
      </c>
      <c r="AA41" s="1">
        <v>7.8000000000000101E-3</v>
      </c>
      <c r="AB41" s="1">
        <f t="shared" si="0"/>
        <v>0.42894606643969446</v>
      </c>
    </row>
    <row r="42" spans="2:28" x14ac:dyDescent="0.25">
      <c r="B42" s="23">
        <v>3200</v>
      </c>
      <c r="C42" s="24">
        <v>98</v>
      </c>
      <c r="D42" s="24">
        <v>8.6734042553191469E-3</v>
      </c>
      <c r="E42" s="24">
        <v>0.10752688172043011</v>
      </c>
      <c r="F42" s="24">
        <v>3.7736038437552986E-2</v>
      </c>
      <c r="G42" s="24">
        <v>3.4501926631259359E-2</v>
      </c>
      <c r="H42" s="24">
        <v>5.4439768388595877E-2</v>
      </c>
      <c r="I42" s="25">
        <v>6.9910124070887883E-2</v>
      </c>
      <c r="J42" s="24">
        <v>3.8825349518887088E-2</v>
      </c>
      <c r="K42" s="40">
        <v>0.1</v>
      </c>
      <c r="L42" s="26">
        <v>0.37785850737672178</v>
      </c>
      <c r="M42" s="26">
        <v>2.2043805071298275</v>
      </c>
      <c r="N42" s="24">
        <v>0.22119138545306383</v>
      </c>
      <c r="O42" s="24">
        <v>0.78605196659669041</v>
      </c>
      <c r="P42" s="26">
        <v>0.6303001987578678</v>
      </c>
      <c r="Q42" s="24">
        <v>1.1764162415927716E-2</v>
      </c>
      <c r="R42" s="24">
        <v>0.19451508084200334</v>
      </c>
      <c r="S42" s="27">
        <f>Table2[[#This Row],[Fr]]*Table2[[#This Row],[b/wnc,max]]</f>
        <v>0.29701642281876223</v>
      </c>
      <c r="T42" s="28">
        <v>6.0479436170212758E-2</v>
      </c>
      <c r="U42" s="24"/>
      <c r="V42" s="24"/>
      <c r="W42" s="29">
        <v>1.2716426992946148</v>
      </c>
      <c r="X42" s="24">
        <f>Table2[[#This Row],[Qb]]/((0.11+Table2[[#This Row],[h US 4]]*2.24)*1000*SQRT(1.68*9.81*0.01368^3))</f>
        <v>6.2092732109734566E-2</v>
      </c>
      <c r="Y42" s="24">
        <f>IF(Table2[[#This Row],[Qb]]&gt;0,Table2[[#This Row],[b]]/(Table2[[#This Row],[Q ]]*$I$7+$I$8),Table2[[#This Row],[b]]/(Table2[[#This Row],[Q ]]*$I$4+$I$5))</f>
        <v>2.2694074856114126</v>
      </c>
      <c r="AA42" s="1">
        <v>7.9000000000000094E-3</v>
      </c>
      <c r="AB42" s="1">
        <f t="shared" si="0"/>
        <v>0.43585235148879597</v>
      </c>
    </row>
    <row r="43" spans="2:28" x14ac:dyDescent="0.25">
      <c r="B43" s="23">
        <v>3200</v>
      </c>
      <c r="C43" s="24">
        <v>100</v>
      </c>
      <c r="D43" s="24">
        <v>8.4442307692307716E-3</v>
      </c>
      <c r="E43" s="24">
        <v>0.13106796116504854</v>
      </c>
      <c r="F43" s="25">
        <v>3.5856608858636063E-2</v>
      </c>
      <c r="G43" s="25">
        <v>3.3138337484096524E-2</v>
      </c>
      <c r="H43" s="25">
        <v>5.9894003660127239E-2</v>
      </c>
      <c r="I43" s="25">
        <v>7.179068523859404E-2</v>
      </c>
      <c r="J43" s="25">
        <v>3.9392363270818631E-2</v>
      </c>
      <c r="K43" s="40">
        <v>0.1</v>
      </c>
      <c r="L43" s="26">
        <v>0.38109207169245712</v>
      </c>
      <c r="M43" s="26">
        <v>2.1278425169393373</v>
      </c>
      <c r="N43" s="24">
        <v>0.27781760886293461</v>
      </c>
      <c r="O43" s="24">
        <v>0.72375050640878746</v>
      </c>
      <c r="P43" s="26">
        <v>0.60623091331713896</v>
      </c>
      <c r="Q43" s="24">
        <v>1.0356325272965624E-2</v>
      </c>
      <c r="R43" s="24">
        <v>0.17280209436901178</v>
      </c>
      <c r="S43" s="27">
        <f>Table2[[#This Row],[Fr]]*Table2[[#This Row],[b/wnc,max]]</f>
        <v>0.27581557987578981</v>
      </c>
      <c r="T43" s="28">
        <v>5.9931711538461545E-2</v>
      </c>
      <c r="U43" s="24">
        <v>8.7284953325677782E-3</v>
      </c>
      <c r="V43" s="24">
        <v>5.637883717565656E-4</v>
      </c>
      <c r="W43" s="29">
        <v>1.2276365100739162</v>
      </c>
      <c r="X43" s="24">
        <f>Table2[[#This Row],[Qb]]/((0.11+Table2[[#This Row],[h US 4]]*2.24)*1000*SQRT(1.68*9.81*0.01368^3))</f>
        <v>7.4509514901167209E-2</v>
      </c>
      <c r="Y43" s="24">
        <f>IF(Table2[[#This Row],[Qb]]&gt;0,Table2[[#This Row],[b]]/(Table2[[#This Row],[Q ]]*$I$7+$I$8),Table2[[#This Row],[b]]/(Table2[[#This Row],[Q ]]*$I$4+$I$5))</f>
        <v>2.2977026382565113</v>
      </c>
      <c r="AA43" s="1">
        <v>8.0000000000000106E-3</v>
      </c>
      <c r="AB43" s="1">
        <f t="shared" si="0"/>
        <v>0.44266011959433538</v>
      </c>
    </row>
    <row r="44" spans="2:28" x14ac:dyDescent="0.25">
      <c r="B44" s="23">
        <v>3200</v>
      </c>
      <c r="C44" s="24">
        <v>104</v>
      </c>
      <c r="D44" s="24">
        <v>8.1211764705882358E-3</v>
      </c>
      <c r="E44" s="24">
        <v>0.125</v>
      </c>
      <c r="F44" s="25">
        <v>3.5694242516543039E-2</v>
      </c>
      <c r="G44" s="25">
        <v>3.2737066048684059E-2</v>
      </c>
      <c r="H44" s="25">
        <v>5.2879851486881013E-2</v>
      </c>
      <c r="I44" s="25">
        <v>6.7746304928692672E-2</v>
      </c>
      <c r="J44" s="25">
        <v>3.7905374971459259E-2</v>
      </c>
      <c r="K44" s="40">
        <v>0.1</v>
      </c>
      <c r="L44" s="26">
        <v>0.38574540556681641</v>
      </c>
      <c r="M44" s="26">
        <v>2.1650680380185787</v>
      </c>
      <c r="N44" s="24">
        <v>0.27729635961569732</v>
      </c>
      <c r="O44" s="24">
        <v>0.78610940879553803</v>
      </c>
      <c r="P44" s="26">
        <v>0.63113126522508534</v>
      </c>
      <c r="Q44" s="24">
        <v>1.1612462560812813E-2</v>
      </c>
      <c r="R44" s="24">
        <v>0.19629037808765185</v>
      </c>
      <c r="S44" s="27">
        <f>Table2[[#This Row],[Fr]]*Table2[[#This Row],[b/wnc,max]]</f>
        <v>0.3032380927157251</v>
      </c>
      <c r="T44" s="28">
        <v>5.9159611764705883E-2</v>
      </c>
      <c r="U44" s="24"/>
      <c r="V44" s="24"/>
      <c r="W44" s="29">
        <v>1.2489171670933459</v>
      </c>
      <c r="X44" s="24">
        <f>Table2[[#This Row],[Qb]]/((0.11+Table2[[#This Row],[h US 4]]*2.24)*1000*SQRT(1.68*9.81*0.01368^3))</f>
        <v>7.3519437091894124E-2</v>
      </c>
      <c r="Y44" s="24">
        <f>IF(Table2[[#This Row],[Qb]]&gt;0,Table2[[#This Row],[b]]/(Table2[[#This Row],[Q ]]*$I$7+$I$8),Table2[[#This Row],[b]]/(Table2[[#This Row],[Q ]]*$I$4+$I$5))</f>
        <v>2.3388086558485655</v>
      </c>
      <c r="AA44" s="1">
        <v>8.10000000000001E-3</v>
      </c>
      <c r="AB44" s="1">
        <f t="shared" si="0"/>
        <v>0.44937198148623514</v>
      </c>
    </row>
    <row r="45" spans="2:28" x14ac:dyDescent="0.25">
      <c r="B45" s="30">
        <v>3200</v>
      </c>
      <c r="C45" s="31">
        <v>107</v>
      </c>
      <c r="D45" s="31">
        <v>7.8352941176470584E-3</v>
      </c>
      <c r="E45" s="31">
        <v>9.5238095238095233E-2</v>
      </c>
      <c r="F45" s="32">
        <v>3.6339827234563603E-2</v>
      </c>
      <c r="G45" s="32">
        <v>3.2383335004889248E-2</v>
      </c>
      <c r="H45" s="32">
        <v>4.4233830347366533E-2</v>
      </c>
      <c r="I45" s="32">
        <v>6.5841595943115172E-2</v>
      </c>
      <c r="J45" s="32">
        <v>3.6792512783545971E-2</v>
      </c>
      <c r="K45" s="41">
        <v>0.1</v>
      </c>
      <c r="L45" s="26">
        <v>0.38995912103830987</v>
      </c>
      <c r="M45" s="26">
        <v>2.1599056923667526</v>
      </c>
      <c r="N45" s="24">
        <v>0.22076773259646226</v>
      </c>
      <c r="O45" s="24">
        <v>0.80494876830856499</v>
      </c>
      <c r="P45" s="26">
        <v>0.63910821112733707</v>
      </c>
      <c r="Q45" s="24">
        <v>1.1952823403133014E-2</v>
      </c>
      <c r="R45" s="24">
        <v>0.20440439257825813</v>
      </c>
      <c r="S45" s="27">
        <f>Table2[[#This Row],[Fr]]*Table2[[#This Row],[b/wnc,max]]</f>
        <v>0.31389711417047816</v>
      </c>
      <c r="T45" s="28">
        <v>5.8476352941176472E-2</v>
      </c>
      <c r="U45" s="24"/>
      <c r="V45" s="24"/>
      <c r="W45" s="29">
        <v>1.2458556112547434</v>
      </c>
      <c r="X45" s="24">
        <f>Table2[[#This Row],[Qb]]/((0.11+Table2[[#This Row],[h US 4]]*2.24)*1000*SQRT(1.68*9.81*0.01368^3))</f>
        <v>5.6942978686906232E-2</v>
      </c>
      <c r="Y45" s="24">
        <f>IF(Table2[[#This Row],[Qb]]&gt;0,Table2[[#This Row],[b]]/(Table2[[#This Row],[Q ]]*$I$7+$I$8),Table2[[#This Row],[b]]/(Table2[[#This Row],[Q ]]*$I$4+$I$5))</f>
        <v>2.3764312430900114</v>
      </c>
      <c r="AA45" s="1">
        <v>8.2000000000000094E-3</v>
      </c>
      <c r="AB45" s="1">
        <f t="shared" si="0"/>
        <v>0.45599044754828455</v>
      </c>
    </row>
    <row r="46" spans="2:28" x14ac:dyDescent="0.25">
      <c r="B46" s="30">
        <v>3200</v>
      </c>
      <c r="C46" s="31">
        <v>110</v>
      </c>
      <c r="D46" s="31">
        <v>7.5736263736263729E-3</v>
      </c>
      <c r="E46" s="31">
        <v>8.8888888888888892E-2</v>
      </c>
      <c r="F46" s="31">
        <v>3.5818997984712331E-2</v>
      </c>
      <c r="G46" s="31">
        <v>3.2124955693296396E-2</v>
      </c>
      <c r="H46" s="31">
        <v>4.4910411734024769E-2</v>
      </c>
      <c r="I46" s="32">
        <v>6.7653988313054192E-2</v>
      </c>
      <c r="J46" s="31">
        <v>3.7836769720949258E-2</v>
      </c>
      <c r="K46" s="41">
        <v>0.1</v>
      </c>
      <c r="L46" s="26">
        <v>0.39389743595864629</v>
      </c>
      <c r="M46" s="26">
        <v>2.0766016113574053</v>
      </c>
      <c r="N46" s="24">
        <v>0.21526190176197127</v>
      </c>
      <c r="O46" s="24">
        <v>0.73520078508922271</v>
      </c>
      <c r="P46" s="26">
        <v>0.61282910232852084</v>
      </c>
      <c r="Q46" s="24">
        <v>1.0409759654809021E-2</v>
      </c>
      <c r="R46" s="24">
        <v>0.17994097918669016</v>
      </c>
      <c r="S46" s="27">
        <f>Table2[[#This Row],[Fr]]*Table2[[#This Row],[b/wnc,max]]</f>
        <v>0.2895937041614286</v>
      </c>
      <c r="T46" s="28">
        <v>5.7850967032967035E-2</v>
      </c>
      <c r="U46" s="24">
        <v>6.2594168593546093E-2</v>
      </c>
      <c r="V46" s="24">
        <v>3.7679999336019884E-3</v>
      </c>
      <c r="W46" s="29">
        <v>1.1979744731790387</v>
      </c>
      <c r="X46" s="24">
        <f>Table2[[#This Row],[Qb]]/((0.11+Table2[[#This Row],[h US 4]]*2.24)*1000*SQRT(1.68*9.81*0.01368^3))</f>
        <v>5.2321823910551492E-2</v>
      </c>
      <c r="Y46" s="24">
        <f>IF(Table2[[#This Row],[Qb]]&gt;0,Table2[[#This Row],[b]]/(Table2[[#This Row],[Q ]]*$I$7+$I$8),Table2[[#This Row],[b]]/(Table2[[#This Row],[Q ]]*$I$4+$I$5))</f>
        <v>2.411943970070721</v>
      </c>
      <c r="AA46" s="1">
        <v>8.3000000000000105E-3</v>
      </c>
      <c r="AB46" s="1">
        <f t="shared" si="0"/>
        <v>0.46251793284376808</v>
      </c>
    </row>
    <row r="47" spans="2:28" x14ac:dyDescent="0.25">
      <c r="B47" s="30">
        <v>3201</v>
      </c>
      <c r="C47" s="31">
        <v>3</v>
      </c>
      <c r="D47" s="31">
        <v>7.4269230769230766E-3</v>
      </c>
      <c r="E47" s="31">
        <v>8.3352941176470588E-2</v>
      </c>
      <c r="F47" s="32">
        <v>3.4782211019648922E-2</v>
      </c>
      <c r="G47" s="32">
        <v>3.181525910532209E-2</v>
      </c>
      <c r="H47" s="32">
        <v>4.491943814166921E-2</v>
      </c>
      <c r="I47" s="32">
        <v>6.9096151092217242E-2</v>
      </c>
      <c r="J47" s="32">
        <v>3.5286111514849318E-2</v>
      </c>
      <c r="K47" s="41">
        <v>0.1</v>
      </c>
      <c r="L47" s="26">
        <v>0.39614044085568439</v>
      </c>
      <c r="M47" s="26">
        <v>2.0162694860394819</v>
      </c>
      <c r="N47" s="24">
        <v>0.20720963489883665</v>
      </c>
      <c r="O47" s="24">
        <v>0.68982289683462616</v>
      </c>
      <c r="P47" s="26">
        <v>0.59501102640415204</v>
      </c>
      <c r="Q47" s="24">
        <v>9.4549826638043195E-3</v>
      </c>
      <c r="R47" s="24">
        <v>0.16443349120902437</v>
      </c>
      <c r="S47" s="27">
        <f>Table2[[#This Row],[Fr]]*Table2[[#This Row],[b/wnc,max]]</f>
        <v>0.27326674646441412</v>
      </c>
      <c r="T47" s="28">
        <v>5.7500346153846152E-2</v>
      </c>
      <c r="U47" s="24"/>
      <c r="V47" s="24"/>
      <c r="W47" s="29">
        <v>1.1632738837654042</v>
      </c>
      <c r="X47" s="24">
        <f>Table2[[#This Row],[Qb]]/((0.11+Table2[[#This Row],[h US 4]]*2.24)*1000*SQRT(1.68*9.81*0.01368^3))</f>
        <v>4.8464645544412502E-2</v>
      </c>
      <c r="Y47" s="24">
        <f>IF(Table2[[#This Row],[Qb]]&gt;0,Table2[[#This Row],[b]]/(Table2[[#This Row],[Q ]]*$I$7+$I$8),Table2[[#This Row],[b]]/(Table2[[#This Row],[Q ]]*$I$4+$I$5))</f>
        <v>2.432322346590559</v>
      </c>
      <c r="AA47" s="1">
        <v>8.4000000000000099E-3</v>
      </c>
      <c r="AB47" s="1">
        <f t="shared" si="0"/>
        <v>0.46895676183226032</v>
      </c>
    </row>
    <row r="48" spans="2:28" x14ac:dyDescent="0.25">
      <c r="B48" s="30">
        <v>3201</v>
      </c>
      <c r="C48" s="31">
        <v>6</v>
      </c>
      <c r="D48" s="31">
        <v>7.2553846153846193E-3</v>
      </c>
      <c r="E48" s="31">
        <v>7.8171875000000002E-2</v>
      </c>
      <c r="F48" s="31">
        <v>3.3841168347113891E-2</v>
      </c>
      <c r="G48" s="31">
        <v>3.0548716473841386E-2</v>
      </c>
      <c r="H48" s="31">
        <v>4.3237163762690933E-2</v>
      </c>
      <c r="I48" s="32">
        <v>6.3442855421009303E-2</v>
      </c>
      <c r="J48" s="31">
        <v>3.6691720971131193E-2</v>
      </c>
      <c r="K48" s="41">
        <v>0.1</v>
      </c>
      <c r="L48" s="26">
        <v>0.39879577545477241</v>
      </c>
      <c r="M48" s="26">
        <v>2.116011885032826</v>
      </c>
      <c r="N48" s="24">
        <v>0.20070825699944503</v>
      </c>
      <c r="O48" s="24">
        <v>0.80514826539127504</v>
      </c>
      <c r="P48" s="26">
        <v>0.64162948149405163</v>
      </c>
      <c r="Q48" s="24">
        <v>1.1841936345648474E-2</v>
      </c>
      <c r="R48" s="24">
        <v>0.20742441335037265</v>
      </c>
      <c r="S48" s="27">
        <f>Table2[[#This Row],[Fr]]*Table2[[#This Row],[b/wnc,max]]</f>
        <v>0.32108972685277842</v>
      </c>
      <c r="T48" s="28">
        <v>5.7090369230769239E-2</v>
      </c>
      <c r="U48" s="24">
        <v>3.694942901421959E-2</v>
      </c>
      <c r="V48" s="24">
        <v>2.1573660812317791E-3</v>
      </c>
      <c r="W48" s="29">
        <v>1.2204684158784789</v>
      </c>
      <c r="X48" s="24">
        <f>Table2[[#This Row],[Qb]]/((0.11+Table2[[#This Row],[h US 4]]*2.24)*1000*SQRT(1.68*9.81*0.01368^3))</f>
        <v>4.7735197883119411E-2</v>
      </c>
      <c r="Y48" s="24">
        <f>IF(Table2[[#This Row],[Qb]]&gt;0,Table2[[#This Row],[b]]/(Table2[[#This Row],[Q ]]*$I$7+$I$8),Table2[[#This Row],[b]]/(Table2[[#This Row],[Q ]]*$I$4+$I$5))</f>
        <v>2.4565916310869595</v>
      </c>
      <c r="AA48" s="1">
        <v>8.5000000000000093E-3</v>
      </c>
      <c r="AB48" s="1">
        <f t="shared" si="0"/>
        <v>0.47530917279999318</v>
      </c>
    </row>
    <row r="49" spans="2:28" x14ac:dyDescent="0.25">
      <c r="B49" s="30">
        <v>3201</v>
      </c>
      <c r="C49" s="31">
        <v>9</v>
      </c>
      <c r="D49" s="31">
        <v>7.0177419354838719E-3</v>
      </c>
      <c r="E49" s="31">
        <v>6.9688524590163933E-2</v>
      </c>
      <c r="F49" s="32">
        <v>3.4695181626764625E-2</v>
      </c>
      <c r="G49" s="32">
        <v>3.2106206250267465E-2</v>
      </c>
      <c r="H49" s="32">
        <v>3.8441571720702804E-2</v>
      </c>
      <c r="I49" s="32">
        <v>6.4462383721427693E-2</v>
      </c>
      <c r="J49" s="32">
        <v>3.52013089858082E-2</v>
      </c>
      <c r="K49" s="41">
        <v>0.1</v>
      </c>
      <c r="L49" s="26">
        <v>0.40253374099888861</v>
      </c>
      <c r="M49" s="26">
        <v>2.051889466452788</v>
      </c>
      <c r="N49" s="24">
        <v>0.18774269758555362</v>
      </c>
      <c r="O49" s="24">
        <v>0.75342512461148992</v>
      </c>
      <c r="P49" s="26">
        <v>0.62275265829569926</v>
      </c>
      <c r="Q49" s="24">
        <v>1.0712328492840232E-2</v>
      </c>
      <c r="R49" s="24">
        <v>0.18952358501185068</v>
      </c>
      <c r="S49" s="27">
        <f>Table2[[#This Row],[Fr]]*Table2[[#This Row],[b/wnc,max]]</f>
        <v>0.30327903397241684</v>
      </c>
      <c r="T49" s="28">
        <v>5.6522403225806456E-2</v>
      </c>
      <c r="U49" s="24">
        <v>2.4229221035346801E-3</v>
      </c>
      <c r="V49" s="24">
        <v>1.3801098379770393E-4</v>
      </c>
      <c r="W49" s="29">
        <v>1.1836079620178275</v>
      </c>
      <c r="X49" s="24">
        <f>Table2[[#This Row],[Qb]]/((0.11+Table2[[#This Row],[h US 4]]*2.24)*1000*SQRT(1.68*9.81*0.01368^3))</f>
        <v>4.2172868876024519E-2</v>
      </c>
      <c r="Y49" s="24">
        <f>IF(Table2[[#This Row],[Qb]]&gt;0,Table2[[#This Row],[b]]/(Table2[[#This Row],[Q ]]*$I$7+$I$8),Table2[[#This Row],[b]]/(Table2[[#This Row],[Q ]]*$I$4+$I$5))</f>
        <v>2.4910247864666535</v>
      </c>
      <c r="AA49" s="1">
        <v>8.6000000000000104E-3</v>
      </c>
      <c r="AB49" s="1">
        <f t="shared" si="0"/>
        <v>0.48157732202433579</v>
      </c>
    </row>
    <row r="50" spans="2:28" x14ac:dyDescent="0.25">
      <c r="B50" s="30">
        <v>3201</v>
      </c>
      <c r="C50" s="31">
        <v>13</v>
      </c>
      <c r="D50" s="31">
        <v>6.6816666666666691E-3</v>
      </c>
      <c r="E50" s="31">
        <v>5.947457627118645E-2</v>
      </c>
      <c r="F50" s="31">
        <v>3.333488830617478E-2</v>
      </c>
      <c r="G50" s="31">
        <v>3.0970255670526397E-2</v>
      </c>
      <c r="H50" s="31">
        <v>3.5897275342788339E-2</v>
      </c>
      <c r="I50" s="32">
        <v>6.1094396898531661E-2</v>
      </c>
      <c r="J50" s="31">
        <v>3.2828994829220304E-2</v>
      </c>
      <c r="K50" s="41">
        <v>0.1</v>
      </c>
      <c r="L50" s="26">
        <v>0.40794121503974173</v>
      </c>
      <c r="M50" s="26">
        <v>2.0675782054455651</v>
      </c>
      <c r="N50" s="24">
        <v>0.17284512382297246</v>
      </c>
      <c r="O50" s="24">
        <v>0.8016633514806506</v>
      </c>
      <c r="P50" s="26">
        <v>0.64405854694248676</v>
      </c>
      <c r="Q50" s="24">
        <v>1.171027736409185E-2</v>
      </c>
      <c r="R50" s="24">
        <v>0.21016599066135838</v>
      </c>
      <c r="S50" s="27">
        <f>Table2[[#This Row],[Fr]]*Table2[[#This Row],[b/wnc,max]]</f>
        <v>0.32703152165584815</v>
      </c>
      <c r="T50" s="28">
        <v>5.5719183333333339E-2</v>
      </c>
      <c r="U50" s="24"/>
      <c r="V50" s="24"/>
      <c r="W50" s="29">
        <v>1.1924610803642026</v>
      </c>
      <c r="X50" s="24">
        <f>Table2[[#This Row],[Qb]]/((0.11+Table2[[#This Row],[h US 4]]*2.24)*1000*SQRT(1.68*9.81*0.01368^3))</f>
        <v>3.7091755214460988E-2</v>
      </c>
      <c r="Y50" s="24">
        <f>IF(Table2[[#This Row],[Qb]]&gt;0,Table2[[#This Row],[b]]/(Table2[[#This Row],[Q ]]*$I$7+$I$8),Table2[[#This Row],[b]]/(Table2[[#This Row],[Q ]]*$I$4+$I$5))</f>
        <v>2.5414014311243576</v>
      </c>
      <c r="AA50" s="1">
        <v>8.7000000000000098E-3</v>
      </c>
      <c r="AB50" s="1">
        <f t="shared" si="0"/>
        <v>0.48776328769123678</v>
      </c>
    </row>
    <row r="51" spans="2:28" x14ac:dyDescent="0.25">
      <c r="B51" s="30">
        <v>3201</v>
      </c>
      <c r="C51" s="31">
        <v>16</v>
      </c>
      <c r="D51" s="31">
        <v>6.4240000000000044E-3</v>
      </c>
      <c r="E51" s="31">
        <v>5.7527027027027021E-2</v>
      </c>
      <c r="F51" s="32">
        <v>3.0949050800635331E-2</v>
      </c>
      <c r="G51" s="32">
        <v>2.9460566771316365E-2</v>
      </c>
      <c r="H51" s="32">
        <v>3.3071890744430101E-2</v>
      </c>
      <c r="I51" s="32">
        <v>5.8228983501506883E-2</v>
      </c>
      <c r="J51" s="32">
        <v>3.2093646159124356E-2</v>
      </c>
      <c r="K51" s="41">
        <v>0.1</v>
      </c>
      <c r="L51" s="26">
        <v>0.41218650745473145</v>
      </c>
      <c r="M51" s="26">
        <v>2.0829552412300205</v>
      </c>
      <c r="N51" s="24">
        <v>0.17851970784858356</v>
      </c>
      <c r="O51" s="24">
        <v>0.85082747001132375</v>
      </c>
      <c r="P51" s="26">
        <v>0.66527471648110481</v>
      </c>
      <c r="Q51" s="24">
        <v>1.2778231074996706E-2</v>
      </c>
      <c r="R51" s="24">
        <v>0.23189567886598392</v>
      </c>
      <c r="S51" s="27">
        <f>Table2[[#This Row],[Fr]]*Table2[[#This Row],[b/wnc,max]]</f>
        <v>0.35069960331051281</v>
      </c>
      <c r="T51" s="28">
        <v>5.5103360000000011E-2</v>
      </c>
      <c r="U51" s="24"/>
      <c r="V51" s="24"/>
      <c r="W51" s="29">
        <v>1.2011142008760838</v>
      </c>
      <c r="X51" s="24">
        <f>Table2[[#This Row],[Qb]]/((0.11+Table2[[#This Row],[h US 4]]*2.24)*1000*SQRT(1.68*9.81*0.01368^3))</f>
        <v>3.6834917666312375E-2</v>
      </c>
      <c r="Y51" s="24">
        <f>IF(Table2[[#This Row],[Qb]]&gt;0,Table2[[#This Row],[b]]/(Table2[[#This Row],[Q ]]*$I$7+$I$8),Table2[[#This Row],[b]]/(Table2[[#This Row],[Q ]]*$I$4+$I$5))</f>
        <v>2.581426551449908</v>
      </c>
      <c r="AA51" s="1">
        <v>8.8000000000000092E-3</v>
      </c>
      <c r="AB51" s="1">
        <f t="shared" si="0"/>
        <v>0.49386907358292875</v>
      </c>
    </row>
    <row r="52" spans="2:28" x14ac:dyDescent="0.25">
      <c r="B52" s="30">
        <v>3201</v>
      </c>
      <c r="C52" s="31">
        <v>19</v>
      </c>
      <c r="D52" s="31">
        <v>6.2359375000000045E-3</v>
      </c>
      <c r="E52" s="31">
        <v>5.271428571428572E-2</v>
      </c>
      <c r="F52" s="31">
        <v>3.114903584512152E-2</v>
      </c>
      <c r="G52" s="31">
        <v>2.8971884649254747E-2</v>
      </c>
      <c r="H52" s="31">
        <v>3.4182114652252661E-2</v>
      </c>
      <c r="I52" s="32">
        <v>6.1634255133149407E-2</v>
      </c>
      <c r="J52" s="31">
        <v>3.0822852611482838E-2</v>
      </c>
      <c r="K52" s="41">
        <v>0.1</v>
      </c>
      <c r="L52" s="26">
        <v>0.41534121437807325</v>
      </c>
      <c r="M52" s="26">
        <v>1.9701881715338112</v>
      </c>
      <c r="N52" s="24">
        <v>0.17245958844646708</v>
      </c>
      <c r="O52" s="24">
        <v>0.73471424738745361</v>
      </c>
      <c r="P52" s="26">
        <v>0.62129378807770208</v>
      </c>
      <c r="Q52" s="24">
        <v>1.0317483929569873E-2</v>
      </c>
      <c r="R52" s="24">
        <v>0.18877858120589874</v>
      </c>
      <c r="S52" s="27">
        <f>Table2[[#This Row],[Fr]]*Table2[[#This Row],[b/wnc,max]]</f>
        <v>0.30515710773077714</v>
      </c>
      <c r="T52" s="28">
        <v>5.4653890625000014E-2</v>
      </c>
      <c r="U52" s="24"/>
      <c r="V52" s="24"/>
      <c r="W52" s="29">
        <v>1.1364271885570576</v>
      </c>
      <c r="X52" s="24">
        <f>Table2[[#This Row],[Qb]]/((0.11+Table2[[#This Row],[h US 4]]*2.24)*1000*SQRT(1.68*9.81*0.01368^3))</f>
        <v>3.271538349041405E-2</v>
      </c>
      <c r="Y52" s="24">
        <f>IF(Table2[[#This Row],[Qb]]&gt;0,Table2[[#This Row],[b]]/(Table2[[#This Row],[Q ]]*$I$7+$I$8),Table2[[#This Row],[b]]/(Table2[[#This Row],[Q ]]*$I$4+$I$5))</f>
        <v>2.6114447190971748</v>
      </c>
      <c r="AA52" s="1">
        <v>8.9000000000000103E-3</v>
      </c>
      <c r="AB52" s="1">
        <f t="shared" si="0"/>
        <v>0.49989661255181073</v>
      </c>
    </row>
    <row r="53" spans="2:28" x14ac:dyDescent="0.25">
      <c r="B53" s="30">
        <v>3201</v>
      </c>
      <c r="C53" s="31">
        <v>22</v>
      </c>
      <c r="D53" s="31">
        <v>6.0556962025316453E-3</v>
      </c>
      <c r="E53" s="31">
        <v>5.1923076923076919E-2</v>
      </c>
      <c r="F53" s="31">
        <v>3.0110524681965883E-2</v>
      </c>
      <c r="G53" s="31">
        <v>2.7493061076051577E-2</v>
      </c>
      <c r="H53" s="31">
        <v>3.4297900137887062E-2</v>
      </c>
      <c r="I53" s="32">
        <v>5.9341317618179533E-2</v>
      </c>
      <c r="J53" s="31">
        <v>3.0647431015301579E-2</v>
      </c>
      <c r="K53" s="41">
        <v>0.1</v>
      </c>
      <c r="L53" s="26">
        <v>0.41841037624415078</v>
      </c>
      <c r="M53" s="26">
        <v>1.9895775029904867</v>
      </c>
      <c r="N53" s="24">
        <v>0.17952376680462812</v>
      </c>
      <c r="O53" s="24">
        <v>0.77147351145813547</v>
      </c>
      <c r="P53" s="26">
        <v>0.63810865028921016</v>
      </c>
      <c r="Q53" s="24">
        <v>1.1108382793906763E-2</v>
      </c>
      <c r="R53" s="24">
        <v>0.20486434640153794</v>
      </c>
      <c r="S53" s="27">
        <f>Table2[[#This Row],[Fr]]*Table2[[#This Row],[b/wnc,max]]</f>
        <v>0.32279252219159466</v>
      </c>
      <c r="T53" s="28">
        <v>5.4223113924050631E-2</v>
      </c>
      <c r="U53" s="24"/>
      <c r="V53" s="24"/>
      <c r="W53" s="29">
        <v>1.1474615931973171</v>
      </c>
      <c r="X53" s="24">
        <f>Table2[[#This Row],[Qb]]/((0.11+Table2[[#This Row],[h US 4]]*2.24)*1000*SQRT(1.68*9.81*0.01368^3))</f>
        <v>3.2905668664644651E-2</v>
      </c>
      <c r="Y53" s="24">
        <f>IF(Table2[[#This Row],[Qb]]&gt;0,Table2[[#This Row],[b]]/(Table2[[#This Row],[Q ]]*$I$7+$I$8),Table2[[#This Row],[b]]/(Table2[[#This Row],[Q ]]*$I$4+$I$5))</f>
        <v>2.6408770521140936</v>
      </c>
      <c r="AA53" s="1">
        <v>9.0000000000000097E-3</v>
      </c>
      <c r="AB53" s="1">
        <f t="shared" si="0"/>
        <v>0.50584776979516555</v>
      </c>
    </row>
    <row r="54" spans="2:28" x14ac:dyDescent="0.25">
      <c r="B54" s="30">
        <v>3201</v>
      </c>
      <c r="C54" s="31">
        <v>25</v>
      </c>
      <c r="D54" s="31">
        <v>5.757377049180331E-3</v>
      </c>
      <c r="E54" s="31">
        <v>5.1866666666666665E-2</v>
      </c>
      <c r="F54" s="31">
        <v>3.0301837181917219E-2</v>
      </c>
      <c r="G54" s="31">
        <v>2.7685315177296665E-2</v>
      </c>
      <c r="H54" s="31">
        <v>3.1858459773686142E-2</v>
      </c>
      <c r="I54" s="32">
        <v>5.7148545127869231E-2</v>
      </c>
      <c r="J54" s="31">
        <v>3.0815288064310293E-2</v>
      </c>
      <c r="K54" s="41">
        <v>0.1</v>
      </c>
      <c r="L54" s="26">
        <v>0.42359107571295435</v>
      </c>
      <c r="M54" s="26">
        <v>1.9815452843094299</v>
      </c>
      <c r="N54" s="24">
        <v>0.19890102401295681</v>
      </c>
      <c r="O54" s="24">
        <v>0.79236809367869032</v>
      </c>
      <c r="P54" s="26">
        <v>0.65023271996164067</v>
      </c>
      <c r="Q54" s="24">
        <v>1.1626998393350085E-2</v>
      </c>
      <c r="R54" s="24">
        <v>0.2172859259359971</v>
      </c>
      <c r="S54" s="27">
        <f>Table2[[#This Row],[Fr]]*Table2[[#This Row],[b/wnc,max]]</f>
        <v>0.33564005316197942</v>
      </c>
      <c r="T54" s="28">
        <v>5.3510131147540996E-2</v>
      </c>
      <c r="U54" s="24"/>
      <c r="V54" s="24"/>
      <c r="W54" s="29">
        <v>1.1426916688211572</v>
      </c>
      <c r="X54" s="24">
        <f>Table2[[#This Row],[Qb]]/((0.11+Table2[[#This Row],[h US 4]]*2.24)*1000*SQRT(1.68*9.81*0.01368^3))</f>
        <v>3.3548247733578708E-2</v>
      </c>
      <c r="Y54" s="24">
        <f>IF(Table2[[#This Row],[Qb]]&gt;0,Table2[[#This Row],[b]]/(Table2[[#This Row],[Q ]]*$I$7+$I$8),Table2[[#This Row],[b]]/(Table2[[#This Row],[Q ]]*$I$4+$I$5))</f>
        <v>2.6910762394420664</v>
      </c>
      <c r="AA54" s="1">
        <v>9.1000000000000109E-3</v>
      </c>
      <c r="AB54" s="1">
        <f t="shared" si="0"/>
        <v>0.51172434594419425</v>
      </c>
    </row>
    <row r="55" spans="2:28" x14ac:dyDescent="0.25">
      <c r="B55" s="30">
        <v>3201</v>
      </c>
      <c r="C55" s="31">
        <v>27</v>
      </c>
      <c r="D55" s="31">
        <v>5.7520000000000054E-3</v>
      </c>
      <c r="E55" s="31">
        <v>5.3364864864864865E-2</v>
      </c>
      <c r="F55" s="31">
        <v>3.0137277584910582E-2</v>
      </c>
      <c r="G55" s="31">
        <v>2.8719008438603422E-2</v>
      </c>
      <c r="H55" s="31">
        <v>3.2240152765870146E-2</v>
      </c>
      <c r="I55" s="32">
        <v>5.5969248880809751E-2</v>
      </c>
      <c r="J55" s="31">
        <v>3.1346153400642209E-2</v>
      </c>
      <c r="K55" s="41">
        <v>0.1</v>
      </c>
      <c r="L55" s="26">
        <v>0.42368563246833313</v>
      </c>
      <c r="M55" s="26">
        <v>2.0075309108431485</v>
      </c>
      <c r="N55" s="24">
        <v>0.20506179249524301</v>
      </c>
      <c r="O55" s="24">
        <v>0.82609257776559319</v>
      </c>
      <c r="P55" s="26">
        <v>0.66370592804393824</v>
      </c>
      <c r="Q55" s="24">
        <v>1.2359838962369947E-2</v>
      </c>
      <c r="R55" s="24">
        <v>0.23103677350268917</v>
      </c>
      <c r="S55" s="27">
        <f>Table2[[#This Row],[Fr]]*Table2[[#This Row],[b/wnc,max]]</f>
        <v>0.350003556288011</v>
      </c>
      <c r="T55" s="28">
        <v>5.3497280000000015E-2</v>
      </c>
      <c r="U55" s="24">
        <v>7.4459019221085722E-3</v>
      </c>
      <c r="V55" s="24">
        <v>3.5919211417934777E-4</v>
      </c>
      <c r="W55" s="29">
        <v>1.1575516879084673</v>
      </c>
      <c r="X55" s="24">
        <f>Table2[[#This Row],[Qb]]/((0.11+Table2[[#This Row],[h US 4]]*2.24)*1000*SQRT(1.68*9.81*0.01368^3))</f>
        <v>3.490470357015394E-2</v>
      </c>
      <c r="Y55" s="24">
        <f>IF(Table2[[#This Row],[Qb]]&gt;0,Table2[[#This Row],[b]]/(Table2[[#This Row],[Q ]]*$I$7+$I$8),Table2[[#This Row],[b]]/(Table2[[#This Row],[Q ]]*$I$4+$I$5))</f>
        <v>2.6919985691540598</v>
      </c>
      <c r="AA55" s="1">
        <v>9.2000000000000103E-3</v>
      </c>
      <c r="AB55" s="1">
        <f t="shared" si="0"/>
        <v>0.51752807997980854</v>
      </c>
    </row>
    <row r="56" spans="2:28" x14ac:dyDescent="0.25">
      <c r="B56" s="30">
        <v>3201</v>
      </c>
      <c r="C56" s="31">
        <v>30</v>
      </c>
      <c r="D56" s="31">
        <v>5.6298507462686593E-3</v>
      </c>
      <c r="E56" s="31">
        <v>5.053030303030303E-2</v>
      </c>
      <c r="F56" s="31">
        <v>2.9970640402389837E-2</v>
      </c>
      <c r="G56" s="31">
        <v>2.7499818050444953E-2</v>
      </c>
      <c r="H56" s="31">
        <v>3.1155511913183848E-2</v>
      </c>
      <c r="I56" s="32">
        <v>5.431573021827274E-2</v>
      </c>
      <c r="J56" s="31">
        <v>3.0440303818076758E-2</v>
      </c>
      <c r="K56" s="41">
        <v>0.1</v>
      </c>
      <c r="L56" s="26">
        <v>0.42584508772912205</v>
      </c>
      <c r="M56" s="26">
        <v>2.0198869116832432</v>
      </c>
      <c r="N56" s="24">
        <v>0.20368161418221878</v>
      </c>
      <c r="O56" s="24">
        <v>0.8594815656730308</v>
      </c>
      <c r="P56" s="26">
        <v>0.67858610298364486</v>
      </c>
      <c r="Q56" s="24">
        <v>1.3147158243597194E-2</v>
      </c>
      <c r="R56" s="24">
        <v>0.24710221628537249</v>
      </c>
      <c r="S56" s="27">
        <f>Table2[[#This Row],[Fr]]*Table2[[#This Row],[b/wnc,max]]</f>
        <v>0.36600600273559497</v>
      </c>
      <c r="T56" s="28">
        <v>5.3205343283582097E-2</v>
      </c>
      <c r="U56" s="24"/>
      <c r="V56" s="24"/>
      <c r="W56" s="29">
        <v>1.1645106572920518</v>
      </c>
      <c r="X56" s="24">
        <f>Table2[[#This Row],[Qb]]/((0.11+Table2[[#This Row],[h US 4]]*2.24)*1000*SQRT(1.68*9.81*0.01368^3))</f>
        <v>3.3579095644160901E-2</v>
      </c>
      <c r="Y56" s="24">
        <f>IF(Table2[[#This Row],[Qb]]&gt;0,Table2[[#This Row],[b]]/(Table2[[#This Row],[Q ]]*$I$7+$I$8),Table2[[#This Row],[b]]/(Table2[[#This Row],[Q ]]*$I$4+$I$5))</f>
        <v>2.7131225820031926</v>
      </c>
      <c r="AA56" s="1">
        <v>9.3000000000000096E-3</v>
      </c>
      <c r="AB56" s="1">
        <f t="shared" si="0"/>
        <v>0.52326065198667004</v>
      </c>
    </row>
    <row r="57" spans="2:28" x14ac:dyDescent="0.25">
      <c r="B57" s="30">
        <v>3201</v>
      </c>
      <c r="C57" s="31">
        <v>33</v>
      </c>
      <c r="D57" s="31">
        <v>5.6157142857142925E-3</v>
      </c>
      <c r="E57" s="31">
        <v>5.1057971014492748E-2</v>
      </c>
      <c r="F57" s="31">
        <v>3.1384448630274932E-2</v>
      </c>
      <c r="G57" s="31">
        <v>2.9727633527668423E-2</v>
      </c>
      <c r="H57" s="31">
        <v>3.2607584056310666E-2</v>
      </c>
      <c r="I57" s="32">
        <v>5.589329002988578E-2</v>
      </c>
      <c r="J57" s="31">
        <v>3.015107976519249E-2</v>
      </c>
      <c r="K57" s="41">
        <v>0.1</v>
      </c>
      <c r="L57" s="26">
        <v>0.42609642577419704</v>
      </c>
      <c r="M57" s="26">
        <v>1.9821329496643034</v>
      </c>
      <c r="N57" s="24">
        <v>0.2069982483789149</v>
      </c>
      <c r="O57" s="24">
        <v>0.80875788051792963</v>
      </c>
      <c r="P57" s="26">
        <v>0.65883449784426684</v>
      </c>
      <c r="Q57" s="24">
        <v>1.2034903044968773E-2</v>
      </c>
      <c r="R57" s="24">
        <v>0.22634099303570032</v>
      </c>
      <c r="S57" s="27">
        <f>Table2[[#This Row],[Fr]]*Table2[[#This Row],[b/wnc,max]]</f>
        <v>0.34460884220540494</v>
      </c>
      <c r="T57" s="28">
        <v>5.3171557142857158E-2</v>
      </c>
      <c r="U57" s="24"/>
      <c r="V57" s="24"/>
      <c r="W57" s="29">
        <v>1.1429335052181921</v>
      </c>
      <c r="X57" s="24">
        <f>Table2[[#This Row],[Qb]]/((0.11+Table2[[#This Row],[h US 4]]*2.24)*1000*SQRT(1.68*9.81*0.01368^3))</f>
        <v>3.3419977558896301E-2</v>
      </c>
      <c r="Y57" s="24">
        <f>IF(Table2[[#This Row],[Qb]]&gt;0,Table2[[#This Row],[b]]/(Table2[[#This Row],[Q ]]*$I$7+$I$8),Table2[[#This Row],[b]]/(Table2[[#This Row],[Q ]]*$I$4+$I$5))</f>
        <v>2.7155887091294053</v>
      </c>
      <c r="AA57" s="1">
        <v>9.4000000000000108E-3</v>
      </c>
      <c r="AB57" s="1">
        <f t="shared" si="0"/>
        <v>0.52892368575608417</v>
      </c>
    </row>
    <row r="58" spans="2:28" x14ac:dyDescent="0.25">
      <c r="B58" s="30">
        <v>3201</v>
      </c>
      <c r="C58" s="31">
        <v>36</v>
      </c>
      <c r="D58" s="31">
        <v>4.7413043478260882E-3</v>
      </c>
      <c r="E58" s="31">
        <v>2.0879120879120899E-4</v>
      </c>
      <c r="F58" s="32">
        <v>2.9533152012147901E-2</v>
      </c>
      <c r="G58" s="32">
        <v>7.9263660649409928E-2</v>
      </c>
      <c r="H58" s="32">
        <v>0.10505547129749744</v>
      </c>
      <c r="I58" s="32">
        <v>0.12800971234890632</v>
      </c>
      <c r="J58" s="32">
        <v>1.8126739504313389E-2</v>
      </c>
      <c r="K58" s="41">
        <v>0.05</v>
      </c>
      <c r="L58" s="26">
        <v>0.22112075845894424</v>
      </c>
      <c r="M58" s="26">
        <v>1.207763270997428</v>
      </c>
      <c r="N58" s="24">
        <v>1.3961297495849903E-3</v>
      </c>
      <c r="O58" s="24">
        <v>0.11558498008617439</v>
      </c>
      <c r="P58" s="26">
        <v>0.27149515916970679</v>
      </c>
      <c r="Q58" s="24">
        <v>7.1223811476534417E-4</v>
      </c>
      <c r="R58" s="24">
        <v>1.3943112157121573E-2</v>
      </c>
      <c r="S58" s="27">
        <f>Table2[[#This Row],[Fr]]*Table2[[#This Row],[b/wnc,max]]</f>
        <v>2.5558238463116847E-2</v>
      </c>
      <c r="T58" s="28">
        <v>5.1081717391304349E-2</v>
      </c>
      <c r="U58" s="24"/>
      <c r="V58" s="24"/>
      <c r="W58" s="29">
        <v>0.69728910997015547</v>
      </c>
      <c r="X58" s="24">
        <f>Table2[[#This Row],[Qb]]/((0.11+Table2[[#This Row],[h US 4]]*2.24)*1000*SQRT(1.68*9.81*0.01368^3))</f>
        <v>8.1018837455032583E-5</v>
      </c>
      <c r="Y58" s="24">
        <f>IF(Table2[[#This Row],[Qb]]&gt;0,Table2[[#This Row],[b]]/(Table2[[#This Row],[Q ]]*$I$7+$I$8),Table2[[#This Row],[b]]/(Table2[[#This Row],[Q ]]*$I$4+$I$5))</f>
        <v>1.4386826037955927</v>
      </c>
      <c r="AA58" s="1">
        <v>9.5000000000000102E-3</v>
      </c>
      <c r="AB58" s="1">
        <f t="shared" si="0"/>
        <v>0.53451875124754089</v>
      </c>
    </row>
    <row r="59" spans="2:28" x14ac:dyDescent="0.25">
      <c r="B59" s="30">
        <v>3201</v>
      </c>
      <c r="C59" s="31">
        <v>38</v>
      </c>
      <c r="D59" s="31">
        <v>5.2262295081967197E-3</v>
      </c>
      <c r="E59" s="31">
        <v>1.6528925619834725E-5</v>
      </c>
      <c r="F59" s="32">
        <v>4.9947703631576856E-2</v>
      </c>
      <c r="G59" s="32">
        <v>8.8378387915672318E-2</v>
      </c>
      <c r="H59" s="32">
        <v>0.11514075593144935</v>
      </c>
      <c r="I59" s="32">
        <v>0.13807988262830365</v>
      </c>
      <c r="J59" s="32">
        <v>2.2346358309729902E-2</v>
      </c>
      <c r="K59" s="41">
        <v>0.05</v>
      </c>
      <c r="L59" s="26">
        <v>0.21656993067777719</v>
      </c>
      <c r="M59" s="26">
        <v>1.1891812629049388</v>
      </c>
      <c r="N59" s="24">
        <v>8.0358325614273004E-5</v>
      </c>
      <c r="O59" s="24">
        <v>0.10748949921511974</v>
      </c>
      <c r="P59" s="26">
        <v>0.2600104568838717</v>
      </c>
      <c r="Q59" s="24">
        <v>6.0919107284112758E-4</v>
      </c>
      <c r="R59" s="24">
        <v>1.1661237438598763E-2</v>
      </c>
      <c r="S59" s="27">
        <f>Table2[[#This Row],[Fr]]*Table2[[#This Row],[b/wnc,max]]</f>
        <v>2.3278993393607467E-2</v>
      </c>
      <c r="T59" s="28">
        <v>5.2240688524590163E-2</v>
      </c>
      <c r="U59" s="24">
        <v>0.45211221274212854</v>
      </c>
      <c r="V59" s="24">
        <v>1.9914757656794527E-2</v>
      </c>
      <c r="W59" s="29">
        <v>0.68656436006339716</v>
      </c>
      <c r="X59" s="24">
        <f>Table2[[#This Row],[Qb]]/((0.11+Table2[[#This Row],[h US 4]]*2.24)*1000*SQRT(1.68*9.81*0.01368^3))</f>
        <v>6.0687964769045555E-6</v>
      </c>
      <c r="Y59" s="24">
        <f>IF(Table2[[#This Row],[Qb]]&gt;0,Table2[[#This Row],[b]]/(Table2[[#This Row],[Q ]]*$I$7+$I$8),Table2[[#This Row],[b]]/(Table2[[#This Row],[Q ]]*$I$4+$I$5))</f>
        <v>1.3926717967659081</v>
      </c>
      <c r="AA59" s="1">
        <v>9.6000000000000096E-3</v>
      </c>
      <c r="AB59" s="1">
        <f t="shared" si="0"/>
        <v>0.54004736691799327</v>
      </c>
    </row>
    <row r="60" spans="2:28" x14ac:dyDescent="0.25">
      <c r="B60" s="30">
        <v>3201</v>
      </c>
      <c r="C60" s="31">
        <v>40</v>
      </c>
      <c r="D60" s="31">
        <v>5.3349999999999977E-3</v>
      </c>
      <c r="E60" s="31">
        <v>3.3613445378151289E-5</v>
      </c>
      <c r="F60" s="32">
        <v>5.0718960144235416E-2</v>
      </c>
      <c r="G60" s="32">
        <v>9.3291935571207005E-2</v>
      </c>
      <c r="H60" s="32">
        <v>0.12015292155020467</v>
      </c>
      <c r="I60" s="32">
        <v>0.14100576071339541</v>
      </c>
      <c r="J60" s="32">
        <v>2.0597586204074592E-2</v>
      </c>
      <c r="K60" s="41">
        <v>0.05</v>
      </c>
      <c r="L60" s="26">
        <v>0.21557476547563006</v>
      </c>
      <c r="M60" s="26">
        <v>1.1766253018594539</v>
      </c>
      <c r="N60" s="24">
        <v>1.5456474087888251E-4</v>
      </c>
      <c r="O60" s="24">
        <v>0.10466083673935717</v>
      </c>
      <c r="P60" s="26">
        <v>0.25644170699437518</v>
      </c>
      <c r="Q60" s="24">
        <v>5.8076050439828566E-4</v>
      </c>
      <c r="R60" s="24">
        <v>1.1061967887983972E-2</v>
      </c>
      <c r="S60" s="27">
        <f>Table2[[#This Row],[Fr]]*Table2[[#This Row],[b/wnc,max]]</f>
        <v>2.2562235334570128E-2</v>
      </c>
      <c r="T60" s="28">
        <v>5.2500649999999996E-2</v>
      </c>
      <c r="U60" s="24"/>
      <c r="V60" s="24"/>
      <c r="W60" s="29">
        <v>0.6793160780582731</v>
      </c>
      <c r="X60" s="24">
        <f>Table2[[#This Row],[Qb]]/((0.11+Table2[[#This Row],[h US 4]]*2.24)*1000*SQRT(1.68*9.81*0.01368^3))</f>
        <v>1.2151646473333812E-5</v>
      </c>
      <c r="Y60" s="24">
        <f>IF(Table2[[#This Row],[Qb]]&gt;0,Table2[[#This Row],[b]]/(Table2[[#This Row],[Q ]]*$I$7+$I$8),Table2[[#This Row],[b]]/(Table2[[#This Row],[Q ]]*$I$4+$I$5))</f>
        <v>1.3827526178909715</v>
      </c>
      <c r="AA60" s="1">
        <v>9.7000000000000107E-3</v>
      </c>
      <c r="AB60" s="1">
        <f t="shared" si="0"/>
        <v>0.54551100192727064</v>
      </c>
    </row>
    <row r="61" spans="2:28" x14ac:dyDescent="0.25">
      <c r="B61" s="30">
        <v>3201</v>
      </c>
      <c r="C61" s="31">
        <v>44</v>
      </c>
      <c r="D61" s="31">
        <v>5.178082191780827E-3</v>
      </c>
      <c r="E61" s="31">
        <v>1.0402777777777778E-2</v>
      </c>
      <c r="F61" s="31">
        <v>2.9152552082454264E-2</v>
      </c>
      <c r="G61" s="31">
        <v>2.6572910685213835E-2</v>
      </c>
      <c r="H61" s="31">
        <v>4.1420106629410834E-2</v>
      </c>
      <c r="I61" s="32">
        <v>5.9960799125569918E-2</v>
      </c>
      <c r="J61" s="31">
        <v>2.5849926260260576E-2</v>
      </c>
      <c r="K61" s="41">
        <v>7.6700000000000004E-2</v>
      </c>
      <c r="L61" s="26">
        <v>0.3328985261266722</v>
      </c>
      <c r="M61" s="26">
        <v>2.3187978498288913</v>
      </c>
      <c r="N61" s="24">
        <v>5.1913678300223767E-2</v>
      </c>
      <c r="O61" s="24">
        <v>0.64572100178310221</v>
      </c>
      <c r="P61" s="26">
        <v>0.59686014251705288</v>
      </c>
      <c r="Q61" s="24">
        <v>8.8484481528822989E-3</v>
      </c>
      <c r="R61" s="24">
        <v>0.16975239349632412</v>
      </c>
      <c r="S61" s="27">
        <f>Table2[[#This Row],[Fr]]*Table2[[#This Row],[b/wnc,max]]</f>
        <v>0.214959569782633</v>
      </c>
      <c r="T61" s="28">
        <v>5.2125616438356177E-2</v>
      </c>
      <c r="U61" s="24"/>
      <c r="V61" s="24"/>
      <c r="W61" s="29">
        <v>1.3376000824483911</v>
      </c>
      <c r="X61" s="24">
        <f>Table2[[#This Row],[Qb]]/((0.11+Table2[[#This Row],[h US 4]]*2.24)*1000*SQRT(1.68*9.81*0.01368^3))</f>
        <v>6.5551992036840074E-3</v>
      </c>
      <c r="Y61" s="24">
        <f>IF(Table2[[#This Row],[Qb]]&gt;0,Table2[[#This Row],[b]]/(Table2[[#This Row],[Q ]]*$I$7+$I$8),Table2[[#This Row],[b]]/(Table2[[#This Row],[Q ]]*$I$4+$I$5))</f>
        <v>2.1431638413271261</v>
      </c>
      <c r="AA61" s="1">
        <v>9.8000000000000101E-3</v>
      </c>
      <c r="AB61" s="1">
        <f t="shared" si="0"/>
        <v>0.55091107822741225</v>
      </c>
    </row>
    <row r="62" spans="2:28" x14ac:dyDescent="0.25">
      <c r="B62" s="30">
        <v>3201</v>
      </c>
      <c r="C62" s="31">
        <v>47</v>
      </c>
      <c r="D62" s="31">
        <v>5.2397058823529406E-3</v>
      </c>
      <c r="E62" s="31">
        <v>7.9850746268656722E-3</v>
      </c>
      <c r="F62" s="32">
        <v>2.9202284997559797E-2</v>
      </c>
      <c r="G62" s="32">
        <v>2.6693181174534675E-2</v>
      </c>
      <c r="H62" s="32">
        <v>5.0246453471434561E-2</v>
      </c>
      <c r="I62" s="32">
        <v>6.6505070569254032E-2</v>
      </c>
      <c r="J62" s="32">
        <v>2.4479766920343149E-2</v>
      </c>
      <c r="K62" s="41">
        <v>7.6700000000000004E-2</v>
      </c>
      <c r="L62" s="26">
        <v>0.3320283695252052</v>
      </c>
      <c r="M62" s="26">
        <v>2.1068133842270536</v>
      </c>
      <c r="N62" s="24">
        <v>3.8544519672703018E-2</v>
      </c>
      <c r="O62" s="24">
        <v>0.52715972406700251</v>
      </c>
      <c r="P62" s="26">
        <v>0.5403215446802927</v>
      </c>
      <c r="Q62" s="24">
        <v>6.5418826653495009E-3</v>
      </c>
      <c r="R62" s="24">
        <v>0.12514865319187907</v>
      </c>
      <c r="S62" s="27">
        <f>Table2[[#This Row],[Fr]]*Table2[[#This Row],[b/wnc,max]]</f>
        <v>0.17503198366132391</v>
      </c>
      <c r="T62" s="28">
        <v>5.2272897058823528E-2</v>
      </c>
      <c r="U62" s="24"/>
      <c r="V62" s="24"/>
      <c r="W62" s="29">
        <v>1.215703399394523</v>
      </c>
      <c r="X62" s="24">
        <f>Table2[[#This Row],[Qb]]/((0.11+Table2[[#This Row],[h US 4]]*2.24)*1000*SQRT(1.68*9.81*0.01368^3))</f>
        <v>4.7468876665142656E-3</v>
      </c>
      <c r="Y62" s="24">
        <f>IF(Table2[[#This Row],[Qb]]&gt;0,Table2[[#This Row],[b]]/(Table2[[#This Row],[Q ]]*$I$7+$I$8),Table2[[#This Row],[b]]/(Table2[[#This Row],[Q ]]*$I$4+$I$5))</f>
        <v>2.1344614742548287</v>
      </c>
      <c r="AA62" s="1">
        <v>9.9000000000000095E-3</v>
      </c>
      <c r="AB62" s="1">
        <f t="shared" si="0"/>
        <v>0.55624897254314787</v>
      </c>
    </row>
    <row r="63" spans="2:28" x14ac:dyDescent="0.25">
      <c r="B63" s="30">
        <v>3201</v>
      </c>
      <c r="C63" s="31">
        <v>50</v>
      </c>
      <c r="D63" s="31">
        <v>5.8487603305785157E-3</v>
      </c>
      <c r="E63" s="31">
        <v>7.991666666666666E-3</v>
      </c>
      <c r="F63" s="31">
        <v>2.8559961362610593E-2</v>
      </c>
      <c r="G63" s="31">
        <v>2.6552614660102725E-2</v>
      </c>
      <c r="H63" s="31">
        <v>5.5469965737402184E-2</v>
      </c>
      <c r="I63" s="32">
        <v>7.388884391667333E-2</v>
      </c>
      <c r="J63" s="31">
        <v>2.5472098024496053E-2</v>
      </c>
      <c r="K63" s="41">
        <v>7.6700000000000004E-2</v>
      </c>
      <c r="L63" s="26">
        <v>0.3236667190874693</v>
      </c>
      <c r="M63" s="26">
        <v>2.0469971915217955</v>
      </c>
      <c r="N63" s="24">
        <v>2.9636192283552552E-2</v>
      </c>
      <c r="O63" s="24">
        <v>0.47174433770827057</v>
      </c>
      <c r="P63" s="26">
        <v>0.50584401478290086</v>
      </c>
      <c r="Q63" s="24">
        <v>5.4094269354662029E-3</v>
      </c>
      <c r="R63" s="24">
        <v>0.1006807037446143</v>
      </c>
      <c r="S63" s="27">
        <f>Table2[[#This Row],[Fr]]*Table2[[#This Row],[b/wnc,max]]</f>
        <v>0.15268794203412706</v>
      </c>
      <c r="T63" s="28">
        <v>5.3728537190082651E-2</v>
      </c>
      <c r="U63" s="24"/>
      <c r="V63" s="24"/>
      <c r="W63" s="29">
        <v>1.1813869059104567</v>
      </c>
      <c r="X63" s="24">
        <f>Table2[[#This Row],[Qb]]/((0.11+Table2[[#This Row],[h US 4]]*2.24)*1000*SQRT(1.68*9.81*0.01368^3))</f>
        <v>4.4656030014867867E-3</v>
      </c>
      <c r="Y63" s="24">
        <f>IF(Table2[[#This Row],[Qb]]&gt;0,Table2[[#This Row],[b]]/(Table2[[#This Row],[Q ]]*$I$7+$I$8),Table2[[#This Row],[b]]/(Table2[[#This Row],[Q ]]*$I$4+$I$5))</f>
        <v>2.052106408791655</v>
      </c>
      <c r="AA63" s="1">
        <v>0.01</v>
      </c>
      <c r="AB63" s="1">
        <f t="shared" si="0"/>
        <v>0.56152601825024151</v>
      </c>
    </row>
    <row r="64" spans="2:28" x14ac:dyDescent="0.25">
      <c r="B64" s="30">
        <v>3201</v>
      </c>
      <c r="C64" s="31">
        <v>53</v>
      </c>
      <c r="D64" s="31">
        <v>6.1692307692307706E-3</v>
      </c>
      <c r="E64" s="31">
        <v>2.4703124999999999E-2</v>
      </c>
      <c r="F64" s="31">
        <v>3.1013027671328113E-2</v>
      </c>
      <c r="G64" s="31">
        <v>2.9452560498438436E-2</v>
      </c>
      <c r="H64" s="31">
        <v>6.5323747672727014E-2</v>
      </c>
      <c r="I64" s="32">
        <v>8.5212070403601584E-2</v>
      </c>
      <c r="J64" s="31">
        <v>2.5952406207485363E-2</v>
      </c>
      <c r="K64" s="41">
        <v>7.6700000000000004E-2</v>
      </c>
      <c r="L64" s="26">
        <v>0.31943390031441976</v>
      </c>
      <c r="M64" s="26">
        <v>1.7998785509637456</v>
      </c>
      <c r="N64" s="24">
        <v>8.2441922673812174E-2</v>
      </c>
      <c r="O64" s="24">
        <v>0.36725214656596017</v>
      </c>
      <c r="P64" s="26">
        <v>0.44753088145261521</v>
      </c>
      <c r="Q64" s="24">
        <v>3.7078867979625924E-3</v>
      </c>
      <c r="R64" s="24">
        <v>6.8041534741023355E-2</v>
      </c>
      <c r="S64" s="27">
        <f>Table2[[#This Row],[Fr]]*Table2[[#This Row],[b/wnc,max]]</f>
        <v>0.11731278557640759</v>
      </c>
      <c r="T64" s="28">
        <v>5.4494461538461547E-2</v>
      </c>
      <c r="U64" s="24"/>
      <c r="V64" s="24"/>
      <c r="W64" s="29">
        <v>1.0389479899400826</v>
      </c>
      <c r="X64" s="24">
        <f>Table2[[#This Row],[Qb]]/((0.11+Table2[[#This Row],[h US 4]]*2.24)*1000*SQRT(1.68*9.81*0.01368^3))</f>
        <v>1.2640010875441922E-2</v>
      </c>
      <c r="Y64" s="24">
        <f>IF(Table2[[#This Row],[Qb]]&gt;0,Table2[[#This Row],[b]]/(Table2[[#This Row],[Q ]]*$I$7+$I$8),Table2[[#This Row],[b]]/(Table2[[#This Row],[Q ]]*$I$4+$I$5))</f>
        <v>2.0112739916599618</v>
      </c>
    </row>
    <row r="65" spans="2:25" x14ac:dyDescent="0.25">
      <c r="B65" s="30">
        <v>3201</v>
      </c>
      <c r="C65" s="31">
        <v>64</v>
      </c>
      <c r="D65" s="31">
        <v>5.3193548387096817E-3</v>
      </c>
      <c r="E65" s="31">
        <v>0.21311475409836064</v>
      </c>
      <c r="F65" s="32">
        <v>2.7557328314070761E-2</v>
      </c>
      <c r="G65" s="32">
        <v>2.6288842093197224E-2</v>
      </c>
      <c r="H65" s="32">
        <v>3.0109926104180285E-2</v>
      </c>
      <c r="I65" s="32">
        <v>2.4645573755388964E-2</v>
      </c>
      <c r="J65" s="32">
        <v>3.3444594370089988E-2</v>
      </c>
      <c r="K65" s="41">
        <v>0.13669999999999999</v>
      </c>
      <c r="L65" s="26">
        <v>0.58977121573464619</v>
      </c>
      <c r="M65" s="26">
        <v>0.66468639547618791</v>
      </c>
      <c r="N65" s="24">
        <v>0.98758466273995049</v>
      </c>
      <c r="O65" s="24">
        <v>3.7267786932641069</v>
      </c>
      <c r="P65" s="26">
        <v>1.4656876740026274</v>
      </c>
      <c r="Q65" s="24">
        <v>0.11023435110091666</v>
      </c>
      <c r="R65" s="24">
        <v>2.1011724236675717</v>
      </c>
      <c r="S65" s="27">
        <f>Table2[[#This Row],[Fr]]*Table2[[#This Row],[b/wnc,max]]</f>
        <v>2.1979468007003486</v>
      </c>
      <c r="T65" s="28">
        <v>5.2463258064516141E-2</v>
      </c>
      <c r="U65" s="24">
        <v>2.1796853181739819</v>
      </c>
      <c r="V65" s="24">
        <v>9.7682811294606917E-2</v>
      </c>
      <c r="W65" s="29"/>
      <c r="X65" s="24">
        <f>Table2[[#This Row],[Qb]]/((0.11+Table2[[#This Row],[h US 4]]*2.24)*1000*SQRT(1.68*9.81*0.01368^3))</f>
        <v>0.19859540077754673</v>
      </c>
      <c r="Y65" s="24">
        <f>IF(Table2[[#This Row],[Qb]]&gt;0,Table2[[#This Row],[b]]/(Table2[[#This Row],[Q ]]*$I$7+$I$8),Table2[[#This Row],[b]]/(Table2[[#This Row],[Q ]]*$I$4+$I$5))</f>
        <v>3.7843225523218429</v>
      </c>
    </row>
    <row r="66" spans="2:25" x14ac:dyDescent="0.25">
      <c r="B66" s="30">
        <v>3201</v>
      </c>
      <c r="C66" s="31">
        <v>68</v>
      </c>
      <c r="D66" s="31">
        <v>8.6986666666666723E-3</v>
      </c>
      <c r="E66" s="31">
        <v>0.36486486486486486</v>
      </c>
      <c r="F66" s="31">
        <v>3.8003073457711777E-2</v>
      </c>
      <c r="G66" s="31">
        <v>3.5692390246053085E-2</v>
      </c>
      <c r="H66" s="31">
        <v>3.8563109072372592E-2</v>
      </c>
      <c r="I66" s="32">
        <v>4.4847492112536337E-2</v>
      </c>
      <c r="J66" s="31">
        <v>4.372215020707293E-2</v>
      </c>
      <c r="K66" s="41">
        <v>0.13669999999999999</v>
      </c>
      <c r="L66" s="26">
        <v>0.51604990578540466</v>
      </c>
      <c r="M66" s="26">
        <v>1.4535344023030004</v>
      </c>
      <c r="N66" s="24">
        <v>0.74816244686818856</v>
      </c>
      <c r="O66" s="24">
        <v>1.9506979503083777</v>
      </c>
      <c r="P66" s="26">
        <v>0.98387175855735787</v>
      </c>
      <c r="Q66" s="24">
        <v>4.447727827691525E-2</v>
      </c>
      <c r="R66" s="24">
        <v>0.7346781535652005</v>
      </c>
      <c r="S66" s="27">
        <f>Table2[[#This Row],[Fr]]*Table2[[#This Row],[b/wnc,max]]</f>
        <v>1.0066574934724202</v>
      </c>
      <c r="T66" s="28">
        <v>6.0539813333333345E-2</v>
      </c>
      <c r="U66" s="24">
        <v>0.44635792463415419</v>
      </c>
      <c r="V66" s="24">
        <v>2.9338960540026819E-2</v>
      </c>
      <c r="W66" s="29"/>
      <c r="X66" s="24">
        <f>Table2[[#This Row],[Qb]]/((0.11+Table2[[#This Row],[h US 4]]*2.24)*1000*SQRT(1.68*9.81*0.01368^3))</f>
        <v>0.26689935600253989</v>
      </c>
      <c r="Y66" s="24">
        <f>IF(Table2[[#This Row],[Qb]]&gt;0,Table2[[#This Row],[b]]/(Table2[[#This Row],[Q ]]*$I$7+$I$8),Table2[[#This Row],[b]]/(Table2[[#This Row],[Q ]]*$I$4+$I$5))</f>
        <v>3.0980745050374634</v>
      </c>
    </row>
    <row r="67" spans="2:25" x14ac:dyDescent="0.25">
      <c r="B67" s="30">
        <v>3201</v>
      </c>
      <c r="C67" s="31">
        <v>73</v>
      </c>
      <c r="D67" s="31">
        <v>9.0274509803921644E-3</v>
      </c>
      <c r="E67" s="31">
        <v>0.4</v>
      </c>
      <c r="F67" s="31">
        <v>3.9855660655185497E-2</v>
      </c>
      <c r="G67" s="31">
        <v>3.5849002432646292E-2</v>
      </c>
      <c r="H67" s="31">
        <v>3.9263344445826985E-2</v>
      </c>
      <c r="I67" s="32">
        <v>4.5490381407709335E-2</v>
      </c>
      <c r="J67" s="31">
        <v>4.3945317847582266E-2</v>
      </c>
      <c r="K67" s="41">
        <v>0.13669999999999999</v>
      </c>
      <c r="L67" s="26">
        <v>0.50984930002916351</v>
      </c>
      <c r="M67" s="26">
        <v>1.4562434121210965</v>
      </c>
      <c r="N67" s="24">
        <v>0.7882265751657257</v>
      </c>
      <c r="O67" s="24">
        <v>1.9680681362588963</v>
      </c>
      <c r="P67" s="26">
        <v>0.98708053205167701</v>
      </c>
      <c r="Q67" s="24">
        <v>4.5481139055168804E-2</v>
      </c>
      <c r="R67" s="24">
        <v>0.74163372618341583</v>
      </c>
      <c r="S67" s="27">
        <f>Table2[[#This Row],[Fr]]*Table2[[#This Row],[b/wnc,max]]</f>
        <v>1.0034181616812987</v>
      </c>
      <c r="T67" s="28">
        <v>6.1325607843137273E-2</v>
      </c>
      <c r="U67" s="24">
        <v>0.42558183568206837</v>
      </c>
      <c r="V67" s="24">
        <v>2.8559862445540096E-2</v>
      </c>
      <c r="W67" s="29"/>
      <c r="X67" s="24">
        <f>Table2[[#This Row],[Qb]]/((0.11+Table2[[#This Row],[h US 4]]*2.24)*1000*SQRT(1.68*9.81*0.01368^3))</f>
        <v>0.2906122466176605</v>
      </c>
      <c r="Y67" s="24">
        <f>IF(Table2[[#This Row],[Qb]]&gt;0,Table2[[#This Row],[b]]/(Table2[[#This Row],[Q ]]*$I$7+$I$8),Table2[[#This Row],[b]]/(Table2[[#This Row],[Q ]]*$I$4+$I$5))</f>
        <v>3.0443624032984489</v>
      </c>
    </row>
    <row r="68" spans="2:25" x14ac:dyDescent="0.25">
      <c r="B68" s="30">
        <v>3201</v>
      </c>
      <c r="C68" s="31">
        <v>78</v>
      </c>
      <c r="D68" s="31">
        <v>9.2653061224489876E-3</v>
      </c>
      <c r="E68" s="31">
        <v>0.41666666666666669</v>
      </c>
      <c r="F68" s="31">
        <v>3.9536552892973198E-2</v>
      </c>
      <c r="G68" s="31">
        <v>3.5517397716625765E-2</v>
      </c>
      <c r="H68" s="31">
        <v>4.003357815942199E-2</v>
      </c>
      <c r="I68" s="32">
        <v>4.8784155298488764E-2</v>
      </c>
      <c r="J68" s="31">
        <v>4.4631476164323204E-2</v>
      </c>
      <c r="K68" s="41">
        <v>0.13669999999999999</v>
      </c>
      <c r="L68" s="26">
        <v>0.50545563529505044</v>
      </c>
      <c r="M68" s="26">
        <v>1.5680510705397528</v>
      </c>
      <c r="N68" s="24">
        <v>0.79931487585450467</v>
      </c>
      <c r="O68" s="24">
        <v>1.7569819288980013</v>
      </c>
      <c r="P68" s="26">
        <v>0.9319800306948105</v>
      </c>
      <c r="Q68" s="24">
        <v>3.8841414144652101E-2</v>
      </c>
      <c r="R68" s="24">
        <v>0.62754649750164115</v>
      </c>
      <c r="S68" s="27">
        <f>Table2[[#This Row],[Fr]]*Table2[[#This Row],[b/wnc,max]]</f>
        <v>0.8880764170730624</v>
      </c>
      <c r="T68" s="28">
        <v>6.1894081632653086E-2</v>
      </c>
      <c r="U68" s="24">
        <v>0.31767393656161846</v>
      </c>
      <c r="V68" s="24">
        <v>2.1615217130257942E-2</v>
      </c>
      <c r="W68" s="29"/>
      <c r="X68" s="24">
        <f>Table2[[#This Row],[Qb]]/((0.11+Table2[[#This Row],[h US 4]]*2.24)*1000*SQRT(1.68*9.81*0.01368^3))</f>
        <v>0.29253535521285884</v>
      </c>
      <c r="Y68" s="24">
        <f>IF(Table2[[#This Row],[Qb]]&gt;0,Table2[[#This Row],[b]]/(Table2[[#This Row],[Q ]]*$I$7+$I$8),Table2[[#This Row],[b]]/(Table2[[#This Row],[Q ]]*$I$4+$I$5))</f>
        <v>3.0066516800102399</v>
      </c>
    </row>
    <row r="69" spans="2:25" x14ac:dyDescent="0.25">
      <c r="B69" s="30">
        <v>3201</v>
      </c>
      <c r="C69" s="31">
        <v>81</v>
      </c>
      <c r="D69" s="31">
        <v>9.3600000000000055E-3</v>
      </c>
      <c r="E69" s="31">
        <v>0.40740740740740738</v>
      </c>
      <c r="F69" s="31">
        <v>3.9458935317868815E-2</v>
      </c>
      <c r="G69" s="31">
        <v>3.5979801936695623E-2</v>
      </c>
      <c r="H69" s="31">
        <v>3.9379077078052251E-2</v>
      </c>
      <c r="I69" s="31">
        <v>4.879558676717944E-2</v>
      </c>
      <c r="J69" s="31">
        <v>4.5916442109088962E-2</v>
      </c>
      <c r="K69" s="41">
        <v>0.13669999999999999</v>
      </c>
      <c r="L69" s="26">
        <v>0.50372745097087546</v>
      </c>
      <c r="M69" s="26">
        <v>1.5634855737162197</v>
      </c>
      <c r="N69" s="24">
        <v>0.77355829666013487</v>
      </c>
      <c r="O69" s="24">
        <v>1.7741053670848235</v>
      </c>
      <c r="P69" s="26">
        <v>0.93635666373464355</v>
      </c>
      <c r="Q69" s="24">
        <v>3.9504698359020006E-2</v>
      </c>
      <c r="R69" s="24">
        <v>0.63593760437827174</v>
      </c>
      <c r="S69" s="27">
        <f>Table2[[#This Row],[Fr]]*Table2[[#This Row],[b/wnc,max]]</f>
        <v>0.8936655743153874</v>
      </c>
      <c r="T69" s="28">
        <v>6.212040000000002E-2</v>
      </c>
      <c r="U69" s="24">
        <v>0.35961746111584098</v>
      </c>
      <c r="V69" s="24">
        <v>2.459780398098969E-2</v>
      </c>
      <c r="W69" s="29"/>
      <c r="X69" s="24">
        <f>Table2[[#This Row],[Qb]]/((0.11+Table2[[#This Row],[h US 4]]*2.24)*1000*SQRT(1.68*9.81*0.01368^3))</f>
        <v>0.28600117113430096</v>
      </c>
      <c r="Y69" s="24">
        <f>IF(Table2[[#This Row],[Qb]]&gt;0,Table2[[#This Row],[b]]/(Table2[[#This Row],[Q ]]*$I$7+$I$8),Table2[[#This Row],[b]]/(Table2[[#This Row],[Q ]]*$I$4+$I$5))</f>
        <v>2.9918971787975361</v>
      </c>
    </row>
    <row r="70" spans="2:25" x14ac:dyDescent="0.25">
      <c r="B70" s="30">
        <v>3201</v>
      </c>
      <c r="C70" s="31">
        <v>85</v>
      </c>
      <c r="D70" s="31">
        <v>9.7020000000000058E-3</v>
      </c>
      <c r="E70" s="31">
        <v>0.32653061224489793</v>
      </c>
      <c r="F70" s="31">
        <v>4.0174014346260854E-2</v>
      </c>
      <c r="G70" s="31">
        <v>3.7566309482479632E-2</v>
      </c>
      <c r="H70" s="31">
        <v>4.1488878565727694E-2</v>
      </c>
      <c r="I70" s="31">
        <v>5.4868163826331369E-2</v>
      </c>
      <c r="J70" s="31">
        <v>4.8159494657775283E-2</v>
      </c>
      <c r="K70" s="41">
        <v>0.13669999999999999</v>
      </c>
      <c r="L70" s="26">
        <v>0.49758308839182042</v>
      </c>
      <c r="M70" s="26">
        <v>1.7108334197353625</v>
      </c>
      <c r="N70" s="24">
        <v>0.59845833808390847</v>
      </c>
      <c r="O70" s="24">
        <v>1.4509759909205031</v>
      </c>
      <c r="P70" s="26">
        <v>0.84748331961313172</v>
      </c>
      <c r="Q70" s="24">
        <v>2.9771638944529496E-2</v>
      </c>
      <c r="R70" s="24">
        <v>0.47303287380853742</v>
      </c>
      <c r="S70" s="27">
        <f>Table2[[#This Row],[Fr]]*Table2[[#This Row],[b/wnc,max]]</f>
        <v>0.72198111474460591</v>
      </c>
      <c r="T70" s="28">
        <v>6.2937780000000013E-2</v>
      </c>
      <c r="U70" s="24">
        <v>0.26268383400833573</v>
      </c>
      <c r="V70" s="24">
        <v>1.8289809514612291E-2</v>
      </c>
      <c r="W70" s="29"/>
      <c r="X70" s="24">
        <f>Table2[[#This Row],[Qb]]/((0.11+Table2[[#This Row],[h US 4]]*2.24)*1000*SQRT(1.68*9.81*0.01368^3))</f>
        <v>0.21583773935916165</v>
      </c>
      <c r="Y70" s="24">
        <f>IF(Table2[[#This Row],[Qb]]&gt;0,Table2[[#This Row],[b]]/(Table2[[#This Row],[Q ]]*$I$7+$I$8),Table2[[#This Row],[b]]/(Table2[[#This Row],[Q ]]*$I$4+$I$5))</f>
        <v>2.939794200543286</v>
      </c>
    </row>
    <row r="71" spans="2:25" x14ac:dyDescent="0.25">
      <c r="B71" s="30">
        <v>3201</v>
      </c>
      <c r="C71" s="31">
        <v>88</v>
      </c>
      <c r="D71" s="31">
        <v>9.6239130434782657E-3</v>
      </c>
      <c r="E71" s="31">
        <v>0.34444444444444444</v>
      </c>
      <c r="F71" s="32">
        <v>4.0589220352117726E-2</v>
      </c>
      <c r="G71" s="32">
        <v>3.8653768223437725E-2</v>
      </c>
      <c r="H71" s="32">
        <v>4.0946511073599999E-2</v>
      </c>
      <c r="I71" s="32">
        <v>4.9602318352813764E-2</v>
      </c>
      <c r="J71" s="32">
        <v>4.7820397356815834E-2</v>
      </c>
      <c r="K71" s="41">
        <v>0.13669999999999999</v>
      </c>
      <c r="L71" s="26">
        <v>0.49897275441539768</v>
      </c>
      <c r="M71" s="26">
        <v>1.5774778596531327</v>
      </c>
      <c r="N71" s="24">
        <v>0.63625795408267793</v>
      </c>
      <c r="O71" s="24">
        <v>1.7650825285320897</v>
      </c>
      <c r="P71" s="26">
        <v>0.93372572931668163</v>
      </c>
      <c r="Q71" s="24">
        <v>3.9526559096641753E-2</v>
      </c>
      <c r="R71" s="24">
        <v>0.62989375855753227</v>
      </c>
      <c r="S71" s="27">
        <f>Table2[[#This Row],[Fr]]*Table2[[#This Row],[b/wnc,max]]</f>
        <v>0.88072809103215155</v>
      </c>
      <c r="T71" s="28">
        <v>6.2751152173913055E-2</v>
      </c>
      <c r="U71" s="24">
        <v>0.3870235129390972</v>
      </c>
      <c r="V71" s="24">
        <v>2.6842195204981677E-2</v>
      </c>
      <c r="W71" s="29"/>
      <c r="X71" s="24">
        <f>Table2[[#This Row],[Qb]]/((0.11+Table2[[#This Row],[h US 4]]*2.24)*1000*SQRT(1.68*9.81*0.01368^3))</f>
        <v>0.23982480170059006</v>
      </c>
      <c r="Y71" s="24">
        <f>IF(Table2[[#This Row],[Qb]]&gt;0,Table2[[#This Row],[b]]/(Table2[[#This Row],[Q ]]*$I$7+$I$8),Table2[[#This Row],[b]]/(Table2[[#This Row],[Q ]]*$I$4+$I$5))</f>
        <v>2.9515300758827183</v>
      </c>
    </row>
    <row r="72" spans="2:25" x14ac:dyDescent="0.25">
      <c r="B72" s="30">
        <v>3200</v>
      </c>
      <c r="C72" s="31">
        <v>2</v>
      </c>
      <c r="D72" s="31">
        <v>5.358585858585862E-3</v>
      </c>
      <c r="E72" s="31"/>
      <c r="F72" s="32">
        <v>2.9514518962655001E-2</v>
      </c>
      <c r="G72" s="32">
        <v>2.6759237558861376E-2</v>
      </c>
      <c r="H72" s="32">
        <v>2.9424605249850282E-2</v>
      </c>
      <c r="I72" s="32">
        <v>2.4334648850123347E-2</v>
      </c>
      <c r="J72" s="32">
        <v>3.4350003214807821E-2</v>
      </c>
      <c r="K72" s="41">
        <v>0.15</v>
      </c>
      <c r="L72" s="26">
        <v>0.68488123200069295</v>
      </c>
      <c r="M72" s="26">
        <v>0.57996973382489714</v>
      </c>
      <c r="N72" s="24"/>
      <c r="O72" s="24">
        <v>3.8422663512381585</v>
      </c>
      <c r="P72" s="26">
        <v>1.3576188252377104</v>
      </c>
      <c r="Q72" s="24"/>
      <c r="R72" s="24"/>
      <c r="S72" s="27">
        <f>Table2[[#This Row],[Fr]]*Table2[[#This Row],[b/wnc,max]]</f>
        <v>2.6314961123107974</v>
      </c>
      <c r="T72" s="28">
        <v>5.2557020202020209E-2</v>
      </c>
      <c r="U72" s="24">
        <v>1.7835503443304357</v>
      </c>
      <c r="V72" s="24">
        <v>0.10536497577845477</v>
      </c>
      <c r="W72" s="29"/>
      <c r="X72" s="24">
        <f>Table2[[#This Row],[Qb]]/((0.11+Table2[[#This Row],[h US 4]]*2.24)*1000*SQRT(1.68*9.81*0.01368^3))</f>
        <v>0</v>
      </c>
      <c r="Y72" s="24">
        <f>IF(Table2[[#This Row],[Qb]]&gt;0,Table2[[#This Row],[b]]/(Table2[[#This Row],[Q ]]*$I$7+$I$8),Table2[[#This Row],[b]]/(Table2[[#This Row],[Q ]]*$I$4+$I$5))</f>
        <v>4.5403394561934105</v>
      </c>
    </row>
    <row r="73" spans="2:25" x14ac:dyDescent="0.25">
      <c r="B73" s="30">
        <v>3200</v>
      </c>
      <c r="C73" s="31">
        <v>8</v>
      </c>
      <c r="D73" s="31">
        <v>5.2510309278350461E-3</v>
      </c>
      <c r="E73" s="31"/>
      <c r="F73" s="32">
        <v>2.9391566340337644E-2</v>
      </c>
      <c r="G73" s="32">
        <v>2.6455372393251502E-2</v>
      </c>
      <c r="H73" s="32">
        <v>3.003993364248066E-2</v>
      </c>
      <c r="I73" s="32">
        <v>2.4169193614548733E-2</v>
      </c>
      <c r="J73" s="32">
        <v>3.4489927037008115E-2</v>
      </c>
      <c r="K73" s="41">
        <v>0.15</v>
      </c>
      <c r="L73" s="26">
        <v>0.68827070006777846</v>
      </c>
      <c r="M73" s="26">
        <v>0.58500086608199064</v>
      </c>
      <c r="N73" s="24"/>
      <c r="O73" s="24">
        <v>3.8122567037690231</v>
      </c>
      <c r="P73" s="26">
        <v>1.3561289459408417</v>
      </c>
      <c r="Q73" s="24"/>
      <c r="R73" s="24"/>
      <c r="S73" s="27">
        <f>Table2[[#This Row],[Fr]]*Table2[[#This Row],[b/wnc,max]]</f>
        <v>2.6238645903411872</v>
      </c>
      <c r="T73" s="28">
        <v>5.2299963917525762E-2</v>
      </c>
      <c r="U73" s="24">
        <v>1.7933122613899586</v>
      </c>
      <c r="V73" s="24">
        <v>0.10409979563507753</v>
      </c>
      <c r="W73" s="29"/>
      <c r="X73" s="24">
        <f>Table2[[#This Row],[Qb]]/((0.11+Table2[[#This Row],[h US 4]]*2.24)*1000*SQRT(1.68*9.81*0.01368^3))</f>
        <v>0</v>
      </c>
      <c r="Y73" s="24">
        <f>IF(Table2[[#This Row],[Qb]]&gt;0,Table2[[#This Row],[b]]/(Table2[[#This Row],[Q ]]*$I$7+$I$8),Table2[[#This Row],[b]]/(Table2[[#This Row],[Q ]]*$I$4+$I$5))</f>
        <v>4.5764435780196688</v>
      </c>
    </row>
    <row r="74" spans="2:25" x14ac:dyDescent="0.25">
      <c r="B74" s="30">
        <v>3200</v>
      </c>
      <c r="C74" s="31">
        <v>11</v>
      </c>
      <c r="D74" s="31">
        <v>5.3329113924050668E-3</v>
      </c>
      <c r="E74" s="31"/>
      <c r="F74" s="32">
        <v>2.960303763459245E-2</v>
      </c>
      <c r="G74" s="32">
        <v>2.6870938200739641E-2</v>
      </c>
      <c r="H74" s="32">
        <v>3.0886349624292264E-2</v>
      </c>
      <c r="I74" s="32">
        <v>2.4440764867231114E-2</v>
      </c>
      <c r="J74" s="32">
        <v>3.4478743187305039E-2</v>
      </c>
      <c r="K74" s="41">
        <v>0.15</v>
      </c>
      <c r="L74" s="26">
        <v>0.68568729588965194</v>
      </c>
      <c r="M74" s="26">
        <v>0.59051590925328501</v>
      </c>
      <c r="N74" s="24"/>
      <c r="O74" s="24">
        <v>3.7936291591501599</v>
      </c>
      <c r="P74" s="26">
        <v>1.349178778762943</v>
      </c>
      <c r="Q74" s="24"/>
      <c r="R74" s="24"/>
      <c r="S74" s="27">
        <f>Table2[[#This Row],[Fr]]*Table2[[#This Row],[b/wnc,max]]</f>
        <v>2.6012433197458074</v>
      </c>
      <c r="T74" s="28">
        <v>5.2495658227848109E-2</v>
      </c>
      <c r="U74" s="24">
        <v>1.7542329294511207</v>
      </c>
      <c r="V74" s="24">
        <v>0.10320631903229188</v>
      </c>
      <c r="W74" s="29"/>
      <c r="X74" s="24">
        <f>Table2[[#This Row],[Qb]]/((0.11+Table2[[#This Row],[h US 4]]*2.24)*1000*SQRT(1.68*9.81*0.01368^3))</f>
        <v>0</v>
      </c>
      <c r="Y74" s="24">
        <f>IF(Table2[[#This Row],[Qb]]&gt;0,Table2[[#This Row],[b]]/(Table2[[#This Row],[Q ]]*$I$7+$I$8),Table2[[#This Row],[b]]/(Table2[[#This Row],[Q ]]*$I$4+$I$5))</f>
        <v>4.548906021612253</v>
      </c>
    </row>
    <row r="75" spans="2:25" x14ac:dyDescent="0.25">
      <c r="B75" s="30">
        <v>3200</v>
      </c>
      <c r="C75" s="31">
        <v>14</v>
      </c>
      <c r="D75" s="31">
        <v>5.4869863013698589E-3</v>
      </c>
      <c r="E75" s="31"/>
      <c r="F75" s="31">
        <v>2.9423025040488254E-2</v>
      </c>
      <c r="G75" s="31">
        <v>2.6382106816211042E-2</v>
      </c>
      <c r="H75" s="31">
        <v>3.0453427898325464E-2</v>
      </c>
      <c r="I75" s="32">
        <v>2.4807372696782768E-2</v>
      </c>
      <c r="J75" s="31">
        <v>3.5546816080355814E-2</v>
      </c>
      <c r="K75" s="41">
        <v>0.15</v>
      </c>
      <c r="L75" s="26">
        <v>0.68087830236655489</v>
      </c>
      <c r="M75" s="26">
        <v>0.59182157264430446</v>
      </c>
      <c r="N75" s="24"/>
      <c r="O75" s="24">
        <v>3.7985305759753007</v>
      </c>
      <c r="P75" s="26">
        <v>1.3442909234706204</v>
      </c>
      <c r="Q75" s="24"/>
      <c r="R75" s="24"/>
      <c r="S75" s="27">
        <f>Table2[[#This Row],[Fr]]*Table2[[#This Row],[b/wnc,max]]</f>
        <v>2.5863370500575149</v>
      </c>
      <c r="T75" s="28">
        <v>5.2863897260273962E-2</v>
      </c>
      <c r="U75" s="24">
        <v>1.7521185064571316</v>
      </c>
      <c r="V75" s="24">
        <v>0.10560773122811515</v>
      </c>
      <c r="W75" s="29"/>
      <c r="X75" s="24">
        <f>Table2[[#This Row],[Qb]]/((0.11+Table2[[#This Row],[h US 4]]*2.24)*1000*SQRT(1.68*9.81*0.01368^3))</f>
        <v>0</v>
      </c>
      <c r="Y75" s="24">
        <f>IF(Table2[[#This Row],[Qb]]&gt;0,Table2[[#This Row],[b]]/(Table2[[#This Row],[Q ]]*$I$7+$I$8),Table2[[#This Row],[b]]/(Table2[[#This Row],[Q ]]*$I$4+$I$5))</f>
        <v>4.4979769064999218</v>
      </c>
    </row>
    <row r="76" spans="2:25" x14ac:dyDescent="0.25">
      <c r="B76" s="30">
        <v>3200</v>
      </c>
      <c r="C76" s="31">
        <v>18</v>
      </c>
      <c r="D76" s="31">
        <v>5.6010638297872345E-3</v>
      </c>
      <c r="E76" s="31"/>
      <c r="F76" s="31">
        <v>3.014023250248617E-2</v>
      </c>
      <c r="G76" s="31">
        <v>2.7723309674440772E-2</v>
      </c>
      <c r="H76" s="31">
        <v>3.1161392457651444E-2</v>
      </c>
      <c r="I76" s="32">
        <v>2.5353764455249589E-2</v>
      </c>
      <c r="J76" s="31">
        <v>3.5005915968019385E-2</v>
      </c>
      <c r="K76" s="41">
        <v>0.15</v>
      </c>
      <c r="L76" s="26">
        <v>0.67736094556482762</v>
      </c>
      <c r="M76" s="26">
        <v>0.61051906385337518</v>
      </c>
      <c r="N76" s="24"/>
      <c r="O76" s="24">
        <v>3.7258930370519763</v>
      </c>
      <c r="P76" s="26">
        <v>1.3262238170104106</v>
      </c>
      <c r="Q76" s="24"/>
      <c r="R76" s="24"/>
      <c r="S76" s="27">
        <f>Table2[[#This Row],[Fr]]*Table2[[#This Row],[b/wnc,max]]</f>
        <v>2.523774430650934</v>
      </c>
      <c r="T76" s="28">
        <v>5.3136542553191488E-2</v>
      </c>
      <c r="U76" s="24">
        <v>1.6459895449037079</v>
      </c>
      <c r="V76" s="24">
        <v>0.10092172356003548</v>
      </c>
      <c r="W76" s="29"/>
      <c r="X76" s="24">
        <f>Table2[[#This Row],[Qb]]/((0.11+Table2[[#This Row],[h US 4]]*2.24)*1000*SQRT(1.68*9.81*0.01368^3))</f>
        <v>0</v>
      </c>
      <c r="Y76" s="24">
        <f>IF(Table2[[#This Row],[Qb]]&gt;0,Table2[[#This Row],[b]]/(Table2[[#This Row],[Q ]]*$I$7+$I$8),Table2[[#This Row],[b]]/(Table2[[#This Row],[Q ]]*$I$4+$I$5))</f>
        <v>4.4609975513042466</v>
      </c>
    </row>
    <row r="77" spans="2:25" x14ac:dyDescent="0.25">
      <c r="B77" s="30">
        <v>3200</v>
      </c>
      <c r="C77" s="31">
        <v>21</v>
      </c>
      <c r="D77" s="31">
        <v>5.8704347826086939E-3</v>
      </c>
      <c r="E77" s="31"/>
      <c r="F77" s="31">
        <v>3.0976880964548054E-2</v>
      </c>
      <c r="G77" s="31">
        <v>2.9031787022275268E-2</v>
      </c>
      <c r="H77" s="31">
        <v>3.1433146591409535E-2</v>
      </c>
      <c r="I77" s="32">
        <v>2.6875601884186192E-2</v>
      </c>
      <c r="J77" s="31">
        <v>3.7485434433635167E-2</v>
      </c>
      <c r="K77" s="41">
        <v>0.15</v>
      </c>
      <c r="L77" s="26">
        <v>0.66919790113630373</v>
      </c>
      <c r="M77" s="26">
        <v>0.66968917321834343</v>
      </c>
      <c r="N77" s="24"/>
      <c r="O77" s="24">
        <v>3.5078008013728978</v>
      </c>
      <c r="P77" s="26">
        <v>1.2754141910314982</v>
      </c>
      <c r="Q77" s="24"/>
      <c r="R77" s="24"/>
      <c r="S77" s="27">
        <f>Table2[[#This Row],[Fr]]*Table2[[#This Row],[b/wnc,max]]</f>
        <v>2.3474129338829877</v>
      </c>
      <c r="T77" s="28">
        <v>5.3780339130434777E-2</v>
      </c>
      <c r="U77" s="24">
        <v>1.48889901515682</v>
      </c>
      <c r="V77" s="24">
        <v>9.4805085007554787E-2</v>
      </c>
      <c r="W77" s="29"/>
      <c r="X77" s="24">
        <f>Table2[[#This Row],[Qb]]/((0.11+Table2[[#This Row],[h US 4]]*2.24)*1000*SQRT(1.68*9.81*0.01368^3))</f>
        <v>0</v>
      </c>
      <c r="Y77" s="24">
        <f>IF(Table2[[#This Row],[Qb]]&gt;0,Table2[[#This Row],[b]]/(Table2[[#This Row],[Q ]]*$I$7+$I$8),Table2[[#This Row],[b]]/(Table2[[#This Row],[Q ]]*$I$4+$I$5))</f>
        <v>4.3760453597580602</v>
      </c>
    </row>
    <row r="78" spans="2:25" x14ac:dyDescent="0.25">
      <c r="B78" s="30">
        <v>3200</v>
      </c>
      <c r="C78" s="31">
        <v>24</v>
      </c>
      <c r="D78" s="31">
        <v>6.0961538461538466E-3</v>
      </c>
      <c r="E78" s="31"/>
      <c r="F78" s="31">
        <v>3.1672726447610176E-2</v>
      </c>
      <c r="G78" s="31">
        <v>2.8997538105315284E-2</v>
      </c>
      <c r="H78" s="31">
        <v>3.1827825580219904E-2</v>
      </c>
      <c r="I78" s="32">
        <v>2.6361905816022446E-2</v>
      </c>
      <c r="J78" s="31">
        <v>3.708483898391135E-2</v>
      </c>
      <c r="K78" s="41">
        <v>0.15</v>
      </c>
      <c r="L78" s="26">
        <v>0.6625076810884466</v>
      </c>
      <c r="M78" s="26">
        <v>0.60658762130663357</v>
      </c>
      <c r="N78" s="24"/>
      <c r="O78" s="24">
        <v>3.7747430370662092</v>
      </c>
      <c r="P78" s="26">
        <v>1.3210160849617747</v>
      </c>
      <c r="Q78" s="24"/>
      <c r="R78" s="24"/>
      <c r="S78" s="27">
        <f>Table2[[#This Row],[Fr]]*Table2[[#This Row],[b/wnc,max]]</f>
        <v>2.5007962561914945</v>
      </c>
      <c r="T78" s="28">
        <v>5.4319807692307695E-2</v>
      </c>
      <c r="U78" s="24">
        <v>1.6426077808820567</v>
      </c>
      <c r="V78" s="24">
        <v>0.10767838630774797</v>
      </c>
      <c r="W78" s="29"/>
      <c r="X78" s="24">
        <f>Table2[[#This Row],[Qb]]/((0.11+Table2[[#This Row],[h US 4]]*2.24)*1000*SQRT(1.68*9.81*0.01368^3))</f>
        <v>0</v>
      </c>
      <c r="Y78" s="24">
        <f>IF(Table2[[#This Row],[Qb]]&gt;0,Table2[[#This Row],[b]]/(Table2[[#This Row],[Q ]]*$I$7+$I$8),Table2[[#This Row],[b]]/(Table2[[#This Row],[Q ]]*$I$4+$I$5))</f>
        <v>4.3073121811192676</v>
      </c>
    </row>
    <row r="79" spans="2:25" x14ac:dyDescent="0.25">
      <c r="B79" s="30">
        <v>3200</v>
      </c>
      <c r="C79" s="31">
        <v>27</v>
      </c>
      <c r="D79" s="31">
        <v>6.4487804878048784E-3</v>
      </c>
      <c r="E79" s="31"/>
      <c r="F79" s="31">
        <v>3.1322849140383302E-2</v>
      </c>
      <c r="G79" s="31">
        <v>2.8500028934944594E-2</v>
      </c>
      <c r="H79" s="31">
        <v>3.2641771001914011E-2</v>
      </c>
      <c r="I79" s="31">
        <v>2.7637515179688803E-2</v>
      </c>
      <c r="J79" s="31">
        <v>3.8375410506285422E-2</v>
      </c>
      <c r="K79" s="41">
        <v>0.15</v>
      </c>
      <c r="L79" s="26">
        <v>0.65231958271604396</v>
      </c>
      <c r="M79" s="26">
        <v>0.64002575047755994</v>
      </c>
      <c r="N79" s="24"/>
      <c r="O79" s="24">
        <v>3.6590343636890683</v>
      </c>
      <c r="P79" s="26">
        <v>1.2909630231217197</v>
      </c>
      <c r="Q79" s="24"/>
      <c r="R79" s="24"/>
      <c r="S79" s="27">
        <f>Table2[[#This Row],[Fr]]*Table2[[#This Row],[b/wnc,max]]</f>
        <v>2.3868597692653184</v>
      </c>
      <c r="T79" s="28">
        <v>5.516258536585366E-2</v>
      </c>
      <c r="U79" s="24">
        <v>1.5245279770919999</v>
      </c>
      <c r="V79" s="24">
        <v>0.10414175057903251</v>
      </c>
      <c r="W79" s="29"/>
      <c r="X79" s="24">
        <f>Table2[[#This Row],[Qb]]/((0.11+Table2[[#This Row],[h US 4]]*2.24)*1000*SQRT(1.68*9.81*0.01368^3))</f>
        <v>0</v>
      </c>
      <c r="Y79" s="24">
        <f>IF(Table2[[#This Row],[Qb]]&gt;0,Table2[[#This Row],[b]]/(Table2[[#This Row],[Q ]]*$I$7+$I$8),Table2[[#This Row],[b]]/(Table2[[#This Row],[Q ]]*$I$4+$I$5))</f>
        <v>4.2041525080999467</v>
      </c>
    </row>
    <row r="80" spans="2:25" x14ac:dyDescent="0.25">
      <c r="B80" s="30">
        <v>3200</v>
      </c>
      <c r="C80" s="31">
        <v>30</v>
      </c>
      <c r="D80" s="31">
        <v>6.7169230769230743E-3</v>
      </c>
      <c r="E80" s="31"/>
      <c r="F80" s="32">
        <v>3.1477209219872147E-2</v>
      </c>
      <c r="G80" s="32">
        <v>2.9604106667699821E-2</v>
      </c>
      <c r="H80" s="32">
        <v>3.3278784885739952E-2</v>
      </c>
      <c r="I80" s="32">
        <v>2.9562257105933732E-2</v>
      </c>
      <c r="J80" s="32">
        <v>3.9167805613864647E-2</v>
      </c>
      <c r="K80" s="41">
        <v>0.15</v>
      </c>
      <c r="L80" s="26">
        <v>0.64477970592411082</v>
      </c>
      <c r="M80" s="26">
        <v>0.72484029232909275</v>
      </c>
      <c r="N80" s="24"/>
      <c r="O80" s="24">
        <v>3.3618658069106311</v>
      </c>
      <c r="P80" s="26">
        <v>1.228890985171037</v>
      </c>
      <c r="Q80" s="24"/>
      <c r="R80" s="24"/>
      <c r="S80" s="27">
        <f>Table2[[#This Row],[Fr]]*Table2[[#This Row],[b/wnc,max]]</f>
        <v>2.1676628463361602</v>
      </c>
      <c r="T80" s="28">
        <v>5.5803446153846151E-2</v>
      </c>
      <c r="U80" s="24">
        <v>1.2817814626352662</v>
      </c>
      <c r="V80" s="24">
        <v>9.006681700563704E-2</v>
      </c>
      <c r="W80" s="29"/>
      <c r="X80" s="24">
        <f>Table2[[#This Row],[Qb]]/((0.11+Table2[[#This Row],[h US 4]]*2.24)*1000*SQRT(1.68*9.81*0.01368^3))</f>
        <v>0</v>
      </c>
      <c r="Y80" s="24">
        <f>IF(Table2[[#This Row],[Qb]]&gt;0,Table2[[#This Row],[b]]/(Table2[[#This Row],[Q ]]*$I$7+$I$8),Table2[[#This Row],[b]]/(Table2[[#This Row],[Q ]]*$I$4+$I$5))</f>
        <v>4.128956532890558</v>
      </c>
    </row>
    <row r="81" spans="2:25" x14ac:dyDescent="0.25">
      <c r="B81" s="30">
        <v>3200</v>
      </c>
      <c r="C81" s="31">
        <v>33</v>
      </c>
      <c r="D81" s="31">
        <v>7.0326923076923066E-3</v>
      </c>
      <c r="E81" s="31"/>
      <c r="F81" s="31">
        <v>3.3126207001206311E-2</v>
      </c>
      <c r="G81" s="31">
        <v>2.9983003065062259E-2</v>
      </c>
      <c r="H81" s="31">
        <v>3.4100263363030625E-2</v>
      </c>
      <c r="I81" s="32">
        <v>3.0742024017636583E-2</v>
      </c>
      <c r="J81" s="31">
        <v>4.1296910745432437E-2</v>
      </c>
      <c r="K81" s="41">
        <v>0.15</v>
      </c>
      <c r="L81" s="26">
        <v>0.63612110647924769</v>
      </c>
      <c r="M81" s="26">
        <v>0.75757373915961523</v>
      </c>
      <c r="N81" s="24"/>
      <c r="O81" s="24">
        <v>3.2706605772231212</v>
      </c>
      <c r="P81" s="26">
        <v>1.2066214124852801</v>
      </c>
      <c r="Q81" s="24"/>
      <c r="R81" s="24"/>
      <c r="S81" s="27">
        <f>Table2[[#This Row],[Fr]]*Table2[[#This Row],[b/wnc,max]]</f>
        <v>2.0805362253012269</v>
      </c>
      <c r="T81" s="28">
        <v>5.6558134615384614E-2</v>
      </c>
      <c r="U81" s="24">
        <v>1.2287563636301866</v>
      </c>
      <c r="V81" s="24">
        <v>8.8986545403624634E-2</v>
      </c>
      <c r="W81" s="29"/>
      <c r="X81" s="24">
        <f>Table2[[#This Row],[Qb]]/((0.11+Table2[[#This Row],[h US 4]]*2.24)*1000*SQRT(1.68*9.81*0.01368^3))</f>
        <v>0</v>
      </c>
      <c r="Y81" s="24">
        <f>IF(Table2[[#This Row],[Qb]]&gt;0,Table2[[#This Row],[b]]/(Table2[[#This Row],[Q ]]*$I$7+$I$8),Table2[[#This Row],[b]]/(Table2[[#This Row],[Q ]]*$I$4+$I$5))</f>
        <v>4.0437823612946024</v>
      </c>
    </row>
    <row r="82" spans="2:25" x14ac:dyDescent="0.25">
      <c r="B82" s="30">
        <v>3200</v>
      </c>
      <c r="C82" s="31">
        <v>36</v>
      </c>
      <c r="D82" s="31">
        <v>7.4161290322580656E-3</v>
      </c>
      <c r="E82" s="31"/>
      <c r="F82" s="32">
        <v>3.4641138883772071E-2</v>
      </c>
      <c r="G82" s="32">
        <v>3.0775464438270395E-2</v>
      </c>
      <c r="H82" s="32">
        <v>3.3836782127934173E-2</v>
      </c>
      <c r="I82" s="32">
        <v>3.0911379095354088E-2</v>
      </c>
      <c r="J82" s="32">
        <v>4.2405757672451395E-2</v>
      </c>
      <c r="K82" s="41">
        <v>0.15</v>
      </c>
      <c r="L82" s="26">
        <v>0.62591464271675457</v>
      </c>
      <c r="M82" s="26">
        <v>0.72138955297614793</v>
      </c>
      <c r="N82" s="24"/>
      <c r="O82" s="24">
        <v>3.4134970341135236</v>
      </c>
      <c r="P82" s="26">
        <v>1.2300698043957188</v>
      </c>
      <c r="Q82" s="24"/>
      <c r="R82" s="24"/>
      <c r="S82" s="27">
        <f>Table2[[#This Row],[Fr]]*Table2[[#This Row],[b/wnc,max]]</f>
        <v>2.1365577765218675</v>
      </c>
      <c r="T82" s="28">
        <v>5.7474548387096779E-2</v>
      </c>
      <c r="U82" s="24">
        <v>1.311884492543985</v>
      </c>
      <c r="V82" s="24">
        <v>9.8161213617723439E-2</v>
      </c>
      <c r="W82" s="29"/>
      <c r="X82" s="24">
        <f>Table2[[#This Row],[Qb]]/((0.11+Table2[[#This Row],[h US 4]]*2.24)*1000*SQRT(1.68*9.81*0.01368^3))</f>
        <v>0</v>
      </c>
      <c r="Y82" s="24">
        <f>IF(Table2[[#This Row],[Qb]]&gt;0,Table2[[#This Row],[b]]/(Table2[[#This Row],[Q ]]*$I$7+$I$8),Table2[[#This Row],[b]]/(Table2[[#This Row],[Q ]]*$I$4+$I$5))</f>
        <v>3.9449646878942022</v>
      </c>
    </row>
    <row r="83" spans="2:25" x14ac:dyDescent="0.25">
      <c r="B83" s="30">
        <v>3200</v>
      </c>
      <c r="C83" s="31">
        <v>39</v>
      </c>
      <c r="D83" s="31">
        <v>7.5693877551020351E-3</v>
      </c>
      <c r="E83" s="31"/>
      <c r="F83" s="31">
        <v>3.427205574023403E-2</v>
      </c>
      <c r="G83" s="31">
        <v>3.0646808667857517E-2</v>
      </c>
      <c r="H83" s="31">
        <v>3.4423166588203401E-2</v>
      </c>
      <c r="I83" s="32">
        <v>3.154958354479509E-2</v>
      </c>
      <c r="J83" s="31">
        <v>4.3262839959746446E-2</v>
      </c>
      <c r="K83" s="41">
        <v>0.15</v>
      </c>
      <c r="L83" s="26">
        <v>0.62192617735017464</v>
      </c>
      <c r="M83" s="26">
        <v>0.74188188576131886</v>
      </c>
      <c r="N83" s="24"/>
      <c r="O83" s="24">
        <v>3.3523182666374578</v>
      </c>
      <c r="P83" s="26">
        <v>1.2169587215559181</v>
      </c>
      <c r="Q83" s="24"/>
      <c r="R83" s="24"/>
      <c r="S83" s="27">
        <f>Table2[[#This Row],[Fr]]*Table2[[#This Row],[b/wnc,max]]</f>
        <v>2.0848944848309978</v>
      </c>
      <c r="T83" s="28">
        <v>5.7840836734693868E-2</v>
      </c>
      <c r="U83" s="24">
        <v>1.2709942075811513</v>
      </c>
      <c r="V83" s="24">
        <v>9.6244438244102837E-2</v>
      </c>
      <c r="W83" s="29"/>
      <c r="X83" s="24">
        <f>Table2[[#This Row],[Qb]]/((0.11+Table2[[#This Row],[h US 4]]*2.24)*1000*SQRT(1.68*9.81*0.01368^3))</f>
        <v>0</v>
      </c>
      <c r="Y83" s="24">
        <f>IF(Table2[[#This Row],[Qb]]&gt;0,Table2[[#This Row],[b]]/(Table2[[#This Row],[Q ]]*$I$7+$I$8),Table2[[#This Row],[b]]/(Table2[[#This Row],[Q ]]*$I$4+$I$5))</f>
        <v>3.9068054117752222</v>
      </c>
    </row>
    <row r="84" spans="2:25" x14ac:dyDescent="0.25">
      <c r="B84" s="30">
        <v>3200</v>
      </c>
      <c r="C84" s="31">
        <v>43</v>
      </c>
      <c r="D84" s="31">
        <v>7.7041916167664608E-3</v>
      </c>
      <c r="E84" s="31"/>
      <c r="F84" s="32">
        <v>3.5076155496616503E-2</v>
      </c>
      <c r="G84" s="32">
        <v>3.1457876783633286E-2</v>
      </c>
      <c r="H84" s="32">
        <v>3.4307940938622217E-2</v>
      </c>
      <c r="I84" s="32">
        <v>3.2083235143392265E-2</v>
      </c>
      <c r="J84" s="32">
        <v>4.239245827452065E-2</v>
      </c>
      <c r="K84" s="41">
        <v>0.15</v>
      </c>
      <c r="L84" s="26">
        <v>0.61845977236025296</v>
      </c>
      <c r="M84" s="26">
        <v>0.7582823942568836</v>
      </c>
      <c r="N84" s="24"/>
      <c r="O84" s="24">
        <v>3.3055112756992222</v>
      </c>
      <c r="P84" s="26">
        <v>1.2068984453847753</v>
      </c>
      <c r="Q84" s="24"/>
      <c r="R84" s="24"/>
      <c r="S84" s="27">
        <f>Table2[[#This Row],[Fr]]*Table2[[#This Row],[b/wnc,max]]</f>
        <v>2.0443257511031905</v>
      </c>
      <c r="T84" s="28">
        <v>5.8163017964071848E-2</v>
      </c>
      <c r="U84" s="24">
        <v>1.2040536233799097</v>
      </c>
      <c r="V84" s="24">
        <v>9.2093617512816875E-2</v>
      </c>
      <c r="W84" s="29"/>
      <c r="X84" s="24">
        <f>Table2[[#This Row],[Qb]]/((0.11+Table2[[#This Row],[h US 4]]*2.24)*1000*SQRT(1.68*9.81*0.01368^3))</f>
        <v>0</v>
      </c>
      <c r="Y84" s="24">
        <f>IF(Table2[[#This Row],[Qb]]&gt;0,Table2[[#This Row],[b]]/(Table2[[#This Row],[Q ]]*$I$7+$I$8),Table2[[#This Row],[b]]/(Table2[[#This Row],[Q ]]*$I$4+$I$5))</f>
        <v>3.8738462228681474</v>
      </c>
    </row>
    <row r="85" spans="2:25" x14ac:dyDescent="0.25">
      <c r="B85" s="30">
        <v>3200</v>
      </c>
      <c r="C85" s="31">
        <v>46</v>
      </c>
      <c r="D85" s="31">
        <v>7.9510204081632511E-3</v>
      </c>
      <c r="E85" s="31"/>
      <c r="F85" s="32">
        <v>3.5027542060812343E-2</v>
      </c>
      <c r="G85" s="32">
        <v>3.1674448928896037E-2</v>
      </c>
      <c r="H85" s="32">
        <v>3.577702118909435E-2</v>
      </c>
      <c r="I85" s="32">
        <v>3.3787849637400426E-2</v>
      </c>
      <c r="J85" s="32">
        <v>4.4050082428785754E-2</v>
      </c>
      <c r="K85" s="41">
        <v>0.15</v>
      </c>
      <c r="L85" s="26">
        <v>0.61221184921807492</v>
      </c>
      <c r="M85" s="26">
        <v>0.83167849944308236</v>
      </c>
      <c r="N85" s="24"/>
      <c r="O85" s="24">
        <v>3.0919042707874969</v>
      </c>
      <c r="P85" s="26">
        <v>1.16371237370133</v>
      </c>
      <c r="Q85" s="24"/>
      <c r="R85" s="24"/>
      <c r="S85" s="27">
        <f>Table2[[#This Row],[Fr]]*Table2[[#This Row],[b/wnc,max]]</f>
        <v>1.8929004312240769</v>
      </c>
      <c r="T85" s="28">
        <v>5.8752938775510175E-2</v>
      </c>
      <c r="U85" s="24">
        <v>1.0727758059276549</v>
      </c>
      <c r="V85" s="24">
        <v>8.3478796007944611E-2</v>
      </c>
      <c r="W85" s="29"/>
      <c r="X85" s="24">
        <f>Table2[[#This Row],[Qb]]/((0.11+Table2[[#This Row],[h US 4]]*2.24)*1000*SQRT(1.68*9.81*0.01368^3))</f>
        <v>0</v>
      </c>
      <c r="Y85" s="24">
        <f>IF(Table2[[#This Row],[Qb]]&gt;0,Table2[[#This Row],[b]]/(Table2[[#This Row],[Q ]]*$I$7+$I$8),Table2[[#This Row],[b]]/(Table2[[#This Row],[Q ]]*$I$4+$I$5))</f>
        <v>3.8149166528452412</v>
      </c>
    </row>
    <row r="86" spans="2:25" x14ac:dyDescent="0.25">
      <c r="B86" s="30">
        <v>3200</v>
      </c>
      <c r="C86" s="31">
        <v>50</v>
      </c>
      <c r="D86" s="31">
        <v>8.0851063829787181E-3</v>
      </c>
      <c r="E86" s="31"/>
      <c r="F86" s="32">
        <v>3.5251010389618163E-2</v>
      </c>
      <c r="G86" s="32">
        <v>3.1748159452184344E-2</v>
      </c>
      <c r="H86" s="32">
        <v>3.574679499109109E-2</v>
      </c>
      <c r="I86" s="32">
        <v>3.5072079628892444E-2</v>
      </c>
      <c r="J86" s="32">
        <v>4.3984815516399212E-2</v>
      </c>
      <c r="K86" s="41">
        <v>0.15</v>
      </c>
      <c r="L86" s="26">
        <v>0.6088703865670877</v>
      </c>
      <c r="M86" s="26">
        <v>0.8922027344953215</v>
      </c>
      <c r="N86" s="24"/>
      <c r="O86" s="24">
        <v>2.9276816160376966</v>
      </c>
      <c r="P86" s="26">
        <v>1.1303653861674461</v>
      </c>
      <c r="Q86" s="24"/>
      <c r="R86" s="24"/>
      <c r="S86" s="27">
        <f>Table2[[#This Row],[Fr]]*Table2[[#This Row],[b/wnc,max]]</f>
        <v>1.7825786373022283</v>
      </c>
      <c r="T86" s="28">
        <v>5.9073404255319137E-2</v>
      </c>
      <c r="U86" s="24">
        <v>0.95226193992599428</v>
      </c>
      <c r="V86" s="24">
        <v>7.4754980504455032E-2</v>
      </c>
      <c r="W86" s="29"/>
      <c r="X86" s="24">
        <f>Table2[[#This Row],[Qb]]/((0.11+Table2[[#This Row],[h US 4]]*2.24)*1000*SQRT(1.68*9.81*0.01368^3))</f>
        <v>0</v>
      </c>
      <c r="Y86" s="24">
        <f>IF(Table2[[#This Row],[Qb]]&gt;0,Table2[[#This Row],[b]]/(Table2[[#This Row],[Q ]]*$I$7+$I$8),Table2[[#This Row],[b]]/(Table2[[#This Row],[Q ]]*$I$4+$I$5))</f>
        <v>3.7836494289987246</v>
      </c>
    </row>
    <row r="87" spans="2:25" x14ac:dyDescent="0.25">
      <c r="B87" s="30">
        <v>3200</v>
      </c>
      <c r="C87" s="31">
        <v>53</v>
      </c>
      <c r="D87" s="31">
        <v>8.3313186813186585E-3</v>
      </c>
      <c r="E87" s="31"/>
      <c r="F87" s="32">
        <v>3.5339345302434287E-2</v>
      </c>
      <c r="G87" s="32">
        <v>3.212689019196243E-2</v>
      </c>
      <c r="H87" s="32">
        <v>3.6519394372534188E-2</v>
      </c>
      <c r="I87" s="32">
        <v>3.6023659500595974E-2</v>
      </c>
      <c r="J87" s="32">
        <v>4.7571903274771489E-2</v>
      </c>
      <c r="K87" s="41">
        <v>0.15</v>
      </c>
      <c r="L87" s="26">
        <v>0.60282874134688713</v>
      </c>
      <c r="M87" s="26">
        <v>0.92009679392396992</v>
      </c>
      <c r="N87" s="24"/>
      <c r="O87" s="24">
        <v>2.8657094653209754</v>
      </c>
      <c r="P87" s="26">
        <v>1.1170687140138325</v>
      </c>
      <c r="Q87" s="24"/>
      <c r="R87" s="24"/>
      <c r="S87" s="27">
        <f>Table2[[#This Row],[Fr]]*Table2[[#This Row],[b/wnc,max]]</f>
        <v>1.7275320300453045</v>
      </c>
      <c r="T87" s="28">
        <v>5.9661851648351596E-2</v>
      </c>
      <c r="U87" s="24">
        <v>0.96191670394504503</v>
      </c>
      <c r="V87" s="24">
        <v>7.6665790346571921E-2</v>
      </c>
      <c r="W87" s="29"/>
      <c r="X87" s="24">
        <f>Table2[[#This Row],[Qb]]/((0.11+Table2[[#This Row],[h US 4]]*2.24)*1000*SQRT(1.68*9.81*0.01368^3))</f>
        <v>0</v>
      </c>
      <c r="Y87" s="24">
        <f>IF(Table2[[#This Row],[Qb]]&gt;0,Table2[[#This Row],[b]]/(Table2[[#This Row],[Q ]]*$I$7+$I$8),Table2[[#This Row],[b]]/(Table2[[#This Row],[Q ]]*$I$4+$I$5))</f>
        <v>3.7275505479665427</v>
      </c>
    </row>
    <row r="88" spans="2:25" x14ac:dyDescent="0.25">
      <c r="B88" s="30">
        <v>3200</v>
      </c>
      <c r="C88" s="31">
        <v>56</v>
      </c>
      <c r="D88" s="31">
        <v>8.6749999999999935E-3</v>
      </c>
      <c r="E88" s="31"/>
      <c r="F88" s="31">
        <v>3.6726963672143419E-2</v>
      </c>
      <c r="G88" s="31">
        <v>3.2751427327421756E-2</v>
      </c>
      <c r="H88" s="31">
        <v>3.7356032768212866E-2</v>
      </c>
      <c r="I88" s="32">
        <v>3.6801519319493874E-2</v>
      </c>
      <c r="J88" s="31">
        <v>4.6769482849861155E-2</v>
      </c>
      <c r="K88" s="41">
        <v>0.15</v>
      </c>
      <c r="L88" s="26">
        <v>0.5945931188805289</v>
      </c>
      <c r="M88" s="26">
        <v>0.92761957901295189</v>
      </c>
      <c r="N88" s="24"/>
      <c r="O88" s="24">
        <v>2.8636334981060365</v>
      </c>
      <c r="P88" s="26">
        <v>1.1160880142967629</v>
      </c>
      <c r="Q88" s="24"/>
      <c r="R88" s="24"/>
      <c r="S88" s="27">
        <f>Table2[[#This Row],[Fr]]*Table2[[#This Row],[b/wnc,max]]</f>
        <v>1.7026967729696274</v>
      </c>
      <c r="T88" s="28">
        <v>6.0483249999999988E-2</v>
      </c>
      <c r="U88" s="24">
        <v>0.92451201461682331</v>
      </c>
      <c r="V88" s="24">
        <v>7.5110634484448699E-2</v>
      </c>
      <c r="W88" s="29"/>
      <c r="X88" s="24">
        <f>Table2[[#This Row],[Qb]]/((0.11+Table2[[#This Row],[h US 4]]*2.24)*1000*SQRT(1.68*9.81*0.01368^3))</f>
        <v>0</v>
      </c>
      <c r="Y88" s="24">
        <f>IF(Table2[[#This Row],[Qb]]&gt;0,Table2[[#This Row],[b]]/(Table2[[#This Row],[Q ]]*$I$7+$I$8),Table2[[#This Row],[b]]/(Table2[[#This Row],[Q ]]*$I$4+$I$5))</f>
        <v>3.6519688649277975</v>
      </c>
    </row>
    <row r="89" spans="2:25" x14ac:dyDescent="0.25">
      <c r="B89" s="30">
        <v>3200</v>
      </c>
      <c r="C89" s="31">
        <v>59</v>
      </c>
      <c r="D89" s="31">
        <v>8.7290076335877834E-3</v>
      </c>
      <c r="E89" s="31"/>
      <c r="F89" s="31">
        <v>3.6308087505872E-2</v>
      </c>
      <c r="G89" s="31">
        <v>3.2552600710087365E-2</v>
      </c>
      <c r="H89" s="31">
        <v>3.793497036291079E-2</v>
      </c>
      <c r="I89" s="32">
        <v>3.6949415559404196E-2</v>
      </c>
      <c r="J89" s="31">
        <v>4.5931416252169309E-2</v>
      </c>
      <c r="K89" s="41">
        <v>0.15</v>
      </c>
      <c r="L89" s="26">
        <v>0.59331935122973101</v>
      </c>
      <c r="M89" s="26">
        <v>0.93034279132034914</v>
      </c>
      <c r="N89" s="24"/>
      <c r="O89" s="24">
        <v>2.8592490414978018</v>
      </c>
      <c r="P89" s="26">
        <v>1.1151626870816229</v>
      </c>
      <c r="Q89" s="24"/>
      <c r="R89" s="24"/>
      <c r="S89" s="27">
        <f>Table2[[#This Row],[Fr]]*Table2[[#This Row],[b/wnc,max]]</f>
        <v>1.6964477863057059</v>
      </c>
      <c r="T89" s="28">
        <v>6.0612328244274802E-2</v>
      </c>
      <c r="U89" s="24">
        <v>0.90092340221740219</v>
      </c>
      <c r="V89" s="24">
        <v>7.3400564595314716E-2</v>
      </c>
      <c r="W89" s="29"/>
      <c r="X89" s="24">
        <f>Table2[[#This Row],[Qb]]/((0.11+Table2[[#This Row],[h US 4]]*2.24)*1000*SQRT(1.68*9.81*0.01368^3))</f>
        <v>0</v>
      </c>
      <c r="Y89" s="24">
        <f>IF(Table2[[#This Row],[Qb]]&gt;0,Table2[[#This Row],[b]]/(Table2[[#This Row],[Q ]]*$I$7+$I$8),Table2[[#This Row],[b]]/(Table2[[#This Row],[Q ]]*$I$4+$I$5))</f>
        <v>3.6403694069610673</v>
      </c>
    </row>
    <row r="90" spans="2:25" x14ac:dyDescent="0.25">
      <c r="B90" s="30">
        <v>3200</v>
      </c>
      <c r="C90" s="31">
        <v>62</v>
      </c>
      <c r="D90" s="31">
        <v>8.894736842105266E-3</v>
      </c>
      <c r="E90" s="31"/>
      <c r="F90" s="31">
        <v>3.3617523344935063E-2</v>
      </c>
      <c r="G90" s="31">
        <v>3.4058097199221447E-2</v>
      </c>
      <c r="H90" s="31">
        <v>3.868171396482193E-2</v>
      </c>
      <c r="I90" s="32">
        <v>3.7547808692874052E-2</v>
      </c>
      <c r="J90" s="31">
        <v>4.8483335647184912E-2</v>
      </c>
      <c r="K90" s="41">
        <v>0.15</v>
      </c>
      <c r="L90" s="26">
        <v>0.58944448111293879</v>
      </c>
      <c r="M90" s="26">
        <v>0.94700557399664897</v>
      </c>
      <c r="N90" s="24"/>
      <c r="O90" s="24">
        <v>2.8244863973316736</v>
      </c>
      <c r="P90" s="26">
        <v>1.1080863870913562</v>
      </c>
      <c r="Q90" s="24"/>
      <c r="R90" s="24"/>
      <c r="S90" s="27">
        <f>Table2[[#This Row],[Fr]]*Table2[[#This Row],[b/wnc,max]]</f>
        <v>1.6648779188857221</v>
      </c>
      <c r="T90" s="28">
        <v>6.1008421052631587E-2</v>
      </c>
      <c r="U90" s="24">
        <v>0.91669979565315318</v>
      </c>
      <c r="V90" s="24">
        <v>7.5310117782819416E-2</v>
      </c>
      <c r="W90" s="29"/>
      <c r="X90" s="24">
        <f>Table2[[#This Row],[Qb]]/((0.11+Table2[[#This Row],[h US 4]]*2.24)*1000*SQRT(1.68*9.81*0.01368^3))</f>
        <v>0</v>
      </c>
      <c r="Y90" s="24">
        <f>IF(Table2[[#This Row],[Qb]]&gt;0,Table2[[#This Row],[b]]/(Table2[[#This Row],[Q ]]*$I$7+$I$8),Table2[[#This Row],[b]]/(Table2[[#This Row],[Q ]]*$I$4+$I$5))</f>
        <v>3.6052305540600629</v>
      </c>
    </row>
    <row r="91" spans="2:25" x14ac:dyDescent="0.25">
      <c r="B91" s="30">
        <v>3200</v>
      </c>
      <c r="C91" s="31">
        <v>65</v>
      </c>
      <c r="D91" s="31">
        <v>9.1078651685393211E-3</v>
      </c>
      <c r="E91" s="31"/>
      <c r="F91" s="31">
        <v>3.741016938564512E-2</v>
      </c>
      <c r="G91" s="31">
        <v>3.3993732790158902E-2</v>
      </c>
      <c r="H91" s="31">
        <v>3.8763958850366285E-2</v>
      </c>
      <c r="I91" s="32">
        <v>3.8644523265471686E-2</v>
      </c>
      <c r="J91" s="31">
        <v>4.7941984467878819E-2</v>
      </c>
      <c r="K91" s="41">
        <v>0.15</v>
      </c>
      <c r="L91" s="26">
        <v>0.58453516050891974</v>
      </c>
      <c r="M91" s="26">
        <v>0.98677732469453583</v>
      </c>
      <c r="N91" s="24"/>
      <c r="O91" s="24">
        <v>2.7352048566024258</v>
      </c>
      <c r="P91" s="26">
        <v>1.0900039378694122</v>
      </c>
      <c r="Q91" s="24"/>
      <c r="R91" s="24"/>
      <c r="S91" s="27">
        <f>Table2[[#This Row],[Fr]]*Table2[[#This Row],[b/wnc,max]]</f>
        <v>1.5988234098788758</v>
      </c>
      <c r="T91" s="28">
        <v>6.1517797752808981E-2</v>
      </c>
      <c r="U91" s="24">
        <v>0.84002740831720568</v>
      </c>
      <c r="V91" s="24">
        <v>6.9706962122972893E-2</v>
      </c>
      <c r="W91" s="29"/>
      <c r="X91" s="24">
        <f>Table2[[#This Row],[Qb]]/((0.11+Table2[[#This Row],[h US 4]]*2.24)*1000*SQRT(1.68*9.81*0.01368^3))</f>
        <v>0</v>
      </c>
      <c r="Y91" s="24">
        <f>IF(Table2[[#This Row],[Qb]]&gt;0,Table2[[#This Row],[b]]/(Table2[[#This Row],[Q ]]*$I$7+$I$8),Table2[[#This Row],[b]]/(Table2[[#This Row],[Q ]]*$I$4+$I$5))</f>
        <v>3.5610267667592077</v>
      </c>
    </row>
    <row r="92" spans="2:25" x14ac:dyDescent="0.25">
      <c r="B92" s="30">
        <v>3200</v>
      </c>
      <c r="C92" s="31">
        <v>68</v>
      </c>
      <c r="D92" s="31">
        <v>9.4381578947368254E-3</v>
      </c>
      <c r="E92" s="31"/>
      <c r="F92" s="31">
        <v>3.7510406197793854E-2</v>
      </c>
      <c r="G92" s="31">
        <v>3.4816396886765522E-2</v>
      </c>
      <c r="H92" s="31">
        <v>3.8486486001836462E-2</v>
      </c>
      <c r="I92" s="31">
        <v>3.9986642111902726E-2</v>
      </c>
      <c r="J92" s="31">
        <v>4.9017441424741993E-2</v>
      </c>
      <c r="K92" s="41">
        <v>0.15</v>
      </c>
      <c r="L92" s="26">
        <v>0.57708651595142368</v>
      </c>
      <c r="M92" s="26">
        <v>1.027906158076404</v>
      </c>
      <c r="N92" s="24"/>
      <c r="O92" s="24">
        <v>2.652158370938325</v>
      </c>
      <c r="P92" s="26">
        <v>1.0734352214126124</v>
      </c>
      <c r="Q92" s="24"/>
      <c r="R92" s="24"/>
      <c r="S92" s="27">
        <f>Table2[[#This Row],[Fr]]*Table2[[#This Row],[b/wnc,max]]</f>
        <v>1.5305248340362014</v>
      </c>
      <c r="T92" s="28">
        <v>6.2307197368421011E-2</v>
      </c>
      <c r="U92" s="24">
        <v>0.79120143453089731</v>
      </c>
      <c r="V92" s="24">
        <v>6.6590772117849542E-2</v>
      </c>
      <c r="W92" s="29"/>
      <c r="X92" s="24">
        <f>Table2[[#This Row],[Qb]]/((0.11+Table2[[#This Row],[h US 4]]*2.24)*1000*SQRT(1.68*9.81*0.01368^3))</f>
        <v>0</v>
      </c>
      <c r="Y92" s="24">
        <f>IF(Table2[[#This Row],[Qb]]&gt;0,Table2[[#This Row],[b]]/(Table2[[#This Row],[Q ]]*$I$7+$I$8),Table2[[#This Row],[b]]/(Table2[[#This Row],[Q ]]*$I$4+$I$5))</f>
        <v>3.4946242172070958</v>
      </c>
    </row>
    <row r="93" spans="2:25" x14ac:dyDescent="0.25">
      <c r="B93" s="30">
        <v>3200</v>
      </c>
      <c r="C93" s="31">
        <v>71</v>
      </c>
      <c r="D93" s="31">
        <v>9.4081081081081059E-3</v>
      </c>
      <c r="E93" s="31"/>
      <c r="F93" s="32">
        <v>3.845067394914662E-2</v>
      </c>
      <c r="G93" s="32">
        <v>3.5126531898424518E-2</v>
      </c>
      <c r="H93" s="32">
        <v>3.9453359972871249E-2</v>
      </c>
      <c r="I93" s="32">
        <v>4.0301516600357065E-2</v>
      </c>
      <c r="J93" s="32">
        <v>5.0554616551411392E-2</v>
      </c>
      <c r="K93" s="41">
        <v>0.15</v>
      </c>
      <c r="L93" s="26">
        <v>0.57775632915727426</v>
      </c>
      <c r="M93" s="26">
        <v>1.0479360220915708</v>
      </c>
      <c r="N93" s="24"/>
      <c r="O93" s="24">
        <v>2.6035424681833716</v>
      </c>
      <c r="P93" s="26">
        <v>1.0632416589912463</v>
      </c>
      <c r="Q93" s="24"/>
      <c r="R93" s="24"/>
      <c r="S93" s="27">
        <f>Table2[[#This Row],[Fr]]*Table2[[#This Row],[b/wnc,max]]</f>
        <v>1.5042131392226943</v>
      </c>
      <c r="T93" s="28">
        <v>6.2235378378378378E-2</v>
      </c>
      <c r="U93" s="24">
        <v>0.78925604529785276</v>
      </c>
      <c r="V93" s="24">
        <v>6.634603711796723E-2</v>
      </c>
      <c r="W93" s="29"/>
      <c r="X93" s="24">
        <f>Table2[[#This Row],[Qb]]/((0.11+Table2[[#This Row],[h US 4]]*2.24)*1000*SQRT(1.68*9.81*0.01368^3))</f>
        <v>0</v>
      </c>
      <c r="Y93" s="24">
        <f>IF(Table2[[#This Row],[Qb]]&gt;0,Table2[[#This Row],[b]]/(Table2[[#This Row],[Q ]]*$I$7+$I$8),Table2[[#This Row],[b]]/(Table2[[#This Row],[Q ]]*$I$4+$I$5))</f>
        <v>3.5005628952954684</v>
      </c>
    </row>
    <row r="94" spans="2:25" x14ac:dyDescent="0.25">
      <c r="B94" s="30">
        <v>3200</v>
      </c>
      <c r="C94" s="31">
        <v>74</v>
      </c>
      <c r="D94" s="31">
        <v>9.6685714285714135E-3</v>
      </c>
      <c r="E94" s="31"/>
      <c r="F94" s="31">
        <v>3.8059799570047272E-2</v>
      </c>
      <c r="G94" s="31">
        <v>3.5014044100943741E-2</v>
      </c>
      <c r="H94" s="31">
        <v>4.0120814825808648E-2</v>
      </c>
      <c r="I94" s="32">
        <v>4.1102377641177627E-2</v>
      </c>
      <c r="J94" s="31">
        <v>5.0496142020257949E-2</v>
      </c>
      <c r="K94" s="41">
        <v>0.15</v>
      </c>
      <c r="L94" s="26">
        <v>0.57200172706674179</v>
      </c>
      <c r="M94" s="26">
        <v>1.0659880602274041</v>
      </c>
      <c r="N94" s="24"/>
      <c r="O94" s="24">
        <v>2.5746082470271503</v>
      </c>
      <c r="P94" s="26">
        <v>1.0578809805476743</v>
      </c>
      <c r="Q94" s="24"/>
      <c r="R94" s="24"/>
      <c r="S94" s="27">
        <f>Table2[[#This Row],[Fr]]*Table2[[#This Row],[b/wnc,max]]</f>
        <v>1.4726803638198065</v>
      </c>
      <c r="T94" s="28">
        <v>6.2857885714285688E-2</v>
      </c>
      <c r="U94" s="24">
        <v>0.75930577219098538</v>
      </c>
      <c r="V94" s="24">
        <v>6.4479719566208238E-2</v>
      </c>
      <c r="W94" s="29"/>
      <c r="X94" s="24">
        <f>Table2[[#This Row],[Qb]]/((0.11+Table2[[#This Row],[h US 4]]*2.24)*1000*SQRT(1.68*9.81*0.01368^3))</f>
        <v>0</v>
      </c>
      <c r="Y94" s="24">
        <f>IF(Table2[[#This Row],[Qb]]&gt;0,Table2[[#This Row],[b]]/(Table2[[#This Row],[Q ]]*$I$7+$I$8),Table2[[#This Row],[b]]/(Table2[[#This Row],[Q ]]*$I$4+$I$5))</f>
        <v>3.4497490586180035</v>
      </c>
    </row>
    <row r="95" spans="2:25" x14ac:dyDescent="0.25">
      <c r="B95" s="30">
        <v>3200</v>
      </c>
      <c r="C95" s="31">
        <v>77</v>
      </c>
      <c r="D95" s="31">
        <v>9.820979020979002E-3</v>
      </c>
      <c r="E95" s="31"/>
      <c r="F95" s="32">
        <v>3.9754633797071413E-2</v>
      </c>
      <c r="G95" s="32">
        <v>3.6100606887927524E-2</v>
      </c>
      <c r="H95" s="32">
        <v>4.0698607586414491E-2</v>
      </c>
      <c r="I95" s="32">
        <v>4.1632233786836698E-2</v>
      </c>
      <c r="J95" s="32">
        <v>5.0830422125404083E-2</v>
      </c>
      <c r="K95" s="41">
        <v>0.15</v>
      </c>
      <c r="L95" s="26">
        <v>0.5686873327785783</v>
      </c>
      <c r="M95" s="26">
        <v>1.0798703513119001</v>
      </c>
      <c r="N95" s="24"/>
      <c r="O95" s="24">
        <v>2.5503494444747496</v>
      </c>
      <c r="P95" s="26">
        <v>1.0532883747941633</v>
      </c>
      <c r="Q95" s="24"/>
      <c r="R95" s="24"/>
      <c r="S95" s="27">
        <f>Table2[[#This Row],[Fr]]*Table2[[#This Row],[b/wnc,max]]</f>
        <v>1.4503514232316743</v>
      </c>
      <c r="T95" s="28">
        <v>6.3222139860139817E-2</v>
      </c>
      <c r="U95" s="24">
        <v>0.74355205624562448</v>
      </c>
      <c r="V95" s="24">
        <v>6.3490938815250503E-2</v>
      </c>
      <c r="W95" s="29"/>
      <c r="X95" s="24">
        <f>Table2[[#This Row],[Qb]]/((0.11+Table2[[#This Row],[h US 4]]*2.24)*1000*SQRT(1.68*9.81*0.01368^3))</f>
        <v>0</v>
      </c>
      <c r="Y95" s="24">
        <f>IF(Table2[[#This Row],[Qb]]&gt;0,Table2[[#This Row],[b]]/(Table2[[#This Row],[Q ]]*$I$7+$I$8),Table2[[#This Row],[b]]/(Table2[[#This Row],[Q ]]*$I$4+$I$5))</f>
        <v>3.4206942254186314</v>
      </c>
    </row>
    <row r="96" spans="2:25" x14ac:dyDescent="0.25">
      <c r="B96" s="30">
        <v>3200</v>
      </c>
      <c r="C96" s="31">
        <v>80</v>
      </c>
      <c r="D96" s="31">
        <v>9.8238281249999875E-3</v>
      </c>
      <c r="E96" s="31"/>
      <c r="F96" s="31">
        <v>3.9367887991193097E-2</v>
      </c>
      <c r="G96" s="31">
        <v>3.5957921908753354E-2</v>
      </c>
      <c r="H96" s="31">
        <v>6.9002080555841158E-2</v>
      </c>
      <c r="I96" s="32">
        <v>9.301687092205202E-2</v>
      </c>
      <c r="J96" s="31">
        <v>4.0775465392015563E-2</v>
      </c>
      <c r="K96" s="41">
        <v>0.1</v>
      </c>
      <c r="L96" s="26">
        <v>0.37908382617001407</v>
      </c>
      <c r="M96" s="26">
        <v>1.8551711927234198</v>
      </c>
      <c r="N96" s="24"/>
      <c r="O96" s="24">
        <v>0.48404033659010082</v>
      </c>
      <c r="P96" s="26">
        <v>0.47150212181553763</v>
      </c>
      <c r="Q96" s="24"/>
      <c r="R96" s="24"/>
      <c r="S96" s="27">
        <f>Table2[[#This Row],[Fr]]*Table2[[#This Row],[b/wnc,max]]</f>
        <v>0.18349186281519689</v>
      </c>
      <c r="T96" s="28">
        <v>6.3228949218749969E-2</v>
      </c>
      <c r="U96" s="24">
        <v>1.1782114866595141E-2</v>
      </c>
      <c r="V96" s="24">
        <v>1.0061601529702813E-3</v>
      </c>
      <c r="W96" s="29">
        <v>1.070868158837091</v>
      </c>
      <c r="X96" s="24">
        <f>Table2[[#This Row],[Qb]]/((0.11+Table2[[#This Row],[h US 4]]*2.24)*1000*SQRT(1.68*9.81*0.01368^3))</f>
        <v>0</v>
      </c>
      <c r="Y96" s="24">
        <f>IF(Table2[[#This Row],[Qb]]&gt;0,Table2[[#This Row],[b]]/(Table2[[#This Row],[Q ]]*$I$7+$I$8),Table2[[#This Row],[b]]/(Table2[[#This Row],[Q ]]*$I$4+$I$5))</f>
        <v>2.28010382293132</v>
      </c>
    </row>
    <row r="97" spans="2:25" x14ac:dyDescent="0.25">
      <c r="B97" s="30">
        <v>3200</v>
      </c>
      <c r="C97" s="31">
        <v>83</v>
      </c>
      <c r="D97" s="31">
        <v>9.6633333333333345E-3</v>
      </c>
      <c r="E97" s="31"/>
      <c r="F97" s="32">
        <v>3.8257833866932191E-2</v>
      </c>
      <c r="G97" s="32">
        <v>3.5594159761074974E-2</v>
      </c>
      <c r="H97" s="32">
        <v>6.6063304395239511E-2</v>
      </c>
      <c r="I97" s="32">
        <v>8.9921346349921036E-2</v>
      </c>
      <c r="J97" s="32">
        <v>3.9378404452283688E-2</v>
      </c>
      <c r="K97" s="41">
        <v>0.1</v>
      </c>
      <c r="L97" s="26">
        <v>0.38141088420604857</v>
      </c>
      <c r="M97" s="26">
        <v>1.900418901885657</v>
      </c>
      <c r="N97" s="24"/>
      <c r="O97" s="24">
        <v>0.5123186401165748</v>
      </c>
      <c r="P97" s="26">
        <v>0.48340835655357922</v>
      </c>
      <c r="Q97" s="24"/>
      <c r="R97" s="24"/>
      <c r="S97" s="27">
        <f>Table2[[#This Row],[Fr]]*Table2[[#This Row],[b/wnc,max]]</f>
        <v>0.19540390552210318</v>
      </c>
      <c r="T97" s="28">
        <v>6.284536666666668E-2</v>
      </c>
      <c r="U97" s="24"/>
      <c r="V97" s="24"/>
      <c r="W97" s="29">
        <v>1.096955435644283</v>
      </c>
      <c r="X97" s="24">
        <f>Table2[[#This Row],[Qb]]/((0.11+Table2[[#This Row],[h US 4]]*2.24)*1000*SQRT(1.68*9.81*0.01368^3))</f>
        <v>0</v>
      </c>
      <c r="Y97" s="24">
        <f>IF(Table2[[#This Row],[Qb]]&gt;0,Table2[[#This Row],[b]]/(Table2[[#This Row],[Q ]]*$I$7+$I$8),Table2[[#This Row],[b]]/(Table2[[#This Row],[Q ]]*$I$4+$I$5))</f>
        <v>2.3005042798866833</v>
      </c>
    </row>
    <row r="98" spans="2:25" x14ac:dyDescent="0.25">
      <c r="B98" s="30">
        <v>3200</v>
      </c>
      <c r="C98" s="31">
        <v>86</v>
      </c>
      <c r="D98" s="31">
        <v>9.4372781065088559E-3</v>
      </c>
      <c r="E98" s="31"/>
      <c r="F98" s="32">
        <v>3.8825367004410749E-2</v>
      </c>
      <c r="G98" s="32">
        <v>3.5111009233988466E-2</v>
      </c>
      <c r="H98" s="32">
        <v>6.7930401686328024E-2</v>
      </c>
      <c r="I98" s="32">
        <v>9.1839985979034436E-2</v>
      </c>
      <c r="J98" s="32">
        <v>3.9626187297183368E-2</v>
      </c>
      <c r="K98" s="41">
        <v>0.1</v>
      </c>
      <c r="L98" s="26">
        <v>0.384737402974688</v>
      </c>
      <c r="M98" s="26">
        <v>1.8207118264507423</v>
      </c>
      <c r="N98" s="24"/>
      <c r="O98" s="24">
        <v>0.47800162547740754</v>
      </c>
      <c r="P98" s="26">
        <v>0.46734478026683202</v>
      </c>
      <c r="Q98" s="24"/>
      <c r="R98" s="24"/>
      <c r="S98" s="27">
        <f>Table2[[#This Row],[Fr]]*Table2[[#This Row],[b/wnc,max]]</f>
        <v>0.18390510400385723</v>
      </c>
      <c r="T98" s="28">
        <v>6.2305094674556166E-2</v>
      </c>
      <c r="U98" s="24">
        <v>6.0928011216731795E-3</v>
      </c>
      <c r="V98" s="24">
        <v>5.1277701802283915E-4</v>
      </c>
      <c r="W98" s="29">
        <v>1.0509795363923564</v>
      </c>
      <c r="X98" s="24">
        <f>Table2[[#This Row],[Qb]]/((0.11+Table2[[#This Row],[h US 4]]*2.24)*1000*SQRT(1.68*9.81*0.01368^3))</f>
        <v>0</v>
      </c>
      <c r="Y98" s="24">
        <f>IF(Table2[[#This Row],[Qb]]&gt;0,Table2[[#This Row],[b]]/(Table2[[#This Row],[Q ]]*$I$7+$I$8),Table2[[#This Row],[b]]/(Table2[[#This Row],[Q ]]*$I$4+$I$5))</f>
        <v>2.3298652010753078</v>
      </c>
    </row>
    <row r="99" spans="2:25" x14ac:dyDescent="0.25">
      <c r="B99" s="30">
        <v>3200</v>
      </c>
      <c r="C99" s="31">
        <v>89</v>
      </c>
      <c r="D99" s="31">
        <v>9.035714285714265E-3</v>
      </c>
      <c r="E99" s="31"/>
      <c r="F99" s="32">
        <v>3.7690285482804432E-2</v>
      </c>
      <c r="G99" s="32">
        <v>3.5103949737832006E-2</v>
      </c>
      <c r="H99" s="32">
        <v>6.6439488139086622E-2</v>
      </c>
      <c r="I99" s="32">
        <v>8.8258616690572958E-2</v>
      </c>
      <c r="J99" s="32">
        <v>3.8167971241060306E-2</v>
      </c>
      <c r="K99" s="41">
        <v>0.1</v>
      </c>
      <c r="L99" s="26">
        <v>0.39079196236012725</v>
      </c>
      <c r="M99" s="26">
        <v>1.8371321885523444</v>
      </c>
      <c r="N99" s="24"/>
      <c r="O99" s="24">
        <v>0.49873369259170131</v>
      </c>
      <c r="P99" s="26">
        <v>0.47528324428496393</v>
      </c>
      <c r="Q99" s="24"/>
      <c r="R99" s="24"/>
      <c r="S99" s="27">
        <f>Table2[[#This Row],[Fr]]*Table2[[#This Row],[b/wnc,max]]</f>
        <v>0.19490111842302341</v>
      </c>
      <c r="T99" s="28">
        <v>6.134535714285709E-2</v>
      </c>
      <c r="U99" s="24"/>
      <c r="V99" s="24"/>
      <c r="W99" s="29">
        <v>1.0604329245126194</v>
      </c>
      <c r="X99" s="24">
        <f>Table2[[#This Row],[Qb]]/((0.11+Table2[[#This Row],[h US 4]]*2.24)*1000*SQRT(1.68*9.81*0.01368^3))</f>
        <v>0</v>
      </c>
      <c r="Y99" s="24">
        <f>IF(Table2[[#This Row],[Qb]]&gt;0,Table2[[#This Row],[b]]/(Table2[[#This Row],[Q ]]*$I$7+$I$8),Table2[[#This Row],[b]]/(Table2[[#This Row],[Q ]]*$I$4+$I$5))</f>
        <v>2.3839128785333945</v>
      </c>
    </row>
    <row r="100" spans="2:25" x14ac:dyDescent="0.25">
      <c r="B100" s="30">
        <v>3200</v>
      </c>
      <c r="C100" s="31">
        <v>92</v>
      </c>
      <c r="D100" s="31">
        <v>8.8512254901960789E-3</v>
      </c>
      <c r="E100" s="31"/>
      <c r="F100" s="32">
        <v>3.735405641928994E-2</v>
      </c>
      <c r="G100" s="32">
        <v>3.426568659192597E-2</v>
      </c>
      <c r="H100" s="32">
        <v>5.7334853959727448E-2</v>
      </c>
      <c r="I100" s="32">
        <v>7.2625539332751066E-2</v>
      </c>
      <c r="J100" s="32">
        <v>3.9760992164771504E-2</v>
      </c>
      <c r="K100" s="41">
        <v>0.1</v>
      </c>
      <c r="L100" s="26">
        <v>0.39363793352184862</v>
      </c>
      <c r="M100" s="26">
        <v>2.1734543886382136</v>
      </c>
      <c r="N100" s="24"/>
      <c r="O100" s="24">
        <v>0.7403770016827188</v>
      </c>
      <c r="P100" s="26">
        <v>0.5714350135225017</v>
      </c>
      <c r="Q100" s="24"/>
      <c r="R100" s="24"/>
      <c r="S100" s="27">
        <f>Table2[[#This Row],[Fr]]*Table2[[#This Row],[b/wnc,max]]</f>
        <v>0.29144047296948766</v>
      </c>
      <c r="T100" s="28">
        <v>6.090442892156863E-2</v>
      </c>
      <c r="U100" s="24"/>
      <c r="V100" s="24"/>
      <c r="W100" s="29">
        <v>1.2541828443527439</v>
      </c>
      <c r="X100" s="24">
        <f>Table2[[#This Row],[Qb]]/((0.11+Table2[[#This Row],[h US 4]]*2.24)*1000*SQRT(1.68*9.81*0.01368^3))</f>
        <v>0</v>
      </c>
      <c r="Y100" s="24">
        <f>IF(Table2[[#This Row],[Qb]]&gt;0,Table2[[#This Row],[b]]/(Table2[[#This Row],[Q ]]*$I$7+$I$8),Table2[[#This Row],[b]]/(Table2[[#This Row],[Q ]]*$I$4+$I$5))</f>
        <v>2.4095934947784765</v>
      </c>
    </row>
    <row r="101" spans="2:25" x14ac:dyDescent="0.25">
      <c r="B101" s="30">
        <v>3200</v>
      </c>
      <c r="C101" s="31">
        <v>95</v>
      </c>
      <c r="D101" s="31">
        <v>8.6906249999999866E-3</v>
      </c>
      <c r="E101" s="31"/>
      <c r="F101" s="31">
        <v>3.6834182406780158E-2</v>
      </c>
      <c r="G101" s="31">
        <v>3.3653122073077392E-2</v>
      </c>
      <c r="H101" s="31">
        <v>5.2073264852339395E-2</v>
      </c>
      <c r="I101" s="32">
        <v>7.0335718498271874E-2</v>
      </c>
      <c r="J101" s="31">
        <v>4.073833810554809E-2</v>
      </c>
      <c r="K101" s="41">
        <v>0.1</v>
      </c>
      <c r="L101" s="26">
        <v>0.39614936135748491</v>
      </c>
      <c r="M101" s="26">
        <v>2.1981122180024535</v>
      </c>
      <c r="N101" s="24"/>
      <c r="O101" s="24">
        <v>0.77764022290966928</v>
      </c>
      <c r="P101" s="26">
        <v>0.58450527052827561</v>
      </c>
      <c r="Q101" s="24"/>
      <c r="R101" s="24"/>
      <c r="S101" s="27">
        <f>Table2[[#This Row],[Fr]]*Table2[[#This Row],[b/wnc,max]]</f>
        <v>0.30806167767155768</v>
      </c>
      <c r="T101" s="28">
        <v>6.0520593749999969E-2</v>
      </c>
      <c r="U101" s="24">
        <v>2.2895417276736791E-2</v>
      </c>
      <c r="V101" s="24">
        <v>1.8616304258636043E-3</v>
      </c>
      <c r="W101" s="29">
        <v>1.2683334260431811</v>
      </c>
      <c r="X101" s="24">
        <f>Table2[[#This Row],[Qb]]/((0.11+Table2[[#This Row],[h US 4]]*2.24)*1000*SQRT(1.68*9.81*0.01368^3))</f>
        <v>0</v>
      </c>
      <c r="Y101" s="24">
        <f>IF(Table2[[#This Row],[Qb]]&gt;0,Table2[[#This Row],[b]]/(Table2[[#This Row],[Q ]]*$I$7+$I$8),Table2[[#This Row],[b]]/(Table2[[#This Row],[Q ]]*$I$4+$I$5))</f>
        <v>2.4324036149073165</v>
      </c>
    </row>
    <row r="102" spans="2:25" x14ac:dyDescent="0.25">
      <c r="B102" s="30">
        <v>3200</v>
      </c>
      <c r="C102" s="31">
        <v>99</v>
      </c>
      <c r="D102" s="31">
        <v>8.4338842975206635E-3</v>
      </c>
      <c r="E102" s="31"/>
      <c r="F102" s="31">
        <v>3.5902681204713849E-2</v>
      </c>
      <c r="G102" s="31">
        <v>3.344929586134552E-2</v>
      </c>
      <c r="H102" s="31">
        <v>4.7953404645772246E-2</v>
      </c>
      <c r="I102" s="32">
        <v>6.9883143004355899E-2</v>
      </c>
      <c r="J102" s="31">
        <v>4.0901534298012909E-2</v>
      </c>
      <c r="K102" s="41">
        <v>0.1</v>
      </c>
      <c r="L102" s="26">
        <v>0.40023145379852609</v>
      </c>
      <c r="M102" s="26">
        <v>2.1684025865176828</v>
      </c>
      <c r="N102" s="24"/>
      <c r="O102" s="24">
        <v>0.76496424858121326</v>
      </c>
      <c r="P102" s="26">
        <v>0.57938789146739789</v>
      </c>
      <c r="Q102" s="24"/>
      <c r="R102" s="24"/>
      <c r="S102" s="27">
        <f>Table2[[#This Row],[Fr]]*Table2[[#This Row],[b/wnc,max]]</f>
        <v>0.30616275331355608</v>
      </c>
      <c r="T102" s="28">
        <v>5.9906983471074385E-2</v>
      </c>
      <c r="U102" s="24">
        <v>6.0969346773756747E-2</v>
      </c>
      <c r="V102" s="24">
        <v>4.8883401673957966E-3</v>
      </c>
      <c r="W102" s="29">
        <v>1.2512059141699234</v>
      </c>
      <c r="X102" s="24">
        <f>Table2[[#This Row],[Qb]]/((0.11+Table2[[#This Row],[h US 4]]*2.24)*1000*SQRT(1.68*9.81*0.01368^3))</f>
        <v>0</v>
      </c>
      <c r="Y102" s="24">
        <f>IF(Table2[[#This Row],[Qb]]&gt;0,Table2[[#This Row],[b]]/(Table2[[#This Row],[Q ]]*$I$7+$I$8),Table2[[#This Row],[b]]/(Table2[[#This Row],[Q ]]*$I$4+$I$5))</f>
        <v>2.4697793553511254</v>
      </c>
    </row>
    <row r="103" spans="2:25" x14ac:dyDescent="0.25">
      <c r="B103" s="30">
        <v>3200</v>
      </c>
      <c r="C103" s="31">
        <v>102</v>
      </c>
      <c r="D103" s="31">
        <v>8.1983606557376899E-3</v>
      </c>
      <c r="E103" s="31"/>
      <c r="F103" s="31">
        <v>3.6050385728079247E-2</v>
      </c>
      <c r="G103" s="31">
        <v>3.2418683606026732E-2</v>
      </c>
      <c r="H103" s="31">
        <v>4.5658779354887526E-2</v>
      </c>
      <c r="I103" s="32">
        <v>6.785133591255936E-2</v>
      </c>
      <c r="J103" s="31">
        <v>3.9457137281390331E-2</v>
      </c>
      <c r="K103" s="41">
        <v>0.1</v>
      </c>
      <c r="L103" s="26">
        <v>0.40405089413388912</v>
      </c>
      <c r="M103" s="26">
        <v>2.1748959385165056</v>
      </c>
      <c r="N103" s="24"/>
      <c r="O103" s="24">
        <v>0.79101426736410463</v>
      </c>
      <c r="P103" s="26">
        <v>0.58832607565010664</v>
      </c>
      <c r="Q103" s="24"/>
      <c r="R103" s="24"/>
      <c r="S103" s="27">
        <f>Table2[[#This Row],[Fr]]*Table2[[#This Row],[b/wnc,max]]</f>
        <v>0.3196100220011297</v>
      </c>
      <c r="T103" s="28">
        <v>5.934408196721308E-2</v>
      </c>
      <c r="U103" s="24">
        <v>2.6594835596309145E-2</v>
      </c>
      <c r="V103" s="24">
        <v>2.1026885866423303E-3</v>
      </c>
      <c r="W103" s="29">
        <v>1.2548904363839202</v>
      </c>
      <c r="X103" s="24">
        <f>Table2[[#This Row],[Qb]]/((0.11+Table2[[#This Row],[h US 4]]*2.24)*1000*SQRT(1.68*9.81*0.01368^3))</f>
        <v>0</v>
      </c>
      <c r="Y103" s="24">
        <f>IF(Table2[[#This Row],[Qb]]&gt;0,Table2[[#This Row],[b]]/(Table2[[#This Row],[Q ]]*$I$7+$I$8),Table2[[#This Row],[b]]/(Table2[[#This Row],[Q ]]*$I$4+$I$5))</f>
        <v>2.5050909595130935</v>
      </c>
    </row>
    <row r="104" spans="2:25" x14ac:dyDescent="0.25">
      <c r="B104" s="30">
        <v>3200</v>
      </c>
      <c r="C104" s="31">
        <v>105</v>
      </c>
      <c r="D104" s="31">
        <v>7.846874999999991E-3</v>
      </c>
      <c r="E104" s="31"/>
      <c r="F104" s="31">
        <v>3.5201409673798111E-2</v>
      </c>
      <c r="G104" s="31">
        <v>3.1992743948336178E-2</v>
      </c>
      <c r="H104" s="31">
        <v>4.3344470562575142E-2</v>
      </c>
      <c r="I104" s="32">
        <v>6.7339758835588528E-2</v>
      </c>
      <c r="J104" s="31">
        <v>3.8710755504426521E-2</v>
      </c>
      <c r="K104" s="41">
        <v>0.1</v>
      </c>
      <c r="L104" s="26">
        <v>0.40988839876670641</v>
      </c>
      <c r="M104" s="26">
        <v>2.1298231142994903</v>
      </c>
      <c r="N104" s="24"/>
      <c r="O104" s="24">
        <v>0.76917299623602353</v>
      </c>
      <c r="P104" s="26">
        <v>0.58014711129744523</v>
      </c>
      <c r="Q104" s="24"/>
      <c r="R104" s="24"/>
      <c r="S104" s="27">
        <f>Table2[[#This Row],[Fr]]*Table2[[#This Row],[b/wnc,max]]</f>
        <v>0.3152750878017736</v>
      </c>
      <c r="T104" s="28">
        <v>5.8504031249999977E-2</v>
      </c>
      <c r="U104" s="24">
        <v>4.3607080151546927E-2</v>
      </c>
      <c r="V104" s="24">
        <v>3.3693091967802388E-3</v>
      </c>
      <c r="W104" s="29">
        <v>1.2289121854121134</v>
      </c>
      <c r="X104" s="24">
        <f>Table2[[#This Row],[Qb]]/((0.11+Table2[[#This Row],[h US 4]]*2.24)*1000*SQRT(1.68*9.81*0.01368^3))</f>
        <v>0</v>
      </c>
      <c r="Y104" s="24">
        <f>IF(Table2[[#This Row],[Qb]]&gt;0,Table2[[#This Row],[b]]/(Table2[[#This Row],[Q ]]*$I$7+$I$8),Table2[[#This Row],[b]]/(Table2[[#This Row],[Q ]]*$I$4+$I$5))</f>
        <v>2.5597073127331114</v>
      </c>
    </row>
    <row r="105" spans="2:25" x14ac:dyDescent="0.25">
      <c r="B105" s="30">
        <v>3200</v>
      </c>
      <c r="C105" s="31">
        <v>108</v>
      </c>
      <c r="D105" s="31">
        <v>7.6476744186046511E-3</v>
      </c>
      <c r="E105" s="31"/>
      <c r="F105" s="31">
        <v>3.441094593597057E-2</v>
      </c>
      <c r="G105" s="31">
        <v>3.0981009302400702E-2</v>
      </c>
      <c r="H105" s="31">
        <v>4.0455819040480644E-2</v>
      </c>
      <c r="I105" s="31">
        <v>6.6323663092152096E-2</v>
      </c>
      <c r="J105" s="31">
        <v>3.7147901013817299E-2</v>
      </c>
      <c r="K105" s="41">
        <v>0.1</v>
      </c>
      <c r="L105" s="26">
        <v>0.41327224328178214</v>
      </c>
      <c r="M105" s="26">
        <v>2.1192089547327604</v>
      </c>
      <c r="N105" s="24"/>
      <c r="O105" s="24">
        <v>0.77381794129518322</v>
      </c>
      <c r="P105" s="26">
        <v>0.58175692584570182</v>
      </c>
      <c r="Q105" s="24"/>
      <c r="R105" s="24"/>
      <c r="S105" s="27">
        <f>Table2[[#This Row],[Fr]]*Table2[[#This Row],[b/wnc,max]]</f>
        <v>0.31979747649075074</v>
      </c>
      <c r="T105" s="28">
        <v>5.8027941860465115E-2</v>
      </c>
      <c r="U105" s="24"/>
      <c r="V105" s="24"/>
      <c r="W105" s="29">
        <v>1.222768934136335</v>
      </c>
      <c r="X105" s="24">
        <f>Table2[[#This Row],[Qb]]/((0.11+Table2[[#This Row],[h US 4]]*2.24)*1000*SQRT(1.68*9.81*0.01368^3))</f>
        <v>0</v>
      </c>
      <c r="Y105" s="24">
        <f>IF(Table2[[#This Row],[Qb]]&gt;0,Table2[[#This Row],[b]]/(Table2[[#This Row],[Q ]]*$I$7+$I$8),Table2[[#This Row],[b]]/(Table2[[#This Row],[Q ]]*$I$4+$I$5))</f>
        <v>2.591731058384763</v>
      </c>
    </row>
    <row r="106" spans="2:25" x14ac:dyDescent="0.25">
      <c r="B106" s="30">
        <v>3201</v>
      </c>
      <c r="C106" s="31">
        <v>2</v>
      </c>
      <c r="D106" s="31">
        <v>7.5420689655172242E-3</v>
      </c>
      <c r="E106" s="31"/>
      <c r="F106" s="32">
        <v>3.3407623078812322E-2</v>
      </c>
      <c r="G106" s="32">
        <v>3.1274744187950732E-2</v>
      </c>
      <c r="H106" s="32">
        <v>4.0472955646622087E-2</v>
      </c>
      <c r="I106" s="32">
        <v>6.6335749254642487E-2</v>
      </c>
      <c r="J106" s="32">
        <v>3.7084063722569748E-2</v>
      </c>
      <c r="K106" s="41">
        <v>0.1</v>
      </c>
      <c r="L106" s="26">
        <v>0.41508893683022108</v>
      </c>
      <c r="M106" s="26">
        <v>2.101183805488601</v>
      </c>
      <c r="N106" s="24"/>
      <c r="O106" s="24">
        <v>0.76284250615267679</v>
      </c>
      <c r="P106" s="26">
        <v>0.57779312909402469</v>
      </c>
      <c r="Q106" s="24"/>
      <c r="R106" s="24"/>
      <c r="S106" s="27">
        <f>Table2[[#This Row],[Fr]]*Table2[[#This Row],[b/wnc,max]]</f>
        <v>0.31664748484781596</v>
      </c>
      <c r="T106" s="28">
        <v>5.7775544827586164E-2</v>
      </c>
      <c r="U106" s="24">
        <v>1.3571029987815319E-2</v>
      </c>
      <c r="V106" s="24">
        <v>1.0255083744743695E-3</v>
      </c>
      <c r="W106" s="29">
        <v>1.2123854237190157</v>
      </c>
      <c r="X106" s="24">
        <f>Table2[[#This Row],[Qb]]/((0.11+Table2[[#This Row],[h US 4]]*2.24)*1000*SQRT(1.68*9.81*0.01368^3))</f>
        <v>0</v>
      </c>
      <c r="Y106" s="24">
        <f>IF(Table2[[#This Row],[Qb]]&gt;0,Table2[[#This Row],[b]]/(Table2[[#This Row],[Q ]]*$I$7+$I$8),Table2[[#This Row],[b]]/(Table2[[#This Row],[Q ]]*$I$4+$I$5))</f>
        <v>2.6090354983791801</v>
      </c>
    </row>
    <row r="107" spans="2:25" x14ac:dyDescent="0.25">
      <c r="B107" s="30">
        <v>3201</v>
      </c>
      <c r="C107" s="31">
        <v>5</v>
      </c>
      <c r="D107" s="31">
        <v>7.3031999999999897E-3</v>
      </c>
      <c r="E107" s="31"/>
      <c r="F107" s="32">
        <v>3.3685951063703201E-2</v>
      </c>
      <c r="G107" s="32">
        <v>3.0924715206780268E-2</v>
      </c>
      <c r="H107" s="32">
        <v>3.9364996729684187E-2</v>
      </c>
      <c r="I107" s="32">
        <v>6.4477010157555761E-2</v>
      </c>
      <c r="J107" s="32">
        <v>3.6431334032350958E-2</v>
      </c>
      <c r="K107" s="41">
        <v>0.1</v>
      </c>
      <c r="L107" s="26">
        <v>0.41925762869212085</v>
      </c>
      <c r="M107" s="26">
        <v>2.1017376287520162</v>
      </c>
      <c r="N107" s="24"/>
      <c r="O107" s="24">
        <v>0.78370236257747483</v>
      </c>
      <c r="P107" s="26">
        <v>0.58547219758075042</v>
      </c>
      <c r="Q107" s="24"/>
      <c r="R107" s="24"/>
      <c r="S107" s="27">
        <f>Table2[[#This Row],[Fr]]*Table2[[#This Row],[b/wnc,max]]</f>
        <v>0.32857319413464481</v>
      </c>
      <c r="T107" s="28">
        <v>5.7204647999999976E-2</v>
      </c>
      <c r="U107" s="24">
        <v>1.3331236617595884E-2</v>
      </c>
      <c r="V107" s="24">
        <v>9.8837373487999786E-4</v>
      </c>
      <c r="W107" s="29">
        <v>1.2126493983036235</v>
      </c>
      <c r="X107" s="24">
        <f>Table2[[#This Row],[Qb]]/((0.11+Table2[[#This Row],[h US 4]]*2.24)*1000*SQRT(1.68*9.81*0.01368^3))</f>
        <v>0</v>
      </c>
      <c r="Y107" s="24">
        <f>IF(Table2[[#This Row],[Qb]]&gt;0,Table2[[#This Row],[b]]/(Table2[[#This Row],[Q ]]*$I$7+$I$8),Table2[[#This Row],[b]]/(Table2[[#This Row],[Q ]]*$I$4+$I$5))</f>
        <v>2.6490419315873024</v>
      </c>
    </row>
    <row r="108" spans="2:25" x14ac:dyDescent="0.25">
      <c r="B108" s="30">
        <v>3201</v>
      </c>
      <c r="C108" s="31">
        <v>8</v>
      </c>
      <c r="D108" s="31">
        <v>7.0610687022900701E-3</v>
      </c>
      <c r="E108" s="31"/>
      <c r="F108" s="32">
        <v>3.3407206028776483E-2</v>
      </c>
      <c r="G108" s="32">
        <v>3.0102554293253075E-2</v>
      </c>
      <c r="H108" s="32">
        <v>3.6341400011644466E-2</v>
      </c>
      <c r="I108" s="32">
        <v>6.2990167634645447E-2</v>
      </c>
      <c r="J108" s="32">
        <v>3.4163754997786046E-2</v>
      </c>
      <c r="K108" s="41">
        <v>0.1</v>
      </c>
      <c r="L108" s="26">
        <v>0.42356958753526996</v>
      </c>
      <c r="M108" s="26">
        <v>2.092728341104372</v>
      </c>
      <c r="N108" s="24"/>
      <c r="O108" s="24">
        <v>0.79530275058856548</v>
      </c>
      <c r="P108" s="26">
        <v>0.58997696658700405</v>
      </c>
      <c r="Q108" s="24"/>
      <c r="R108" s="24"/>
      <c r="S108" s="27">
        <f>Table2[[#This Row],[Fr]]*Table2[[#This Row],[b/wnc,max]]</f>
        <v>0.33686605803246439</v>
      </c>
      <c r="T108" s="28">
        <v>5.6625954198473272E-2</v>
      </c>
      <c r="U108" s="24"/>
      <c r="V108" s="24"/>
      <c r="W108" s="29">
        <v>1.2074117844495718</v>
      </c>
      <c r="X108" s="24">
        <f>Table2[[#This Row],[Qb]]/((0.11+Table2[[#This Row],[h US 4]]*2.24)*1000*SQRT(1.68*9.81*0.01368^3))</f>
        <v>0</v>
      </c>
      <c r="Y108" s="24">
        <f>IF(Table2[[#This Row],[Qb]]&gt;0,Table2[[#This Row],[b]]/(Table2[[#This Row],[Q ]]*$I$7+$I$8),Table2[[#This Row],[b]]/(Table2[[#This Row],[Q ]]*$I$4+$I$5))</f>
        <v>2.6908666692333947</v>
      </c>
    </row>
    <row r="109" spans="2:25" x14ac:dyDescent="0.25">
      <c r="B109" s="30">
        <v>3201</v>
      </c>
      <c r="C109" s="31">
        <v>11</v>
      </c>
      <c r="D109" s="31">
        <v>6.7159090909090944E-3</v>
      </c>
      <c r="E109" s="31"/>
      <c r="F109" s="31">
        <v>3.19804781907016E-2</v>
      </c>
      <c r="G109" s="31">
        <v>2.9186413285311835E-2</v>
      </c>
      <c r="H109" s="31">
        <v>3.4369465868389439E-2</v>
      </c>
      <c r="I109" s="32">
        <v>6.1575109368158208E-2</v>
      </c>
      <c r="J109" s="31">
        <v>3.4900600101165913E-2</v>
      </c>
      <c r="K109" s="41">
        <v>0.1</v>
      </c>
      <c r="L109" s="26">
        <v>0.42987192651707634</v>
      </c>
      <c r="M109" s="26">
        <v>2.0630763942128865</v>
      </c>
      <c r="N109" s="24"/>
      <c r="O109" s="24">
        <v>0.79283540007796982</v>
      </c>
      <c r="P109" s="26">
        <v>0.58995159688081855</v>
      </c>
      <c r="Q109" s="24"/>
      <c r="R109" s="24"/>
      <c r="S109" s="27">
        <f>Table2[[#This Row],[Fr]]*Table2[[#This Row],[b/wnc,max]]</f>
        <v>0.34081768084245384</v>
      </c>
      <c r="T109" s="28">
        <v>5.5801022727272734E-2</v>
      </c>
      <c r="U109" s="24">
        <v>2.8445557255325677E-2</v>
      </c>
      <c r="V109" s="24">
        <v>1.998577240698407E-3</v>
      </c>
      <c r="W109" s="29">
        <v>1.19028491618748</v>
      </c>
      <c r="X109" s="24">
        <f>Table2[[#This Row],[Qb]]/((0.11+Table2[[#This Row],[h US 4]]*2.24)*1000*SQRT(1.68*9.81*0.01368^3))</f>
        <v>0</v>
      </c>
      <c r="Y109" s="24">
        <f>IF(Table2[[#This Row],[Qb]]&gt;0,Table2[[#This Row],[b]]/(Table2[[#This Row],[Q ]]*$I$7+$I$8),Table2[[#This Row],[b]]/(Table2[[#This Row],[Q ]]*$I$4+$I$5))</f>
        <v>2.7528238804695806</v>
      </c>
    </row>
    <row r="110" spans="2:25" x14ac:dyDescent="0.25">
      <c r="B110" s="30">
        <v>3201</v>
      </c>
      <c r="C110" s="31">
        <v>14</v>
      </c>
      <c r="D110" s="31">
        <v>6.5225806451612829E-3</v>
      </c>
      <c r="E110" s="31"/>
      <c r="F110" s="32">
        <v>2.9491035643623986E-2</v>
      </c>
      <c r="G110" s="32">
        <v>2.8977368733208626E-2</v>
      </c>
      <c r="H110" s="32">
        <v>3.3145278715848082E-2</v>
      </c>
      <c r="I110" s="32">
        <v>6.0236275615950165E-2</v>
      </c>
      <c r="J110" s="32">
        <v>3.1074652681988797E-2</v>
      </c>
      <c r="K110" s="41">
        <v>0.1</v>
      </c>
      <c r="L110" s="26">
        <v>0.43348458103186421</v>
      </c>
      <c r="M110" s="26">
        <v>2.0578245068460066</v>
      </c>
      <c r="N110" s="24"/>
      <c r="O110" s="24">
        <v>0.80574040884411624</v>
      </c>
      <c r="P110" s="26">
        <v>0.59528659887447555</v>
      </c>
      <c r="Q110" s="24"/>
      <c r="R110" s="24"/>
      <c r="S110" s="27">
        <f>Table2[[#This Row],[Fr]]*Table2[[#This Row],[b/wnc,max]]</f>
        <v>0.34927604354823472</v>
      </c>
      <c r="T110" s="28">
        <v>5.5338967741935467E-2</v>
      </c>
      <c r="U110" s="24"/>
      <c r="V110" s="24"/>
      <c r="W110" s="29">
        <v>1.1872105730263791</v>
      </c>
      <c r="X110" s="24">
        <f>Table2[[#This Row],[Qb]]/((0.11+Table2[[#This Row],[h US 4]]*2.24)*1000*SQRT(1.68*9.81*0.01368^3))</f>
        <v>0</v>
      </c>
      <c r="Y110" s="24">
        <f>IF(Table2[[#This Row],[Qb]]&gt;0,Table2[[#This Row],[b]]/(Table2[[#This Row],[Q ]]*$I$7+$I$8),Table2[[#This Row],[b]]/(Table2[[#This Row],[Q ]]*$I$4+$I$5))</f>
        <v>2.7887898069948589</v>
      </c>
    </row>
    <row r="111" spans="2:25" x14ac:dyDescent="0.25">
      <c r="B111" s="30">
        <v>3201</v>
      </c>
      <c r="C111" s="31">
        <v>17</v>
      </c>
      <c r="D111" s="31">
        <v>6.214925373134326E-3</v>
      </c>
      <c r="E111" s="31"/>
      <c r="F111" s="31">
        <v>3.0491475126056582E-2</v>
      </c>
      <c r="G111" s="31">
        <v>2.7810146321837832E-2</v>
      </c>
      <c r="H111" s="31">
        <v>3.130644088559642E-2</v>
      </c>
      <c r="I111" s="32">
        <v>5.645602112151251E-2</v>
      </c>
      <c r="J111" s="31">
        <v>3.1747917092074619E-2</v>
      </c>
      <c r="K111" s="41">
        <v>0.1</v>
      </c>
      <c r="L111" s="26">
        <v>0.43936051592525105</v>
      </c>
      <c r="M111" s="26">
        <v>2.0821660625198279</v>
      </c>
      <c r="N111" s="24"/>
      <c r="O111" s="24">
        <v>0.87693161342212966</v>
      </c>
      <c r="P111" s="26">
        <v>0.62194104451410137</v>
      </c>
      <c r="Q111" s="24"/>
      <c r="R111" s="24"/>
      <c r="S111" s="27">
        <f>Table2[[#This Row],[Fr]]*Table2[[#This Row],[b/wnc,max]]</f>
        <v>0.38528912610430971</v>
      </c>
      <c r="T111" s="28">
        <v>5.4603671641791043E-2</v>
      </c>
      <c r="U111" s="24"/>
      <c r="V111" s="24"/>
      <c r="W111" s="29">
        <v>1.2010506010066253</v>
      </c>
      <c r="X111" s="24">
        <f>Table2[[#This Row],[Qb]]/((0.11+Table2[[#This Row],[h US 4]]*2.24)*1000*SQRT(1.68*9.81*0.01368^3))</f>
        <v>0</v>
      </c>
      <c r="Y111" s="24">
        <f>IF(Table2[[#This Row],[Qb]]&gt;0,Table2[[#This Row],[b]]/(Table2[[#This Row],[Q ]]*$I$7+$I$8),Table2[[#This Row],[b]]/(Table2[[#This Row],[Q ]]*$I$4+$I$5))</f>
        <v>2.8480034719735046</v>
      </c>
    </row>
    <row r="112" spans="2:25" x14ac:dyDescent="0.25">
      <c r="B112" s="30">
        <v>3201</v>
      </c>
      <c r="C112" s="31">
        <v>20</v>
      </c>
      <c r="D112" s="31">
        <v>5.9834645669291338E-3</v>
      </c>
      <c r="E112" s="31"/>
      <c r="F112" s="31">
        <v>2.9177063198825699E-2</v>
      </c>
      <c r="G112" s="31">
        <v>2.7042817097875926E-2</v>
      </c>
      <c r="H112" s="31">
        <v>3.1203603118003409E-2</v>
      </c>
      <c r="I112" s="32">
        <v>5.567456138163162E-2</v>
      </c>
      <c r="J112" s="31">
        <v>3.0549552403345264E-2</v>
      </c>
      <c r="K112" s="41">
        <v>0.1</v>
      </c>
      <c r="L112" s="26">
        <v>0.44388729327002169</v>
      </c>
      <c r="M112" s="26">
        <v>2.0570823126979718</v>
      </c>
      <c r="N112" s="24"/>
      <c r="O112" s="24">
        <v>0.86864093100438089</v>
      </c>
      <c r="P112" s="26">
        <v>0.62059627475042034</v>
      </c>
      <c r="Q112" s="24"/>
      <c r="R112" s="24"/>
      <c r="S112" s="27">
        <f>Table2[[#This Row],[Fr]]*Table2[[#This Row],[b/wnc,max]]</f>
        <v>0.38557867168708632</v>
      </c>
      <c r="T112" s="28">
        <v>5.4050480314960632E-2</v>
      </c>
      <c r="U112" s="24"/>
      <c r="V112" s="24"/>
      <c r="W112" s="29">
        <v>1.1865714736982986</v>
      </c>
      <c r="X112" s="24">
        <f>Table2[[#This Row],[Qb]]/((0.11+Table2[[#This Row],[h US 4]]*2.24)*1000*SQRT(1.68*9.81*0.01368^3))</f>
        <v>0</v>
      </c>
      <c r="Y112" s="24">
        <f>IF(Table2[[#This Row],[Qb]]&gt;0,Table2[[#This Row],[b]]/(Table2[[#This Row],[Q ]]*$I$7+$I$8),Table2[[#This Row],[b]]/(Table2[[#This Row],[Q ]]*$I$4+$I$5))</f>
        <v>2.8942366014144412</v>
      </c>
    </row>
    <row r="113" spans="2:25" x14ac:dyDescent="0.25">
      <c r="B113" s="30">
        <v>3201</v>
      </c>
      <c r="C113" s="31">
        <v>23</v>
      </c>
      <c r="D113" s="31">
        <v>5.8177777777777759E-3</v>
      </c>
      <c r="E113" s="31"/>
      <c r="F113" s="32">
        <v>2.9556181499451568E-2</v>
      </c>
      <c r="G113" s="32">
        <v>2.735198789846786E-2</v>
      </c>
      <c r="H113" s="32">
        <v>3.0956571306027286E-2</v>
      </c>
      <c r="I113" s="32">
        <v>5.379947368791807E-2</v>
      </c>
      <c r="J113" s="32">
        <v>3.1352126423372595E-2</v>
      </c>
      <c r="K113" s="41">
        <v>0.1</v>
      </c>
      <c r="L113" s="26">
        <v>0.4471854110073013</v>
      </c>
      <c r="M113" s="26">
        <v>2.064238391527847</v>
      </c>
      <c r="N113" s="24"/>
      <c r="O113" s="24">
        <v>0.905573693342835</v>
      </c>
      <c r="P113" s="26">
        <v>0.63476312513747923</v>
      </c>
      <c r="Q113" s="24"/>
      <c r="R113" s="24"/>
      <c r="S113" s="27">
        <f>Table2[[#This Row],[Fr]]*Table2[[#This Row],[b/wnc,max]]</f>
        <v>0.40495934425491548</v>
      </c>
      <c r="T113" s="28">
        <v>5.3654488888888886E-2</v>
      </c>
      <c r="U113" s="24"/>
      <c r="V113" s="24"/>
      <c r="W113" s="29">
        <v>1.1905758730987381</v>
      </c>
      <c r="X113" s="24">
        <f>Table2[[#This Row],[Qb]]/((0.11+Table2[[#This Row],[h US 4]]*2.24)*1000*SQRT(1.68*9.81*0.01368^3))</f>
        <v>0</v>
      </c>
      <c r="Y113" s="24">
        <f>IF(Table2[[#This Row],[Qb]]&gt;0,Table2[[#This Row],[b]]/(Table2[[#This Row],[Q ]]*$I$7+$I$8),Table2[[#This Row],[b]]/(Table2[[#This Row],[Q ]]*$I$4+$I$5))</f>
        <v>2.9282643707597371</v>
      </c>
    </row>
    <row r="114" spans="2:25" x14ac:dyDescent="0.25">
      <c r="B114" s="30">
        <v>3201</v>
      </c>
      <c r="C114" s="31">
        <v>26</v>
      </c>
      <c r="D114" s="31">
        <v>5.7000000000000037E-3</v>
      </c>
      <c r="E114" s="31"/>
      <c r="F114" s="31">
        <v>2.8472381383553829E-2</v>
      </c>
      <c r="G114" s="31">
        <v>2.7326117708671622E-2</v>
      </c>
      <c r="H114" s="31">
        <v>3.0619317851731886E-2</v>
      </c>
      <c r="I114" s="32">
        <v>5.3838783861837124E-2</v>
      </c>
      <c r="J114" s="31">
        <v>2.9596010073107675E-2</v>
      </c>
      <c r="K114" s="41">
        <v>0.1</v>
      </c>
      <c r="L114" s="26">
        <v>0.44955982481658258</v>
      </c>
      <c r="M114" s="26">
        <v>2.0426405483737389</v>
      </c>
      <c r="N114" s="24"/>
      <c r="O114" s="24">
        <v>0.88592587968894354</v>
      </c>
      <c r="P114" s="26">
        <v>0.62899851384689065</v>
      </c>
      <c r="Q114" s="24"/>
      <c r="R114" s="24"/>
      <c r="S114" s="27">
        <f>Table2[[#This Row],[Fr]]*Table2[[#This Row],[b/wnc,max]]</f>
        <v>0.39827668327343829</v>
      </c>
      <c r="T114" s="28">
        <v>5.3373000000000011E-2</v>
      </c>
      <c r="U114" s="24"/>
      <c r="V114" s="24"/>
      <c r="W114" s="29">
        <v>1.1781504666731957</v>
      </c>
      <c r="X114" s="24">
        <f>Table2[[#This Row],[Qb]]/((0.11+Table2[[#This Row],[h US 4]]*2.24)*1000*SQRT(1.68*9.81*0.01368^3))</f>
        <v>0</v>
      </c>
      <c r="Y114" s="24">
        <f>IF(Table2[[#This Row],[Qb]]&gt;0,Table2[[#This Row],[b]]/(Table2[[#This Row],[Q ]]*$I$7+$I$8),Table2[[#This Row],[b]]/(Table2[[#This Row],[Q ]]*$I$4+$I$5))</f>
        <v>2.9529435130683326</v>
      </c>
    </row>
    <row r="115" spans="2:25" x14ac:dyDescent="0.25">
      <c r="B115" s="30">
        <v>3201</v>
      </c>
      <c r="C115" s="31">
        <v>29</v>
      </c>
      <c r="D115" s="31">
        <v>5.6539232053422475E-3</v>
      </c>
      <c r="E115" s="31"/>
      <c r="F115" s="31">
        <v>3.0636577631270995E-2</v>
      </c>
      <c r="G115" s="31">
        <v>2.7810119065804551E-2</v>
      </c>
      <c r="H115" s="31">
        <v>3.160883123852213E-2</v>
      </c>
      <c r="I115" s="32">
        <v>5.3197347525704229E-2</v>
      </c>
      <c r="J115" s="31">
        <v>3.078268629416377E-2</v>
      </c>
      <c r="K115" s="41">
        <v>0.1</v>
      </c>
      <c r="L115" s="26">
        <v>0.45049561450241737</v>
      </c>
      <c r="M115" s="26">
        <v>2.0467971284863888</v>
      </c>
      <c r="N115" s="24"/>
      <c r="O115" s="24">
        <v>0.90039791966069915</v>
      </c>
      <c r="P115" s="26">
        <v>0.63448386482314023</v>
      </c>
      <c r="Q115" s="24"/>
      <c r="R115" s="24"/>
      <c r="S115" s="27">
        <f>Table2[[#This Row],[Fr]]*Table2[[#This Row],[b/wnc,max]]</f>
        <v>0.40562531411424491</v>
      </c>
      <c r="T115" s="28">
        <v>5.3262876460767973E-2</v>
      </c>
      <c r="U115" s="24"/>
      <c r="V115" s="24"/>
      <c r="W115" s="29">
        <v>1.1804999669969714</v>
      </c>
      <c r="X115" s="24">
        <f>Table2[[#This Row],[Qb]]/((0.11+Table2[[#This Row],[h US 4]]*2.24)*1000*SQRT(1.68*9.81*0.01368^3))</f>
        <v>0</v>
      </c>
      <c r="Y115" s="24">
        <f>IF(Table2[[#This Row],[Qb]]&gt;0,Table2[[#This Row],[b]]/(Table2[[#This Row],[Q ]]*$I$7+$I$8),Table2[[#This Row],[b]]/(Table2[[#This Row],[Q ]]*$I$4+$I$5))</f>
        <v>2.9627120184943165</v>
      </c>
    </row>
    <row r="116" spans="2:25" x14ac:dyDescent="0.25">
      <c r="B116" s="30">
        <v>3201</v>
      </c>
      <c r="C116" s="31">
        <v>32</v>
      </c>
      <c r="D116" s="31">
        <v>5.577611940298508E-3</v>
      </c>
      <c r="E116" s="31"/>
      <c r="F116" s="31">
        <v>2.9696502640700822E-2</v>
      </c>
      <c r="G116" s="31">
        <v>2.7295313193061038E-2</v>
      </c>
      <c r="H116" s="31">
        <v>3.1448784087580228E-2</v>
      </c>
      <c r="I116" s="25">
        <v>5.3866492111674907E-2</v>
      </c>
      <c r="J116" s="31">
        <v>3.0487837920740318E-2</v>
      </c>
      <c r="K116" s="41">
        <v>0.1</v>
      </c>
      <c r="L116" s="26">
        <v>0.45205404527159143</v>
      </c>
      <c r="M116" s="26">
        <v>2.0193848617414538</v>
      </c>
      <c r="N116" s="24"/>
      <c r="O116" s="24">
        <v>0.86599831313966624</v>
      </c>
      <c r="P116" s="26">
        <v>0.62316914956898284</v>
      </c>
      <c r="Q116" s="24"/>
      <c r="R116" s="24"/>
      <c r="S116" s="27">
        <f>Table2[[#This Row],[Fr]]*Table2[[#This Row],[b/wnc,max]]</f>
        <v>0.3914780406531605</v>
      </c>
      <c r="T116" s="28">
        <v>5.3080492537313437E-2</v>
      </c>
      <c r="U116" s="24"/>
      <c r="V116" s="24"/>
      <c r="W116" s="29">
        <v>1.1647670780934782</v>
      </c>
      <c r="X116" s="24">
        <f>Table2[[#This Row],[Qb]]/((0.11+Table2[[#This Row],[h US 4]]*2.24)*1000*SQRT(1.68*9.81*0.01368^3))</f>
        <v>0</v>
      </c>
      <c r="Y116" s="24">
        <f>IF(Table2[[#This Row],[Qb]]&gt;0,Table2[[#This Row],[b]]/(Table2[[#This Row],[Q ]]*$I$7+$I$8),Table2[[#This Row],[b]]/(Table2[[#This Row],[Q ]]*$I$4+$I$5))</f>
        <v>2.9790333180799813</v>
      </c>
    </row>
    <row r="117" spans="2:25" x14ac:dyDescent="0.25">
      <c r="B117" s="30">
        <v>3201</v>
      </c>
      <c r="C117" s="31">
        <v>35</v>
      </c>
      <c r="D117" s="31">
        <v>4.8656250000000002E-3</v>
      </c>
      <c r="E117" s="31"/>
      <c r="F117" s="31">
        <v>3.0633124313579712E-2</v>
      </c>
      <c r="G117" s="31">
        <v>8.1152447168415479E-2</v>
      </c>
      <c r="H117" s="31">
        <v>0.1050902426122476</v>
      </c>
      <c r="I117" s="31">
        <v>0.12776270593661673</v>
      </c>
      <c r="J117" s="31">
        <v>1.7928515785216037E-2</v>
      </c>
      <c r="K117" s="41">
        <v>0.05</v>
      </c>
      <c r="L117" s="26">
        <v>0.23356559649246555</v>
      </c>
      <c r="M117" s="26">
        <v>1.2426051717254563</v>
      </c>
      <c r="N117" s="24"/>
      <c r="O117" s="24">
        <v>0.11912934328634089</v>
      </c>
      <c r="P117" s="26">
        <v>0.24923236657540757</v>
      </c>
      <c r="Q117" s="24"/>
      <c r="R117" s="24"/>
      <c r="S117" s="27">
        <f>Table2[[#This Row],[Fr]]*Table2[[#This Row],[b/wnc,max]]</f>
        <v>2.7824516124429908E-2</v>
      </c>
      <c r="T117" s="28">
        <v>5.137884375E-2</v>
      </c>
      <c r="U117" s="24"/>
      <c r="V117" s="24"/>
      <c r="W117" s="29">
        <v>0.71740918667841103</v>
      </c>
      <c r="X117" s="24">
        <f>Table2[[#This Row],[Qb]]/((0.11+Table2[[#This Row],[h US 4]]*2.24)*1000*SQRT(1.68*9.81*0.01368^3))</f>
        <v>0</v>
      </c>
      <c r="Y117" s="24">
        <f>IF(Table2[[#This Row],[Qb]]&gt;0,Table2[[#This Row],[b]]/(Table2[[#This Row],[Q ]]*$I$7+$I$8),Table2[[#This Row],[b]]/(Table2[[#This Row],[Q ]]*$I$4+$I$5))</f>
        <v>1.5702234600633649</v>
      </c>
    </row>
    <row r="118" spans="2:25" x14ac:dyDescent="0.25">
      <c r="B118" s="30">
        <v>3201</v>
      </c>
      <c r="C118" s="31">
        <v>37</v>
      </c>
      <c r="D118" s="31">
        <v>5.3008849557522122E-3</v>
      </c>
      <c r="E118" s="31"/>
      <c r="F118" s="31">
        <v>5.0068254243084066E-2</v>
      </c>
      <c r="G118" s="31">
        <v>9.0386345844397933E-2</v>
      </c>
      <c r="H118" s="31">
        <v>0.11665436378328338</v>
      </c>
      <c r="I118" s="31">
        <v>0.13894999227835203</v>
      </c>
      <c r="J118" s="31">
        <v>2.1078865232549131E-2</v>
      </c>
      <c r="K118" s="41">
        <v>0.05</v>
      </c>
      <c r="L118" s="26">
        <v>0.22889848228170623</v>
      </c>
      <c r="M118" s="26">
        <v>1.194852845398076</v>
      </c>
      <c r="N118" s="24"/>
      <c r="O118" s="24">
        <v>0.10749296567371013</v>
      </c>
      <c r="P118" s="26">
        <v>0.23675677951708687</v>
      </c>
      <c r="Q118" s="24"/>
      <c r="R118" s="24"/>
      <c r="S118" s="27">
        <f>Table2[[#This Row],[Fr]]*Table2[[#This Row],[b/wnc,max]]</f>
        <v>2.4604976698671791E-2</v>
      </c>
      <c r="T118" s="28">
        <v>5.2419115044247788E-2</v>
      </c>
      <c r="U118" s="24"/>
      <c r="V118" s="24"/>
      <c r="W118" s="29">
        <v>0.68984232655477817</v>
      </c>
      <c r="X118" s="24">
        <f>Table2[[#This Row],[Qb]]/((0.11+Table2[[#This Row],[h US 4]]*2.24)*1000*SQRT(1.68*9.81*0.01368^3))</f>
        <v>0</v>
      </c>
      <c r="Y118" s="24">
        <f>IF(Table2[[#This Row],[Qb]]&gt;0,Table2[[#This Row],[b]]/(Table2[[#This Row],[Q ]]*$I$7+$I$8),Table2[[#This Row],[b]]/(Table2[[#This Row],[Q ]]*$I$4+$I$5))</f>
        <v>1.5198791367082638</v>
      </c>
    </row>
    <row r="119" spans="2:25" x14ac:dyDescent="0.25">
      <c r="B119" s="37">
        <v>3201</v>
      </c>
      <c r="C119" s="38">
        <v>39</v>
      </c>
      <c r="D119" s="38">
        <v>5.4151724137931024E-3</v>
      </c>
      <c r="E119" s="38"/>
      <c r="F119" s="38">
        <v>5.4686370479776834E-2</v>
      </c>
      <c r="G119" s="38">
        <v>9.4307870922439488E-2</v>
      </c>
      <c r="H119" s="38">
        <v>0.1202004037536107</v>
      </c>
      <c r="I119" s="38">
        <v>0.1439798874659991</v>
      </c>
      <c r="J119" s="38">
        <v>2.2032421086350468E-2</v>
      </c>
      <c r="K119" s="42">
        <v>0.05</v>
      </c>
      <c r="L119" s="38">
        <v>0.22770378010198475</v>
      </c>
      <c r="M119" s="38">
        <v>1.1578117738150282</v>
      </c>
      <c r="N119" s="38"/>
      <c r="O119" s="38">
        <v>0.10134251796975657</v>
      </c>
      <c r="P119" s="38">
        <v>0.23040927663673932</v>
      </c>
      <c r="Q119" s="38"/>
      <c r="R119" s="38"/>
      <c r="S119" s="39">
        <f>Table2[[#This Row],[Fr]]*Table2[[#This Row],[b/wnc,max]]</f>
        <v>2.3076074426766888E-2</v>
      </c>
      <c r="T119" s="38">
        <v>5.2692262068965517E-2</v>
      </c>
      <c r="U119" s="38">
        <v>0.21721847677558104</v>
      </c>
      <c r="V119" s="38">
        <v>1.29479170237915E-2</v>
      </c>
      <c r="W119" s="38">
        <v>0.66845774916146361</v>
      </c>
      <c r="X119" s="24">
        <f>Table2[[#This Row],[Qb]]/((0.11+Table2[[#This Row],[h US 4]]*2.24)*1000*SQRT(1.68*9.81*0.01368^3))</f>
        <v>0</v>
      </c>
      <c r="Y119" s="24">
        <f>IF(Table2[[#This Row],[Qb]]&gt;0,Table2[[#This Row],[b]]/(Table2[[#This Row],[Q ]]*$I$7+$I$8),Table2[[#This Row],[b]]/(Table2[[#This Row],[Q ]]*$I$4+$I$5))</f>
        <v>1.507190729139809</v>
      </c>
    </row>
    <row r="120" spans="2:25" x14ac:dyDescent="0.25">
      <c r="B120" s="37">
        <v>3201</v>
      </c>
      <c r="C120" s="38">
        <v>41</v>
      </c>
      <c r="D120" s="38">
        <v>5.1917948717948659E-3</v>
      </c>
      <c r="E120" s="38"/>
      <c r="F120" s="38">
        <v>2.8740227583101723E-2</v>
      </c>
      <c r="G120" s="38">
        <v>2.6404045013014261E-2</v>
      </c>
      <c r="H120" s="38">
        <v>3.8644797024207422E-2</v>
      </c>
      <c r="I120" s="38">
        <v>5.7958928264871423E-2</v>
      </c>
      <c r="J120" s="38">
        <v>2.5842044325013764E-2</v>
      </c>
      <c r="K120" s="42">
        <v>7.6700000000000004E-2</v>
      </c>
      <c r="L120" s="38">
        <v>0.35289763116884643</v>
      </c>
      <c r="M120" s="38">
        <v>2.39395395417734</v>
      </c>
      <c r="N120" s="38"/>
      <c r="O120" s="38">
        <v>0.69421471637597199</v>
      </c>
      <c r="P120" s="38">
        <v>0.56303660631260943</v>
      </c>
      <c r="Q120" s="38"/>
      <c r="R120" s="38"/>
      <c r="S120" s="39">
        <f>Table2[[#This Row],[Fr]]*Table2[[#This Row],[b/wnc,max]]</f>
        <v>0.24498672893163309</v>
      </c>
      <c r="T120" s="38">
        <v>5.2158389743589731E-2</v>
      </c>
      <c r="U120" s="38"/>
      <c r="V120" s="38"/>
      <c r="W120" s="38">
        <v>1.3812437718322983</v>
      </c>
      <c r="X120" s="24">
        <f>Table2[[#This Row],[Qb]]/((0.11+Table2[[#This Row],[h US 4]]*2.24)*1000*SQRT(1.68*9.81*0.01368^3))</f>
        <v>0</v>
      </c>
      <c r="Y120" s="24">
        <f>IF(Table2[[#This Row],[Qb]]&gt;0,Table2[[#This Row],[b]]/(Table2[[#This Row],[Q ]]*$I$7+$I$8),Table2[[#This Row],[b]]/(Table2[[#This Row],[Q ]]*$I$4+$I$5))</f>
        <v>2.3503816398308603</v>
      </c>
    </row>
    <row r="121" spans="2:25" x14ac:dyDescent="0.25">
      <c r="B121" s="37">
        <v>3201</v>
      </c>
      <c r="C121" s="38">
        <v>45</v>
      </c>
      <c r="D121" s="38">
        <v>5.2714285714285719E-3</v>
      </c>
      <c r="E121" s="38"/>
      <c r="F121" s="38">
        <v>2.9294276560768922E-2</v>
      </c>
      <c r="G121" s="38">
        <v>2.6817799551732691E-2</v>
      </c>
      <c r="H121" s="38">
        <v>3.7866995424240546E-2</v>
      </c>
      <c r="I121" s="38">
        <v>5.8305956391462042E-2</v>
      </c>
      <c r="J121" s="38">
        <v>2.5098508785504198E-2</v>
      </c>
      <c r="K121" s="42">
        <v>7.6700000000000004E-2</v>
      </c>
      <c r="L121" s="38">
        <v>0.35160574523878413</v>
      </c>
      <c r="M121" s="38">
        <v>2.4064258368126175</v>
      </c>
      <c r="N121" s="38"/>
      <c r="O121" s="38">
        <v>0.69628535702766436</v>
      </c>
      <c r="P121" s="38">
        <v>0.56299517288972079</v>
      </c>
      <c r="Q121" s="38"/>
      <c r="R121" s="38"/>
      <c r="S121" s="39">
        <f>Table2[[#This Row],[Fr]]*Table2[[#This Row],[b/wnc,max]]</f>
        <v>0.24481793185656481</v>
      </c>
      <c r="T121" s="38">
        <v>5.234871428571429E-2</v>
      </c>
      <c r="U121" s="38"/>
      <c r="V121" s="38"/>
      <c r="W121" s="38">
        <v>1.3884496064306411</v>
      </c>
      <c r="X121" s="24">
        <f>Table2[[#This Row],[Qb]]/((0.11+Table2[[#This Row],[h US 4]]*2.24)*1000*SQRT(1.68*9.81*0.01368^3))</f>
        <v>0</v>
      </c>
      <c r="Y121" s="24">
        <f>IF(Table2[[#This Row],[Qb]]&gt;0,Table2[[#This Row],[b]]/(Table2[[#This Row],[Q ]]*$I$7+$I$8),Table2[[#This Row],[b]]/(Table2[[#This Row],[Q ]]*$I$4+$I$5))</f>
        <v>2.3365644740717988</v>
      </c>
    </row>
    <row r="122" spans="2:25" x14ac:dyDescent="0.25">
      <c r="B122" s="37">
        <v>3201</v>
      </c>
      <c r="C122" s="38">
        <v>48</v>
      </c>
      <c r="D122" s="38">
        <v>5.503260869565217E-3</v>
      </c>
      <c r="E122" s="38"/>
      <c r="F122" s="38">
        <v>2.9412708762205031E-2</v>
      </c>
      <c r="G122" s="38">
        <v>2.7440006346449164E-2</v>
      </c>
      <c r="H122" s="38">
        <v>4.5287019152849828E-2</v>
      </c>
      <c r="I122" s="38">
        <v>6.2107511196739608E-2</v>
      </c>
      <c r="J122" s="38">
        <v>2.6328976896518436E-2</v>
      </c>
      <c r="K122" s="42">
        <v>7.6700000000000004E-2</v>
      </c>
      <c r="L122" s="38">
        <v>0.34789804629938265</v>
      </c>
      <c r="M122" s="38">
        <v>2.3443774692760933</v>
      </c>
      <c r="N122" s="38"/>
      <c r="O122" s="38">
        <v>0.63821832074582607</v>
      </c>
      <c r="P122" s="38">
        <v>0.53758012410348321</v>
      </c>
      <c r="Q122" s="38"/>
      <c r="R122" s="38"/>
      <c r="S122" s="39">
        <f>Table2[[#This Row],[Fr]]*Table2[[#This Row],[b/wnc,max]]</f>
        <v>0.22203490689994565</v>
      </c>
      <c r="T122" s="38">
        <v>5.2902793478260872E-2</v>
      </c>
      <c r="U122" s="38"/>
      <c r="V122" s="38"/>
      <c r="W122" s="38">
        <v>1.3528307070577319</v>
      </c>
      <c r="X122" s="24">
        <f>Table2[[#This Row],[Qb]]/((0.11+Table2[[#This Row],[h US 4]]*2.24)*1000*SQRT(1.68*9.81*0.01368^3))</f>
        <v>0</v>
      </c>
      <c r="Y122" s="24">
        <f>IF(Table2[[#This Row],[Qb]]&gt;0,Table2[[#This Row],[b]]/(Table2[[#This Row],[Q ]]*$I$7+$I$8),Table2[[#This Row],[b]]/(Table2[[#This Row],[Q ]]*$I$4+$I$5))</f>
        <v>2.2972488056391542</v>
      </c>
    </row>
    <row r="123" spans="2:25" x14ac:dyDescent="0.25">
      <c r="B123" s="37">
        <v>3201</v>
      </c>
      <c r="C123" s="38">
        <v>51</v>
      </c>
      <c r="D123" s="38">
        <v>6.1524324324324269E-3</v>
      </c>
      <c r="E123" s="38"/>
      <c r="F123" s="38">
        <v>3.0678017038400045E-2</v>
      </c>
      <c r="G123" s="38">
        <v>2.9078297912935296E-2</v>
      </c>
      <c r="H123" s="38">
        <v>6.4849837346684328E-2</v>
      </c>
      <c r="I123" s="38">
        <v>8.5114133924254001E-2</v>
      </c>
      <c r="J123" s="38">
        <v>2.6192548673594145E-2</v>
      </c>
      <c r="K123" s="42">
        <v>7.6700000000000004E-2</v>
      </c>
      <c r="L123" s="38">
        <v>0.33791994580588625</v>
      </c>
      <c r="M123" s="38">
        <v>1.7981351322216972</v>
      </c>
      <c r="N123" s="38"/>
      <c r="O123" s="38">
        <v>0.36715773074155894</v>
      </c>
      <c r="P123" s="38">
        <v>0.41075292724191459</v>
      </c>
      <c r="Q123" s="38"/>
      <c r="R123" s="38"/>
      <c r="S123" s="39">
        <f>Table2[[#This Row],[Fr]]*Table2[[#This Row],[b/wnc,max]]</f>
        <v>0.12406992047439977</v>
      </c>
      <c r="T123" s="38">
        <v>5.44543135135135E-2</v>
      </c>
      <c r="U123" s="38"/>
      <c r="V123" s="38"/>
      <c r="W123" s="38">
        <v>1.0380115992452765</v>
      </c>
      <c r="X123" s="24">
        <f>Table2[[#This Row],[Qb]]/((0.11+Table2[[#This Row],[h US 4]]*2.24)*1000*SQRT(1.68*9.81*0.01368^3))</f>
        <v>0</v>
      </c>
      <c r="Y123" s="24">
        <f>IF(Table2[[#This Row],[Qb]]&gt;0,Table2[[#This Row],[b]]/(Table2[[#This Row],[Q ]]*$I$7+$I$8),Table2[[#This Row],[b]]/(Table2[[#This Row],[Q ]]*$I$4+$I$5))</f>
        <v>2.1938807246273186</v>
      </c>
    </row>
    <row r="124" spans="2:25" x14ac:dyDescent="0.25">
      <c r="B124" s="37">
        <v>3201</v>
      </c>
      <c r="C124" s="38">
        <v>54</v>
      </c>
      <c r="D124" s="38">
        <v>6.7510989010989E-3</v>
      </c>
      <c r="E124" s="38"/>
      <c r="F124" s="38">
        <v>3.1874615360371616E-2</v>
      </c>
      <c r="G124" s="38">
        <v>3.0660752558494948E-2</v>
      </c>
      <c r="H124" s="38">
        <v>6.9897997644127921E-2</v>
      </c>
      <c r="I124" s="38">
        <v>8.8409510472739219E-2</v>
      </c>
      <c r="J124" s="38">
        <v>2.8283671991829684E-2</v>
      </c>
      <c r="K124" s="42">
        <v>7.6700000000000004E-2</v>
      </c>
      <c r="L124" s="38">
        <v>0.32921236586378971</v>
      </c>
      <c r="M124" s="38">
        <v>1.8612833380557956</v>
      </c>
      <c r="N124" s="38"/>
      <c r="O124" s="38">
        <v>0.37126253813128574</v>
      </c>
      <c r="P124" s="38">
        <v>0.41185171384831865</v>
      </c>
      <c r="Q124" s="38"/>
      <c r="R124" s="38"/>
      <c r="S124" s="39">
        <f>Table2[[#This Row],[Fr]]*Table2[[#This Row],[b/wnc,max]]</f>
        <v>0.12222421853479602</v>
      </c>
      <c r="T124" s="38">
        <v>5.5885126373626373E-2</v>
      </c>
      <c r="U124" s="38"/>
      <c r="V124" s="38"/>
      <c r="W124" s="38">
        <v>1.0744704113037604</v>
      </c>
      <c r="X124" s="24">
        <f>Table2[[#This Row],[Qb]]/((0.11+Table2[[#This Row],[h US 4]]*2.24)*1000*SQRT(1.68*9.81*0.01368^3))</f>
        <v>0</v>
      </c>
      <c r="Y124" s="24">
        <f>IF(Table2[[#This Row],[Qb]]&gt;0,Table2[[#This Row],[b]]/(Table2[[#This Row],[Q ]]*$I$7+$I$8),Table2[[#This Row],[b]]/(Table2[[#This Row],[Q ]]*$I$4+$I$5))</f>
        <v>2.1064710775505833</v>
      </c>
    </row>
    <row r="125" spans="2:25" x14ac:dyDescent="0.25">
      <c r="B125" s="37">
        <v>3201</v>
      </c>
      <c r="C125" s="38">
        <v>58</v>
      </c>
      <c r="D125" s="38">
        <v>6.4088607594936717E-3</v>
      </c>
      <c r="E125" s="38"/>
      <c r="F125" s="38">
        <v>3.1674753826021473E-2</v>
      </c>
      <c r="G125" s="38">
        <v>6.5109364454470534E-2</v>
      </c>
      <c r="H125" s="38">
        <v>8.8098461704429101E-2</v>
      </c>
      <c r="I125" s="38">
        <v>0.11058962938727419</v>
      </c>
      <c r="J125" s="38">
        <v>2.6463514995547222E-2</v>
      </c>
      <c r="K125" s="42">
        <v>7.6700000000000004E-2</v>
      </c>
      <c r="L125" s="38">
        <v>0.33413444240793877</v>
      </c>
      <c r="M125" s="38">
        <v>1.3077564089736402</v>
      </c>
      <c r="N125" s="38"/>
      <c r="O125" s="38">
        <v>0.21625359424525809</v>
      </c>
      <c r="P125" s="38">
        <v>0.32175054913691054</v>
      </c>
      <c r="Q125" s="38"/>
      <c r="R125" s="38"/>
      <c r="S125" s="39">
        <f>Table2[[#This Row],[Fr]]*Table2[[#This Row],[b/wnc,max]]</f>
        <v>7.2257774131851943E-2</v>
      </c>
      <c r="T125" s="38">
        <v>5.5067177215189875E-2</v>
      </c>
      <c r="U125" s="38"/>
      <c r="V125" s="38"/>
      <c r="W125" s="38">
        <v>0.75500369147130297</v>
      </c>
      <c r="X125" s="24">
        <f>Table2[[#This Row],[Qb]]/((0.11+Table2[[#This Row],[h US 4]]*2.24)*1000*SQRT(1.68*9.81*0.01368^3))</f>
        <v>0</v>
      </c>
      <c r="Y125" s="24">
        <f>IF(Table2[[#This Row],[Qb]]&gt;0,Table2[[#This Row],[b]]/(Table2[[#This Row],[Q ]]*$I$7+$I$8),Table2[[#This Row],[b]]/(Table2[[#This Row],[Q ]]*$I$4+$I$5))</f>
        <v>2.1555676861476516</v>
      </c>
    </row>
    <row r="126" spans="2:25" x14ac:dyDescent="0.25">
      <c r="B126" s="37">
        <v>3201</v>
      </c>
      <c r="C126" s="38">
        <v>61</v>
      </c>
      <c r="D126" s="38">
        <v>5.1860759493670867E-3</v>
      </c>
      <c r="E126" s="38"/>
      <c r="F126" s="38">
        <v>2.8918503327502971E-2</v>
      </c>
      <c r="G126" s="38">
        <v>2.6632052335308003E-2</v>
      </c>
      <c r="H126" s="38">
        <v>2.9411949756047329E-2</v>
      </c>
      <c r="I126" s="38">
        <v>2.4004922290306086E-2</v>
      </c>
      <c r="J126" s="38">
        <v>3.3319362407267107E-2</v>
      </c>
      <c r="K126" s="42">
        <v>0.13669999999999999</v>
      </c>
      <c r="L126" s="38">
        <v>0.62912436491962809</v>
      </c>
      <c r="M126" s="38">
        <v>0.640808405451334</v>
      </c>
      <c r="N126" s="38"/>
      <c r="O126" s="38">
        <v>3.8121494729295904</v>
      </c>
      <c r="P126" s="38">
        <v>1.3588521306086103</v>
      </c>
      <c r="Q126" s="38"/>
      <c r="R126" s="38"/>
      <c r="S126" s="39">
        <f>Table2[[#This Row],[Fr]]*Table2[[#This Row],[b/wnc,max]]</f>
        <v>2.3983161161355233</v>
      </c>
      <c r="T126" s="38">
        <v>5.2144721518987337E-2</v>
      </c>
      <c r="U126" s="38">
        <v>1.7704945657842037</v>
      </c>
      <c r="V126" s="38">
        <v>0.1016587841380702</v>
      </c>
      <c r="W126" s="38"/>
      <c r="X126" s="24">
        <f>Table2[[#This Row],[Qb]]/((0.11+Table2[[#This Row],[h US 4]]*2.24)*1000*SQRT(1.68*9.81*0.01368^3))</f>
        <v>0</v>
      </c>
      <c r="Y126" s="24">
        <f>IF(Table2[[#This Row],[Qb]]&gt;0,Table2[[#This Row],[b]]/(Table2[[#This Row],[Q ]]*$I$7+$I$8),Table2[[#This Row],[b]]/(Table2[[#This Row],[Q ]]*$I$4+$I$5))</f>
        <v>4.1907910766865726</v>
      </c>
    </row>
    <row r="127" spans="2:25" x14ac:dyDescent="0.25">
      <c r="B127" s="37">
        <v>3201</v>
      </c>
      <c r="C127" s="38">
        <v>66</v>
      </c>
      <c r="D127" s="38">
        <v>8.6695187165775171E-3</v>
      </c>
      <c r="E127" s="38"/>
      <c r="F127" s="38">
        <v>3.5733780646934998E-2</v>
      </c>
      <c r="G127" s="38">
        <v>3.2324269742544286E-2</v>
      </c>
      <c r="H127" s="38">
        <v>3.710277051893781E-2</v>
      </c>
      <c r="I127" s="38">
        <v>4.0134790087715706E-2</v>
      </c>
      <c r="J127" s="38">
        <v>4.5657839812812684E-2</v>
      </c>
      <c r="K127" s="42">
        <v>0.13669999999999999</v>
      </c>
      <c r="L127" s="38">
        <v>0.54199062103520179</v>
      </c>
      <c r="M127" s="38">
        <v>1.2195672533584416</v>
      </c>
      <c r="N127" s="38"/>
      <c r="O127" s="38">
        <v>2.418649029565128</v>
      </c>
      <c r="P127" s="38">
        <v>1.0230638285872835</v>
      </c>
      <c r="Q127" s="38"/>
      <c r="R127" s="38"/>
      <c r="S127" s="39">
        <f>Table2[[#This Row],[Fr]]*Table2[[#This Row],[b/wnc,max]]</f>
        <v>1.3108850896001918</v>
      </c>
      <c r="T127" s="38">
        <v>6.0470149732620271E-2</v>
      </c>
      <c r="U127" s="38">
        <v>0.64121041279773927</v>
      </c>
      <c r="V127" s="38">
        <v>5.2079174642383284E-2</v>
      </c>
      <c r="W127" s="38"/>
      <c r="X127" s="24">
        <f>Table2[[#This Row],[Qb]]/((0.11+Table2[[#This Row],[h US 4]]*2.24)*1000*SQRT(1.68*9.81*0.01368^3))</f>
        <v>0</v>
      </c>
      <c r="Y127" s="24">
        <f>IF(Table2[[#This Row],[Qb]]&gt;0,Table2[[#This Row],[b]]/(Table2[[#This Row],[Q ]]*$I$7+$I$8),Table2[[#This Row],[b]]/(Table2[[#This Row],[Q ]]*$I$4+$I$5))</f>
        <v>3.3292375831065559</v>
      </c>
    </row>
    <row r="128" spans="2:25" x14ac:dyDescent="0.25">
      <c r="B128" s="37">
        <v>3201</v>
      </c>
      <c r="C128" s="38">
        <v>70</v>
      </c>
      <c r="D128" s="38">
        <v>9.1378378378378419E-3</v>
      </c>
      <c r="E128" s="38"/>
      <c r="F128" s="38">
        <v>3.7551439528438459E-2</v>
      </c>
      <c r="G128" s="38">
        <v>3.4366673599863597E-2</v>
      </c>
      <c r="H128" s="38">
        <v>3.8786126027448277E-2</v>
      </c>
      <c r="I128" s="38">
        <v>4.2018950999124838E-2</v>
      </c>
      <c r="J128" s="38">
        <v>4.6643582813156649E-2</v>
      </c>
      <c r="K128" s="42">
        <v>0.13669999999999999</v>
      </c>
      <c r="L128" s="38">
        <v>0.53208315503705172</v>
      </c>
      <c r="M128" s="38">
        <v>1.2759537692345988</v>
      </c>
      <c r="N128" s="38"/>
      <c r="O128" s="38">
        <v>2.3302658218328571</v>
      </c>
      <c r="P128" s="38">
        <v>1.0041972328236199</v>
      </c>
      <c r="Q128" s="38"/>
      <c r="R128" s="38"/>
      <c r="S128" s="39">
        <f>Table2[[#This Row],[Fr]]*Table2[[#This Row],[b/wnc,max]]</f>
        <v>1.2398951905558349</v>
      </c>
      <c r="T128" s="38">
        <v>6.1589432432432444E-2</v>
      </c>
      <c r="U128" s="38">
        <v>0.58216097416507318</v>
      </c>
      <c r="V128" s="38">
        <v>4.8374123909927805E-2</v>
      </c>
      <c r="W128" s="38"/>
      <c r="X128" s="24">
        <f>Table2[[#This Row],[Qb]]/((0.11+Table2[[#This Row],[h US 4]]*2.24)*1000*SQRT(1.68*9.81*0.01368^3))</f>
        <v>0</v>
      </c>
      <c r="Y128" s="24">
        <f>IF(Table2[[#This Row],[Qb]]&gt;0,Table2[[#This Row],[b]]/(Table2[[#This Row],[Q ]]*$I$7+$I$8),Table2[[#This Row],[b]]/(Table2[[#This Row],[Q ]]*$I$4+$I$5))</f>
        <v>3.2396962128307978</v>
      </c>
    </row>
    <row r="129" spans="2:25" x14ac:dyDescent="0.25">
      <c r="B129" s="37">
        <v>3201</v>
      </c>
      <c r="C129" s="38">
        <v>74</v>
      </c>
      <c r="D129" s="38">
        <v>9.2946564885496141E-3</v>
      </c>
      <c r="E129" s="38"/>
      <c r="F129" s="38">
        <v>3.7486071035490766E-2</v>
      </c>
      <c r="G129" s="38">
        <v>3.4418954043738702E-2</v>
      </c>
      <c r="H129" s="38">
        <v>3.8602882158538243E-2</v>
      </c>
      <c r="I129" s="38">
        <v>4.3826362610166536E-2</v>
      </c>
      <c r="J129" s="38">
        <v>4.7031703915739374E-2</v>
      </c>
      <c r="K129" s="42">
        <v>0.13669999999999999</v>
      </c>
      <c r="L129" s="38">
        <v>0.52884605655464567</v>
      </c>
      <c r="M129" s="38">
        <v>1.3558874674794368</v>
      </c>
      <c r="N129" s="38"/>
      <c r="O129" s="38">
        <v>2.181541777010275</v>
      </c>
      <c r="P129" s="38">
        <v>0.9714547422765536</v>
      </c>
      <c r="Q129" s="38"/>
      <c r="R129" s="38"/>
      <c r="S129" s="39">
        <f>Table2[[#This Row],[Fr]]*Table2[[#This Row],[b/wnc,max]]</f>
        <v>1.1536997659810981</v>
      </c>
      <c r="T129" s="38">
        <v>6.1964229007633584E-2</v>
      </c>
      <c r="U129" s="38">
        <v>0.50436910508865784</v>
      </c>
      <c r="V129" s="38">
        <v>4.2198138793370102E-2</v>
      </c>
      <c r="W129" s="38"/>
      <c r="X129" s="24">
        <f>Table2[[#This Row],[Qb]]/((0.11+Table2[[#This Row],[h US 4]]*2.24)*1000*SQRT(1.68*9.81*0.01368^3))</f>
        <v>0</v>
      </c>
      <c r="Y129" s="24">
        <f>IF(Table2[[#This Row],[Qb]]&gt;0,Table2[[#This Row],[b]]/(Table2[[#This Row],[Q ]]*$I$7+$I$8),Table2[[#This Row],[b]]/(Table2[[#This Row],[Q ]]*$I$4+$I$5))</f>
        <v>3.2107797422067206</v>
      </c>
    </row>
    <row r="130" spans="2:25" x14ac:dyDescent="0.25">
      <c r="B130" s="37">
        <v>3201</v>
      </c>
      <c r="C130" s="38">
        <v>79</v>
      </c>
      <c r="D130" s="38">
        <v>9.4823529411764505E-3</v>
      </c>
      <c r="E130" s="38"/>
      <c r="F130" s="38">
        <v>3.8590276208884298E-2</v>
      </c>
      <c r="G130" s="38">
        <v>3.4104227987164094E-2</v>
      </c>
      <c r="H130" s="38">
        <v>3.9242339340683809E-2</v>
      </c>
      <c r="I130" s="38">
        <v>4.548974077781201E-2</v>
      </c>
      <c r="J130" s="38">
        <v>4.711900761758666E-2</v>
      </c>
      <c r="K130" s="42">
        <v>0.13669999999999999</v>
      </c>
      <c r="L130" s="38">
        <v>0.52502297936919573</v>
      </c>
      <c r="M130" s="38">
        <v>1.4204822895151865</v>
      </c>
      <c r="N130" s="38"/>
      <c r="O130" s="38">
        <v>2.0672987960107281</v>
      </c>
      <c r="P130" s="38">
        <v>0.94593122964933163</v>
      </c>
      <c r="Q130" s="38"/>
      <c r="R130" s="38"/>
      <c r="S130" s="39">
        <f>Table2[[#This Row],[Fr]]*Table2[[#This Row],[b/wnc,max]]</f>
        <v>1.0853793731279036</v>
      </c>
      <c r="T130" s="38">
        <v>6.2412823529411715E-2</v>
      </c>
      <c r="U130" s="38">
        <v>0.43879055357336105</v>
      </c>
      <c r="V130" s="38">
        <v>3.6995882768468602E-2</v>
      </c>
      <c r="W130" s="38"/>
      <c r="X130" s="24">
        <f>Table2[[#This Row],[Qb]]/((0.11+Table2[[#This Row],[h US 4]]*2.24)*1000*SQRT(1.68*9.81*0.01368^3))</f>
        <v>0</v>
      </c>
      <c r="Y130" s="24">
        <f>IF(Table2[[#This Row],[Qb]]&gt;0,Table2[[#This Row],[b]]/(Table2[[#This Row],[Q ]]*$I$7+$I$8),Table2[[#This Row],[b]]/(Table2[[#This Row],[Q ]]*$I$4+$I$5))</f>
        <v>3.1768410708137882</v>
      </c>
    </row>
    <row r="131" spans="2:25" x14ac:dyDescent="0.25">
      <c r="B131" s="37">
        <v>3201</v>
      </c>
      <c r="C131" s="38">
        <v>82</v>
      </c>
      <c r="D131" s="38">
        <v>9.6338345864661473E-3</v>
      </c>
      <c r="E131" s="38"/>
      <c r="F131" s="38">
        <v>3.9008200068929945E-2</v>
      </c>
      <c r="G131" s="38">
        <v>3.6593323787571665E-2</v>
      </c>
      <c r="H131" s="38">
        <v>3.9176090982912047E-2</v>
      </c>
      <c r="I131" s="38">
        <v>4.5453336053215811E-2</v>
      </c>
      <c r="J131" s="38">
        <v>4.7818581902244195E-2</v>
      </c>
      <c r="K131" s="42">
        <v>0.13669999999999999</v>
      </c>
      <c r="L131" s="38">
        <v>0.52197761248196706</v>
      </c>
      <c r="M131" s="38">
        <v>1.4063264582001511</v>
      </c>
      <c r="N131" s="38"/>
      <c r="O131" s="38">
        <v>2.1036655278732348</v>
      </c>
      <c r="P131" s="38">
        <v>0.9547648354105277</v>
      </c>
      <c r="Q131" s="38"/>
      <c r="R131" s="38"/>
      <c r="S131" s="39">
        <f>Table2[[#This Row],[Fr]]*Table2[[#This Row],[b/wnc,max]]</f>
        <v>1.0980663096998879</v>
      </c>
      <c r="T131" s="38">
        <v>6.2774864661654092E-2</v>
      </c>
      <c r="U131" s="38">
        <v>0.46164736763409714</v>
      </c>
      <c r="V131" s="38">
        <v>3.9151854084203387E-2</v>
      </c>
      <c r="W131" s="38"/>
      <c r="X131" s="24">
        <f>Table2[[#This Row],[Qb]]/((0.11+Table2[[#This Row],[h US 4]]*2.24)*1000*SQRT(1.68*9.81*0.01368^3))</f>
        <v>0</v>
      </c>
      <c r="Y131" s="24">
        <f>IF(Table2[[#This Row],[Qb]]&gt;0,Table2[[#This Row],[b]]/(Table2[[#This Row],[Q ]]*$I$7+$I$8),Table2[[#This Row],[b]]/(Table2[[#This Row],[Q ]]*$I$4+$I$5))</f>
        <v>3.1499694039466886</v>
      </c>
    </row>
    <row r="132" spans="2:25" x14ac:dyDescent="0.25">
      <c r="B132" s="37">
        <v>3201</v>
      </c>
      <c r="C132" s="38">
        <v>86</v>
      </c>
      <c r="D132" s="38">
        <v>9.7284671532846586E-3</v>
      </c>
      <c r="E132" s="38"/>
      <c r="F132" s="38">
        <v>3.8940903136791626E-2</v>
      </c>
      <c r="G132" s="38">
        <v>3.5650998064725159E-2</v>
      </c>
      <c r="H132" s="38">
        <v>3.935740694276646E-2</v>
      </c>
      <c r="I132" s="38">
        <v>4.5840100065874488E-2</v>
      </c>
      <c r="J132" s="38">
        <v>4.8310290060384897E-2</v>
      </c>
      <c r="K132" s="42">
        <v>0.13669999999999999</v>
      </c>
      <c r="L132" s="38">
        <v>0.52009299627663619</v>
      </c>
      <c r="M132" s="38">
        <v>1.4169142831430328</v>
      </c>
      <c r="N132" s="38"/>
      <c r="O132" s="38">
        <v>2.0888716150101501</v>
      </c>
      <c r="P132" s="38">
        <v>0.95171186008645214</v>
      </c>
      <c r="Q132" s="38"/>
      <c r="R132" s="38"/>
      <c r="S132" s="39">
        <f>Table2[[#This Row],[Fr]]*Table2[[#This Row],[b/wnc,max]]</f>
        <v>1.086407497087845</v>
      </c>
      <c r="T132" s="38">
        <v>6.3001036496350332E-2</v>
      </c>
      <c r="U132" s="38">
        <v>0.45936729557597378</v>
      </c>
      <c r="V132" s="38">
        <v>3.9095182390157482E-2</v>
      </c>
      <c r="W132" s="38"/>
      <c r="X132" s="24">
        <f>Table2[[#This Row],[Qb]]/((0.11+Table2[[#This Row],[h US 4]]*2.24)*1000*SQRT(1.68*9.81*0.01368^3))</f>
        <v>0</v>
      </c>
      <c r="Y132" s="24">
        <f>IF(Table2[[#This Row],[Qb]]&gt;0,Table2[[#This Row],[b]]/(Table2[[#This Row],[Q ]]*$I$7+$I$8),Table2[[#This Row],[b]]/(Table2[[#This Row],[Q ]]*$I$4+$I$5))</f>
        <v>3.1334118110320555</v>
      </c>
    </row>
    <row r="133" spans="2:25" x14ac:dyDescent="0.25">
      <c r="B133" s="37"/>
      <c r="C133" s="38"/>
      <c r="D133" s="38"/>
      <c r="E133" s="38"/>
      <c r="F133" s="38"/>
      <c r="G133" s="38"/>
      <c r="H133" s="38"/>
      <c r="I133" s="38"/>
      <c r="J133" s="38"/>
      <c r="K133" s="42"/>
      <c r="L133" s="38"/>
      <c r="M133" s="38"/>
      <c r="N133" s="38"/>
      <c r="O133" s="38"/>
      <c r="P133" s="38"/>
      <c r="Q133" s="38"/>
      <c r="R133" s="38"/>
      <c r="S133" s="39"/>
      <c r="T133" s="38"/>
      <c r="U133" s="38"/>
      <c r="V133" s="38"/>
      <c r="W133" s="38"/>
      <c r="X133" s="38"/>
      <c r="Y133" s="38"/>
    </row>
  </sheetData>
  <mergeCells count="5"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8"/>
  <sheetViews>
    <sheetView zoomScaleNormal="100" workbookViewId="0">
      <selection activeCell="Q25" sqref="Q25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43"/>
    <col min="6" max="6" width="10.140625" style="43" bestFit="1" customWidth="1"/>
    <col min="7" max="10" width="9.140625" style="43"/>
    <col min="11" max="11" width="9.42578125" style="43" bestFit="1" customWidth="1"/>
    <col min="12" max="16384" width="9.140625" style="1"/>
  </cols>
  <sheetData>
    <row r="1" spans="2:18" x14ac:dyDescent="0.25">
      <c r="B1" s="8"/>
      <c r="O1" s="1" t="s">
        <v>51</v>
      </c>
    </row>
    <row r="2" spans="2:18" x14ac:dyDescent="0.25">
      <c r="B2" s="54" t="s">
        <v>22</v>
      </c>
      <c r="C2" s="55"/>
      <c r="D2" s="55"/>
      <c r="E2" s="55"/>
      <c r="F2" s="55"/>
      <c r="G2" s="55"/>
      <c r="H2" s="55"/>
      <c r="I2" s="55"/>
      <c r="J2" s="56"/>
      <c r="K2" s="19"/>
      <c r="O2" s="1" t="s">
        <v>46</v>
      </c>
      <c r="Q2" s="44" t="s">
        <v>39</v>
      </c>
      <c r="R2" s="45"/>
    </row>
    <row r="3" spans="2:18" ht="16.5" x14ac:dyDescent="0.3">
      <c r="B3" s="12" t="s">
        <v>16</v>
      </c>
      <c r="C3" s="13" t="s">
        <v>19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O3" s="1" t="s">
        <v>47</v>
      </c>
      <c r="Q3" s="46" t="s">
        <v>40</v>
      </c>
      <c r="R3" s="47"/>
    </row>
    <row r="4" spans="2:18" x14ac:dyDescent="0.25">
      <c r="B4" s="15" t="s">
        <v>20</v>
      </c>
      <c r="C4" s="16" t="s">
        <v>11</v>
      </c>
      <c r="D4" s="57" t="s">
        <v>14</v>
      </c>
      <c r="E4" s="57" t="s">
        <v>15</v>
      </c>
      <c r="F4" s="13">
        <v>2.1216236682544811</v>
      </c>
      <c r="G4" s="13">
        <v>1.9451939673897038</v>
      </c>
      <c r="H4" s="13">
        <v>2.1976756554275743</v>
      </c>
      <c r="I4" s="13">
        <v>2.4232670870515589</v>
      </c>
      <c r="J4" s="14">
        <v>2.4700746826789923</v>
      </c>
      <c r="L4" s="19"/>
      <c r="O4" s="1" t="s">
        <v>48</v>
      </c>
      <c r="Q4" s="48" t="s">
        <v>20</v>
      </c>
      <c r="R4" s="49"/>
    </row>
    <row r="5" spans="2:18" x14ac:dyDescent="0.25">
      <c r="B5" s="15" t="s">
        <v>21</v>
      </c>
      <c r="C5" s="16" t="s">
        <v>11</v>
      </c>
      <c r="D5" s="57"/>
      <c r="E5" s="57"/>
      <c r="F5" s="13">
        <v>1.799359250290164E-2</v>
      </c>
      <c r="G5" s="13">
        <v>1.6632235620562503E-2</v>
      </c>
      <c r="H5" s="13">
        <v>1.8243957177559646E-2</v>
      </c>
      <c r="I5" s="13">
        <v>2.0051892640225617E-2</v>
      </c>
      <c r="J5" s="14">
        <v>1.9398073787363263E-2</v>
      </c>
      <c r="O5" s="1" t="s">
        <v>49</v>
      </c>
      <c r="Q5" s="48" t="s">
        <v>21</v>
      </c>
      <c r="R5" s="49"/>
    </row>
    <row r="6" spans="2:18" x14ac:dyDescent="0.25">
      <c r="B6" s="15" t="s">
        <v>18</v>
      </c>
      <c r="C6" s="16" t="s">
        <v>11</v>
      </c>
      <c r="D6" s="57"/>
      <c r="E6" s="57"/>
      <c r="F6" s="13">
        <v>0.98768512122042784</v>
      </c>
      <c r="G6" s="13">
        <v>0.99106741496905681</v>
      </c>
      <c r="H6" s="13">
        <v>0.97589570404440495</v>
      </c>
      <c r="I6" s="13">
        <v>0.98581272447802182</v>
      </c>
      <c r="J6" s="14">
        <v>0.96981280050992547</v>
      </c>
      <c r="O6" s="1" t="s">
        <v>50</v>
      </c>
      <c r="Q6" s="48" t="s">
        <v>41</v>
      </c>
      <c r="R6" s="49"/>
    </row>
    <row r="7" spans="2:18" x14ac:dyDescent="0.25">
      <c r="B7" s="15" t="s">
        <v>20</v>
      </c>
      <c r="C7" s="16" t="s">
        <v>11</v>
      </c>
      <c r="D7" s="58" t="s">
        <v>14</v>
      </c>
      <c r="E7" s="33">
        <v>-2.0875728819751518</v>
      </c>
      <c r="F7" s="13">
        <v>2.017531489658221</v>
      </c>
      <c r="G7" s="13">
        <v>1.9090439384964397</v>
      </c>
      <c r="H7" s="13">
        <v>1.7453385078706645</v>
      </c>
      <c r="I7" s="13">
        <v>2.3677800886725242</v>
      </c>
      <c r="J7" s="14">
        <v>2.6418764112683584</v>
      </c>
      <c r="Q7" s="50" t="s">
        <v>18</v>
      </c>
      <c r="R7" s="51"/>
    </row>
    <row r="8" spans="2:18" x14ac:dyDescent="0.25">
      <c r="B8" s="15" t="s">
        <v>21</v>
      </c>
      <c r="C8" s="16" t="s">
        <v>11</v>
      </c>
      <c r="D8" s="58"/>
      <c r="E8" s="33">
        <v>-0.13498854411867559</v>
      </c>
      <c r="F8" s="13">
        <v>2.2164211812478345E-2</v>
      </c>
      <c r="G8" s="13">
        <v>2.0436138068041045E-2</v>
      </c>
      <c r="H8" s="13">
        <v>2.4874868167752265E-2</v>
      </c>
      <c r="I8" s="13">
        <v>2.3527651200315618E-2</v>
      </c>
      <c r="J8" s="14">
        <v>2.2168437141964124E-2</v>
      </c>
    </row>
    <row r="9" spans="2:18" x14ac:dyDescent="0.25">
      <c r="B9" s="17" t="s">
        <v>18</v>
      </c>
      <c r="C9" s="18" t="s">
        <v>11</v>
      </c>
      <c r="D9" s="59"/>
      <c r="E9" s="34">
        <v>4.4485635575600977</v>
      </c>
      <c r="F9" s="35">
        <v>0.98872394900481797</v>
      </c>
      <c r="G9" s="35">
        <v>0.98322304894064327</v>
      </c>
      <c r="H9" s="35">
        <v>0.92881267762268116</v>
      </c>
      <c r="I9" s="35">
        <v>0.97564121900816303</v>
      </c>
      <c r="J9" s="36">
        <v>0.91157094135908845</v>
      </c>
    </row>
    <row r="10" spans="2:18" x14ac:dyDescent="0.25">
      <c r="B10" s="53" t="s">
        <v>13</v>
      </c>
      <c r="C10" s="53"/>
      <c r="D10" s="53"/>
      <c r="E10" s="53"/>
      <c r="F10" s="53"/>
      <c r="G10" s="53"/>
      <c r="H10" s="53"/>
      <c r="I10" s="53"/>
      <c r="J10" s="53"/>
    </row>
    <row r="11" spans="2:18" x14ac:dyDescent="0.25">
      <c r="B11" s="5" t="s">
        <v>3</v>
      </c>
      <c r="C11" s="6" t="s">
        <v>3</v>
      </c>
      <c r="D11" s="6" t="s">
        <v>26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24</v>
      </c>
      <c r="N11" s="6" t="s">
        <v>44</v>
      </c>
      <c r="O11" s="6" t="s">
        <v>4</v>
      </c>
    </row>
    <row r="12" spans="2:18" ht="16.5" x14ac:dyDescent="0.3">
      <c r="B12" s="9" t="s">
        <v>1</v>
      </c>
      <c r="C12" s="10" t="s">
        <v>2</v>
      </c>
      <c r="D12" s="10" t="s">
        <v>0</v>
      </c>
      <c r="E12" s="10" t="s">
        <v>42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17</v>
      </c>
      <c r="L12" s="10" t="s">
        <v>30</v>
      </c>
      <c r="N12" s="43" t="s">
        <v>45</v>
      </c>
      <c r="O12" s="10" t="s">
        <v>43</v>
      </c>
    </row>
    <row r="13" spans="2:18" x14ac:dyDescent="0.25">
      <c r="B13" s="23"/>
      <c r="C13" s="24"/>
      <c r="D13" s="24"/>
      <c r="E13" s="24"/>
      <c r="F13" s="24"/>
      <c r="G13" s="24"/>
      <c r="H13" s="24"/>
      <c r="I13" s="25"/>
      <c r="J13" s="24"/>
      <c r="K13" s="40"/>
      <c r="L13" s="24"/>
      <c r="N13" s="1">
        <v>5.0000000000000001E-3</v>
      </c>
      <c r="O13" s="1">
        <f>$E$7*N13^$E$8+$E$9</f>
        <v>0.18026946172465141</v>
      </c>
    </row>
    <row r="14" spans="2:18" x14ac:dyDescent="0.25">
      <c r="B14" s="23"/>
      <c r="C14" s="24"/>
      <c r="D14" s="24"/>
      <c r="E14" s="24"/>
      <c r="F14" s="25"/>
      <c r="G14" s="25"/>
      <c r="H14" s="25"/>
      <c r="I14" s="25"/>
      <c r="J14" s="25"/>
      <c r="K14" s="40"/>
      <c r="L14" s="24"/>
      <c r="N14" s="1">
        <v>5.1000000000000004E-3</v>
      </c>
      <c r="O14" s="1">
        <f t="shared" ref="O14:O63" si="0">$E$7*N14^$E$8+$E$9</f>
        <v>0.19166392124373122</v>
      </c>
    </row>
    <row r="15" spans="2:18" x14ac:dyDescent="0.25">
      <c r="B15" s="23"/>
      <c r="C15" s="24"/>
      <c r="D15" s="24"/>
      <c r="E15" s="24"/>
      <c r="F15" s="25"/>
      <c r="G15" s="25"/>
      <c r="H15" s="25"/>
      <c r="I15" s="25"/>
      <c r="J15" s="25"/>
      <c r="K15" s="40"/>
      <c r="L15" s="24"/>
      <c r="N15" s="1">
        <v>5.1999999999999998E-3</v>
      </c>
      <c r="O15" s="1">
        <f t="shared" si="0"/>
        <v>0.2028075766831039</v>
      </c>
    </row>
    <row r="16" spans="2:18" x14ac:dyDescent="0.25">
      <c r="B16" s="30"/>
      <c r="C16" s="31"/>
      <c r="D16" s="31"/>
      <c r="E16" s="31"/>
      <c r="F16" s="31"/>
      <c r="G16" s="31"/>
      <c r="H16" s="31"/>
      <c r="I16" s="32"/>
      <c r="J16" s="31"/>
      <c r="K16" s="41"/>
      <c r="L16" s="24"/>
      <c r="N16" s="1">
        <v>5.3E-3</v>
      </c>
      <c r="O16" s="1">
        <f t="shared" si="0"/>
        <v>0.21371061510907374</v>
      </c>
    </row>
    <row r="17" spans="2:15" x14ac:dyDescent="0.25">
      <c r="B17" s="23"/>
      <c r="C17" s="24"/>
      <c r="D17" s="24"/>
      <c r="E17" s="24"/>
      <c r="F17" s="25"/>
      <c r="G17" s="25"/>
      <c r="H17" s="25"/>
      <c r="I17" s="25"/>
      <c r="J17" s="25"/>
      <c r="K17" s="40"/>
      <c r="L17" s="24"/>
      <c r="N17" s="1">
        <v>5.4000000000000003E-3</v>
      </c>
      <c r="O17" s="1">
        <f t="shared" si="0"/>
        <v>0.22438262733539105</v>
      </c>
    </row>
    <row r="18" spans="2:15" x14ac:dyDescent="0.25">
      <c r="B18" s="23"/>
      <c r="C18" s="24"/>
      <c r="D18" s="24"/>
      <c r="E18" s="24"/>
      <c r="F18" s="25"/>
      <c r="G18" s="25"/>
      <c r="H18" s="25"/>
      <c r="I18" s="25"/>
      <c r="J18" s="25"/>
      <c r="K18" s="40"/>
      <c r="L18" s="24"/>
      <c r="N18" s="1">
        <v>5.4999999999999997E-3</v>
      </c>
      <c r="O18" s="1">
        <f t="shared" si="0"/>
        <v>0.23483265311161361</v>
      </c>
    </row>
    <row r="19" spans="2:15" x14ac:dyDescent="0.25">
      <c r="B19" s="30"/>
      <c r="C19" s="31"/>
      <c r="D19" s="31"/>
      <c r="E19" s="31"/>
      <c r="F19" s="32"/>
      <c r="G19" s="32"/>
      <c r="H19" s="32"/>
      <c r="I19" s="32"/>
      <c r="J19" s="32"/>
      <c r="K19" s="41"/>
      <c r="L19" s="24"/>
      <c r="N19" s="1">
        <v>5.5999999999999999E-3</v>
      </c>
      <c r="O19" s="1">
        <f t="shared" si="0"/>
        <v>0.24506922213501614</v>
      </c>
    </row>
    <row r="20" spans="2:15" x14ac:dyDescent="0.25">
      <c r="B20" s="30"/>
      <c r="C20" s="31"/>
      <c r="D20" s="31"/>
      <c r="E20" s="31"/>
      <c r="F20" s="31"/>
      <c r="G20" s="31"/>
      <c r="H20" s="31"/>
      <c r="I20" s="32"/>
      <c r="J20" s="31"/>
      <c r="K20" s="41"/>
      <c r="L20" s="24"/>
      <c r="N20" s="1">
        <v>5.7000000000000002E-3</v>
      </c>
      <c r="O20" s="1">
        <f t="shared" si="0"/>
        <v>0.2551003913390204</v>
      </c>
    </row>
    <row r="21" spans="2:15" x14ac:dyDescent="0.25">
      <c r="B21" s="30"/>
      <c r="C21" s="31"/>
      <c r="D21" s="31"/>
      <c r="E21" s="31"/>
      <c r="F21" s="31"/>
      <c r="G21" s="31"/>
      <c r="H21" s="31"/>
      <c r="I21" s="32"/>
      <c r="J21" s="31"/>
      <c r="K21" s="41"/>
      <c r="L21" s="24"/>
      <c r="N21" s="1">
        <v>5.7999999999999996E-3</v>
      </c>
      <c r="O21" s="1">
        <f t="shared" si="0"/>
        <v>0.26493377885506675</v>
      </c>
    </row>
    <row r="22" spans="2:15" x14ac:dyDescent="0.25">
      <c r="B22" s="23"/>
      <c r="C22" s="24"/>
      <c r="D22" s="24"/>
      <c r="E22" s="24"/>
      <c r="F22" s="25"/>
      <c r="G22" s="25"/>
      <c r="H22" s="25"/>
      <c r="I22" s="25"/>
      <c r="J22" s="25"/>
      <c r="K22" s="40"/>
      <c r="L22" s="24"/>
      <c r="N22" s="1">
        <v>5.8999999999999999E-3</v>
      </c>
      <c r="O22" s="1">
        <f t="shared" si="0"/>
        <v>0.27457659499643228</v>
      </c>
    </row>
    <row r="23" spans="2:15" x14ac:dyDescent="0.25">
      <c r="B23" s="23"/>
      <c r="C23" s="24"/>
      <c r="D23" s="24"/>
      <c r="E23" s="24"/>
      <c r="F23" s="25"/>
      <c r="G23" s="25"/>
      <c r="H23" s="25"/>
      <c r="I23" s="25"/>
      <c r="J23" s="25"/>
      <c r="K23" s="40"/>
      <c r="L23" s="24"/>
      <c r="N23" s="1">
        <v>6.0000000000000001E-3</v>
      </c>
      <c r="O23" s="1">
        <f t="shared" si="0"/>
        <v>0.2840356705707423</v>
      </c>
    </row>
    <row r="24" spans="2:15" x14ac:dyDescent="0.25">
      <c r="B24" s="30"/>
      <c r="C24" s="31"/>
      <c r="D24" s="31"/>
      <c r="E24" s="31"/>
      <c r="F24" s="32"/>
      <c r="G24" s="32"/>
      <c r="H24" s="32"/>
      <c r="I24" s="32"/>
      <c r="J24" s="32"/>
      <c r="K24" s="41"/>
      <c r="L24" s="24"/>
      <c r="N24" s="1">
        <v>6.1000000000000004E-3</v>
      </c>
      <c r="O24" s="1">
        <f t="shared" si="0"/>
        <v>0.29331748279182257</v>
      </c>
    </row>
    <row r="25" spans="2:15" x14ac:dyDescent="0.25">
      <c r="B25" s="30"/>
      <c r="C25" s="31"/>
      <c r="D25" s="31"/>
      <c r="E25" s="31"/>
      <c r="F25" s="32"/>
      <c r="G25" s="32"/>
      <c r="H25" s="32"/>
      <c r="I25" s="32"/>
      <c r="J25" s="32"/>
      <c r="K25" s="41"/>
      <c r="L25" s="24"/>
      <c r="N25" s="1">
        <v>6.1999999999999998E-3</v>
      </c>
      <c r="O25" s="1">
        <f t="shared" si="0"/>
        <v>0.30242817903011865</v>
      </c>
    </row>
    <row r="26" spans="2:15" x14ac:dyDescent="0.25">
      <c r="B26" s="30"/>
      <c r="C26" s="31"/>
      <c r="D26" s="31"/>
      <c r="E26" s="31"/>
      <c r="F26" s="31"/>
      <c r="G26" s="31"/>
      <c r="H26" s="31"/>
      <c r="I26" s="32"/>
      <c r="J26" s="31"/>
      <c r="K26" s="41"/>
      <c r="L26" s="24"/>
      <c r="N26" s="1">
        <v>6.3E-3</v>
      </c>
      <c r="O26" s="1">
        <f t="shared" si="0"/>
        <v>0.31137359861366853</v>
      </c>
    </row>
    <row r="27" spans="2:15" x14ac:dyDescent="0.25">
      <c r="B27" s="30"/>
      <c r="C27" s="31"/>
      <c r="D27" s="31"/>
      <c r="E27" s="31"/>
      <c r="F27" s="31"/>
      <c r="G27" s="31"/>
      <c r="H27" s="31"/>
      <c r="I27" s="32"/>
      <c r="J27" s="31"/>
      <c r="K27" s="41"/>
      <c r="L27" s="24"/>
      <c r="N27" s="1">
        <v>6.4000000000000003E-3</v>
      </c>
      <c r="O27" s="1">
        <f t="shared" si="0"/>
        <v>0.32015929286778722</v>
      </c>
    </row>
    <row r="28" spans="2:15" x14ac:dyDescent="0.25">
      <c r="B28" s="30"/>
      <c r="C28" s="31"/>
      <c r="D28" s="31"/>
      <c r="E28" s="31"/>
      <c r="F28" s="31"/>
      <c r="G28" s="31"/>
      <c r="H28" s="31"/>
      <c r="I28" s="32"/>
      <c r="J28" s="31"/>
      <c r="K28" s="41"/>
      <c r="L28" s="24"/>
      <c r="N28" s="1">
        <v>6.4999999999999997E-3</v>
      </c>
      <c r="O28" s="1">
        <f t="shared" si="0"/>
        <v>0.32879054356083603</v>
      </c>
    </row>
    <row r="29" spans="2:15" x14ac:dyDescent="0.25">
      <c r="B29" s="30"/>
      <c r="C29" s="31"/>
      <c r="D29" s="31"/>
      <c r="E29" s="31"/>
      <c r="F29" s="32"/>
      <c r="G29" s="32"/>
      <c r="H29" s="32"/>
      <c r="I29" s="32"/>
      <c r="J29" s="32"/>
      <c r="K29" s="41"/>
      <c r="L29" s="24"/>
      <c r="N29" s="1">
        <v>6.6E-3</v>
      </c>
      <c r="O29" s="1">
        <f t="shared" si="0"/>
        <v>0.33727237990524017</v>
      </c>
    </row>
    <row r="30" spans="2:15" x14ac:dyDescent="0.25">
      <c r="B30" s="30"/>
      <c r="C30" s="31"/>
      <c r="D30" s="31"/>
      <c r="E30" s="31"/>
      <c r="F30" s="31"/>
      <c r="G30" s="31"/>
      <c r="H30" s="31"/>
      <c r="I30" s="32"/>
      <c r="J30" s="31"/>
      <c r="K30" s="41"/>
      <c r="L30" s="24"/>
      <c r="N30" s="1">
        <v>6.7000000000000002E-3</v>
      </c>
      <c r="O30" s="1">
        <f t="shared" si="0"/>
        <v>0.34560959424691973</v>
      </c>
    </row>
    <row r="31" spans="2:15" x14ac:dyDescent="0.25">
      <c r="B31" s="30"/>
      <c r="C31" s="31"/>
      <c r="D31" s="31"/>
      <c r="E31" s="31"/>
      <c r="F31" s="32"/>
      <c r="G31" s="32"/>
      <c r="H31" s="32"/>
      <c r="I31" s="32"/>
      <c r="J31" s="32"/>
      <c r="K31" s="41"/>
      <c r="L31" s="24"/>
      <c r="N31" s="1">
        <v>6.7999999999999996E-3</v>
      </c>
      <c r="O31" s="1">
        <f t="shared" si="0"/>
        <v>0.35380675656223115</v>
      </c>
    </row>
    <row r="32" spans="2:15" x14ac:dyDescent="0.25">
      <c r="B32" s="30"/>
      <c r="C32" s="31"/>
      <c r="D32" s="31"/>
      <c r="E32" s="31"/>
      <c r="F32" s="31"/>
      <c r="G32" s="31"/>
      <c r="H32" s="31"/>
      <c r="I32" s="32"/>
      <c r="J32" s="31"/>
      <c r="K32" s="41"/>
      <c r="L32" s="24"/>
      <c r="N32" s="1">
        <v>6.8999999999999999E-3</v>
      </c>
      <c r="O32" s="1">
        <f t="shared" si="0"/>
        <v>0.36186822786913897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8"/>
      <c r="J33" s="38"/>
      <c r="K33" s="42"/>
      <c r="L33" s="38"/>
      <c r="N33" s="1">
        <v>7.0000000000000097E-3</v>
      </c>
      <c r="O33" s="1">
        <f t="shared" si="0"/>
        <v>0.36979817264837322</v>
      </c>
    </row>
    <row r="34" spans="2:15" x14ac:dyDescent="0.25">
      <c r="B34" s="37"/>
      <c r="C34" s="38"/>
      <c r="D34" s="38"/>
      <c r="E34" s="38"/>
      <c r="F34" s="38"/>
      <c r="G34" s="38"/>
      <c r="H34" s="38"/>
      <c r="I34" s="38"/>
      <c r="J34" s="38"/>
      <c r="K34" s="42"/>
      <c r="L34" s="38"/>
      <c r="N34" s="1">
        <v>7.1000000000000099E-3</v>
      </c>
      <c r="O34" s="1">
        <f t="shared" si="0"/>
        <v>0.37760057036064509</v>
      </c>
    </row>
    <row r="35" spans="2:15" x14ac:dyDescent="0.25">
      <c r="B35" s="30"/>
      <c r="C35" s="31"/>
      <c r="D35" s="31"/>
      <c r="E35" s="31"/>
      <c r="F35" s="32"/>
      <c r="G35" s="32"/>
      <c r="H35" s="32"/>
      <c r="I35" s="32"/>
      <c r="J35" s="32"/>
      <c r="K35" s="41"/>
      <c r="L35" s="24"/>
      <c r="N35" s="1">
        <v>7.2000000000000102E-3</v>
      </c>
      <c r="O35" s="1">
        <f t="shared" si="0"/>
        <v>0.38527922613743826</v>
      </c>
    </row>
    <row r="36" spans="2:15" x14ac:dyDescent="0.25">
      <c r="B36" s="30"/>
      <c r="C36" s="31"/>
      <c r="D36" s="31"/>
      <c r="E36" s="31"/>
      <c r="F36" s="32"/>
      <c r="G36" s="32"/>
      <c r="H36" s="32"/>
      <c r="I36" s="32"/>
      <c r="J36" s="32"/>
      <c r="K36" s="41"/>
      <c r="L36" s="24"/>
      <c r="N36" s="1">
        <v>7.3000000000000096E-3</v>
      </c>
      <c r="O36" s="1">
        <f t="shared" si="0"/>
        <v>0.39283778071522502</v>
      </c>
    </row>
    <row r="37" spans="2:15" x14ac:dyDescent="0.25">
      <c r="B37" s="30"/>
      <c r="C37" s="31"/>
      <c r="D37" s="31"/>
      <c r="E37" s="31"/>
      <c r="F37" s="31"/>
      <c r="G37" s="31"/>
      <c r="H37" s="31"/>
      <c r="I37" s="31"/>
      <c r="J37" s="31"/>
      <c r="K37" s="41"/>
      <c r="L37" s="24"/>
      <c r="N37" s="1">
        <v>7.4000000000000099E-3</v>
      </c>
      <c r="O37" s="1">
        <f t="shared" si="0"/>
        <v>0.40027971967622644</v>
      </c>
    </row>
    <row r="38" spans="2:15" x14ac:dyDescent="0.25">
      <c r="B38" s="30"/>
      <c r="C38" s="31"/>
      <c r="D38" s="31"/>
      <c r="E38" s="31"/>
      <c r="F38" s="31"/>
      <c r="G38" s="31"/>
      <c r="H38" s="31"/>
      <c r="I38" s="25"/>
      <c r="J38" s="31"/>
      <c r="K38" s="41"/>
      <c r="L38" s="24"/>
      <c r="N38" s="1">
        <v>7.5000000000000101E-3</v>
      </c>
      <c r="O38" s="1">
        <f t="shared" si="0"/>
        <v>0.40760838205276251</v>
      </c>
    </row>
    <row r="39" spans="2:15" x14ac:dyDescent="0.25">
      <c r="B39" s="30"/>
      <c r="C39" s="31"/>
      <c r="D39" s="31"/>
      <c r="E39" s="31"/>
      <c r="F39" s="31"/>
      <c r="G39" s="31"/>
      <c r="H39" s="31"/>
      <c r="I39" s="31"/>
      <c r="J39" s="31"/>
      <c r="K39" s="41"/>
      <c r="L39" s="24"/>
      <c r="N39" s="1">
        <v>7.6000000000000104E-3</v>
      </c>
      <c r="O39" s="1">
        <f t="shared" si="0"/>
        <v>0.4148269683468726</v>
      </c>
    </row>
    <row r="40" spans="2:15" x14ac:dyDescent="0.25">
      <c r="B40" s="37"/>
      <c r="C40" s="38"/>
      <c r="D40" s="38"/>
      <c r="E40" s="38"/>
      <c r="F40" s="38"/>
      <c r="G40" s="38"/>
      <c r="H40" s="38"/>
      <c r="I40" s="38"/>
      <c r="J40" s="38"/>
      <c r="K40" s="42"/>
      <c r="L40" s="38"/>
      <c r="N40" s="1">
        <v>7.7000000000000098E-3</v>
      </c>
      <c r="O40" s="1">
        <f t="shared" si="0"/>
        <v>0.42193854801205788</v>
      </c>
    </row>
    <row r="41" spans="2:15" x14ac:dyDescent="0.25">
      <c r="B41" s="23"/>
      <c r="C41" s="24"/>
      <c r="D41" s="24"/>
      <c r="E41" s="24"/>
      <c r="F41" s="25"/>
      <c r="G41" s="25"/>
      <c r="H41" s="25"/>
      <c r="I41" s="25"/>
      <c r="J41" s="25"/>
      <c r="K41" s="40"/>
      <c r="L41" s="24"/>
      <c r="N41" s="1">
        <v>7.8000000000000101E-3</v>
      </c>
      <c r="O41" s="1">
        <f t="shared" si="0"/>
        <v>0.42894606643969446</v>
      </c>
    </row>
    <row r="42" spans="2:15" x14ac:dyDescent="0.25">
      <c r="B42" s="23"/>
      <c r="C42" s="24"/>
      <c r="D42" s="24"/>
      <c r="E42" s="24"/>
      <c r="F42" s="25"/>
      <c r="G42" s="25"/>
      <c r="H42" s="25"/>
      <c r="I42" s="25"/>
      <c r="J42" s="25"/>
      <c r="K42" s="40"/>
      <c r="L42" s="24"/>
      <c r="N42" s="1">
        <v>7.9000000000000094E-3</v>
      </c>
      <c r="O42" s="1">
        <f t="shared" si="0"/>
        <v>0.43585235148879597</v>
      </c>
    </row>
    <row r="43" spans="2:15" x14ac:dyDescent="0.25">
      <c r="B43" s="23"/>
      <c r="C43" s="24"/>
      <c r="D43" s="24"/>
      <c r="E43" s="24"/>
      <c r="F43" s="24"/>
      <c r="G43" s="24"/>
      <c r="H43" s="24"/>
      <c r="I43" s="25"/>
      <c r="J43" s="24"/>
      <c r="K43" s="40"/>
      <c r="L43" s="24"/>
      <c r="N43" s="1">
        <v>8.0000000000000106E-3</v>
      </c>
      <c r="O43" s="1">
        <f t="shared" si="0"/>
        <v>0.44266011959433538</v>
      </c>
    </row>
    <row r="44" spans="2:15" x14ac:dyDescent="0.25">
      <c r="B44" s="23"/>
      <c r="C44" s="24"/>
      <c r="D44" s="24"/>
      <c r="E44" s="24"/>
      <c r="F44" s="25"/>
      <c r="G44" s="25"/>
      <c r="H44" s="25"/>
      <c r="I44" s="25"/>
      <c r="J44" s="25"/>
      <c r="K44" s="40"/>
      <c r="L44" s="24"/>
      <c r="N44" s="1">
        <v>8.10000000000001E-3</v>
      </c>
      <c r="O44" s="1">
        <f t="shared" si="0"/>
        <v>0.44937198148623514</v>
      </c>
    </row>
    <row r="45" spans="2:15" x14ac:dyDescent="0.25">
      <c r="B45" s="23"/>
      <c r="C45" s="24"/>
      <c r="D45" s="24"/>
      <c r="E45" s="24"/>
      <c r="F45" s="24"/>
      <c r="G45" s="24"/>
      <c r="H45" s="24"/>
      <c r="I45" s="25"/>
      <c r="J45" s="24"/>
      <c r="K45" s="40"/>
      <c r="L45" s="24"/>
      <c r="N45" s="1">
        <v>8.2000000000000094E-3</v>
      </c>
      <c r="O45" s="1">
        <f t="shared" si="0"/>
        <v>0.45599044754828455</v>
      </c>
    </row>
    <row r="46" spans="2:15" x14ac:dyDescent="0.25">
      <c r="B46" s="23"/>
      <c r="C46" s="24"/>
      <c r="D46" s="24"/>
      <c r="E46" s="24"/>
      <c r="F46" s="24"/>
      <c r="G46" s="24"/>
      <c r="H46" s="24"/>
      <c r="I46" s="25"/>
      <c r="J46" s="24"/>
      <c r="K46" s="40"/>
      <c r="L46" s="24"/>
      <c r="N46" s="1">
        <v>8.3000000000000105E-3</v>
      </c>
      <c r="O46" s="1">
        <f t="shared" si="0"/>
        <v>0.46251793284376808</v>
      </c>
    </row>
    <row r="47" spans="2:15" x14ac:dyDescent="0.25">
      <c r="B47" s="30"/>
      <c r="C47" s="31"/>
      <c r="D47" s="31"/>
      <c r="E47" s="31"/>
      <c r="F47" s="32"/>
      <c r="G47" s="32"/>
      <c r="H47" s="32"/>
      <c r="I47" s="32"/>
      <c r="J47" s="32"/>
      <c r="K47" s="41"/>
      <c r="L47" s="24"/>
      <c r="N47" s="1">
        <v>8.4000000000000099E-3</v>
      </c>
      <c r="O47" s="1">
        <f t="shared" si="0"/>
        <v>0.46895676183226032</v>
      </c>
    </row>
    <row r="48" spans="2:15" x14ac:dyDescent="0.25">
      <c r="B48" s="30"/>
      <c r="C48" s="31"/>
      <c r="D48" s="31"/>
      <c r="E48" s="31"/>
      <c r="F48" s="31"/>
      <c r="G48" s="31"/>
      <c r="H48" s="31"/>
      <c r="I48" s="32"/>
      <c r="J48" s="31"/>
      <c r="K48" s="41"/>
      <c r="L48" s="24"/>
      <c r="N48" s="1">
        <v>8.5000000000000093E-3</v>
      </c>
      <c r="O48" s="1">
        <f t="shared" si="0"/>
        <v>0.47530917279999318</v>
      </c>
    </row>
    <row r="49" spans="2:15" x14ac:dyDescent="0.25">
      <c r="B49" s="30"/>
      <c r="C49" s="31"/>
      <c r="D49" s="31"/>
      <c r="E49" s="31"/>
      <c r="F49" s="31"/>
      <c r="G49" s="31"/>
      <c r="H49" s="31"/>
      <c r="I49" s="32"/>
      <c r="J49" s="31"/>
      <c r="K49" s="41"/>
      <c r="L49" s="24"/>
      <c r="N49" s="1">
        <v>8.6000000000000104E-3</v>
      </c>
      <c r="O49" s="1">
        <f t="shared" si="0"/>
        <v>0.48157732202433579</v>
      </c>
    </row>
    <row r="50" spans="2:15" x14ac:dyDescent="0.25">
      <c r="B50" s="30"/>
      <c r="C50" s="31"/>
      <c r="D50" s="31"/>
      <c r="E50" s="31"/>
      <c r="F50" s="31"/>
      <c r="G50" s="31"/>
      <c r="H50" s="31"/>
      <c r="I50" s="32"/>
      <c r="J50" s="31"/>
      <c r="K50" s="41"/>
      <c r="L50" s="24"/>
      <c r="N50" s="1">
        <v>8.7000000000000098E-3</v>
      </c>
      <c r="O50" s="1">
        <f t="shared" si="0"/>
        <v>0.48776328769123678</v>
      </c>
    </row>
    <row r="51" spans="2:15" x14ac:dyDescent="0.25">
      <c r="B51" s="30"/>
      <c r="C51" s="31"/>
      <c r="D51" s="31"/>
      <c r="E51" s="31"/>
      <c r="F51" s="32"/>
      <c r="G51" s="32"/>
      <c r="H51" s="32"/>
      <c r="I51" s="32"/>
      <c r="J51" s="32"/>
      <c r="K51" s="41"/>
      <c r="L51" s="24"/>
      <c r="N51" s="1">
        <v>8.8000000000000092E-3</v>
      </c>
      <c r="O51" s="1">
        <f t="shared" si="0"/>
        <v>0.49386907358292875</v>
      </c>
    </row>
    <row r="52" spans="2:15" x14ac:dyDescent="0.25">
      <c r="B52" s="30"/>
      <c r="C52" s="31"/>
      <c r="D52" s="31"/>
      <c r="E52" s="31"/>
      <c r="F52" s="32"/>
      <c r="G52" s="32"/>
      <c r="H52" s="32"/>
      <c r="I52" s="32"/>
      <c r="J52" s="32"/>
      <c r="K52" s="41"/>
      <c r="L52" s="24"/>
      <c r="N52" s="1">
        <v>8.9000000000000103E-3</v>
      </c>
      <c r="O52" s="1">
        <f t="shared" si="0"/>
        <v>0.49989661255181073</v>
      </c>
    </row>
    <row r="53" spans="2:15" x14ac:dyDescent="0.25">
      <c r="B53" s="30"/>
      <c r="C53" s="31"/>
      <c r="D53" s="31"/>
      <c r="E53" s="31"/>
      <c r="F53" s="32"/>
      <c r="G53" s="32"/>
      <c r="H53" s="32"/>
      <c r="I53" s="32"/>
      <c r="J53" s="32"/>
      <c r="K53" s="41"/>
      <c r="L53" s="24"/>
      <c r="N53" s="1">
        <v>9.0000000000000097E-3</v>
      </c>
      <c r="O53" s="1">
        <f t="shared" si="0"/>
        <v>0.50584776979516555</v>
      </c>
    </row>
    <row r="54" spans="2:15" x14ac:dyDescent="0.25">
      <c r="B54" s="30"/>
      <c r="C54" s="31"/>
      <c r="D54" s="31"/>
      <c r="E54" s="31"/>
      <c r="F54" s="31"/>
      <c r="G54" s="31"/>
      <c r="H54" s="31"/>
      <c r="I54" s="32"/>
      <c r="J54" s="31"/>
      <c r="K54" s="41"/>
      <c r="L54" s="24"/>
      <c r="N54" s="1">
        <v>9.1000000000000109E-3</v>
      </c>
      <c r="O54" s="1">
        <f t="shared" si="0"/>
        <v>0.51172434594419425</v>
      </c>
    </row>
    <row r="55" spans="2:15" x14ac:dyDescent="0.25">
      <c r="B55" s="30"/>
      <c r="C55" s="31"/>
      <c r="D55" s="31"/>
      <c r="E55" s="31"/>
      <c r="F55" s="31"/>
      <c r="G55" s="31"/>
      <c r="H55" s="31"/>
      <c r="I55" s="31"/>
      <c r="J55" s="31"/>
      <c r="K55" s="41"/>
      <c r="L55" s="24"/>
      <c r="N55" s="1">
        <v>9.2000000000000103E-3</v>
      </c>
      <c r="O55" s="1">
        <f t="shared" si="0"/>
        <v>0.51752807997980854</v>
      </c>
    </row>
    <row r="56" spans="2:15" x14ac:dyDescent="0.25">
      <c r="B56" s="30"/>
      <c r="C56" s="31"/>
      <c r="D56" s="31"/>
      <c r="E56" s="31"/>
      <c r="F56" s="32"/>
      <c r="G56" s="32"/>
      <c r="H56" s="32"/>
      <c r="I56" s="32"/>
      <c r="J56" s="32"/>
      <c r="K56" s="41"/>
      <c r="L56" s="24"/>
      <c r="N56" s="1">
        <v>9.3000000000000096E-3</v>
      </c>
      <c r="O56" s="1">
        <f t="shared" si="0"/>
        <v>0.52326065198667004</v>
      </c>
    </row>
    <row r="57" spans="2:15" x14ac:dyDescent="0.25">
      <c r="B57" s="23"/>
      <c r="C57" s="24"/>
      <c r="D57" s="24"/>
      <c r="E57" s="24"/>
      <c r="F57" s="25"/>
      <c r="G57" s="25"/>
      <c r="H57" s="25"/>
      <c r="I57" s="25"/>
      <c r="J57" s="25"/>
      <c r="K57" s="40"/>
      <c r="L57" s="24"/>
      <c r="N57" s="1">
        <v>9.4000000000000108E-3</v>
      </c>
      <c r="O57" s="1">
        <f t="shared" si="0"/>
        <v>0.52892368575608417</v>
      </c>
    </row>
    <row r="58" spans="2:15" x14ac:dyDescent="0.25">
      <c r="B58" s="23"/>
      <c r="C58" s="24"/>
      <c r="D58" s="24"/>
      <c r="E58" s="24"/>
      <c r="F58" s="24"/>
      <c r="G58" s="24"/>
      <c r="H58" s="24"/>
      <c r="I58" s="25"/>
      <c r="J58" s="24"/>
      <c r="K58" s="40"/>
      <c r="L58" s="24"/>
      <c r="N58" s="1">
        <v>9.5000000000000102E-3</v>
      </c>
      <c r="O58" s="1">
        <f t="shared" si="0"/>
        <v>0.53451875124754089</v>
      </c>
    </row>
    <row r="59" spans="2:15" x14ac:dyDescent="0.25">
      <c r="B59" s="23"/>
      <c r="C59" s="24"/>
      <c r="D59" s="24"/>
      <c r="E59" s="24"/>
      <c r="F59" s="25"/>
      <c r="G59" s="25"/>
      <c r="H59" s="25"/>
      <c r="I59" s="25"/>
      <c r="J59" s="25"/>
      <c r="K59" s="40"/>
      <c r="L59" s="24"/>
      <c r="N59" s="1">
        <v>9.6000000000000096E-3</v>
      </c>
      <c r="O59" s="1">
        <f t="shared" si="0"/>
        <v>0.54004736691799327</v>
      </c>
    </row>
    <row r="60" spans="2:15" x14ac:dyDescent="0.25">
      <c r="B60" s="23"/>
      <c r="C60" s="24"/>
      <c r="D60" s="24"/>
      <c r="E60" s="24"/>
      <c r="F60" s="25"/>
      <c r="G60" s="25"/>
      <c r="H60" s="25"/>
      <c r="I60" s="25"/>
      <c r="J60" s="25"/>
      <c r="K60" s="40"/>
      <c r="L60" s="24"/>
      <c r="N60" s="1">
        <v>9.7000000000000107E-3</v>
      </c>
      <c r="O60" s="1">
        <f t="shared" si="0"/>
        <v>0.54551100192727064</v>
      </c>
    </row>
    <row r="61" spans="2:15" x14ac:dyDescent="0.25">
      <c r="B61" s="30"/>
      <c r="C61" s="31"/>
      <c r="D61" s="31"/>
      <c r="E61" s="31"/>
      <c r="F61" s="32"/>
      <c r="G61" s="32"/>
      <c r="H61" s="32"/>
      <c r="I61" s="32"/>
      <c r="J61" s="32"/>
      <c r="K61" s="41"/>
      <c r="L61" s="24"/>
      <c r="N61" s="1">
        <v>9.8000000000000101E-3</v>
      </c>
      <c r="O61" s="1">
        <f t="shared" si="0"/>
        <v>0.55091107822741225</v>
      </c>
    </row>
    <row r="62" spans="2:15" x14ac:dyDescent="0.25">
      <c r="B62" s="23"/>
      <c r="C62" s="24"/>
      <c r="D62" s="24"/>
      <c r="E62" s="24"/>
      <c r="F62" s="25"/>
      <c r="G62" s="25"/>
      <c r="H62" s="25"/>
      <c r="I62" s="25"/>
      <c r="J62" s="25"/>
      <c r="K62" s="40"/>
      <c r="L62" s="24"/>
      <c r="N62" s="1">
        <v>9.9000000000000095E-3</v>
      </c>
      <c r="O62" s="1">
        <f t="shared" si="0"/>
        <v>0.55624897254314787</v>
      </c>
    </row>
    <row r="63" spans="2:15" x14ac:dyDescent="0.25">
      <c r="B63" s="23"/>
      <c r="C63" s="24"/>
      <c r="D63" s="24"/>
      <c r="E63" s="24"/>
      <c r="F63" s="25"/>
      <c r="G63" s="25"/>
      <c r="H63" s="25"/>
      <c r="I63" s="25"/>
      <c r="J63" s="25"/>
      <c r="K63" s="40"/>
      <c r="L63" s="24"/>
      <c r="N63" s="1">
        <v>0.01</v>
      </c>
      <c r="O63" s="1">
        <f t="shared" si="0"/>
        <v>0.56152601825024151</v>
      </c>
    </row>
    <row r="64" spans="2:15" x14ac:dyDescent="0.25">
      <c r="B64" s="30"/>
      <c r="C64" s="31"/>
      <c r="D64" s="31"/>
      <c r="E64" s="31"/>
      <c r="F64" s="31"/>
      <c r="G64" s="31"/>
      <c r="H64" s="31"/>
      <c r="I64" s="32"/>
      <c r="J64" s="31"/>
      <c r="K64" s="41"/>
      <c r="L64" s="24"/>
    </row>
    <row r="65" spans="2:12" x14ac:dyDescent="0.25">
      <c r="B65" s="23"/>
      <c r="C65" s="24"/>
      <c r="D65" s="24"/>
      <c r="E65" s="24"/>
      <c r="F65" s="25"/>
      <c r="G65" s="25"/>
      <c r="H65" s="25"/>
      <c r="I65" s="25"/>
      <c r="J65" s="25"/>
      <c r="K65" s="40"/>
      <c r="L65" s="24"/>
    </row>
    <row r="66" spans="2:12" x14ac:dyDescent="0.25">
      <c r="B66" s="30"/>
      <c r="C66" s="31"/>
      <c r="D66" s="31"/>
      <c r="E66" s="31"/>
      <c r="F66" s="31"/>
      <c r="G66" s="31"/>
      <c r="H66" s="31"/>
      <c r="I66" s="32"/>
      <c r="J66" s="31"/>
      <c r="K66" s="41"/>
      <c r="L66" s="24"/>
    </row>
    <row r="67" spans="2:12" x14ac:dyDescent="0.25">
      <c r="B67" s="30"/>
      <c r="C67" s="31"/>
      <c r="D67" s="31"/>
      <c r="E67" s="31"/>
      <c r="F67" s="31"/>
      <c r="G67" s="31"/>
      <c r="H67" s="31"/>
      <c r="I67" s="32"/>
      <c r="J67" s="31"/>
      <c r="K67" s="41"/>
      <c r="L67" s="24"/>
    </row>
    <row r="68" spans="2:12" x14ac:dyDescent="0.25">
      <c r="B68" s="30"/>
      <c r="C68" s="31"/>
      <c r="D68" s="31"/>
      <c r="E68" s="31"/>
      <c r="F68" s="32"/>
      <c r="G68" s="32"/>
      <c r="H68" s="32"/>
      <c r="I68" s="32"/>
      <c r="J68" s="32"/>
      <c r="K68" s="41"/>
      <c r="L68" s="24"/>
    </row>
    <row r="69" spans="2:12" x14ac:dyDescent="0.25">
      <c r="B69" s="30"/>
      <c r="C69" s="31"/>
      <c r="D69" s="31"/>
      <c r="E69" s="31"/>
      <c r="F69" s="31"/>
      <c r="G69" s="31"/>
      <c r="H69" s="31"/>
      <c r="I69" s="31"/>
      <c r="J69" s="31"/>
      <c r="K69" s="41"/>
      <c r="L69" s="24"/>
    </row>
    <row r="70" spans="2:12" x14ac:dyDescent="0.25">
      <c r="B70" s="30"/>
      <c r="C70" s="31"/>
      <c r="D70" s="31"/>
      <c r="E70" s="31"/>
      <c r="F70" s="32"/>
      <c r="G70" s="32"/>
      <c r="H70" s="32"/>
      <c r="I70" s="32"/>
      <c r="J70" s="32"/>
      <c r="K70" s="41"/>
      <c r="L70" s="24"/>
    </row>
    <row r="71" spans="2:12" x14ac:dyDescent="0.25">
      <c r="B71" s="30"/>
      <c r="C71" s="31"/>
      <c r="D71" s="31"/>
      <c r="E71" s="31"/>
      <c r="F71" s="31"/>
      <c r="G71" s="31"/>
      <c r="H71" s="31"/>
      <c r="I71" s="32"/>
      <c r="J71" s="31"/>
      <c r="K71" s="41"/>
      <c r="L71" s="24"/>
    </row>
    <row r="72" spans="2:12" x14ac:dyDescent="0.25">
      <c r="B72" s="30"/>
      <c r="C72" s="31"/>
      <c r="D72" s="31"/>
      <c r="E72" s="31"/>
      <c r="F72" s="31"/>
      <c r="G72" s="31"/>
      <c r="H72" s="31"/>
      <c r="I72" s="31"/>
      <c r="J72" s="31"/>
      <c r="K72" s="41"/>
      <c r="L72" s="24"/>
    </row>
    <row r="73" spans="2:12" x14ac:dyDescent="0.25">
      <c r="B73" s="30"/>
      <c r="C73" s="31"/>
      <c r="D73" s="31"/>
      <c r="E73" s="31"/>
      <c r="F73" s="32"/>
      <c r="G73" s="32"/>
      <c r="H73" s="32"/>
      <c r="I73" s="32"/>
      <c r="J73" s="32"/>
      <c r="K73" s="41"/>
      <c r="L73" s="24"/>
    </row>
    <row r="74" spans="2:12" x14ac:dyDescent="0.25">
      <c r="B74" s="30"/>
      <c r="C74" s="31"/>
      <c r="D74" s="31"/>
      <c r="E74" s="31"/>
      <c r="F74" s="31"/>
      <c r="G74" s="31"/>
      <c r="H74" s="31"/>
      <c r="I74" s="32"/>
      <c r="J74" s="31"/>
      <c r="K74" s="41"/>
      <c r="L74" s="24"/>
    </row>
    <row r="75" spans="2:12" x14ac:dyDescent="0.25">
      <c r="B75" s="30"/>
      <c r="C75" s="31"/>
      <c r="D75" s="31"/>
      <c r="E75" s="31"/>
      <c r="F75" s="31"/>
      <c r="G75" s="31"/>
      <c r="H75" s="31"/>
      <c r="I75" s="32"/>
      <c r="J75" s="31"/>
      <c r="K75" s="41"/>
      <c r="L75" s="24"/>
    </row>
    <row r="76" spans="2:12" x14ac:dyDescent="0.25">
      <c r="B76" s="30"/>
      <c r="C76" s="31"/>
      <c r="D76" s="31"/>
      <c r="E76" s="31"/>
      <c r="F76" s="31"/>
      <c r="G76" s="31"/>
      <c r="H76" s="31"/>
      <c r="I76" s="32"/>
      <c r="J76" s="31"/>
      <c r="K76" s="41"/>
      <c r="L76" s="24"/>
    </row>
    <row r="77" spans="2:12" x14ac:dyDescent="0.25">
      <c r="B77" s="37"/>
      <c r="C77" s="38"/>
      <c r="D77" s="38"/>
      <c r="E77" s="38"/>
      <c r="F77" s="38"/>
      <c r="G77" s="38"/>
      <c r="H77" s="38"/>
      <c r="I77" s="38"/>
      <c r="J77" s="38"/>
      <c r="K77" s="42"/>
      <c r="L77" s="38"/>
    </row>
    <row r="78" spans="2:12" x14ac:dyDescent="0.25">
      <c r="B78" s="37"/>
      <c r="C78" s="38"/>
      <c r="D78" s="38"/>
      <c r="E78" s="38"/>
      <c r="F78" s="38"/>
      <c r="G78" s="38"/>
      <c r="H78" s="38"/>
      <c r="I78" s="38"/>
      <c r="J78" s="38"/>
      <c r="K78" s="42"/>
      <c r="L78" s="38"/>
    </row>
    <row r="79" spans="2:12" x14ac:dyDescent="0.25">
      <c r="B79" s="30"/>
      <c r="C79" s="31"/>
      <c r="D79" s="31"/>
      <c r="E79" s="31"/>
      <c r="F79" s="32"/>
      <c r="G79" s="32"/>
      <c r="H79" s="32"/>
      <c r="I79" s="32"/>
      <c r="J79" s="32"/>
      <c r="K79" s="41"/>
      <c r="L79" s="24"/>
    </row>
    <row r="80" spans="2:12" x14ac:dyDescent="0.25">
      <c r="B80" s="30"/>
      <c r="C80" s="31"/>
      <c r="D80" s="31"/>
      <c r="E80" s="31"/>
      <c r="F80" s="31"/>
      <c r="G80" s="31"/>
      <c r="H80" s="31"/>
      <c r="I80" s="32"/>
      <c r="J80" s="31"/>
      <c r="K80" s="41"/>
      <c r="L80" s="24"/>
    </row>
    <row r="81" spans="2:12" x14ac:dyDescent="0.25">
      <c r="B81" s="30"/>
      <c r="C81" s="31"/>
      <c r="D81" s="31"/>
      <c r="E81" s="31"/>
      <c r="F81" s="31"/>
      <c r="G81" s="31"/>
      <c r="H81" s="31"/>
      <c r="I81" s="31"/>
      <c r="J81" s="31"/>
      <c r="K81" s="41"/>
      <c r="L81" s="24"/>
    </row>
    <row r="82" spans="2:12" x14ac:dyDescent="0.25">
      <c r="B82" s="30"/>
      <c r="C82" s="31"/>
      <c r="D82" s="31"/>
      <c r="E82" s="31"/>
      <c r="F82" s="31"/>
      <c r="G82" s="31"/>
      <c r="H82" s="31"/>
      <c r="I82" s="32"/>
      <c r="J82" s="31"/>
      <c r="K82" s="41"/>
      <c r="L82" s="24"/>
    </row>
    <row r="83" spans="2:12" x14ac:dyDescent="0.25">
      <c r="B83" s="30"/>
      <c r="C83" s="31"/>
      <c r="D83" s="31"/>
      <c r="E83" s="31"/>
      <c r="F83" s="31"/>
      <c r="G83" s="31"/>
      <c r="H83" s="31"/>
      <c r="I83" s="31"/>
      <c r="J83" s="31"/>
      <c r="K83" s="41"/>
      <c r="L83" s="24"/>
    </row>
    <row r="84" spans="2:12" x14ac:dyDescent="0.25">
      <c r="B84" s="37"/>
      <c r="C84" s="38"/>
      <c r="D84" s="38"/>
      <c r="E84" s="38"/>
      <c r="F84" s="38"/>
      <c r="G84" s="38"/>
      <c r="H84" s="38"/>
      <c r="I84" s="38"/>
      <c r="J84" s="38"/>
      <c r="K84" s="42"/>
      <c r="L84" s="38"/>
    </row>
    <row r="85" spans="2:12" x14ac:dyDescent="0.25">
      <c r="B85" s="23"/>
      <c r="C85" s="24"/>
      <c r="D85" s="24"/>
      <c r="E85" s="24"/>
      <c r="F85" s="24"/>
      <c r="G85" s="24"/>
      <c r="H85" s="24"/>
      <c r="I85" s="25"/>
      <c r="J85" s="24"/>
      <c r="K85" s="40"/>
      <c r="L85" s="24"/>
    </row>
    <row r="86" spans="2:12" x14ac:dyDescent="0.25">
      <c r="B86" s="23"/>
      <c r="C86" s="24"/>
      <c r="D86" s="24"/>
      <c r="E86" s="24"/>
      <c r="F86" s="25"/>
      <c r="G86" s="25"/>
      <c r="H86" s="25"/>
      <c r="I86" s="25"/>
      <c r="J86" s="25"/>
      <c r="K86" s="40"/>
      <c r="L86" s="24"/>
    </row>
    <row r="87" spans="2:12" x14ac:dyDescent="0.25">
      <c r="B87" s="23"/>
      <c r="C87" s="24"/>
      <c r="D87" s="24"/>
      <c r="E87" s="24"/>
      <c r="F87" s="24"/>
      <c r="G87" s="24"/>
      <c r="H87" s="24"/>
      <c r="I87" s="25"/>
      <c r="J87" s="24"/>
      <c r="K87" s="40"/>
      <c r="L87" s="24"/>
    </row>
    <row r="88" spans="2:12" x14ac:dyDescent="0.25">
      <c r="B88" s="23"/>
      <c r="C88" s="24"/>
      <c r="D88" s="24"/>
      <c r="E88" s="24"/>
      <c r="F88" s="25"/>
      <c r="G88" s="25"/>
      <c r="H88" s="25"/>
      <c r="I88" s="25"/>
      <c r="J88" s="25"/>
      <c r="K88" s="40"/>
      <c r="L88" s="24"/>
    </row>
    <row r="89" spans="2:12" x14ac:dyDescent="0.25">
      <c r="B89" s="23"/>
      <c r="C89" s="24"/>
      <c r="D89" s="24"/>
      <c r="E89" s="24"/>
      <c r="F89" s="24"/>
      <c r="G89" s="24"/>
      <c r="H89" s="24"/>
      <c r="I89" s="25"/>
      <c r="J89" s="24"/>
      <c r="K89" s="40"/>
      <c r="L89" s="24"/>
    </row>
    <row r="90" spans="2:12" x14ac:dyDescent="0.25">
      <c r="B90" s="23"/>
      <c r="C90" s="24"/>
      <c r="D90" s="24"/>
      <c r="E90" s="24"/>
      <c r="F90" s="25"/>
      <c r="G90" s="25"/>
      <c r="H90" s="25"/>
      <c r="I90" s="25"/>
      <c r="J90" s="25"/>
      <c r="K90" s="40"/>
      <c r="L90" s="24"/>
    </row>
    <row r="91" spans="2:12" x14ac:dyDescent="0.25">
      <c r="B91" s="30"/>
      <c r="C91" s="31"/>
      <c r="D91" s="31"/>
      <c r="E91" s="31"/>
      <c r="F91" s="31"/>
      <c r="G91" s="31"/>
      <c r="H91" s="31"/>
      <c r="I91" s="32"/>
      <c r="J91" s="31"/>
      <c r="K91" s="41"/>
      <c r="L91" s="24"/>
    </row>
    <row r="92" spans="2:12" x14ac:dyDescent="0.25">
      <c r="B92" s="30"/>
      <c r="C92" s="31"/>
      <c r="D92" s="31"/>
      <c r="E92" s="31"/>
      <c r="F92" s="32"/>
      <c r="G92" s="32"/>
      <c r="H92" s="32"/>
      <c r="I92" s="32"/>
      <c r="J92" s="32"/>
      <c r="K92" s="41"/>
      <c r="L92" s="24"/>
    </row>
    <row r="93" spans="2:12" x14ac:dyDescent="0.25">
      <c r="B93" s="30"/>
      <c r="C93" s="31"/>
      <c r="D93" s="31"/>
      <c r="E93" s="31"/>
      <c r="F93" s="32"/>
      <c r="G93" s="32"/>
      <c r="H93" s="32"/>
      <c r="I93" s="32"/>
      <c r="J93" s="32"/>
      <c r="K93" s="41"/>
      <c r="L93" s="24"/>
    </row>
    <row r="94" spans="2:12" x14ac:dyDescent="0.25">
      <c r="B94" s="30"/>
      <c r="C94" s="31"/>
      <c r="D94" s="31"/>
      <c r="E94" s="31"/>
      <c r="F94" s="31"/>
      <c r="G94" s="31"/>
      <c r="H94" s="31"/>
      <c r="I94" s="32"/>
      <c r="J94" s="31"/>
      <c r="K94" s="41"/>
      <c r="L94" s="24"/>
    </row>
    <row r="95" spans="2:12" x14ac:dyDescent="0.25">
      <c r="B95" s="30"/>
      <c r="C95" s="31"/>
      <c r="D95" s="31"/>
      <c r="E95" s="31"/>
      <c r="F95" s="32"/>
      <c r="G95" s="32"/>
      <c r="H95" s="32"/>
      <c r="I95" s="32"/>
      <c r="J95" s="32"/>
      <c r="K95" s="41"/>
      <c r="L95" s="24"/>
    </row>
    <row r="96" spans="2:12" x14ac:dyDescent="0.25">
      <c r="B96" s="30"/>
      <c r="C96" s="31"/>
      <c r="D96" s="31"/>
      <c r="E96" s="31"/>
      <c r="F96" s="32"/>
      <c r="G96" s="32"/>
      <c r="H96" s="32"/>
      <c r="I96" s="32"/>
      <c r="J96" s="32"/>
      <c r="K96" s="41"/>
      <c r="L96" s="24"/>
    </row>
    <row r="97" spans="2:12" x14ac:dyDescent="0.25">
      <c r="B97" s="30"/>
      <c r="C97" s="31"/>
      <c r="D97" s="31"/>
      <c r="E97" s="31"/>
      <c r="F97" s="31"/>
      <c r="G97" s="31"/>
      <c r="H97" s="31"/>
      <c r="I97" s="32"/>
      <c r="J97" s="31"/>
      <c r="K97" s="41"/>
      <c r="L97" s="24"/>
    </row>
    <row r="98" spans="2:12" x14ac:dyDescent="0.25">
      <c r="B98" s="30"/>
      <c r="C98" s="31"/>
      <c r="D98" s="31"/>
      <c r="E98" s="31"/>
      <c r="F98" s="32"/>
      <c r="G98" s="32"/>
      <c r="H98" s="32"/>
      <c r="I98" s="32"/>
      <c r="J98" s="32"/>
      <c r="K98" s="41"/>
      <c r="L98" s="24"/>
    </row>
    <row r="99" spans="2:12" x14ac:dyDescent="0.25">
      <c r="B99" s="30"/>
      <c r="C99" s="31"/>
      <c r="D99" s="31"/>
      <c r="E99" s="31"/>
      <c r="F99" s="31"/>
      <c r="G99" s="31"/>
      <c r="H99" s="31"/>
      <c r="I99" s="32"/>
      <c r="J99" s="31"/>
      <c r="K99" s="41"/>
      <c r="L99" s="24"/>
    </row>
    <row r="100" spans="2:12" x14ac:dyDescent="0.25">
      <c r="B100" s="30"/>
      <c r="C100" s="31"/>
      <c r="D100" s="31"/>
      <c r="E100" s="31"/>
      <c r="F100" s="32"/>
      <c r="G100" s="32"/>
      <c r="H100" s="32"/>
      <c r="I100" s="32"/>
      <c r="J100" s="32"/>
      <c r="K100" s="41"/>
      <c r="L100" s="24"/>
    </row>
    <row r="101" spans="2:12" x14ac:dyDescent="0.25">
      <c r="B101" s="23"/>
      <c r="C101" s="24"/>
      <c r="D101" s="24"/>
      <c r="E101" s="24"/>
      <c r="F101" s="25"/>
      <c r="G101" s="25"/>
      <c r="H101" s="25"/>
      <c r="I101" s="25"/>
      <c r="J101" s="25"/>
      <c r="K101" s="40"/>
      <c r="L101" s="24"/>
    </row>
    <row r="102" spans="2:12" x14ac:dyDescent="0.25">
      <c r="B102" s="23"/>
      <c r="C102" s="24"/>
      <c r="D102" s="24"/>
      <c r="E102" s="24"/>
      <c r="F102" s="25"/>
      <c r="G102" s="25"/>
      <c r="H102" s="25"/>
      <c r="I102" s="25"/>
      <c r="J102" s="25"/>
      <c r="K102" s="40"/>
      <c r="L102" s="24"/>
    </row>
    <row r="103" spans="2:12" x14ac:dyDescent="0.25">
      <c r="B103" s="23"/>
      <c r="C103" s="24"/>
      <c r="D103" s="24"/>
      <c r="E103" s="24"/>
      <c r="F103" s="25"/>
      <c r="G103" s="25"/>
      <c r="H103" s="25"/>
      <c r="I103" s="25"/>
      <c r="J103" s="25"/>
      <c r="K103" s="40"/>
      <c r="L103" s="24"/>
    </row>
    <row r="104" spans="2:12" x14ac:dyDescent="0.25">
      <c r="B104" s="23"/>
      <c r="C104" s="24"/>
      <c r="D104" s="24"/>
      <c r="E104" s="24"/>
      <c r="F104" s="25"/>
      <c r="G104" s="25"/>
      <c r="H104" s="25"/>
      <c r="I104" s="25"/>
      <c r="J104" s="25"/>
      <c r="K104" s="40"/>
      <c r="L104" s="24"/>
    </row>
    <row r="105" spans="2:12" x14ac:dyDescent="0.25">
      <c r="B105" s="23"/>
      <c r="C105" s="24"/>
      <c r="D105" s="24"/>
      <c r="E105" s="24"/>
      <c r="F105" s="25"/>
      <c r="G105" s="25"/>
      <c r="H105" s="25"/>
      <c r="I105" s="25"/>
      <c r="J105" s="25"/>
      <c r="K105" s="40"/>
      <c r="L105" s="24"/>
    </row>
    <row r="106" spans="2:12" x14ac:dyDescent="0.25">
      <c r="B106" s="23"/>
      <c r="C106" s="24"/>
      <c r="D106" s="24"/>
      <c r="E106" s="24"/>
      <c r="F106" s="24"/>
      <c r="G106" s="24"/>
      <c r="H106" s="24"/>
      <c r="I106" s="25"/>
      <c r="J106" s="24"/>
      <c r="K106" s="40"/>
      <c r="L106" s="24"/>
    </row>
    <row r="107" spans="2:12" x14ac:dyDescent="0.25">
      <c r="B107" s="30"/>
      <c r="C107" s="31"/>
      <c r="D107" s="31"/>
      <c r="E107" s="31"/>
      <c r="F107" s="32"/>
      <c r="G107" s="32"/>
      <c r="H107" s="32"/>
      <c r="I107" s="32"/>
      <c r="J107" s="32"/>
      <c r="K107" s="41"/>
      <c r="L107" s="24"/>
    </row>
    <row r="108" spans="2:12" x14ac:dyDescent="0.25">
      <c r="B108" s="30"/>
      <c r="C108" s="31"/>
      <c r="D108" s="31"/>
      <c r="E108" s="31"/>
      <c r="F108" s="31"/>
      <c r="G108" s="31"/>
      <c r="H108" s="31"/>
      <c r="I108" s="32"/>
      <c r="J108" s="31"/>
      <c r="K108" s="41"/>
      <c r="L108" s="24"/>
    </row>
    <row r="109" spans="2:12" x14ac:dyDescent="0.25">
      <c r="B109" s="30"/>
      <c r="C109" s="31"/>
      <c r="D109" s="31"/>
      <c r="E109" s="31"/>
      <c r="F109" s="31"/>
      <c r="G109" s="31"/>
      <c r="H109" s="31"/>
      <c r="I109" s="32"/>
      <c r="J109" s="31"/>
      <c r="K109" s="41"/>
      <c r="L109" s="24"/>
    </row>
    <row r="110" spans="2:12" x14ac:dyDescent="0.25">
      <c r="B110" s="30"/>
      <c r="C110" s="31"/>
      <c r="D110" s="31"/>
      <c r="E110" s="31"/>
      <c r="F110" s="32"/>
      <c r="G110" s="32"/>
      <c r="H110" s="32"/>
      <c r="I110" s="32"/>
      <c r="J110" s="32"/>
      <c r="K110" s="41"/>
      <c r="L110" s="24"/>
    </row>
    <row r="111" spans="2:12" x14ac:dyDescent="0.25">
      <c r="B111" s="30"/>
      <c r="C111" s="31"/>
      <c r="D111" s="31"/>
      <c r="E111" s="31"/>
      <c r="F111" s="31"/>
      <c r="G111" s="31"/>
      <c r="H111" s="31"/>
      <c r="I111" s="32"/>
      <c r="J111" s="31"/>
      <c r="K111" s="41"/>
      <c r="L111" s="24"/>
    </row>
    <row r="112" spans="2:12" x14ac:dyDescent="0.25">
      <c r="B112" s="30"/>
      <c r="C112" s="31"/>
      <c r="D112" s="31"/>
      <c r="E112" s="31"/>
      <c r="F112" s="32"/>
      <c r="G112" s="32"/>
      <c r="H112" s="32"/>
      <c r="I112" s="32"/>
      <c r="J112" s="32"/>
      <c r="K112" s="41"/>
      <c r="L112" s="24"/>
    </row>
    <row r="113" spans="2:12" x14ac:dyDescent="0.25">
      <c r="B113" s="30"/>
      <c r="C113" s="31"/>
      <c r="D113" s="31"/>
      <c r="E113" s="31"/>
      <c r="F113" s="31"/>
      <c r="G113" s="31"/>
      <c r="H113" s="31"/>
      <c r="I113" s="32"/>
      <c r="J113" s="31"/>
      <c r="K113" s="41"/>
      <c r="L113" s="24"/>
    </row>
    <row r="114" spans="2:12" x14ac:dyDescent="0.25">
      <c r="B114" s="30"/>
      <c r="C114" s="31"/>
      <c r="D114" s="31"/>
      <c r="E114" s="31"/>
      <c r="F114" s="31"/>
      <c r="G114" s="31"/>
      <c r="H114" s="31"/>
      <c r="I114" s="32"/>
      <c r="J114" s="31"/>
      <c r="K114" s="41"/>
      <c r="L114" s="24"/>
    </row>
    <row r="115" spans="2:12" x14ac:dyDescent="0.25">
      <c r="B115" s="30"/>
      <c r="C115" s="31"/>
      <c r="D115" s="31"/>
      <c r="E115" s="31"/>
      <c r="F115" s="31"/>
      <c r="G115" s="31"/>
      <c r="H115" s="31"/>
      <c r="I115" s="32"/>
      <c r="J115" s="31"/>
      <c r="K115" s="41"/>
      <c r="L115" s="24"/>
    </row>
    <row r="116" spans="2:12" x14ac:dyDescent="0.25">
      <c r="B116" s="30"/>
      <c r="C116" s="31"/>
      <c r="D116" s="31"/>
      <c r="E116" s="31"/>
      <c r="F116" s="32"/>
      <c r="G116" s="32"/>
      <c r="H116" s="32"/>
      <c r="I116" s="32"/>
      <c r="J116" s="32"/>
      <c r="K116" s="41"/>
      <c r="L116" s="24"/>
    </row>
    <row r="117" spans="2:12" x14ac:dyDescent="0.25">
      <c r="B117" s="30"/>
      <c r="C117" s="31"/>
      <c r="D117" s="31"/>
      <c r="E117" s="31"/>
      <c r="F117" s="32"/>
      <c r="G117" s="32"/>
      <c r="H117" s="32"/>
      <c r="I117" s="32"/>
      <c r="J117" s="32"/>
      <c r="K117" s="41"/>
      <c r="L117" s="24"/>
    </row>
    <row r="118" spans="2:12" x14ac:dyDescent="0.25">
      <c r="B118" s="30"/>
      <c r="C118" s="31"/>
      <c r="D118" s="31"/>
      <c r="E118" s="31"/>
      <c r="F118" s="31"/>
      <c r="G118" s="31"/>
      <c r="H118" s="31"/>
      <c r="I118" s="32"/>
      <c r="J118" s="31"/>
      <c r="K118" s="41"/>
      <c r="L118" s="24"/>
    </row>
    <row r="119" spans="2:12" x14ac:dyDescent="0.25">
      <c r="B119" s="30"/>
      <c r="C119" s="31"/>
      <c r="D119" s="31"/>
      <c r="E119" s="31"/>
      <c r="F119" s="32"/>
      <c r="G119" s="32"/>
      <c r="H119" s="32"/>
      <c r="I119" s="32"/>
      <c r="J119" s="32"/>
      <c r="K119" s="41"/>
      <c r="L119" s="24"/>
    </row>
    <row r="120" spans="2:12" x14ac:dyDescent="0.25">
      <c r="B120" s="30"/>
      <c r="C120" s="31"/>
      <c r="D120" s="31"/>
      <c r="E120" s="31"/>
      <c r="F120" s="32"/>
      <c r="G120" s="32"/>
      <c r="H120" s="32"/>
      <c r="I120" s="32"/>
      <c r="J120" s="32"/>
      <c r="K120" s="41"/>
      <c r="L120" s="24"/>
    </row>
    <row r="121" spans="2:12" x14ac:dyDescent="0.25">
      <c r="B121" s="37"/>
      <c r="C121" s="38"/>
      <c r="D121" s="38"/>
      <c r="E121" s="38"/>
      <c r="F121" s="38"/>
      <c r="G121" s="38"/>
      <c r="H121" s="38"/>
      <c r="I121" s="38"/>
      <c r="J121" s="38"/>
      <c r="K121" s="42"/>
      <c r="L121" s="38"/>
    </row>
    <row r="122" spans="2:12" x14ac:dyDescent="0.25">
      <c r="B122" s="37"/>
      <c r="C122" s="38"/>
      <c r="D122" s="38"/>
      <c r="E122" s="38"/>
      <c r="F122" s="38"/>
      <c r="G122" s="38"/>
      <c r="H122" s="38"/>
      <c r="I122" s="38"/>
      <c r="J122" s="38"/>
      <c r="K122" s="42"/>
      <c r="L122" s="38"/>
    </row>
    <row r="123" spans="2:12" x14ac:dyDescent="0.25">
      <c r="B123" s="30"/>
      <c r="C123" s="31"/>
      <c r="D123" s="31"/>
      <c r="E123" s="31"/>
      <c r="F123" s="31"/>
      <c r="G123" s="31"/>
      <c r="H123" s="31"/>
      <c r="I123" s="32"/>
      <c r="J123" s="31"/>
      <c r="K123" s="41"/>
      <c r="L123" s="24"/>
    </row>
    <row r="124" spans="2:12" x14ac:dyDescent="0.25">
      <c r="B124" s="30"/>
      <c r="C124" s="31"/>
      <c r="D124" s="31"/>
      <c r="E124" s="31"/>
      <c r="F124" s="31"/>
      <c r="G124" s="31"/>
      <c r="H124" s="31"/>
      <c r="I124" s="32"/>
      <c r="J124" s="31"/>
      <c r="K124" s="41"/>
      <c r="L124" s="24"/>
    </row>
    <row r="125" spans="2:12" x14ac:dyDescent="0.25">
      <c r="B125" s="30"/>
      <c r="C125" s="31"/>
      <c r="D125" s="31"/>
      <c r="E125" s="31"/>
      <c r="F125" s="31"/>
      <c r="G125" s="31"/>
      <c r="H125" s="31"/>
      <c r="I125" s="32"/>
      <c r="J125" s="31"/>
      <c r="K125" s="41"/>
      <c r="L125" s="24"/>
    </row>
    <row r="126" spans="2:12" x14ac:dyDescent="0.25">
      <c r="B126" s="30"/>
      <c r="C126" s="31"/>
      <c r="D126" s="31"/>
      <c r="E126" s="31"/>
      <c r="F126" s="31"/>
      <c r="G126" s="31"/>
      <c r="H126" s="31"/>
      <c r="I126" s="32"/>
      <c r="J126" s="31"/>
      <c r="K126" s="41"/>
      <c r="L126" s="24"/>
    </row>
    <row r="127" spans="2:12" x14ac:dyDescent="0.25">
      <c r="B127" s="37"/>
      <c r="C127" s="38"/>
      <c r="D127" s="38"/>
      <c r="E127" s="38"/>
      <c r="F127" s="38"/>
      <c r="G127" s="38"/>
      <c r="H127" s="38"/>
      <c r="I127" s="38"/>
      <c r="J127" s="38"/>
      <c r="K127" s="42"/>
      <c r="L127" s="38"/>
    </row>
    <row r="128" spans="2:12" x14ac:dyDescent="0.25">
      <c r="B128" s="37"/>
      <c r="C128" s="38"/>
      <c r="D128" s="38"/>
      <c r="E128" s="38"/>
      <c r="F128" s="38"/>
      <c r="G128" s="38"/>
      <c r="H128" s="38"/>
      <c r="I128" s="38"/>
      <c r="J128" s="38"/>
      <c r="K128" s="42"/>
      <c r="L128" s="38"/>
    </row>
  </sheetData>
  <mergeCells count="5">
    <mergeCell ref="B2:J2"/>
    <mergeCell ref="D4:D6"/>
    <mergeCell ref="E4:E6"/>
    <mergeCell ref="D7:D9"/>
    <mergeCell ref="B10:J1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Q_Qb_plots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2017-05-09T15:13:03Z</dcterms:modified>
</cp:coreProperties>
</file>